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/>
  <mc:AlternateContent xmlns:mc="http://schemas.openxmlformats.org/markup-compatibility/2006">
    <mc:Choice Requires="x15">
      <x15ac:absPath xmlns:x15ac="http://schemas.microsoft.com/office/spreadsheetml/2010/11/ac" url="C:\Users\Muhammad Fahad\Desktop\"/>
    </mc:Choice>
  </mc:AlternateContent>
  <bookViews>
    <workbookView xWindow="0" yWindow="0" windowWidth="20490" windowHeight="7755" tabRatio="562" activeTab="2"/>
  </bookViews>
  <sheets>
    <sheet name="Summary" sheetId="6" r:id="rId1"/>
    <sheet name="MIS" sheetId="4" r:id="rId2"/>
    <sheet name="Presentation Report" sheetId="9" r:id="rId3"/>
    <sheet name="Compiled report" sheetId="8" r:id="rId4"/>
    <sheet name="Wired Branches" sheetId="7" r:id="rId5"/>
    <sheet name="Contact detail" sheetId="5" r:id="rId6"/>
  </sheets>
  <definedNames>
    <definedName name="_xlnm._FilterDatabase" localSheetId="3" hidden="1">'Compiled report'!$B$4:$Q$765</definedName>
    <definedName name="_xlnm._FilterDatabase" localSheetId="1" hidden="1">MIS!$A$1:$AP$1742</definedName>
    <definedName name="_xlnm._FilterDatabase" localSheetId="4" hidden="1">'Wired Branches'!$A$1:$E$532</definedName>
  </definedNames>
  <calcPr calcId="171027"/>
</workbook>
</file>

<file path=xl/calcChain.xml><?xml version="1.0" encoding="utf-8"?>
<calcChain xmlns="http://schemas.openxmlformats.org/spreadsheetml/2006/main">
  <c r="E21" i="9" l="1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J765" i="8" l="1"/>
  <c r="G765" i="8"/>
  <c r="N765" i="8"/>
  <c r="O765" i="8" s="1"/>
  <c r="H765" i="8"/>
  <c r="I765" i="8"/>
  <c r="K765" i="8"/>
  <c r="L765" i="8"/>
  <c r="M765" i="8"/>
  <c r="P765" i="8"/>
  <c r="Q765" i="8"/>
  <c r="N736" i="8" l="1"/>
  <c r="O736" i="8" s="1"/>
  <c r="N737" i="8"/>
  <c r="O737" i="8" s="1"/>
  <c r="N738" i="8"/>
  <c r="O738" i="8" s="1"/>
  <c r="N739" i="8"/>
  <c r="O739" i="8" s="1"/>
  <c r="N740" i="8"/>
  <c r="O740" i="8" s="1"/>
  <c r="N741" i="8"/>
  <c r="O741" i="8" s="1"/>
  <c r="N742" i="8"/>
  <c r="O742" i="8" s="1"/>
  <c r="N743" i="8"/>
  <c r="O743" i="8" s="1"/>
  <c r="N744" i="8"/>
  <c r="O744" i="8" s="1"/>
  <c r="N745" i="8"/>
  <c r="O745" i="8" s="1"/>
  <c r="N746" i="8"/>
  <c r="O746" i="8" s="1"/>
  <c r="N747" i="8"/>
  <c r="O747" i="8" s="1"/>
  <c r="N748" i="8"/>
  <c r="O748" i="8" s="1"/>
  <c r="N749" i="8"/>
  <c r="O749" i="8" s="1"/>
  <c r="N750" i="8"/>
  <c r="O750" i="8" s="1"/>
  <c r="N751" i="8"/>
  <c r="O751" i="8" s="1"/>
  <c r="N752" i="8"/>
  <c r="O752" i="8" s="1"/>
  <c r="N753" i="8"/>
  <c r="O753" i="8" s="1"/>
  <c r="N754" i="8"/>
  <c r="O754" i="8" s="1"/>
  <c r="N755" i="8"/>
  <c r="O755" i="8" s="1"/>
  <c r="N756" i="8"/>
  <c r="O756" i="8" s="1"/>
  <c r="N757" i="8"/>
  <c r="O757" i="8" s="1"/>
  <c r="N758" i="8"/>
  <c r="O758" i="8" s="1"/>
  <c r="N759" i="8"/>
  <c r="O759" i="8" s="1"/>
  <c r="N760" i="8"/>
  <c r="O760" i="8" s="1"/>
  <c r="N761" i="8"/>
  <c r="O761" i="8" s="1"/>
  <c r="N762" i="8"/>
  <c r="O762" i="8" s="1"/>
  <c r="N763" i="8"/>
  <c r="O763" i="8" s="1"/>
  <c r="N764" i="8"/>
  <c r="O764" i="8" s="1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H764" i="8"/>
  <c r="I764" i="8"/>
  <c r="K764" i="8"/>
  <c r="L764" i="8"/>
  <c r="M764" i="8"/>
  <c r="P764" i="8"/>
  <c r="Q764" i="8"/>
  <c r="H763" i="8"/>
  <c r="I763" i="8"/>
  <c r="K763" i="8"/>
  <c r="L763" i="8"/>
  <c r="M763" i="8"/>
  <c r="P763" i="8"/>
  <c r="Q763" i="8"/>
  <c r="H762" i="8"/>
  <c r="I762" i="8"/>
  <c r="K762" i="8"/>
  <c r="L762" i="8"/>
  <c r="M762" i="8"/>
  <c r="P762" i="8"/>
  <c r="Q762" i="8"/>
  <c r="H761" i="8"/>
  <c r="I761" i="8"/>
  <c r="K761" i="8"/>
  <c r="L761" i="8"/>
  <c r="M761" i="8"/>
  <c r="P761" i="8"/>
  <c r="Q761" i="8"/>
  <c r="H760" i="8"/>
  <c r="I760" i="8"/>
  <c r="K760" i="8"/>
  <c r="L760" i="8"/>
  <c r="M760" i="8"/>
  <c r="P760" i="8"/>
  <c r="Q760" i="8"/>
  <c r="H759" i="8"/>
  <c r="I759" i="8"/>
  <c r="K759" i="8"/>
  <c r="L759" i="8"/>
  <c r="M759" i="8"/>
  <c r="P759" i="8"/>
  <c r="Q759" i="8"/>
  <c r="H758" i="8"/>
  <c r="I758" i="8"/>
  <c r="K758" i="8"/>
  <c r="L758" i="8"/>
  <c r="M758" i="8"/>
  <c r="P758" i="8"/>
  <c r="Q758" i="8"/>
  <c r="H757" i="8"/>
  <c r="I757" i="8"/>
  <c r="K757" i="8"/>
  <c r="L757" i="8"/>
  <c r="M757" i="8"/>
  <c r="P757" i="8"/>
  <c r="Q757" i="8"/>
  <c r="H756" i="8"/>
  <c r="I756" i="8"/>
  <c r="K756" i="8"/>
  <c r="L756" i="8"/>
  <c r="M756" i="8"/>
  <c r="P756" i="8"/>
  <c r="Q756" i="8"/>
  <c r="H755" i="8"/>
  <c r="I755" i="8"/>
  <c r="K755" i="8"/>
  <c r="L755" i="8"/>
  <c r="M755" i="8"/>
  <c r="P755" i="8"/>
  <c r="Q755" i="8"/>
  <c r="H754" i="8"/>
  <c r="I754" i="8"/>
  <c r="K754" i="8"/>
  <c r="L754" i="8"/>
  <c r="M754" i="8"/>
  <c r="P754" i="8"/>
  <c r="Q754" i="8"/>
  <c r="H753" i="8"/>
  <c r="I753" i="8"/>
  <c r="K753" i="8"/>
  <c r="L753" i="8"/>
  <c r="M753" i="8"/>
  <c r="P753" i="8"/>
  <c r="Q753" i="8"/>
  <c r="H752" i="8"/>
  <c r="I752" i="8"/>
  <c r="K752" i="8"/>
  <c r="L752" i="8"/>
  <c r="M752" i="8"/>
  <c r="P752" i="8"/>
  <c r="Q752" i="8"/>
  <c r="H751" i="8"/>
  <c r="I751" i="8"/>
  <c r="K751" i="8"/>
  <c r="L751" i="8"/>
  <c r="M751" i="8"/>
  <c r="P751" i="8"/>
  <c r="Q751" i="8"/>
  <c r="H750" i="8"/>
  <c r="I750" i="8"/>
  <c r="K750" i="8"/>
  <c r="L750" i="8"/>
  <c r="M750" i="8"/>
  <c r="P750" i="8"/>
  <c r="Q750" i="8"/>
  <c r="H749" i="8"/>
  <c r="I749" i="8"/>
  <c r="K749" i="8"/>
  <c r="L749" i="8"/>
  <c r="M749" i="8"/>
  <c r="P749" i="8"/>
  <c r="Q749" i="8"/>
  <c r="H748" i="8"/>
  <c r="I748" i="8"/>
  <c r="K748" i="8"/>
  <c r="L748" i="8"/>
  <c r="M748" i="8"/>
  <c r="P748" i="8"/>
  <c r="Q748" i="8"/>
  <c r="H747" i="8"/>
  <c r="I747" i="8"/>
  <c r="K747" i="8"/>
  <c r="L747" i="8"/>
  <c r="M747" i="8"/>
  <c r="P747" i="8"/>
  <c r="Q747" i="8"/>
  <c r="H746" i="8"/>
  <c r="I746" i="8"/>
  <c r="K746" i="8"/>
  <c r="L746" i="8"/>
  <c r="M746" i="8"/>
  <c r="P746" i="8"/>
  <c r="Q746" i="8"/>
  <c r="H745" i="8"/>
  <c r="I745" i="8"/>
  <c r="K745" i="8"/>
  <c r="L745" i="8"/>
  <c r="M745" i="8"/>
  <c r="P745" i="8"/>
  <c r="Q745" i="8"/>
  <c r="H744" i="8"/>
  <c r="I744" i="8"/>
  <c r="K744" i="8"/>
  <c r="L744" i="8"/>
  <c r="M744" i="8"/>
  <c r="P744" i="8"/>
  <c r="Q744" i="8"/>
  <c r="H743" i="8"/>
  <c r="I743" i="8"/>
  <c r="K743" i="8"/>
  <c r="L743" i="8"/>
  <c r="M743" i="8"/>
  <c r="P743" i="8"/>
  <c r="Q743" i="8"/>
  <c r="H742" i="8"/>
  <c r="I742" i="8"/>
  <c r="K742" i="8"/>
  <c r="L742" i="8"/>
  <c r="M742" i="8"/>
  <c r="P742" i="8"/>
  <c r="Q742" i="8"/>
  <c r="H741" i="8"/>
  <c r="I741" i="8"/>
  <c r="K741" i="8"/>
  <c r="L741" i="8"/>
  <c r="M741" i="8"/>
  <c r="P741" i="8"/>
  <c r="Q741" i="8"/>
  <c r="H740" i="8"/>
  <c r="I740" i="8"/>
  <c r="K740" i="8"/>
  <c r="L740" i="8"/>
  <c r="M740" i="8"/>
  <c r="P740" i="8"/>
  <c r="Q740" i="8"/>
  <c r="H739" i="8"/>
  <c r="I739" i="8"/>
  <c r="K739" i="8"/>
  <c r="L739" i="8"/>
  <c r="M739" i="8"/>
  <c r="P739" i="8"/>
  <c r="Q739" i="8"/>
  <c r="H738" i="8"/>
  <c r="I738" i="8"/>
  <c r="K738" i="8"/>
  <c r="L738" i="8"/>
  <c r="M738" i="8"/>
  <c r="P738" i="8"/>
  <c r="Q738" i="8"/>
  <c r="H737" i="8"/>
  <c r="I737" i="8"/>
  <c r="K737" i="8"/>
  <c r="L737" i="8"/>
  <c r="M737" i="8"/>
  <c r="P737" i="8"/>
  <c r="Q737" i="8"/>
  <c r="H736" i="8"/>
  <c r="I736" i="8"/>
  <c r="K736" i="8"/>
  <c r="L736" i="8"/>
  <c r="M736" i="8"/>
  <c r="P736" i="8"/>
  <c r="Q736" i="8"/>
  <c r="N734" i="8" l="1"/>
  <c r="O734" i="8" s="1"/>
  <c r="N735" i="8"/>
  <c r="O735" i="8" s="1"/>
  <c r="J734" i="8"/>
  <c r="J735" i="8"/>
  <c r="G734" i="8"/>
  <c r="G735" i="8"/>
  <c r="H735" i="8"/>
  <c r="I735" i="8"/>
  <c r="K735" i="8"/>
  <c r="L735" i="8"/>
  <c r="M735" i="8"/>
  <c r="P735" i="8"/>
  <c r="Q735" i="8"/>
  <c r="H734" i="8"/>
  <c r="I734" i="8"/>
  <c r="K734" i="8"/>
  <c r="L734" i="8"/>
  <c r="M734" i="8"/>
  <c r="P734" i="8"/>
  <c r="Q734" i="8"/>
  <c r="N727" i="8" l="1"/>
  <c r="O727" i="8" s="1"/>
  <c r="N728" i="8"/>
  <c r="O728" i="8" s="1"/>
  <c r="N729" i="8"/>
  <c r="O729" i="8" s="1"/>
  <c r="N730" i="8"/>
  <c r="O730" i="8" s="1"/>
  <c r="N731" i="8"/>
  <c r="O731" i="8" s="1"/>
  <c r="N732" i="8"/>
  <c r="O732" i="8" s="1"/>
  <c r="N733" i="8"/>
  <c r="O733" i="8" s="1"/>
  <c r="J727" i="8"/>
  <c r="J728" i="8"/>
  <c r="J729" i="8"/>
  <c r="J730" i="8"/>
  <c r="J731" i="8"/>
  <c r="J732" i="8"/>
  <c r="J733" i="8"/>
  <c r="G727" i="8"/>
  <c r="G728" i="8"/>
  <c r="G729" i="8"/>
  <c r="G730" i="8"/>
  <c r="G731" i="8"/>
  <c r="G732" i="8"/>
  <c r="G733" i="8"/>
  <c r="H733" i="8"/>
  <c r="I733" i="8"/>
  <c r="K733" i="8"/>
  <c r="L733" i="8"/>
  <c r="M733" i="8"/>
  <c r="P733" i="8"/>
  <c r="Q733" i="8"/>
  <c r="H732" i="8"/>
  <c r="I732" i="8"/>
  <c r="K732" i="8"/>
  <c r="L732" i="8"/>
  <c r="M732" i="8"/>
  <c r="P732" i="8"/>
  <c r="Q732" i="8"/>
  <c r="H731" i="8"/>
  <c r="I731" i="8"/>
  <c r="K731" i="8"/>
  <c r="L731" i="8"/>
  <c r="M731" i="8"/>
  <c r="P731" i="8"/>
  <c r="Q731" i="8"/>
  <c r="H730" i="8"/>
  <c r="I730" i="8"/>
  <c r="K730" i="8"/>
  <c r="L730" i="8"/>
  <c r="M730" i="8"/>
  <c r="P730" i="8"/>
  <c r="Q730" i="8"/>
  <c r="H729" i="8"/>
  <c r="I729" i="8"/>
  <c r="K729" i="8"/>
  <c r="L729" i="8"/>
  <c r="M729" i="8"/>
  <c r="P729" i="8"/>
  <c r="Q729" i="8"/>
  <c r="H728" i="8"/>
  <c r="I728" i="8"/>
  <c r="K728" i="8"/>
  <c r="L728" i="8"/>
  <c r="M728" i="8"/>
  <c r="P728" i="8"/>
  <c r="Q728" i="8"/>
  <c r="H727" i="8"/>
  <c r="I727" i="8"/>
  <c r="K727" i="8"/>
  <c r="L727" i="8"/>
  <c r="M727" i="8"/>
  <c r="P727" i="8"/>
  <c r="Q727" i="8"/>
  <c r="N707" i="8" l="1"/>
  <c r="O707" i="8" s="1"/>
  <c r="N708" i="8"/>
  <c r="O708" i="8" s="1"/>
  <c r="N709" i="8"/>
  <c r="O709" i="8" s="1"/>
  <c r="N710" i="8"/>
  <c r="O710" i="8" s="1"/>
  <c r="N711" i="8"/>
  <c r="O711" i="8" s="1"/>
  <c r="N712" i="8"/>
  <c r="O712" i="8" s="1"/>
  <c r="N713" i="8"/>
  <c r="O713" i="8" s="1"/>
  <c r="N714" i="8"/>
  <c r="O714" i="8" s="1"/>
  <c r="N715" i="8"/>
  <c r="O715" i="8" s="1"/>
  <c r="N716" i="8"/>
  <c r="O716" i="8" s="1"/>
  <c r="N717" i="8"/>
  <c r="O717" i="8" s="1"/>
  <c r="N718" i="8"/>
  <c r="O718" i="8" s="1"/>
  <c r="N719" i="8"/>
  <c r="O719" i="8" s="1"/>
  <c r="N720" i="8"/>
  <c r="O720" i="8" s="1"/>
  <c r="N721" i="8"/>
  <c r="O721" i="8" s="1"/>
  <c r="N722" i="8"/>
  <c r="O722" i="8" s="1"/>
  <c r="N723" i="8"/>
  <c r="O723" i="8" s="1"/>
  <c r="N724" i="8"/>
  <c r="O724" i="8" s="1"/>
  <c r="N725" i="8"/>
  <c r="O725" i="8" s="1"/>
  <c r="N726" i="8"/>
  <c r="O726" i="8" s="1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H726" i="8"/>
  <c r="I726" i="8"/>
  <c r="K726" i="8"/>
  <c r="L726" i="8"/>
  <c r="M726" i="8"/>
  <c r="P726" i="8"/>
  <c r="Q726" i="8"/>
  <c r="H725" i="8"/>
  <c r="I725" i="8"/>
  <c r="K725" i="8"/>
  <c r="L725" i="8"/>
  <c r="M725" i="8"/>
  <c r="P725" i="8"/>
  <c r="Q725" i="8"/>
  <c r="H724" i="8"/>
  <c r="I724" i="8"/>
  <c r="K724" i="8"/>
  <c r="L724" i="8"/>
  <c r="M724" i="8"/>
  <c r="P724" i="8"/>
  <c r="Q724" i="8"/>
  <c r="H723" i="8"/>
  <c r="I723" i="8"/>
  <c r="K723" i="8"/>
  <c r="L723" i="8"/>
  <c r="M723" i="8"/>
  <c r="P723" i="8"/>
  <c r="Q723" i="8"/>
  <c r="H722" i="8"/>
  <c r="I722" i="8"/>
  <c r="K722" i="8"/>
  <c r="L722" i="8"/>
  <c r="M722" i="8"/>
  <c r="P722" i="8"/>
  <c r="Q722" i="8"/>
  <c r="H721" i="8"/>
  <c r="I721" i="8"/>
  <c r="K721" i="8"/>
  <c r="L721" i="8"/>
  <c r="M721" i="8"/>
  <c r="P721" i="8"/>
  <c r="Q721" i="8"/>
  <c r="H720" i="8"/>
  <c r="I720" i="8"/>
  <c r="K720" i="8"/>
  <c r="L720" i="8"/>
  <c r="M720" i="8"/>
  <c r="P720" i="8"/>
  <c r="Q720" i="8"/>
  <c r="H719" i="8"/>
  <c r="I719" i="8"/>
  <c r="K719" i="8"/>
  <c r="L719" i="8"/>
  <c r="M719" i="8"/>
  <c r="P719" i="8"/>
  <c r="Q719" i="8"/>
  <c r="H718" i="8"/>
  <c r="I718" i="8"/>
  <c r="K718" i="8"/>
  <c r="L718" i="8"/>
  <c r="M718" i="8"/>
  <c r="P718" i="8"/>
  <c r="Q718" i="8"/>
  <c r="H717" i="8"/>
  <c r="I717" i="8"/>
  <c r="K717" i="8"/>
  <c r="L717" i="8"/>
  <c r="M717" i="8"/>
  <c r="P717" i="8"/>
  <c r="Q717" i="8"/>
  <c r="H716" i="8"/>
  <c r="I716" i="8"/>
  <c r="K716" i="8"/>
  <c r="L716" i="8"/>
  <c r="M716" i="8"/>
  <c r="P716" i="8"/>
  <c r="Q716" i="8"/>
  <c r="H715" i="8"/>
  <c r="I715" i="8"/>
  <c r="K715" i="8"/>
  <c r="L715" i="8"/>
  <c r="M715" i="8"/>
  <c r="P715" i="8"/>
  <c r="Q715" i="8"/>
  <c r="H714" i="8"/>
  <c r="I714" i="8"/>
  <c r="K714" i="8"/>
  <c r="L714" i="8"/>
  <c r="M714" i="8"/>
  <c r="P714" i="8"/>
  <c r="Q714" i="8"/>
  <c r="H713" i="8"/>
  <c r="I713" i="8"/>
  <c r="K713" i="8"/>
  <c r="L713" i="8"/>
  <c r="M713" i="8"/>
  <c r="P713" i="8"/>
  <c r="Q713" i="8"/>
  <c r="H712" i="8"/>
  <c r="I712" i="8"/>
  <c r="K712" i="8"/>
  <c r="L712" i="8"/>
  <c r="M712" i="8"/>
  <c r="P712" i="8"/>
  <c r="Q712" i="8"/>
  <c r="H711" i="8"/>
  <c r="I711" i="8"/>
  <c r="K711" i="8"/>
  <c r="L711" i="8"/>
  <c r="M711" i="8"/>
  <c r="P711" i="8"/>
  <c r="Q711" i="8"/>
  <c r="H710" i="8"/>
  <c r="I710" i="8"/>
  <c r="K710" i="8"/>
  <c r="L710" i="8"/>
  <c r="M710" i="8"/>
  <c r="P710" i="8"/>
  <c r="Q710" i="8"/>
  <c r="H709" i="8"/>
  <c r="I709" i="8"/>
  <c r="K709" i="8"/>
  <c r="L709" i="8"/>
  <c r="M709" i="8"/>
  <c r="P709" i="8"/>
  <c r="Q709" i="8"/>
  <c r="H708" i="8"/>
  <c r="I708" i="8"/>
  <c r="K708" i="8"/>
  <c r="L708" i="8"/>
  <c r="M708" i="8"/>
  <c r="P708" i="8"/>
  <c r="Q708" i="8"/>
  <c r="H707" i="8"/>
  <c r="I707" i="8"/>
  <c r="K707" i="8"/>
  <c r="L707" i="8"/>
  <c r="M707" i="8"/>
  <c r="P707" i="8"/>
  <c r="Q707" i="8"/>
  <c r="N706" i="8" l="1"/>
  <c r="O706" i="8" s="1"/>
  <c r="J706" i="8"/>
  <c r="G706" i="8"/>
  <c r="H706" i="8"/>
  <c r="I706" i="8"/>
  <c r="K706" i="8"/>
  <c r="L706" i="8"/>
  <c r="M706" i="8"/>
  <c r="P706" i="8"/>
  <c r="Q706" i="8"/>
  <c r="AC1564" i="4" l="1"/>
  <c r="U1564" i="4"/>
  <c r="X1564" i="4" s="1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AJ1564" i="4"/>
  <c r="AF1564" i="4"/>
  <c r="AI1564" i="4" l="1"/>
  <c r="AO1564" i="4"/>
  <c r="AK1564" i="4"/>
  <c r="AN1564" i="4"/>
  <c r="AM1564" i="4"/>
  <c r="AL1564" i="4"/>
  <c r="AA1564" i="4"/>
  <c r="AD1564" i="4"/>
  <c r="AH1564" i="4"/>
  <c r="AG1564" i="4"/>
  <c r="Z1564" i="4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F598" i="7"/>
  <c r="F599" i="7"/>
  <c r="F600" i="7"/>
  <c r="F601" i="7"/>
  <c r="F602" i="7"/>
  <c r="F603" i="7"/>
  <c r="F604" i="7"/>
  <c r="C598" i="7"/>
  <c r="C599" i="7"/>
  <c r="C600" i="7"/>
  <c r="C601" i="7"/>
  <c r="C602" i="7"/>
  <c r="C603" i="7"/>
  <c r="C604" i="7"/>
  <c r="D598" i="7"/>
  <c r="D599" i="7"/>
  <c r="D600" i="7"/>
  <c r="D601" i="7"/>
  <c r="D602" i="7"/>
  <c r="D603" i="7"/>
  <c r="D604" i="7"/>
  <c r="N666" i="8" l="1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O687" i="8" s="1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M687" i="8"/>
  <c r="H687" i="8"/>
  <c r="I687" i="8"/>
  <c r="J687" i="8"/>
  <c r="K687" i="8"/>
  <c r="L687" i="8"/>
  <c r="P687" i="8"/>
  <c r="Q687" i="8"/>
  <c r="H688" i="8"/>
  <c r="I688" i="8"/>
  <c r="K688" i="8"/>
  <c r="L688" i="8"/>
  <c r="M688" i="8"/>
  <c r="O688" i="8"/>
  <c r="P688" i="8"/>
  <c r="Q688" i="8"/>
  <c r="H689" i="8"/>
  <c r="I689" i="8"/>
  <c r="J689" i="8"/>
  <c r="K689" i="8"/>
  <c r="L689" i="8"/>
  <c r="M689" i="8"/>
  <c r="O689" i="8"/>
  <c r="P689" i="8"/>
  <c r="Q689" i="8"/>
  <c r="H690" i="8"/>
  <c r="I690" i="8"/>
  <c r="J690" i="8"/>
  <c r="K690" i="8"/>
  <c r="L690" i="8"/>
  <c r="M690" i="8"/>
  <c r="O690" i="8"/>
  <c r="P690" i="8"/>
  <c r="Q690" i="8"/>
  <c r="H691" i="8"/>
  <c r="I691" i="8"/>
  <c r="J691" i="8"/>
  <c r="K691" i="8"/>
  <c r="L691" i="8"/>
  <c r="M691" i="8"/>
  <c r="O691" i="8"/>
  <c r="P691" i="8"/>
  <c r="Q691" i="8"/>
  <c r="H692" i="8"/>
  <c r="I692" i="8"/>
  <c r="J692" i="8"/>
  <c r="K692" i="8"/>
  <c r="L692" i="8"/>
  <c r="M692" i="8"/>
  <c r="O692" i="8"/>
  <c r="P692" i="8"/>
  <c r="Q692" i="8"/>
  <c r="H693" i="8"/>
  <c r="I693" i="8"/>
  <c r="J693" i="8"/>
  <c r="K693" i="8"/>
  <c r="L693" i="8"/>
  <c r="M693" i="8"/>
  <c r="P693" i="8"/>
  <c r="Q693" i="8"/>
  <c r="H694" i="8"/>
  <c r="I694" i="8"/>
  <c r="J694" i="8"/>
  <c r="K694" i="8"/>
  <c r="L694" i="8"/>
  <c r="M694" i="8"/>
  <c r="P694" i="8"/>
  <c r="Q694" i="8"/>
  <c r="H695" i="8"/>
  <c r="I695" i="8"/>
  <c r="J695" i="8"/>
  <c r="K695" i="8"/>
  <c r="L695" i="8"/>
  <c r="M695" i="8"/>
  <c r="P695" i="8"/>
  <c r="Q695" i="8"/>
  <c r="G687" i="8"/>
  <c r="G688" i="8"/>
  <c r="G689" i="8"/>
  <c r="G690" i="8"/>
  <c r="G691" i="8"/>
  <c r="G692" i="8"/>
  <c r="G693" i="8"/>
  <c r="G694" i="8"/>
  <c r="G695" i="8"/>
  <c r="G696" i="8" l="1"/>
  <c r="H696" i="8"/>
  <c r="I696" i="8"/>
  <c r="J696" i="8"/>
  <c r="K696" i="8"/>
  <c r="L696" i="8"/>
  <c r="M696" i="8"/>
  <c r="O696" i="8"/>
  <c r="P696" i="8"/>
  <c r="Q696" i="8"/>
  <c r="G697" i="8"/>
  <c r="H697" i="8"/>
  <c r="I697" i="8"/>
  <c r="J697" i="8"/>
  <c r="K697" i="8"/>
  <c r="L697" i="8"/>
  <c r="M697" i="8"/>
  <c r="O697" i="8"/>
  <c r="P697" i="8"/>
  <c r="Q697" i="8"/>
  <c r="G698" i="8"/>
  <c r="H698" i="8"/>
  <c r="I698" i="8"/>
  <c r="J698" i="8"/>
  <c r="K698" i="8"/>
  <c r="L698" i="8"/>
  <c r="M698" i="8"/>
  <c r="O698" i="8"/>
  <c r="P698" i="8"/>
  <c r="Q698" i="8"/>
  <c r="G699" i="8"/>
  <c r="H699" i="8"/>
  <c r="I699" i="8"/>
  <c r="J699" i="8"/>
  <c r="K699" i="8"/>
  <c r="L699" i="8"/>
  <c r="M699" i="8"/>
  <c r="O699" i="8"/>
  <c r="P699" i="8"/>
  <c r="Q699" i="8"/>
  <c r="G700" i="8"/>
  <c r="H700" i="8"/>
  <c r="I700" i="8"/>
  <c r="J700" i="8"/>
  <c r="K700" i="8"/>
  <c r="L700" i="8"/>
  <c r="M700" i="8"/>
  <c r="O700" i="8"/>
  <c r="P700" i="8"/>
  <c r="Q700" i="8"/>
  <c r="G701" i="8"/>
  <c r="H701" i="8"/>
  <c r="I701" i="8"/>
  <c r="J701" i="8"/>
  <c r="K701" i="8"/>
  <c r="L701" i="8"/>
  <c r="M701" i="8"/>
  <c r="O701" i="8"/>
  <c r="P701" i="8"/>
  <c r="Q701" i="8"/>
  <c r="G702" i="8"/>
  <c r="H702" i="8"/>
  <c r="I702" i="8"/>
  <c r="J702" i="8"/>
  <c r="K702" i="8"/>
  <c r="L702" i="8"/>
  <c r="M702" i="8"/>
  <c r="O702" i="8"/>
  <c r="P702" i="8"/>
  <c r="Q702" i="8"/>
  <c r="G703" i="8"/>
  <c r="H703" i="8"/>
  <c r="I703" i="8"/>
  <c r="J703" i="8"/>
  <c r="K703" i="8"/>
  <c r="L703" i="8"/>
  <c r="M703" i="8"/>
  <c r="O703" i="8"/>
  <c r="P703" i="8"/>
  <c r="Q703" i="8"/>
  <c r="G704" i="8"/>
  <c r="H704" i="8"/>
  <c r="I704" i="8"/>
  <c r="J704" i="8"/>
  <c r="K704" i="8"/>
  <c r="L704" i="8"/>
  <c r="M704" i="8"/>
  <c r="O704" i="8"/>
  <c r="P704" i="8"/>
  <c r="Q704" i="8"/>
  <c r="G705" i="8"/>
  <c r="H705" i="8"/>
  <c r="I705" i="8"/>
  <c r="J705" i="8"/>
  <c r="K705" i="8"/>
  <c r="L705" i="8"/>
  <c r="M705" i="8"/>
  <c r="O705" i="8"/>
  <c r="P705" i="8"/>
  <c r="Q705" i="8"/>
  <c r="O675" i="8" l="1"/>
  <c r="O676" i="8"/>
  <c r="O677" i="8"/>
  <c r="O678" i="8"/>
  <c r="O679" i="8"/>
  <c r="O680" i="8"/>
  <c r="O681" i="8"/>
  <c r="O682" i="8"/>
  <c r="O683" i="8"/>
  <c r="O684" i="8"/>
  <c r="O685" i="8"/>
  <c r="O686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H686" i="8"/>
  <c r="I686" i="8"/>
  <c r="K686" i="8"/>
  <c r="L686" i="8"/>
  <c r="M686" i="8"/>
  <c r="P686" i="8"/>
  <c r="Q686" i="8"/>
  <c r="H685" i="8"/>
  <c r="I685" i="8"/>
  <c r="K685" i="8"/>
  <c r="L685" i="8"/>
  <c r="M685" i="8"/>
  <c r="P685" i="8"/>
  <c r="Q685" i="8"/>
  <c r="H684" i="8"/>
  <c r="I684" i="8"/>
  <c r="K684" i="8"/>
  <c r="L684" i="8"/>
  <c r="M684" i="8"/>
  <c r="P684" i="8"/>
  <c r="Q684" i="8"/>
  <c r="H683" i="8"/>
  <c r="I683" i="8"/>
  <c r="K683" i="8"/>
  <c r="L683" i="8"/>
  <c r="M683" i="8"/>
  <c r="P683" i="8"/>
  <c r="Q683" i="8"/>
  <c r="H682" i="8"/>
  <c r="I682" i="8"/>
  <c r="K682" i="8"/>
  <c r="L682" i="8"/>
  <c r="M682" i="8"/>
  <c r="P682" i="8"/>
  <c r="Q682" i="8"/>
  <c r="H681" i="8"/>
  <c r="I681" i="8"/>
  <c r="K681" i="8"/>
  <c r="L681" i="8"/>
  <c r="M681" i="8"/>
  <c r="P681" i="8"/>
  <c r="Q681" i="8"/>
  <c r="H680" i="8"/>
  <c r="I680" i="8"/>
  <c r="K680" i="8"/>
  <c r="L680" i="8"/>
  <c r="M680" i="8"/>
  <c r="P680" i="8"/>
  <c r="Q680" i="8"/>
  <c r="H679" i="8"/>
  <c r="I679" i="8"/>
  <c r="K679" i="8"/>
  <c r="L679" i="8"/>
  <c r="M679" i="8"/>
  <c r="P679" i="8"/>
  <c r="Q679" i="8"/>
  <c r="H678" i="8"/>
  <c r="I678" i="8"/>
  <c r="K678" i="8"/>
  <c r="L678" i="8"/>
  <c r="M678" i="8"/>
  <c r="P678" i="8"/>
  <c r="Q678" i="8"/>
  <c r="H677" i="8"/>
  <c r="I677" i="8"/>
  <c r="K677" i="8"/>
  <c r="L677" i="8"/>
  <c r="M677" i="8"/>
  <c r="P677" i="8"/>
  <c r="Q677" i="8"/>
  <c r="H676" i="8"/>
  <c r="I676" i="8"/>
  <c r="K676" i="8"/>
  <c r="L676" i="8"/>
  <c r="M676" i="8"/>
  <c r="P676" i="8"/>
  <c r="Q676" i="8"/>
  <c r="H675" i="8"/>
  <c r="I675" i="8"/>
  <c r="K675" i="8"/>
  <c r="L675" i="8"/>
  <c r="M675" i="8"/>
  <c r="P675" i="8"/>
  <c r="Q675" i="8"/>
  <c r="N654" i="8" l="1"/>
  <c r="O654" i="8" s="1"/>
  <c r="N655" i="8"/>
  <c r="O655" i="8" s="1"/>
  <c r="N656" i="8"/>
  <c r="O656" i="8" s="1"/>
  <c r="N657" i="8"/>
  <c r="O657" i="8" s="1"/>
  <c r="N658" i="8"/>
  <c r="O658" i="8" s="1"/>
  <c r="N659" i="8"/>
  <c r="O659" i="8" s="1"/>
  <c r="N660" i="8"/>
  <c r="O660" i="8" s="1"/>
  <c r="N661" i="8"/>
  <c r="O661" i="8" s="1"/>
  <c r="N662" i="8"/>
  <c r="O662" i="8" s="1"/>
  <c r="N663" i="8"/>
  <c r="O663" i="8" s="1"/>
  <c r="N664" i="8"/>
  <c r="O664" i="8" s="1"/>
  <c r="N665" i="8"/>
  <c r="O665" i="8" s="1"/>
  <c r="O666" i="8"/>
  <c r="O667" i="8"/>
  <c r="O668" i="8"/>
  <c r="O669" i="8"/>
  <c r="O670" i="8"/>
  <c r="O671" i="8"/>
  <c r="O672" i="8"/>
  <c r="O673" i="8"/>
  <c r="O674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H674" i="8"/>
  <c r="I674" i="8"/>
  <c r="K674" i="8"/>
  <c r="L674" i="8"/>
  <c r="M674" i="8"/>
  <c r="P674" i="8"/>
  <c r="Q674" i="8"/>
  <c r="H673" i="8"/>
  <c r="I673" i="8"/>
  <c r="K673" i="8"/>
  <c r="L673" i="8"/>
  <c r="M673" i="8"/>
  <c r="P673" i="8"/>
  <c r="Q673" i="8"/>
  <c r="H672" i="8"/>
  <c r="I672" i="8"/>
  <c r="K672" i="8"/>
  <c r="L672" i="8"/>
  <c r="M672" i="8"/>
  <c r="P672" i="8"/>
  <c r="Q672" i="8"/>
  <c r="H671" i="8"/>
  <c r="I671" i="8"/>
  <c r="K671" i="8"/>
  <c r="L671" i="8"/>
  <c r="M671" i="8"/>
  <c r="P671" i="8"/>
  <c r="Q671" i="8"/>
  <c r="H670" i="8"/>
  <c r="I670" i="8"/>
  <c r="K670" i="8"/>
  <c r="L670" i="8"/>
  <c r="M670" i="8"/>
  <c r="P670" i="8"/>
  <c r="Q670" i="8"/>
  <c r="H669" i="8"/>
  <c r="I669" i="8"/>
  <c r="K669" i="8"/>
  <c r="L669" i="8"/>
  <c r="M669" i="8"/>
  <c r="P669" i="8"/>
  <c r="Q669" i="8"/>
  <c r="H668" i="8"/>
  <c r="I668" i="8"/>
  <c r="K668" i="8"/>
  <c r="L668" i="8"/>
  <c r="M668" i="8"/>
  <c r="P668" i="8"/>
  <c r="Q668" i="8"/>
  <c r="H667" i="8"/>
  <c r="I667" i="8"/>
  <c r="K667" i="8"/>
  <c r="L667" i="8"/>
  <c r="M667" i="8"/>
  <c r="P667" i="8"/>
  <c r="Q667" i="8"/>
  <c r="H666" i="8"/>
  <c r="I666" i="8"/>
  <c r="K666" i="8"/>
  <c r="L666" i="8"/>
  <c r="M666" i="8"/>
  <c r="P666" i="8"/>
  <c r="Q666" i="8"/>
  <c r="H665" i="8"/>
  <c r="I665" i="8"/>
  <c r="K665" i="8"/>
  <c r="L665" i="8"/>
  <c r="M665" i="8"/>
  <c r="P665" i="8"/>
  <c r="Q665" i="8"/>
  <c r="H664" i="8"/>
  <c r="I664" i="8"/>
  <c r="K664" i="8"/>
  <c r="L664" i="8"/>
  <c r="M664" i="8"/>
  <c r="P664" i="8"/>
  <c r="Q664" i="8"/>
  <c r="H663" i="8"/>
  <c r="I663" i="8"/>
  <c r="K663" i="8"/>
  <c r="L663" i="8"/>
  <c r="M663" i="8"/>
  <c r="P663" i="8"/>
  <c r="Q663" i="8"/>
  <c r="H662" i="8"/>
  <c r="I662" i="8"/>
  <c r="K662" i="8"/>
  <c r="L662" i="8"/>
  <c r="M662" i="8"/>
  <c r="P662" i="8"/>
  <c r="Q662" i="8"/>
  <c r="H661" i="8"/>
  <c r="I661" i="8"/>
  <c r="K661" i="8"/>
  <c r="L661" i="8"/>
  <c r="M661" i="8"/>
  <c r="P661" i="8"/>
  <c r="Q661" i="8"/>
  <c r="H660" i="8"/>
  <c r="I660" i="8"/>
  <c r="K660" i="8"/>
  <c r="L660" i="8"/>
  <c r="M660" i="8"/>
  <c r="P660" i="8"/>
  <c r="Q660" i="8"/>
  <c r="H659" i="8"/>
  <c r="I659" i="8"/>
  <c r="K659" i="8"/>
  <c r="L659" i="8"/>
  <c r="M659" i="8"/>
  <c r="P659" i="8"/>
  <c r="Q659" i="8"/>
  <c r="H658" i="8"/>
  <c r="I658" i="8"/>
  <c r="K658" i="8"/>
  <c r="L658" i="8"/>
  <c r="M658" i="8"/>
  <c r="P658" i="8"/>
  <c r="Q658" i="8"/>
  <c r="H657" i="8"/>
  <c r="I657" i="8"/>
  <c r="K657" i="8"/>
  <c r="L657" i="8"/>
  <c r="M657" i="8"/>
  <c r="P657" i="8"/>
  <c r="Q657" i="8"/>
  <c r="H656" i="8"/>
  <c r="I656" i="8"/>
  <c r="K656" i="8"/>
  <c r="L656" i="8"/>
  <c r="M656" i="8"/>
  <c r="P656" i="8"/>
  <c r="Q656" i="8"/>
  <c r="H655" i="8"/>
  <c r="I655" i="8"/>
  <c r="K655" i="8"/>
  <c r="L655" i="8"/>
  <c r="M655" i="8"/>
  <c r="P655" i="8"/>
  <c r="Q655" i="8"/>
  <c r="H654" i="8"/>
  <c r="I654" i="8"/>
  <c r="K654" i="8"/>
  <c r="L654" i="8"/>
  <c r="M654" i="8"/>
  <c r="P654" i="8"/>
  <c r="Q654" i="8"/>
  <c r="N653" i="8" l="1"/>
  <c r="O653" i="8" s="1"/>
  <c r="J652" i="8"/>
  <c r="J653" i="8"/>
  <c r="G653" i="8"/>
  <c r="H653" i="8"/>
  <c r="I653" i="8"/>
  <c r="K653" i="8"/>
  <c r="L653" i="8"/>
  <c r="M653" i="8"/>
  <c r="P653" i="8"/>
  <c r="Q653" i="8"/>
  <c r="N650" i="8" l="1"/>
  <c r="O650" i="8" s="1"/>
  <c r="N651" i="8"/>
  <c r="O651" i="8" s="1"/>
  <c r="N652" i="8"/>
  <c r="O652" i="8" s="1"/>
  <c r="J650" i="8"/>
  <c r="J651" i="8"/>
  <c r="G650" i="8"/>
  <c r="G651" i="8"/>
  <c r="G652" i="8"/>
  <c r="H652" i="8"/>
  <c r="I652" i="8"/>
  <c r="K652" i="8"/>
  <c r="L652" i="8"/>
  <c r="M652" i="8"/>
  <c r="P652" i="8"/>
  <c r="Q652" i="8"/>
  <c r="H651" i="8"/>
  <c r="I651" i="8"/>
  <c r="K651" i="8"/>
  <c r="L651" i="8"/>
  <c r="M651" i="8"/>
  <c r="P651" i="8"/>
  <c r="Q651" i="8"/>
  <c r="H650" i="8"/>
  <c r="I650" i="8"/>
  <c r="K650" i="8"/>
  <c r="L650" i="8"/>
  <c r="M650" i="8"/>
  <c r="P650" i="8"/>
  <c r="Q650" i="8"/>
  <c r="N636" i="8" l="1"/>
  <c r="O636" i="8" s="1"/>
  <c r="N637" i="8"/>
  <c r="O637" i="8" s="1"/>
  <c r="N638" i="8"/>
  <c r="O638" i="8" s="1"/>
  <c r="N639" i="8"/>
  <c r="O639" i="8" s="1"/>
  <c r="N640" i="8"/>
  <c r="O640" i="8" s="1"/>
  <c r="N641" i="8"/>
  <c r="O641" i="8" s="1"/>
  <c r="N642" i="8"/>
  <c r="O642" i="8" s="1"/>
  <c r="N643" i="8"/>
  <c r="O643" i="8" s="1"/>
  <c r="N644" i="8"/>
  <c r="O644" i="8" s="1"/>
  <c r="N645" i="8"/>
  <c r="O645" i="8" s="1"/>
  <c r="N646" i="8"/>
  <c r="O646" i="8" s="1"/>
  <c r="N647" i="8"/>
  <c r="O647" i="8" s="1"/>
  <c r="N648" i="8"/>
  <c r="O648" i="8" s="1"/>
  <c r="N649" i="8"/>
  <c r="O649" i="8" s="1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H649" i="8"/>
  <c r="I649" i="8"/>
  <c r="K649" i="8"/>
  <c r="L649" i="8"/>
  <c r="M649" i="8"/>
  <c r="P649" i="8"/>
  <c r="Q649" i="8"/>
  <c r="H648" i="8"/>
  <c r="I648" i="8"/>
  <c r="K648" i="8"/>
  <c r="L648" i="8"/>
  <c r="M648" i="8"/>
  <c r="P648" i="8"/>
  <c r="Q648" i="8"/>
  <c r="H647" i="8"/>
  <c r="I647" i="8"/>
  <c r="K647" i="8"/>
  <c r="L647" i="8"/>
  <c r="M647" i="8"/>
  <c r="P647" i="8"/>
  <c r="Q647" i="8"/>
  <c r="H646" i="8"/>
  <c r="I646" i="8"/>
  <c r="K646" i="8"/>
  <c r="L646" i="8"/>
  <c r="M646" i="8"/>
  <c r="P646" i="8"/>
  <c r="Q646" i="8"/>
  <c r="H645" i="8"/>
  <c r="I645" i="8"/>
  <c r="K645" i="8"/>
  <c r="L645" i="8"/>
  <c r="M645" i="8"/>
  <c r="P645" i="8"/>
  <c r="Q645" i="8"/>
  <c r="H644" i="8"/>
  <c r="I644" i="8"/>
  <c r="K644" i="8"/>
  <c r="L644" i="8"/>
  <c r="M644" i="8"/>
  <c r="P644" i="8"/>
  <c r="Q644" i="8"/>
  <c r="H643" i="8"/>
  <c r="I643" i="8"/>
  <c r="K643" i="8"/>
  <c r="L643" i="8"/>
  <c r="M643" i="8"/>
  <c r="P643" i="8"/>
  <c r="Q643" i="8"/>
  <c r="H642" i="8"/>
  <c r="I642" i="8"/>
  <c r="K642" i="8"/>
  <c r="L642" i="8"/>
  <c r="M642" i="8"/>
  <c r="P642" i="8"/>
  <c r="Q642" i="8"/>
  <c r="H641" i="8"/>
  <c r="I641" i="8"/>
  <c r="K641" i="8"/>
  <c r="L641" i="8"/>
  <c r="M641" i="8"/>
  <c r="P641" i="8"/>
  <c r="Q641" i="8"/>
  <c r="H640" i="8"/>
  <c r="I640" i="8"/>
  <c r="K640" i="8"/>
  <c r="L640" i="8"/>
  <c r="M640" i="8"/>
  <c r="P640" i="8"/>
  <c r="Q640" i="8"/>
  <c r="H639" i="8"/>
  <c r="I639" i="8"/>
  <c r="K639" i="8"/>
  <c r="L639" i="8"/>
  <c r="M639" i="8"/>
  <c r="P639" i="8"/>
  <c r="Q639" i="8"/>
  <c r="H638" i="8"/>
  <c r="I638" i="8"/>
  <c r="K638" i="8"/>
  <c r="L638" i="8"/>
  <c r="M638" i="8"/>
  <c r="P638" i="8"/>
  <c r="Q638" i="8"/>
  <c r="H637" i="8"/>
  <c r="I637" i="8"/>
  <c r="K637" i="8"/>
  <c r="L637" i="8"/>
  <c r="M637" i="8"/>
  <c r="P637" i="8"/>
  <c r="Q637" i="8"/>
  <c r="H636" i="8"/>
  <c r="I636" i="8"/>
  <c r="K636" i="8"/>
  <c r="L636" i="8"/>
  <c r="M636" i="8"/>
  <c r="P636" i="8"/>
  <c r="Q636" i="8"/>
  <c r="N635" i="8" l="1"/>
  <c r="O635" i="8" s="1"/>
  <c r="J635" i="8"/>
  <c r="G635" i="8"/>
  <c r="H635" i="8"/>
  <c r="I635" i="8"/>
  <c r="K635" i="8"/>
  <c r="L635" i="8"/>
  <c r="M635" i="8"/>
  <c r="P635" i="8"/>
  <c r="Q635" i="8"/>
  <c r="N622" i="8" l="1"/>
  <c r="O622" i="8" s="1"/>
  <c r="N623" i="8"/>
  <c r="O623" i="8" s="1"/>
  <c r="N624" i="8"/>
  <c r="O624" i="8" s="1"/>
  <c r="N625" i="8"/>
  <c r="O625" i="8" s="1"/>
  <c r="N626" i="8"/>
  <c r="O626" i="8" s="1"/>
  <c r="N627" i="8"/>
  <c r="O627" i="8" s="1"/>
  <c r="N628" i="8"/>
  <c r="O628" i="8" s="1"/>
  <c r="N629" i="8"/>
  <c r="O629" i="8" s="1"/>
  <c r="N630" i="8"/>
  <c r="O630" i="8" s="1"/>
  <c r="N631" i="8"/>
  <c r="O631" i="8" s="1"/>
  <c r="N632" i="8"/>
  <c r="O632" i="8" s="1"/>
  <c r="N633" i="8"/>
  <c r="O633" i="8" s="1"/>
  <c r="N634" i="8"/>
  <c r="O634" i="8" s="1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H634" i="8"/>
  <c r="I634" i="8"/>
  <c r="K634" i="8"/>
  <c r="L634" i="8"/>
  <c r="M634" i="8"/>
  <c r="P634" i="8"/>
  <c r="Q634" i="8"/>
  <c r="H633" i="8"/>
  <c r="I633" i="8"/>
  <c r="K633" i="8"/>
  <c r="L633" i="8"/>
  <c r="M633" i="8"/>
  <c r="P633" i="8"/>
  <c r="Q633" i="8"/>
  <c r="H632" i="8"/>
  <c r="I632" i="8"/>
  <c r="K632" i="8"/>
  <c r="L632" i="8"/>
  <c r="M632" i="8"/>
  <c r="P632" i="8"/>
  <c r="Q632" i="8"/>
  <c r="H631" i="8"/>
  <c r="I631" i="8"/>
  <c r="K631" i="8"/>
  <c r="L631" i="8"/>
  <c r="M631" i="8"/>
  <c r="P631" i="8"/>
  <c r="Q631" i="8"/>
  <c r="H630" i="8"/>
  <c r="I630" i="8"/>
  <c r="K630" i="8"/>
  <c r="L630" i="8"/>
  <c r="M630" i="8"/>
  <c r="P630" i="8"/>
  <c r="Q630" i="8"/>
  <c r="H629" i="8"/>
  <c r="I629" i="8"/>
  <c r="K629" i="8"/>
  <c r="L629" i="8"/>
  <c r="M629" i="8"/>
  <c r="P629" i="8"/>
  <c r="Q629" i="8"/>
  <c r="H628" i="8"/>
  <c r="I628" i="8"/>
  <c r="K628" i="8"/>
  <c r="L628" i="8"/>
  <c r="M628" i="8"/>
  <c r="P628" i="8"/>
  <c r="Q628" i="8"/>
  <c r="H627" i="8"/>
  <c r="I627" i="8"/>
  <c r="K627" i="8"/>
  <c r="L627" i="8"/>
  <c r="M627" i="8"/>
  <c r="P627" i="8"/>
  <c r="Q627" i="8"/>
  <c r="H626" i="8"/>
  <c r="I626" i="8"/>
  <c r="K626" i="8"/>
  <c r="L626" i="8"/>
  <c r="M626" i="8"/>
  <c r="P626" i="8"/>
  <c r="Q626" i="8"/>
  <c r="H625" i="8"/>
  <c r="I625" i="8"/>
  <c r="K625" i="8"/>
  <c r="L625" i="8"/>
  <c r="M625" i="8"/>
  <c r="P625" i="8"/>
  <c r="Q625" i="8"/>
  <c r="H624" i="8"/>
  <c r="I624" i="8"/>
  <c r="K624" i="8"/>
  <c r="L624" i="8"/>
  <c r="M624" i="8"/>
  <c r="P624" i="8"/>
  <c r="Q624" i="8"/>
  <c r="H623" i="8"/>
  <c r="I623" i="8"/>
  <c r="K623" i="8"/>
  <c r="L623" i="8"/>
  <c r="M623" i="8"/>
  <c r="P623" i="8"/>
  <c r="Q623" i="8"/>
  <c r="H622" i="8"/>
  <c r="I622" i="8"/>
  <c r="K622" i="8"/>
  <c r="L622" i="8"/>
  <c r="M622" i="8"/>
  <c r="P622" i="8"/>
  <c r="Q622" i="8"/>
  <c r="N620" i="8" l="1"/>
  <c r="O620" i="8" s="1"/>
  <c r="N621" i="8"/>
  <c r="O621" i="8" s="1"/>
  <c r="J620" i="8"/>
  <c r="J621" i="8"/>
  <c r="G620" i="8"/>
  <c r="G621" i="8"/>
  <c r="H621" i="8"/>
  <c r="I621" i="8"/>
  <c r="K621" i="8"/>
  <c r="L621" i="8"/>
  <c r="M621" i="8"/>
  <c r="P621" i="8"/>
  <c r="Q621" i="8"/>
  <c r="H620" i="8"/>
  <c r="I620" i="8"/>
  <c r="K620" i="8"/>
  <c r="L620" i="8"/>
  <c r="M620" i="8"/>
  <c r="P620" i="8"/>
  <c r="Q620" i="8"/>
  <c r="J619" i="8" l="1"/>
  <c r="J618" i="8"/>
  <c r="J617" i="8"/>
  <c r="N617" i="8" l="1"/>
  <c r="O617" i="8" s="1"/>
  <c r="N618" i="8"/>
  <c r="O618" i="8" s="1"/>
  <c r="N619" i="8"/>
  <c r="O619" i="8" s="1"/>
  <c r="G617" i="8"/>
  <c r="G618" i="8"/>
  <c r="G619" i="8"/>
  <c r="H619" i="8"/>
  <c r="I619" i="8"/>
  <c r="K619" i="8"/>
  <c r="L619" i="8"/>
  <c r="M619" i="8"/>
  <c r="P619" i="8"/>
  <c r="Q619" i="8"/>
  <c r="H618" i="8"/>
  <c r="I618" i="8"/>
  <c r="K618" i="8"/>
  <c r="L618" i="8"/>
  <c r="M618" i="8"/>
  <c r="P618" i="8"/>
  <c r="Q618" i="8"/>
  <c r="H617" i="8"/>
  <c r="I617" i="8"/>
  <c r="K617" i="8"/>
  <c r="L617" i="8"/>
  <c r="M617" i="8"/>
  <c r="P617" i="8"/>
  <c r="Q617" i="8"/>
  <c r="N616" i="8"/>
  <c r="N614" i="8"/>
  <c r="N610" i="8"/>
  <c r="N609" i="8"/>
  <c r="N606" i="8"/>
  <c r="N605" i="8"/>
  <c r="N604" i="8"/>
  <c r="N603" i="8"/>
  <c r="N596" i="8"/>
  <c r="N594" i="8"/>
  <c r="N590" i="8"/>
  <c r="N587" i="8"/>
  <c r="N582" i="8"/>
  <c r="N581" i="8"/>
  <c r="N580" i="8"/>
  <c r="N579" i="8"/>
  <c r="N578" i="8"/>
  <c r="N577" i="8"/>
  <c r="N575" i="8"/>
  <c r="N571" i="8"/>
  <c r="N570" i="8"/>
  <c r="N569" i="8"/>
  <c r="N566" i="8"/>
  <c r="N565" i="8"/>
  <c r="N562" i="8"/>
  <c r="N561" i="8"/>
  <c r="N557" i="8"/>
  <c r="N556" i="8"/>
  <c r="N554" i="8"/>
  <c r="N546" i="8"/>
  <c r="N545" i="8"/>
  <c r="N536" i="8"/>
  <c r="N530" i="8"/>
  <c r="N527" i="8"/>
  <c r="N504" i="8"/>
  <c r="N503" i="8"/>
  <c r="N501" i="8"/>
  <c r="N496" i="8"/>
  <c r="N494" i="8"/>
  <c r="N488" i="8"/>
  <c r="N477" i="8"/>
  <c r="N476" i="8"/>
  <c r="N475" i="8"/>
  <c r="N462" i="8"/>
  <c r="N459" i="8"/>
  <c r="N453" i="8"/>
  <c r="N448" i="8"/>
  <c r="N442" i="8"/>
  <c r="N434" i="8"/>
  <c r="N430" i="8"/>
  <c r="N422" i="8"/>
  <c r="N419" i="8"/>
  <c r="N403" i="8"/>
  <c r="N394" i="8"/>
  <c r="N392" i="8"/>
  <c r="N383" i="8"/>
  <c r="N377" i="8"/>
  <c r="N360" i="8"/>
  <c r="N352" i="8"/>
  <c r="N343" i="8"/>
  <c r="N336" i="8"/>
  <c r="N326" i="8"/>
  <c r="N316" i="8"/>
  <c r="N305" i="8"/>
  <c r="N294" i="8"/>
  <c r="N256" i="8"/>
  <c r="N250" i="8"/>
  <c r="N241" i="8"/>
  <c r="N235" i="8"/>
  <c r="N221" i="8"/>
  <c r="N199" i="8"/>
  <c r="N185" i="8"/>
  <c r="N171" i="8"/>
  <c r="N97" i="8"/>
  <c r="N89" i="8"/>
  <c r="N85" i="8"/>
  <c r="N75" i="8"/>
  <c r="O616" i="8" l="1"/>
  <c r="H616" i="8" l="1"/>
  <c r="I616" i="8"/>
  <c r="K616" i="8"/>
  <c r="L616" i="8"/>
  <c r="M616" i="8"/>
  <c r="P616" i="8"/>
  <c r="Q616" i="8"/>
  <c r="N607" i="8" l="1"/>
  <c r="O607" i="8" s="1"/>
  <c r="N608" i="8"/>
  <c r="O608" i="8" s="1"/>
  <c r="O609" i="8"/>
  <c r="N611" i="8"/>
  <c r="O611" i="8" s="1"/>
  <c r="N612" i="8"/>
  <c r="O612" i="8" s="1"/>
  <c r="N613" i="8"/>
  <c r="O613" i="8" s="1"/>
  <c r="O614" i="8"/>
  <c r="N615" i="8"/>
  <c r="O615" i="8" s="1"/>
  <c r="J607" i="8"/>
  <c r="J608" i="8"/>
  <c r="J609" i="8"/>
  <c r="J610" i="8"/>
  <c r="J611" i="8"/>
  <c r="J612" i="8"/>
  <c r="J614" i="8"/>
  <c r="J615" i="8"/>
  <c r="G607" i="8"/>
  <c r="G608" i="8"/>
  <c r="G609" i="8"/>
  <c r="G610" i="8"/>
  <c r="G611" i="8"/>
  <c r="G612" i="8"/>
  <c r="G614" i="8"/>
  <c r="G615" i="8"/>
  <c r="H615" i="8"/>
  <c r="I615" i="8"/>
  <c r="K615" i="8"/>
  <c r="L615" i="8"/>
  <c r="M615" i="8"/>
  <c r="P615" i="8"/>
  <c r="Q615" i="8"/>
  <c r="H614" i="8"/>
  <c r="I614" i="8"/>
  <c r="K614" i="8"/>
  <c r="L614" i="8"/>
  <c r="M614" i="8"/>
  <c r="P614" i="8"/>
  <c r="Q614" i="8"/>
  <c r="H613" i="8"/>
  <c r="I613" i="8"/>
  <c r="K613" i="8"/>
  <c r="L613" i="8"/>
  <c r="M613" i="8"/>
  <c r="P613" i="8"/>
  <c r="Q613" i="8"/>
  <c r="H612" i="8"/>
  <c r="I612" i="8"/>
  <c r="K612" i="8"/>
  <c r="L612" i="8"/>
  <c r="M612" i="8"/>
  <c r="P612" i="8"/>
  <c r="Q612" i="8"/>
  <c r="H611" i="8"/>
  <c r="I611" i="8"/>
  <c r="K611" i="8"/>
  <c r="L611" i="8"/>
  <c r="M611" i="8"/>
  <c r="P611" i="8"/>
  <c r="Q611" i="8"/>
  <c r="H610" i="8"/>
  <c r="I610" i="8"/>
  <c r="K610" i="8"/>
  <c r="L610" i="8"/>
  <c r="M610" i="8"/>
  <c r="P610" i="8"/>
  <c r="Q610" i="8"/>
  <c r="H609" i="8"/>
  <c r="I609" i="8"/>
  <c r="K609" i="8"/>
  <c r="L609" i="8"/>
  <c r="M609" i="8"/>
  <c r="P609" i="8"/>
  <c r="Q609" i="8"/>
  <c r="H608" i="8"/>
  <c r="I608" i="8"/>
  <c r="K608" i="8"/>
  <c r="L608" i="8"/>
  <c r="M608" i="8"/>
  <c r="P608" i="8"/>
  <c r="Q608" i="8"/>
  <c r="H607" i="8"/>
  <c r="I607" i="8"/>
  <c r="K607" i="8"/>
  <c r="L607" i="8"/>
  <c r="M607" i="8"/>
  <c r="P607" i="8"/>
  <c r="Q607" i="8"/>
  <c r="O605" i="8" l="1"/>
  <c r="J603" i="8"/>
  <c r="J604" i="8"/>
  <c r="J605" i="8"/>
  <c r="J606" i="8"/>
  <c r="G603" i="8"/>
  <c r="G604" i="8"/>
  <c r="G605" i="8"/>
  <c r="G606" i="8"/>
  <c r="H606" i="8"/>
  <c r="I606" i="8"/>
  <c r="K606" i="8"/>
  <c r="L606" i="8"/>
  <c r="M606" i="8"/>
  <c r="P606" i="8"/>
  <c r="Q606" i="8"/>
  <c r="H605" i="8"/>
  <c r="I605" i="8"/>
  <c r="K605" i="8"/>
  <c r="L605" i="8"/>
  <c r="M605" i="8"/>
  <c r="P605" i="8"/>
  <c r="Q605" i="8"/>
  <c r="H604" i="8"/>
  <c r="I604" i="8"/>
  <c r="K604" i="8"/>
  <c r="L604" i="8"/>
  <c r="M604" i="8"/>
  <c r="P604" i="8"/>
  <c r="Q604" i="8"/>
  <c r="H603" i="8"/>
  <c r="I603" i="8"/>
  <c r="K603" i="8"/>
  <c r="L603" i="8"/>
  <c r="M603" i="8"/>
  <c r="P603" i="8"/>
  <c r="Q603" i="8"/>
  <c r="N583" i="8"/>
  <c r="O583" i="8" s="1"/>
  <c r="N584" i="8"/>
  <c r="O584" i="8" s="1"/>
  <c r="N585" i="8"/>
  <c r="O585" i="8" s="1"/>
  <c r="N586" i="8"/>
  <c r="O586" i="8" s="1"/>
  <c r="O587" i="8"/>
  <c r="N588" i="8"/>
  <c r="O588" i="8" s="1"/>
  <c r="N589" i="8"/>
  <c r="O589" i="8" s="1"/>
  <c r="O590" i="8"/>
  <c r="N591" i="8"/>
  <c r="O591" i="8" s="1"/>
  <c r="N592" i="8"/>
  <c r="O592" i="8" s="1"/>
  <c r="N593" i="8"/>
  <c r="O593" i="8" s="1"/>
  <c r="O594" i="8"/>
  <c r="N595" i="8"/>
  <c r="O595" i="8" s="1"/>
  <c r="O596" i="8"/>
  <c r="N597" i="8"/>
  <c r="O597" i="8" s="1"/>
  <c r="N598" i="8"/>
  <c r="O598" i="8" s="1"/>
  <c r="N599" i="8"/>
  <c r="O599" i="8" s="1"/>
  <c r="N600" i="8"/>
  <c r="O600" i="8" s="1"/>
  <c r="N601" i="8"/>
  <c r="O601" i="8" s="1"/>
  <c r="N602" i="8"/>
  <c r="O602" i="8" s="1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H602" i="8"/>
  <c r="I602" i="8"/>
  <c r="K602" i="8"/>
  <c r="L602" i="8"/>
  <c r="M602" i="8"/>
  <c r="P602" i="8"/>
  <c r="Q602" i="8"/>
  <c r="H601" i="8"/>
  <c r="I601" i="8"/>
  <c r="K601" i="8"/>
  <c r="L601" i="8"/>
  <c r="M601" i="8"/>
  <c r="P601" i="8"/>
  <c r="Q601" i="8"/>
  <c r="H600" i="8"/>
  <c r="I600" i="8"/>
  <c r="K600" i="8"/>
  <c r="L600" i="8"/>
  <c r="M600" i="8"/>
  <c r="P600" i="8"/>
  <c r="Q600" i="8"/>
  <c r="H599" i="8"/>
  <c r="I599" i="8"/>
  <c r="K599" i="8"/>
  <c r="L599" i="8"/>
  <c r="M599" i="8"/>
  <c r="P599" i="8"/>
  <c r="Q599" i="8"/>
  <c r="H598" i="8"/>
  <c r="I598" i="8"/>
  <c r="K598" i="8"/>
  <c r="L598" i="8"/>
  <c r="M598" i="8"/>
  <c r="P598" i="8"/>
  <c r="Q598" i="8"/>
  <c r="H597" i="8"/>
  <c r="I597" i="8"/>
  <c r="K597" i="8"/>
  <c r="L597" i="8"/>
  <c r="M597" i="8"/>
  <c r="P597" i="8"/>
  <c r="Q597" i="8"/>
  <c r="H596" i="8"/>
  <c r="I596" i="8"/>
  <c r="K596" i="8"/>
  <c r="L596" i="8"/>
  <c r="M596" i="8"/>
  <c r="P596" i="8"/>
  <c r="Q596" i="8"/>
  <c r="H595" i="8"/>
  <c r="I595" i="8"/>
  <c r="K595" i="8"/>
  <c r="L595" i="8"/>
  <c r="M595" i="8"/>
  <c r="P595" i="8"/>
  <c r="Q595" i="8"/>
  <c r="H594" i="8"/>
  <c r="I594" i="8"/>
  <c r="K594" i="8"/>
  <c r="L594" i="8"/>
  <c r="M594" i="8"/>
  <c r="P594" i="8"/>
  <c r="Q594" i="8"/>
  <c r="H593" i="8"/>
  <c r="I593" i="8"/>
  <c r="K593" i="8"/>
  <c r="L593" i="8"/>
  <c r="M593" i="8"/>
  <c r="P593" i="8"/>
  <c r="Q593" i="8"/>
  <c r="H592" i="8"/>
  <c r="I592" i="8"/>
  <c r="K592" i="8"/>
  <c r="L592" i="8"/>
  <c r="M592" i="8"/>
  <c r="P592" i="8"/>
  <c r="Q592" i="8"/>
  <c r="H591" i="8"/>
  <c r="I591" i="8"/>
  <c r="K591" i="8"/>
  <c r="L591" i="8"/>
  <c r="M591" i="8"/>
  <c r="P591" i="8"/>
  <c r="Q591" i="8"/>
  <c r="H590" i="8"/>
  <c r="I590" i="8"/>
  <c r="K590" i="8"/>
  <c r="L590" i="8"/>
  <c r="M590" i="8"/>
  <c r="P590" i="8"/>
  <c r="Q590" i="8"/>
  <c r="H589" i="8"/>
  <c r="I589" i="8"/>
  <c r="K589" i="8"/>
  <c r="L589" i="8"/>
  <c r="M589" i="8"/>
  <c r="P589" i="8"/>
  <c r="Q589" i="8"/>
  <c r="H588" i="8"/>
  <c r="I588" i="8"/>
  <c r="K588" i="8"/>
  <c r="L588" i="8"/>
  <c r="M588" i="8"/>
  <c r="P588" i="8"/>
  <c r="Q588" i="8"/>
  <c r="H587" i="8"/>
  <c r="I587" i="8"/>
  <c r="K587" i="8"/>
  <c r="L587" i="8"/>
  <c r="M587" i="8"/>
  <c r="P587" i="8"/>
  <c r="Q587" i="8"/>
  <c r="H586" i="8"/>
  <c r="I586" i="8"/>
  <c r="K586" i="8"/>
  <c r="L586" i="8"/>
  <c r="M586" i="8"/>
  <c r="P586" i="8"/>
  <c r="Q586" i="8"/>
  <c r="H585" i="8"/>
  <c r="I585" i="8"/>
  <c r="K585" i="8"/>
  <c r="L585" i="8"/>
  <c r="M585" i="8"/>
  <c r="P585" i="8"/>
  <c r="Q585" i="8"/>
  <c r="H584" i="8"/>
  <c r="I584" i="8"/>
  <c r="K584" i="8"/>
  <c r="L584" i="8"/>
  <c r="M584" i="8"/>
  <c r="P584" i="8"/>
  <c r="Q584" i="8"/>
  <c r="H583" i="8"/>
  <c r="I583" i="8"/>
  <c r="K583" i="8"/>
  <c r="L583" i="8"/>
  <c r="M583" i="8"/>
  <c r="P583" i="8"/>
  <c r="Q583" i="8"/>
  <c r="G582" i="8"/>
  <c r="J582" i="8"/>
  <c r="H582" i="8"/>
  <c r="I582" i="8"/>
  <c r="K582" i="8"/>
  <c r="L582" i="8"/>
  <c r="M582" i="8"/>
  <c r="P582" i="8"/>
  <c r="Q582" i="8"/>
  <c r="O570" i="8"/>
  <c r="O571" i="8"/>
  <c r="N572" i="8"/>
  <c r="O572" i="8" s="1"/>
  <c r="N573" i="8"/>
  <c r="O573" i="8" s="1"/>
  <c r="N574" i="8"/>
  <c r="O574" i="8" s="1"/>
  <c r="N576" i="8"/>
  <c r="O576" i="8" s="1"/>
  <c r="O578" i="8"/>
  <c r="O579" i="8"/>
  <c r="O580" i="8"/>
  <c r="O581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N568" i="8"/>
  <c r="O568" i="8" s="1"/>
  <c r="H581" i="8"/>
  <c r="I581" i="8"/>
  <c r="K581" i="8"/>
  <c r="L581" i="8"/>
  <c r="M581" i="8"/>
  <c r="P581" i="8"/>
  <c r="Q581" i="8"/>
  <c r="H580" i="8"/>
  <c r="I580" i="8"/>
  <c r="K580" i="8"/>
  <c r="L580" i="8"/>
  <c r="M580" i="8"/>
  <c r="P580" i="8"/>
  <c r="Q580" i="8"/>
  <c r="H579" i="8"/>
  <c r="I579" i="8"/>
  <c r="K579" i="8"/>
  <c r="L579" i="8"/>
  <c r="M579" i="8"/>
  <c r="P579" i="8"/>
  <c r="Q579" i="8"/>
  <c r="H578" i="8"/>
  <c r="I578" i="8"/>
  <c r="K578" i="8"/>
  <c r="L578" i="8"/>
  <c r="M578" i="8"/>
  <c r="P578" i="8"/>
  <c r="Q578" i="8"/>
  <c r="H577" i="8"/>
  <c r="I577" i="8"/>
  <c r="K577" i="8"/>
  <c r="L577" i="8"/>
  <c r="M577" i="8"/>
  <c r="P577" i="8"/>
  <c r="Q577" i="8"/>
  <c r="H576" i="8"/>
  <c r="I576" i="8"/>
  <c r="K576" i="8"/>
  <c r="L576" i="8"/>
  <c r="M576" i="8"/>
  <c r="P576" i="8"/>
  <c r="Q576" i="8"/>
  <c r="H575" i="8"/>
  <c r="I575" i="8"/>
  <c r="K575" i="8"/>
  <c r="L575" i="8"/>
  <c r="M575" i="8"/>
  <c r="P575" i="8"/>
  <c r="Q575" i="8"/>
  <c r="H574" i="8"/>
  <c r="I574" i="8"/>
  <c r="K574" i="8"/>
  <c r="L574" i="8"/>
  <c r="M574" i="8"/>
  <c r="P574" i="8"/>
  <c r="Q574" i="8"/>
  <c r="H573" i="8"/>
  <c r="I573" i="8"/>
  <c r="K573" i="8"/>
  <c r="L573" i="8"/>
  <c r="M573" i="8"/>
  <c r="P573" i="8"/>
  <c r="Q573" i="8"/>
  <c r="H572" i="8"/>
  <c r="I572" i="8"/>
  <c r="K572" i="8"/>
  <c r="L572" i="8"/>
  <c r="M572" i="8"/>
  <c r="P572" i="8"/>
  <c r="Q572" i="8"/>
  <c r="H571" i="8"/>
  <c r="I571" i="8"/>
  <c r="K571" i="8"/>
  <c r="L571" i="8"/>
  <c r="M571" i="8"/>
  <c r="P571" i="8"/>
  <c r="Q571" i="8"/>
  <c r="H570" i="8"/>
  <c r="I570" i="8"/>
  <c r="K570" i="8"/>
  <c r="L570" i="8"/>
  <c r="M570" i="8"/>
  <c r="P570" i="8"/>
  <c r="Q570" i="8"/>
  <c r="H569" i="8"/>
  <c r="I569" i="8"/>
  <c r="K569" i="8"/>
  <c r="L569" i="8"/>
  <c r="M569" i="8"/>
  <c r="P569" i="8"/>
  <c r="Q569" i="8"/>
  <c r="H568" i="8"/>
  <c r="I568" i="8"/>
  <c r="K568" i="8"/>
  <c r="L568" i="8"/>
  <c r="M568" i="8"/>
  <c r="P568" i="8"/>
  <c r="Q568" i="8"/>
  <c r="N558" i="8"/>
  <c r="O558" i="8" s="1"/>
  <c r="N559" i="8"/>
  <c r="O559" i="8" s="1"/>
  <c r="G560" i="8"/>
  <c r="H560" i="8"/>
  <c r="I560" i="8"/>
  <c r="J560" i="8"/>
  <c r="N567" i="8"/>
  <c r="O567" i="8" s="1"/>
  <c r="O565" i="8"/>
  <c r="N564" i="8"/>
  <c r="O564" i="8" s="1"/>
  <c r="N563" i="8"/>
  <c r="O563" i="8" s="1"/>
  <c r="O562" i="8"/>
  <c r="O561" i="8"/>
  <c r="N560" i="8"/>
  <c r="O560" i="8" s="1"/>
  <c r="G567" i="8"/>
  <c r="G566" i="8"/>
  <c r="G565" i="8"/>
  <c r="G564" i="8"/>
  <c r="G563" i="8"/>
  <c r="G562" i="8"/>
  <c r="G561" i="8"/>
  <c r="J567" i="8"/>
  <c r="J566" i="8"/>
  <c r="J565" i="8"/>
  <c r="J564" i="8"/>
  <c r="J563" i="8"/>
  <c r="J562" i="8"/>
  <c r="J561" i="8"/>
  <c r="H567" i="8"/>
  <c r="I567" i="8"/>
  <c r="K567" i="8"/>
  <c r="L567" i="8"/>
  <c r="M567" i="8"/>
  <c r="P567" i="8"/>
  <c r="Q567" i="8"/>
  <c r="H566" i="8"/>
  <c r="I566" i="8"/>
  <c r="K566" i="8"/>
  <c r="L566" i="8"/>
  <c r="M566" i="8"/>
  <c r="P566" i="8"/>
  <c r="Q566" i="8"/>
  <c r="H565" i="8"/>
  <c r="I565" i="8"/>
  <c r="K565" i="8"/>
  <c r="L565" i="8"/>
  <c r="M565" i="8"/>
  <c r="P565" i="8"/>
  <c r="Q565" i="8"/>
  <c r="H564" i="8"/>
  <c r="I564" i="8"/>
  <c r="K564" i="8"/>
  <c r="L564" i="8"/>
  <c r="M564" i="8"/>
  <c r="P564" i="8"/>
  <c r="Q564" i="8"/>
  <c r="H563" i="8"/>
  <c r="I563" i="8"/>
  <c r="K563" i="8"/>
  <c r="L563" i="8"/>
  <c r="M563" i="8"/>
  <c r="P563" i="8"/>
  <c r="Q563" i="8"/>
  <c r="H562" i="8"/>
  <c r="I562" i="8"/>
  <c r="K562" i="8"/>
  <c r="L562" i="8"/>
  <c r="M562" i="8"/>
  <c r="P562" i="8"/>
  <c r="Q562" i="8"/>
  <c r="H561" i="8"/>
  <c r="I561" i="8"/>
  <c r="K561" i="8"/>
  <c r="L561" i="8"/>
  <c r="M561" i="8"/>
  <c r="P561" i="8"/>
  <c r="Q561" i="8"/>
  <c r="K560" i="8"/>
  <c r="L560" i="8"/>
  <c r="M560" i="8"/>
  <c r="P560" i="8"/>
  <c r="Q560" i="8"/>
  <c r="J558" i="8"/>
  <c r="J559" i="8"/>
  <c r="G558" i="8"/>
  <c r="G559" i="8"/>
  <c r="H559" i="8"/>
  <c r="I559" i="8"/>
  <c r="K559" i="8"/>
  <c r="L559" i="8"/>
  <c r="M559" i="8"/>
  <c r="P559" i="8"/>
  <c r="Q559" i="8"/>
  <c r="H558" i="8"/>
  <c r="I558" i="8"/>
  <c r="K558" i="8"/>
  <c r="L558" i="8"/>
  <c r="M558" i="8"/>
  <c r="P558" i="8"/>
  <c r="Q558" i="8"/>
  <c r="F585" i="7"/>
  <c r="F586" i="7"/>
  <c r="F587" i="7"/>
  <c r="F588" i="7"/>
  <c r="AE504" i="4" s="1"/>
  <c r="F589" i="7"/>
  <c r="F590" i="7"/>
  <c r="F591" i="7"/>
  <c r="F592" i="7"/>
  <c r="F593" i="7"/>
  <c r="F594" i="7"/>
  <c r="F595" i="7"/>
  <c r="F596" i="7"/>
  <c r="AE551" i="4" s="1"/>
  <c r="F597" i="7"/>
  <c r="F584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51" i="7"/>
  <c r="N541" i="8"/>
  <c r="O541" i="8" s="1"/>
  <c r="N542" i="8"/>
  <c r="O542" i="8" s="1"/>
  <c r="N543" i="8"/>
  <c r="O543" i="8" s="1"/>
  <c r="N544" i="8"/>
  <c r="O544" i="8" s="1"/>
  <c r="O545" i="8"/>
  <c r="O546" i="8"/>
  <c r="N547" i="8"/>
  <c r="O547" i="8" s="1"/>
  <c r="N548" i="8"/>
  <c r="O548" i="8" s="1"/>
  <c r="N549" i="8"/>
  <c r="O549" i="8" s="1"/>
  <c r="N550" i="8"/>
  <c r="O550" i="8" s="1"/>
  <c r="N551" i="8"/>
  <c r="O551" i="8" s="1"/>
  <c r="N552" i="8"/>
  <c r="O552" i="8" s="1"/>
  <c r="N553" i="8"/>
  <c r="O553" i="8" s="1"/>
  <c r="O554" i="8"/>
  <c r="N555" i="8"/>
  <c r="O555" i="8" s="1"/>
  <c r="O556" i="8"/>
  <c r="O557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H557" i="8"/>
  <c r="I557" i="8"/>
  <c r="K557" i="8"/>
  <c r="L557" i="8"/>
  <c r="M557" i="8"/>
  <c r="P557" i="8"/>
  <c r="Q557" i="8"/>
  <c r="H556" i="8"/>
  <c r="I556" i="8"/>
  <c r="K556" i="8"/>
  <c r="L556" i="8"/>
  <c r="M556" i="8"/>
  <c r="P556" i="8"/>
  <c r="Q556" i="8"/>
  <c r="H555" i="8"/>
  <c r="I555" i="8"/>
  <c r="K555" i="8"/>
  <c r="L555" i="8"/>
  <c r="M555" i="8"/>
  <c r="P555" i="8"/>
  <c r="Q555" i="8"/>
  <c r="H554" i="8"/>
  <c r="I554" i="8"/>
  <c r="K554" i="8"/>
  <c r="L554" i="8"/>
  <c r="M554" i="8"/>
  <c r="P554" i="8"/>
  <c r="Q554" i="8"/>
  <c r="H553" i="8"/>
  <c r="I553" i="8"/>
  <c r="K553" i="8"/>
  <c r="L553" i="8"/>
  <c r="M553" i="8"/>
  <c r="P553" i="8"/>
  <c r="Q553" i="8"/>
  <c r="H552" i="8"/>
  <c r="I552" i="8"/>
  <c r="K552" i="8"/>
  <c r="L552" i="8"/>
  <c r="M552" i="8"/>
  <c r="P552" i="8"/>
  <c r="Q552" i="8"/>
  <c r="H551" i="8"/>
  <c r="I551" i="8"/>
  <c r="K551" i="8"/>
  <c r="L551" i="8"/>
  <c r="M551" i="8"/>
  <c r="P551" i="8"/>
  <c r="Q551" i="8"/>
  <c r="H550" i="8"/>
  <c r="I550" i="8"/>
  <c r="K550" i="8"/>
  <c r="L550" i="8"/>
  <c r="M550" i="8"/>
  <c r="P550" i="8"/>
  <c r="Q550" i="8"/>
  <c r="H549" i="8"/>
  <c r="I549" i="8"/>
  <c r="K549" i="8"/>
  <c r="L549" i="8"/>
  <c r="M549" i="8"/>
  <c r="P549" i="8"/>
  <c r="Q549" i="8"/>
  <c r="H548" i="8"/>
  <c r="I548" i="8"/>
  <c r="K548" i="8"/>
  <c r="L548" i="8"/>
  <c r="M548" i="8"/>
  <c r="P548" i="8"/>
  <c r="Q548" i="8"/>
  <c r="H547" i="8"/>
  <c r="I547" i="8"/>
  <c r="K547" i="8"/>
  <c r="L547" i="8"/>
  <c r="M547" i="8"/>
  <c r="P547" i="8"/>
  <c r="Q547" i="8"/>
  <c r="H546" i="8"/>
  <c r="I546" i="8"/>
  <c r="K546" i="8"/>
  <c r="L546" i="8"/>
  <c r="M546" i="8"/>
  <c r="P546" i="8"/>
  <c r="Q546" i="8"/>
  <c r="H545" i="8"/>
  <c r="I545" i="8"/>
  <c r="K545" i="8"/>
  <c r="L545" i="8"/>
  <c r="M545" i="8"/>
  <c r="P545" i="8"/>
  <c r="Q545" i="8"/>
  <c r="H544" i="8"/>
  <c r="I544" i="8"/>
  <c r="K544" i="8"/>
  <c r="L544" i="8"/>
  <c r="M544" i="8"/>
  <c r="P544" i="8"/>
  <c r="Q544" i="8"/>
  <c r="H543" i="8"/>
  <c r="I543" i="8"/>
  <c r="K543" i="8"/>
  <c r="L543" i="8"/>
  <c r="M543" i="8"/>
  <c r="P543" i="8"/>
  <c r="Q543" i="8"/>
  <c r="H542" i="8"/>
  <c r="I542" i="8"/>
  <c r="K542" i="8"/>
  <c r="L542" i="8"/>
  <c r="M542" i="8"/>
  <c r="P542" i="8"/>
  <c r="Q542" i="8"/>
  <c r="H541" i="8"/>
  <c r="I541" i="8"/>
  <c r="K541" i="8"/>
  <c r="L541" i="8"/>
  <c r="M541" i="8"/>
  <c r="P541" i="8"/>
  <c r="Q541" i="8"/>
  <c r="N521" i="8"/>
  <c r="O521" i="8" s="1"/>
  <c r="N522" i="8"/>
  <c r="O522" i="8" s="1"/>
  <c r="N523" i="8"/>
  <c r="O523" i="8" s="1"/>
  <c r="N524" i="8"/>
  <c r="O524" i="8" s="1"/>
  <c r="N525" i="8"/>
  <c r="O525" i="8" s="1"/>
  <c r="N526" i="8"/>
  <c r="O526" i="8" s="1"/>
  <c r="O527" i="8"/>
  <c r="N528" i="8"/>
  <c r="O528" i="8" s="1"/>
  <c r="N529" i="8"/>
  <c r="O529" i="8" s="1"/>
  <c r="O530" i="8"/>
  <c r="N531" i="8"/>
  <c r="O531" i="8" s="1"/>
  <c r="N532" i="8"/>
  <c r="O532" i="8" s="1"/>
  <c r="N533" i="8"/>
  <c r="O533" i="8" s="1"/>
  <c r="N534" i="8"/>
  <c r="O534" i="8" s="1"/>
  <c r="N535" i="8"/>
  <c r="O535" i="8" s="1"/>
  <c r="N537" i="8"/>
  <c r="O537" i="8" s="1"/>
  <c r="N538" i="8"/>
  <c r="O538" i="8" s="1"/>
  <c r="N539" i="8"/>
  <c r="O539" i="8" s="1"/>
  <c r="N540" i="8"/>
  <c r="O540" i="8" s="1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H540" i="8"/>
  <c r="I540" i="8"/>
  <c r="K540" i="8"/>
  <c r="L540" i="8"/>
  <c r="M540" i="8"/>
  <c r="P540" i="8"/>
  <c r="Q540" i="8"/>
  <c r="H539" i="8"/>
  <c r="I539" i="8"/>
  <c r="K539" i="8"/>
  <c r="L539" i="8"/>
  <c r="M539" i="8"/>
  <c r="P539" i="8"/>
  <c r="Q539" i="8"/>
  <c r="H538" i="8"/>
  <c r="I538" i="8"/>
  <c r="K538" i="8"/>
  <c r="L538" i="8"/>
  <c r="M538" i="8"/>
  <c r="P538" i="8"/>
  <c r="Q538" i="8"/>
  <c r="H537" i="8"/>
  <c r="I537" i="8"/>
  <c r="K537" i="8"/>
  <c r="L537" i="8"/>
  <c r="M537" i="8"/>
  <c r="P537" i="8"/>
  <c r="Q537" i="8"/>
  <c r="H536" i="8"/>
  <c r="I536" i="8"/>
  <c r="K536" i="8"/>
  <c r="L536" i="8"/>
  <c r="M536" i="8"/>
  <c r="P536" i="8"/>
  <c r="Q536" i="8"/>
  <c r="H535" i="8"/>
  <c r="I535" i="8"/>
  <c r="K535" i="8"/>
  <c r="L535" i="8"/>
  <c r="M535" i="8"/>
  <c r="P535" i="8"/>
  <c r="Q535" i="8"/>
  <c r="H534" i="8"/>
  <c r="I534" i="8"/>
  <c r="K534" i="8"/>
  <c r="L534" i="8"/>
  <c r="M534" i="8"/>
  <c r="P534" i="8"/>
  <c r="Q534" i="8"/>
  <c r="H533" i="8"/>
  <c r="I533" i="8"/>
  <c r="K533" i="8"/>
  <c r="L533" i="8"/>
  <c r="M533" i="8"/>
  <c r="P533" i="8"/>
  <c r="Q533" i="8"/>
  <c r="H532" i="8"/>
  <c r="I532" i="8"/>
  <c r="K532" i="8"/>
  <c r="L532" i="8"/>
  <c r="M532" i="8"/>
  <c r="P532" i="8"/>
  <c r="Q532" i="8"/>
  <c r="H531" i="8"/>
  <c r="I531" i="8"/>
  <c r="K531" i="8"/>
  <c r="L531" i="8"/>
  <c r="M531" i="8"/>
  <c r="P531" i="8"/>
  <c r="Q531" i="8"/>
  <c r="H530" i="8"/>
  <c r="I530" i="8"/>
  <c r="K530" i="8"/>
  <c r="L530" i="8"/>
  <c r="M530" i="8"/>
  <c r="P530" i="8"/>
  <c r="Q530" i="8"/>
  <c r="H529" i="8"/>
  <c r="I529" i="8"/>
  <c r="K529" i="8"/>
  <c r="L529" i="8"/>
  <c r="M529" i="8"/>
  <c r="P529" i="8"/>
  <c r="Q529" i="8"/>
  <c r="H528" i="8"/>
  <c r="I528" i="8"/>
  <c r="K528" i="8"/>
  <c r="L528" i="8"/>
  <c r="M528" i="8"/>
  <c r="P528" i="8"/>
  <c r="Q528" i="8"/>
  <c r="H527" i="8"/>
  <c r="I527" i="8"/>
  <c r="K527" i="8"/>
  <c r="L527" i="8"/>
  <c r="M527" i="8"/>
  <c r="P527" i="8"/>
  <c r="Q527" i="8"/>
  <c r="H526" i="8"/>
  <c r="I526" i="8"/>
  <c r="K526" i="8"/>
  <c r="L526" i="8"/>
  <c r="M526" i="8"/>
  <c r="P526" i="8"/>
  <c r="Q526" i="8"/>
  <c r="H525" i="8"/>
  <c r="I525" i="8"/>
  <c r="K525" i="8"/>
  <c r="L525" i="8"/>
  <c r="M525" i="8"/>
  <c r="P525" i="8"/>
  <c r="Q525" i="8"/>
  <c r="H524" i="8"/>
  <c r="I524" i="8"/>
  <c r="K524" i="8"/>
  <c r="L524" i="8"/>
  <c r="M524" i="8"/>
  <c r="P524" i="8"/>
  <c r="Q524" i="8"/>
  <c r="H523" i="8"/>
  <c r="I523" i="8"/>
  <c r="K523" i="8"/>
  <c r="L523" i="8"/>
  <c r="M523" i="8"/>
  <c r="P523" i="8"/>
  <c r="Q523" i="8"/>
  <c r="H522" i="8"/>
  <c r="I522" i="8"/>
  <c r="K522" i="8"/>
  <c r="L522" i="8"/>
  <c r="M522" i="8"/>
  <c r="P522" i="8"/>
  <c r="Q522" i="8"/>
  <c r="H521" i="8"/>
  <c r="I521" i="8"/>
  <c r="K521" i="8"/>
  <c r="L521" i="8"/>
  <c r="M521" i="8"/>
  <c r="P521" i="8"/>
  <c r="Q521" i="8"/>
  <c r="H505" i="8"/>
  <c r="G506" i="8"/>
  <c r="H506" i="8"/>
  <c r="N505" i="8"/>
  <c r="O505" i="8" s="1"/>
  <c r="N506" i="8"/>
  <c r="O506" i="8" s="1"/>
  <c r="N507" i="8"/>
  <c r="O507" i="8" s="1"/>
  <c r="N508" i="8"/>
  <c r="O508" i="8" s="1"/>
  <c r="N509" i="8"/>
  <c r="O509" i="8" s="1"/>
  <c r="N510" i="8"/>
  <c r="O510" i="8" s="1"/>
  <c r="N511" i="8"/>
  <c r="O511" i="8" s="1"/>
  <c r="N512" i="8"/>
  <c r="O512" i="8" s="1"/>
  <c r="N513" i="8"/>
  <c r="O513" i="8" s="1"/>
  <c r="N514" i="8"/>
  <c r="O514" i="8" s="1"/>
  <c r="N515" i="8"/>
  <c r="O515" i="8" s="1"/>
  <c r="N516" i="8"/>
  <c r="O516" i="8" s="1"/>
  <c r="N517" i="8"/>
  <c r="O517" i="8" s="1"/>
  <c r="N518" i="8"/>
  <c r="O518" i="8" s="1"/>
  <c r="N519" i="8"/>
  <c r="O519" i="8" s="1"/>
  <c r="N520" i="8"/>
  <c r="O520" i="8" s="1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H520" i="8"/>
  <c r="I520" i="8"/>
  <c r="K520" i="8"/>
  <c r="L520" i="8"/>
  <c r="M520" i="8"/>
  <c r="P520" i="8"/>
  <c r="Q520" i="8"/>
  <c r="H519" i="8"/>
  <c r="I519" i="8"/>
  <c r="K519" i="8"/>
  <c r="L519" i="8"/>
  <c r="M519" i="8"/>
  <c r="P519" i="8"/>
  <c r="Q519" i="8"/>
  <c r="H518" i="8"/>
  <c r="I518" i="8"/>
  <c r="K518" i="8"/>
  <c r="L518" i="8"/>
  <c r="M518" i="8"/>
  <c r="P518" i="8"/>
  <c r="Q518" i="8"/>
  <c r="H517" i="8"/>
  <c r="I517" i="8"/>
  <c r="K517" i="8"/>
  <c r="L517" i="8"/>
  <c r="M517" i="8"/>
  <c r="P517" i="8"/>
  <c r="Q517" i="8"/>
  <c r="H516" i="8"/>
  <c r="I516" i="8"/>
  <c r="K516" i="8"/>
  <c r="L516" i="8"/>
  <c r="M516" i="8"/>
  <c r="P516" i="8"/>
  <c r="Q516" i="8"/>
  <c r="H515" i="8"/>
  <c r="I515" i="8"/>
  <c r="K515" i="8"/>
  <c r="L515" i="8"/>
  <c r="M515" i="8"/>
  <c r="P515" i="8"/>
  <c r="Q515" i="8"/>
  <c r="H514" i="8"/>
  <c r="I514" i="8"/>
  <c r="K514" i="8"/>
  <c r="L514" i="8"/>
  <c r="M514" i="8"/>
  <c r="P514" i="8"/>
  <c r="Q514" i="8"/>
  <c r="H513" i="8"/>
  <c r="I513" i="8"/>
  <c r="K513" i="8"/>
  <c r="L513" i="8"/>
  <c r="M513" i="8"/>
  <c r="P513" i="8"/>
  <c r="Q513" i="8"/>
  <c r="H512" i="8"/>
  <c r="I512" i="8"/>
  <c r="K512" i="8"/>
  <c r="L512" i="8"/>
  <c r="M512" i="8"/>
  <c r="P512" i="8"/>
  <c r="Q512" i="8"/>
  <c r="H511" i="8"/>
  <c r="I511" i="8"/>
  <c r="K511" i="8"/>
  <c r="L511" i="8"/>
  <c r="M511" i="8"/>
  <c r="P511" i="8"/>
  <c r="Q511" i="8"/>
  <c r="H510" i="8"/>
  <c r="I510" i="8"/>
  <c r="K510" i="8"/>
  <c r="L510" i="8"/>
  <c r="M510" i="8"/>
  <c r="P510" i="8"/>
  <c r="Q510" i="8"/>
  <c r="H509" i="8"/>
  <c r="I509" i="8"/>
  <c r="K509" i="8"/>
  <c r="L509" i="8"/>
  <c r="M509" i="8"/>
  <c r="P509" i="8"/>
  <c r="Q509" i="8"/>
  <c r="H508" i="8"/>
  <c r="I508" i="8"/>
  <c r="K508" i="8"/>
  <c r="L508" i="8"/>
  <c r="M508" i="8"/>
  <c r="P508" i="8"/>
  <c r="Q508" i="8"/>
  <c r="H507" i="8"/>
  <c r="I507" i="8"/>
  <c r="K507" i="8"/>
  <c r="L507" i="8"/>
  <c r="M507" i="8"/>
  <c r="P507" i="8"/>
  <c r="Q507" i="8"/>
  <c r="I506" i="8"/>
  <c r="K506" i="8"/>
  <c r="L506" i="8"/>
  <c r="M506" i="8"/>
  <c r="P506" i="8"/>
  <c r="Q506" i="8"/>
  <c r="I505" i="8"/>
  <c r="K505" i="8"/>
  <c r="L505" i="8"/>
  <c r="M505" i="8"/>
  <c r="P505" i="8"/>
  <c r="Q505" i="8"/>
  <c r="N500" i="8"/>
  <c r="O500" i="8" s="1"/>
  <c r="O501" i="8"/>
  <c r="N502" i="8"/>
  <c r="O502" i="8" s="1"/>
  <c r="O503" i="8"/>
  <c r="J500" i="8"/>
  <c r="J501" i="8"/>
  <c r="J502" i="8"/>
  <c r="J503" i="8"/>
  <c r="J504" i="8"/>
  <c r="G500" i="8"/>
  <c r="G501" i="8"/>
  <c r="G502" i="8"/>
  <c r="G503" i="8"/>
  <c r="H504" i="8"/>
  <c r="I504" i="8"/>
  <c r="K504" i="8"/>
  <c r="L504" i="8"/>
  <c r="M504" i="8"/>
  <c r="P504" i="8"/>
  <c r="Q504" i="8"/>
  <c r="H503" i="8"/>
  <c r="I503" i="8"/>
  <c r="K503" i="8"/>
  <c r="L503" i="8"/>
  <c r="M503" i="8"/>
  <c r="P503" i="8"/>
  <c r="Q503" i="8"/>
  <c r="H502" i="8"/>
  <c r="I502" i="8"/>
  <c r="K502" i="8"/>
  <c r="L502" i="8"/>
  <c r="M502" i="8"/>
  <c r="P502" i="8"/>
  <c r="Q502" i="8"/>
  <c r="H501" i="8"/>
  <c r="I501" i="8"/>
  <c r="K501" i="8"/>
  <c r="L501" i="8"/>
  <c r="M501" i="8"/>
  <c r="P501" i="8"/>
  <c r="Q501" i="8"/>
  <c r="H500" i="8"/>
  <c r="I500" i="8"/>
  <c r="K500" i="8"/>
  <c r="L500" i="8"/>
  <c r="M500" i="8"/>
  <c r="P500" i="8"/>
  <c r="Q500" i="8"/>
  <c r="O475" i="8"/>
  <c r="O476" i="8"/>
  <c r="J475" i="8"/>
  <c r="J476" i="8"/>
  <c r="G475" i="8"/>
  <c r="G476" i="8"/>
  <c r="H475" i="8"/>
  <c r="I475" i="8"/>
  <c r="K475" i="8"/>
  <c r="L475" i="8"/>
  <c r="M475" i="8"/>
  <c r="P475" i="8"/>
  <c r="Q475" i="8"/>
  <c r="H476" i="8"/>
  <c r="I476" i="8"/>
  <c r="K476" i="8"/>
  <c r="L476" i="8"/>
  <c r="M476" i="8"/>
  <c r="P476" i="8"/>
  <c r="Q476" i="8"/>
  <c r="P477" i="8"/>
  <c r="Q477" i="8"/>
  <c r="L477" i="8"/>
  <c r="M477" i="8"/>
  <c r="O477" i="8"/>
  <c r="K477" i="8"/>
  <c r="J477" i="8"/>
  <c r="G477" i="8"/>
  <c r="J75" i="8"/>
  <c r="G75" i="8"/>
  <c r="H75" i="8"/>
  <c r="I75" i="8"/>
  <c r="K75" i="8"/>
  <c r="L75" i="8"/>
  <c r="M75" i="8"/>
  <c r="J498" i="8"/>
  <c r="J499" i="8"/>
  <c r="N499" i="8"/>
  <c r="N498" i="8"/>
  <c r="G498" i="8"/>
  <c r="G499" i="8"/>
  <c r="H499" i="8"/>
  <c r="I499" i="8"/>
  <c r="K499" i="8"/>
  <c r="L499" i="8"/>
  <c r="M499" i="8"/>
  <c r="P499" i="8"/>
  <c r="Q499" i="8"/>
  <c r="H498" i="8"/>
  <c r="I498" i="8"/>
  <c r="K498" i="8"/>
  <c r="L498" i="8"/>
  <c r="M498" i="8"/>
  <c r="P498" i="8"/>
  <c r="Q498" i="8"/>
  <c r="U18" i="4"/>
  <c r="X18" i="4" s="1"/>
  <c r="U19" i="4"/>
  <c r="X19" i="4" s="1"/>
  <c r="U20" i="4"/>
  <c r="X20" i="4" s="1"/>
  <c r="U21" i="4"/>
  <c r="X21" i="4" s="1"/>
  <c r="U22" i="4"/>
  <c r="X22" i="4" s="1"/>
  <c r="U23" i="4"/>
  <c r="X23" i="4" s="1"/>
  <c r="U24" i="4"/>
  <c r="X24" i="4" s="1"/>
  <c r="U25" i="4"/>
  <c r="X25" i="4" s="1"/>
  <c r="O488" i="8"/>
  <c r="O462" i="8"/>
  <c r="O459" i="8"/>
  <c r="O442" i="8"/>
  <c r="O434" i="8"/>
  <c r="O419" i="8"/>
  <c r="O403" i="8"/>
  <c r="O394" i="8"/>
  <c r="O392" i="8"/>
  <c r="O383" i="8"/>
  <c r="O377" i="8"/>
  <c r="O360" i="8"/>
  <c r="O352" i="8"/>
  <c r="O343" i="8"/>
  <c r="O336" i="8"/>
  <c r="O326" i="8"/>
  <c r="O316" i="8"/>
  <c r="O305" i="8"/>
  <c r="O294" i="8"/>
  <c r="O256" i="8"/>
  <c r="O250" i="8"/>
  <c r="O235" i="8"/>
  <c r="O221" i="8"/>
  <c r="O199" i="8"/>
  <c r="O185" i="8"/>
  <c r="O171" i="8"/>
  <c r="O97" i="8"/>
  <c r="O89" i="8"/>
  <c r="N70" i="8"/>
  <c r="O70" i="8" s="1"/>
  <c r="N484" i="8"/>
  <c r="O484" i="8" s="1"/>
  <c r="N485" i="8"/>
  <c r="O485" i="8" s="1"/>
  <c r="N486" i="8"/>
  <c r="O486" i="8" s="1"/>
  <c r="N487" i="8"/>
  <c r="O487" i="8" s="1"/>
  <c r="N489" i="8"/>
  <c r="O489" i="8" s="1"/>
  <c r="N490" i="8"/>
  <c r="O490" i="8" s="1"/>
  <c r="N491" i="8"/>
  <c r="O491" i="8" s="1"/>
  <c r="N492" i="8"/>
  <c r="O492" i="8" s="1"/>
  <c r="N493" i="8"/>
  <c r="O493" i="8" s="1"/>
  <c r="N495" i="8"/>
  <c r="O495" i="8" s="1"/>
  <c r="N497" i="8"/>
  <c r="O497" i="8" s="1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H497" i="8"/>
  <c r="I497" i="8"/>
  <c r="K497" i="8"/>
  <c r="L497" i="8"/>
  <c r="M497" i="8"/>
  <c r="P497" i="8"/>
  <c r="Q497" i="8"/>
  <c r="H496" i="8"/>
  <c r="I496" i="8"/>
  <c r="K496" i="8"/>
  <c r="L496" i="8"/>
  <c r="M496" i="8"/>
  <c r="P496" i="8"/>
  <c r="Q496" i="8"/>
  <c r="H495" i="8"/>
  <c r="I495" i="8"/>
  <c r="K495" i="8"/>
  <c r="L495" i="8"/>
  <c r="M495" i="8"/>
  <c r="P495" i="8"/>
  <c r="Q495" i="8"/>
  <c r="H494" i="8"/>
  <c r="I494" i="8"/>
  <c r="K494" i="8"/>
  <c r="L494" i="8"/>
  <c r="M494" i="8"/>
  <c r="P494" i="8"/>
  <c r="Q494" i="8"/>
  <c r="H493" i="8"/>
  <c r="I493" i="8"/>
  <c r="K493" i="8"/>
  <c r="L493" i="8"/>
  <c r="M493" i="8"/>
  <c r="P493" i="8"/>
  <c r="Q493" i="8"/>
  <c r="H492" i="8"/>
  <c r="I492" i="8"/>
  <c r="K492" i="8"/>
  <c r="L492" i="8"/>
  <c r="M492" i="8"/>
  <c r="P492" i="8"/>
  <c r="Q492" i="8"/>
  <c r="H491" i="8"/>
  <c r="I491" i="8"/>
  <c r="K491" i="8"/>
  <c r="L491" i="8"/>
  <c r="M491" i="8"/>
  <c r="P491" i="8"/>
  <c r="Q491" i="8"/>
  <c r="H490" i="8"/>
  <c r="I490" i="8"/>
  <c r="K490" i="8"/>
  <c r="L490" i="8"/>
  <c r="M490" i="8"/>
  <c r="P490" i="8"/>
  <c r="Q490" i="8"/>
  <c r="H489" i="8"/>
  <c r="I489" i="8"/>
  <c r="K489" i="8"/>
  <c r="L489" i="8"/>
  <c r="M489" i="8"/>
  <c r="P489" i="8"/>
  <c r="Q489" i="8"/>
  <c r="H488" i="8"/>
  <c r="I488" i="8"/>
  <c r="K488" i="8"/>
  <c r="L488" i="8"/>
  <c r="M488" i="8"/>
  <c r="P488" i="8"/>
  <c r="Q488" i="8"/>
  <c r="H487" i="8"/>
  <c r="I487" i="8"/>
  <c r="K487" i="8"/>
  <c r="L487" i="8"/>
  <c r="M487" i="8"/>
  <c r="P487" i="8"/>
  <c r="Q487" i="8"/>
  <c r="H486" i="8"/>
  <c r="I486" i="8"/>
  <c r="K486" i="8"/>
  <c r="L486" i="8"/>
  <c r="M486" i="8"/>
  <c r="P486" i="8"/>
  <c r="Q486" i="8"/>
  <c r="H485" i="8"/>
  <c r="I485" i="8"/>
  <c r="K485" i="8"/>
  <c r="L485" i="8"/>
  <c r="M485" i="8"/>
  <c r="P485" i="8"/>
  <c r="Q485" i="8"/>
  <c r="H484" i="8"/>
  <c r="I484" i="8"/>
  <c r="K484" i="8"/>
  <c r="L484" i="8"/>
  <c r="M484" i="8"/>
  <c r="P484" i="8"/>
  <c r="Q484" i="8"/>
  <c r="N482" i="8"/>
  <c r="O482" i="8" s="1"/>
  <c r="N483" i="8"/>
  <c r="O483" i="8" s="1"/>
  <c r="J479" i="8"/>
  <c r="J480" i="8"/>
  <c r="J481" i="8"/>
  <c r="J482" i="8"/>
  <c r="J483" i="8"/>
  <c r="G479" i="8"/>
  <c r="G480" i="8"/>
  <c r="G481" i="8"/>
  <c r="G482" i="8"/>
  <c r="G483" i="8"/>
  <c r="N481" i="8"/>
  <c r="O481" i="8" s="1"/>
  <c r="N480" i="8"/>
  <c r="O480" i="8" s="1"/>
  <c r="N479" i="8"/>
  <c r="O479" i="8" s="1"/>
  <c r="H483" i="8"/>
  <c r="I483" i="8"/>
  <c r="K483" i="8"/>
  <c r="L483" i="8"/>
  <c r="M483" i="8"/>
  <c r="P483" i="8"/>
  <c r="Q483" i="8"/>
  <c r="H482" i="8"/>
  <c r="I482" i="8"/>
  <c r="K482" i="8"/>
  <c r="L482" i="8"/>
  <c r="M482" i="8"/>
  <c r="P482" i="8"/>
  <c r="Q482" i="8"/>
  <c r="H481" i="8"/>
  <c r="I481" i="8"/>
  <c r="K481" i="8"/>
  <c r="L481" i="8"/>
  <c r="M481" i="8"/>
  <c r="P481" i="8"/>
  <c r="Q481" i="8"/>
  <c r="H480" i="8"/>
  <c r="I480" i="8"/>
  <c r="K480" i="8"/>
  <c r="L480" i="8"/>
  <c r="M480" i="8"/>
  <c r="P480" i="8"/>
  <c r="Q480" i="8"/>
  <c r="H479" i="8"/>
  <c r="I479" i="8"/>
  <c r="K479" i="8"/>
  <c r="L479" i="8"/>
  <c r="M479" i="8"/>
  <c r="P479" i="8"/>
  <c r="Q479" i="8"/>
  <c r="N467" i="8"/>
  <c r="O467" i="8" s="1"/>
  <c r="N468" i="8"/>
  <c r="O468" i="8" s="1"/>
  <c r="N469" i="8"/>
  <c r="O469" i="8" s="1"/>
  <c r="N470" i="8"/>
  <c r="O470" i="8" s="1"/>
  <c r="N471" i="8"/>
  <c r="O471" i="8" s="1"/>
  <c r="N472" i="8"/>
  <c r="O472" i="8" s="1"/>
  <c r="N473" i="8"/>
  <c r="O473" i="8" s="1"/>
  <c r="N474" i="8"/>
  <c r="O474" i="8" s="1"/>
  <c r="N478" i="8"/>
  <c r="O478" i="8" s="1"/>
  <c r="J467" i="8"/>
  <c r="J468" i="8"/>
  <c r="J469" i="8"/>
  <c r="J470" i="8"/>
  <c r="J471" i="8"/>
  <c r="J472" i="8"/>
  <c r="J473" i="8"/>
  <c r="J474" i="8"/>
  <c r="J478" i="8"/>
  <c r="G467" i="8"/>
  <c r="G468" i="8"/>
  <c r="G469" i="8"/>
  <c r="G470" i="8"/>
  <c r="G471" i="8"/>
  <c r="G472" i="8"/>
  <c r="G473" i="8"/>
  <c r="G474" i="8"/>
  <c r="G478" i="8"/>
  <c r="H478" i="8"/>
  <c r="I478" i="8"/>
  <c r="K478" i="8"/>
  <c r="L478" i="8"/>
  <c r="M478" i="8"/>
  <c r="P478" i="8"/>
  <c r="Q478" i="8"/>
  <c r="H474" i="8"/>
  <c r="I474" i="8"/>
  <c r="K474" i="8"/>
  <c r="L474" i="8"/>
  <c r="M474" i="8"/>
  <c r="P474" i="8"/>
  <c r="Q474" i="8"/>
  <c r="H473" i="8"/>
  <c r="I473" i="8"/>
  <c r="K473" i="8"/>
  <c r="L473" i="8"/>
  <c r="M473" i="8"/>
  <c r="P473" i="8"/>
  <c r="Q473" i="8"/>
  <c r="H472" i="8"/>
  <c r="I472" i="8"/>
  <c r="K472" i="8"/>
  <c r="L472" i="8"/>
  <c r="M472" i="8"/>
  <c r="P472" i="8"/>
  <c r="Q472" i="8"/>
  <c r="H471" i="8"/>
  <c r="I471" i="8"/>
  <c r="K471" i="8"/>
  <c r="L471" i="8"/>
  <c r="M471" i="8"/>
  <c r="P471" i="8"/>
  <c r="Q471" i="8"/>
  <c r="H470" i="8"/>
  <c r="I470" i="8"/>
  <c r="K470" i="8"/>
  <c r="L470" i="8"/>
  <c r="M470" i="8"/>
  <c r="P470" i="8"/>
  <c r="Q470" i="8"/>
  <c r="H469" i="8"/>
  <c r="I469" i="8"/>
  <c r="K469" i="8"/>
  <c r="L469" i="8"/>
  <c r="M469" i="8"/>
  <c r="P469" i="8"/>
  <c r="Q469" i="8"/>
  <c r="H468" i="8"/>
  <c r="I468" i="8"/>
  <c r="K468" i="8"/>
  <c r="L468" i="8"/>
  <c r="M468" i="8"/>
  <c r="P468" i="8"/>
  <c r="Q468" i="8"/>
  <c r="H467" i="8"/>
  <c r="I467" i="8"/>
  <c r="K467" i="8"/>
  <c r="L467" i="8"/>
  <c r="M467" i="8"/>
  <c r="P467" i="8"/>
  <c r="Q467" i="8"/>
  <c r="N425" i="8"/>
  <c r="O425" i="8" s="1"/>
  <c r="N426" i="8"/>
  <c r="O426" i="8" s="1"/>
  <c r="J425" i="8"/>
  <c r="J426" i="8"/>
  <c r="G425" i="8"/>
  <c r="G426" i="8"/>
  <c r="H426" i="8"/>
  <c r="I426" i="8"/>
  <c r="K426" i="8"/>
  <c r="L426" i="8"/>
  <c r="M426" i="8"/>
  <c r="P426" i="8"/>
  <c r="Q426" i="8"/>
  <c r="H425" i="8"/>
  <c r="I425" i="8"/>
  <c r="K425" i="8"/>
  <c r="L425" i="8"/>
  <c r="M425" i="8"/>
  <c r="P425" i="8"/>
  <c r="Q425" i="8"/>
  <c r="J110" i="8"/>
  <c r="G110" i="8"/>
  <c r="H110" i="8"/>
  <c r="I110" i="8"/>
  <c r="K110" i="8"/>
  <c r="L110" i="8"/>
  <c r="M110" i="8"/>
  <c r="N460" i="8"/>
  <c r="O460" i="8" s="1"/>
  <c r="N461" i="8"/>
  <c r="O461" i="8" s="1"/>
  <c r="N463" i="8"/>
  <c r="O463" i="8" s="1"/>
  <c r="N464" i="8"/>
  <c r="O464" i="8" s="1"/>
  <c r="N465" i="8"/>
  <c r="O465" i="8" s="1"/>
  <c r="N466" i="8"/>
  <c r="O466" i="8" s="1"/>
  <c r="N456" i="8"/>
  <c r="O456" i="8" s="1"/>
  <c r="N457" i="8"/>
  <c r="O457" i="8" s="1"/>
  <c r="N458" i="8"/>
  <c r="O458" i="8" s="1"/>
  <c r="J459" i="8"/>
  <c r="J460" i="8"/>
  <c r="J461" i="8"/>
  <c r="J462" i="8"/>
  <c r="J463" i="8"/>
  <c r="J464" i="8"/>
  <c r="J465" i="8"/>
  <c r="J466" i="8"/>
  <c r="G459" i="8"/>
  <c r="G460" i="8"/>
  <c r="G461" i="8"/>
  <c r="G462" i="8"/>
  <c r="G463" i="8"/>
  <c r="G464" i="8"/>
  <c r="G465" i="8"/>
  <c r="G466" i="8"/>
  <c r="AE1062" i="4"/>
  <c r="AC1062" i="4"/>
  <c r="U1062" i="4"/>
  <c r="X1062" i="4" s="1"/>
  <c r="H466" i="8"/>
  <c r="I466" i="8"/>
  <c r="K466" i="8"/>
  <c r="L466" i="8"/>
  <c r="M466" i="8"/>
  <c r="P466" i="8"/>
  <c r="Q466" i="8"/>
  <c r="H465" i="8"/>
  <c r="I465" i="8"/>
  <c r="K465" i="8"/>
  <c r="L465" i="8"/>
  <c r="M465" i="8"/>
  <c r="P465" i="8"/>
  <c r="Q465" i="8"/>
  <c r="H464" i="8"/>
  <c r="I464" i="8"/>
  <c r="K464" i="8"/>
  <c r="L464" i="8"/>
  <c r="M464" i="8"/>
  <c r="P464" i="8"/>
  <c r="Q464" i="8"/>
  <c r="H463" i="8"/>
  <c r="I463" i="8"/>
  <c r="K463" i="8"/>
  <c r="L463" i="8"/>
  <c r="M463" i="8"/>
  <c r="P463" i="8"/>
  <c r="Q463" i="8"/>
  <c r="H462" i="8"/>
  <c r="I462" i="8"/>
  <c r="K462" i="8"/>
  <c r="L462" i="8"/>
  <c r="M462" i="8"/>
  <c r="P462" i="8"/>
  <c r="Q462" i="8"/>
  <c r="H461" i="8"/>
  <c r="I461" i="8"/>
  <c r="K461" i="8"/>
  <c r="L461" i="8"/>
  <c r="M461" i="8"/>
  <c r="P461" i="8"/>
  <c r="Q461" i="8"/>
  <c r="H460" i="8"/>
  <c r="I460" i="8"/>
  <c r="K460" i="8"/>
  <c r="L460" i="8"/>
  <c r="M460" i="8"/>
  <c r="P460" i="8"/>
  <c r="Q460" i="8"/>
  <c r="H459" i="8"/>
  <c r="I459" i="8"/>
  <c r="K459" i="8"/>
  <c r="L459" i="8"/>
  <c r="M459" i="8"/>
  <c r="P459" i="8"/>
  <c r="Q459" i="8"/>
  <c r="N454" i="8"/>
  <c r="O454" i="8" s="1"/>
  <c r="N455" i="8"/>
  <c r="O455" i="8" s="1"/>
  <c r="J454" i="8"/>
  <c r="J455" i="8"/>
  <c r="J456" i="8"/>
  <c r="J457" i="8"/>
  <c r="J458" i="8"/>
  <c r="G454" i="8"/>
  <c r="G455" i="8"/>
  <c r="G456" i="8"/>
  <c r="G457" i="8"/>
  <c r="G458" i="8"/>
  <c r="H458" i="8"/>
  <c r="I458" i="8"/>
  <c r="K458" i="8"/>
  <c r="L458" i="8"/>
  <c r="M458" i="8"/>
  <c r="P458" i="8"/>
  <c r="Q458" i="8"/>
  <c r="H457" i="8"/>
  <c r="I457" i="8"/>
  <c r="K457" i="8"/>
  <c r="L457" i="8"/>
  <c r="M457" i="8"/>
  <c r="P457" i="8"/>
  <c r="Q457" i="8"/>
  <c r="H456" i="8"/>
  <c r="I456" i="8"/>
  <c r="K456" i="8"/>
  <c r="L456" i="8"/>
  <c r="M456" i="8"/>
  <c r="P456" i="8"/>
  <c r="Q456" i="8"/>
  <c r="H455" i="8"/>
  <c r="I455" i="8"/>
  <c r="K455" i="8"/>
  <c r="L455" i="8"/>
  <c r="M455" i="8"/>
  <c r="P455" i="8"/>
  <c r="Q455" i="8"/>
  <c r="H454" i="8"/>
  <c r="I454" i="8"/>
  <c r="K454" i="8"/>
  <c r="L454" i="8"/>
  <c r="M454" i="8"/>
  <c r="P454" i="8"/>
  <c r="Q454" i="8"/>
  <c r="F533" i="7"/>
  <c r="AE1567" i="4" s="1"/>
  <c r="F534" i="7"/>
  <c r="F535" i="7"/>
  <c r="F536" i="7"/>
  <c r="AE1584" i="4" s="1"/>
  <c r="F537" i="7"/>
  <c r="AE1592" i="4" s="1"/>
  <c r="F538" i="7"/>
  <c r="F539" i="7"/>
  <c r="AE1613" i="4" s="1"/>
  <c r="F540" i="7"/>
  <c r="AE1614" i="4" s="1"/>
  <c r="F541" i="7"/>
  <c r="AE1619" i="4" s="1"/>
  <c r="F542" i="7"/>
  <c r="F543" i="7"/>
  <c r="F544" i="7"/>
  <c r="F545" i="7"/>
  <c r="AE1640" i="4" s="1"/>
  <c r="F546" i="7"/>
  <c r="F547" i="7"/>
  <c r="F548" i="7"/>
  <c r="AE1666" i="4" s="1"/>
  <c r="F549" i="7"/>
  <c r="AE1598" i="4" s="1"/>
  <c r="F550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493" i="7"/>
  <c r="F493" i="7"/>
  <c r="F494" i="7"/>
  <c r="F495" i="7"/>
  <c r="F496" i="7"/>
  <c r="AE612" i="4" s="1"/>
  <c r="F497" i="7"/>
  <c r="AE595" i="4" s="1"/>
  <c r="F498" i="7"/>
  <c r="AE608" i="4" s="1"/>
  <c r="F499" i="7"/>
  <c r="F500" i="7"/>
  <c r="AE564" i="4" s="1"/>
  <c r="F501" i="7"/>
  <c r="AE582" i="4" s="1"/>
  <c r="F502" i="7"/>
  <c r="AE559" i="4" s="1"/>
  <c r="F503" i="7"/>
  <c r="F504" i="7"/>
  <c r="F505" i="7"/>
  <c r="AE609" i="4" s="1"/>
  <c r="F506" i="7"/>
  <c r="F507" i="7"/>
  <c r="F508" i="7"/>
  <c r="AE614" i="4" s="1"/>
  <c r="F509" i="7"/>
  <c r="AE683" i="4" s="1"/>
  <c r="F510" i="7"/>
  <c r="AE558" i="4" s="1"/>
  <c r="F511" i="7"/>
  <c r="F512" i="7"/>
  <c r="AE699" i="4" s="1"/>
  <c r="F513" i="7"/>
  <c r="AE560" i="4" s="1"/>
  <c r="F514" i="7"/>
  <c r="AE615" i="4" s="1"/>
  <c r="F515" i="7"/>
  <c r="F516" i="7"/>
  <c r="F517" i="7"/>
  <c r="F518" i="7"/>
  <c r="F519" i="7"/>
  <c r="AE668" i="4" s="1"/>
  <c r="F520" i="7"/>
  <c r="AE598" i="4" s="1"/>
  <c r="F521" i="7"/>
  <c r="AE619" i="4" s="1"/>
  <c r="F522" i="7"/>
  <c r="F523" i="7"/>
  <c r="AE656" i="4" s="1"/>
  <c r="F524" i="7"/>
  <c r="F525" i="7"/>
  <c r="AE618" i="4" s="1"/>
  <c r="F526" i="7"/>
  <c r="AE594" i="4" s="1"/>
  <c r="F527" i="7"/>
  <c r="F528" i="7"/>
  <c r="AE701" i="4" s="1"/>
  <c r="F529" i="7"/>
  <c r="AE606" i="4" s="1"/>
  <c r="F530" i="7"/>
  <c r="AE661" i="4" s="1"/>
  <c r="F531" i="7"/>
  <c r="F532" i="7"/>
  <c r="AE678" i="4" s="1"/>
  <c r="N431" i="8"/>
  <c r="O431" i="8" s="1"/>
  <c r="N432" i="8"/>
  <c r="O432" i="8" s="1"/>
  <c r="N433" i="8"/>
  <c r="O433" i="8" s="1"/>
  <c r="N435" i="8"/>
  <c r="O435" i="8" s="1"/>
  <c r="N436" i="8"/>
  <c r="O436" i="8" s="1"/>
  <c r="N437" i="8"/>
  <c r="O437" i="8" s="1"/>
  <c r="N438" i="8"/>
  <c r="O438" i="8" s="1"/>
  <c r="N439" i="8"/>
  <c r="O439" i="8" s="1"/>
  <c r="N440" i="8"/>
  <c r="O440" i="8" s="1"/>
  <c r="N441" i="8"/>
  <c r="O441" i="8" s="1"/>
  <c r="N443" i="8"/>
  <c r="O443" i="8" s="1"/>
  <c r="N444" i="8"/>
  <c r="O444" i="8" s="1"/>
  <c r="N445" i="8"/>
  <c r="O445" i="8" s="1"/>
  <c r="N446" i="8"/>
  <c r="O446" i="8" s="1"/>
  <c r="N447" i="8"/>
  <c r="O447" i="8" s="1"/>
  <c r="N449" i="8"/>
  <c r="O449" i="8" s="1"/>
  <c r="N450" i="8"/>
  <c r="O450" i="8" s="1"/>
  <c r="N451" i="8"/>
  <c r="O451" i="8" s="1"/>
  <c r="N452" i="8"/>
  <c r="O452" i="8" s="1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H453" i="8"/>
  <c r="I453" i="8"/>
  <c r="K453" i="8"/>
  <c r="L453" i="8"/>
  <c r="M453" i="8"/>
  <c r="P453" i="8"/>
  <c r="Q453" i="8"/>
  <c r="H452" i="8"/>
  <c r="I452" i="8"/>
  <c r="K452" i="8"/>
  <c r="L452" i="8"/>
  <c r="M452" i="8"/>
  <c r="P452" i="8"/>
  <c r="Q452" i="8"/>
  <c r="H451" i="8"/>
  <c r="I451" i="8"/>
  <c r="K451" i="8"/>
  <c r="L451" i="8"/>
  <c r="M451" i="8"/>
  <c r="P451" i="8"/>
  <c r="Q451" i="8"/>
  <c r="H450" i="8"/>
  <c r="I450" i="8"/>
  <c r="K450" i="8"/>
  <c r="L450" i="8"/>
  <c r="M450" i="8"/>
  <c r="P450" i="8"/>
  <c r="Q450" i="8"/>
  <c r="H449" i="8"/>
  <c r="I449" i="8"/>
  <c r="K449" i="8"/>
  <c r="L449" i="8"/>
  <c r="M449" i="8"/>
  <c r="P449" i="8"/>
  <c r="Q449" i="8"/>
  <c r="H448" i="8"/>
  <c r="I448" i="8"/>
  <c r="K448" i="8"/>
  <c r="L448" i="8"/>
  <c r="M448" i="8"/>
  <c r="P448" i="8"/>
  <c r="Q448" i="8"/>
  <c r="H447" i="8"/>
  <c r="I447" i="8"/>
  <c r="K447" i="8"/>
  <c r="L447" i="8"/>
  <c r="M447" i="8"/>
  <c r="P447" i="8"/>
  <c r="Q447" i="8"/>
  <c r="H446" i="8"/>
  <c r="I446" i="8"/>
  <c r="K446" i="8"/>
  <c r="L446" i="8"/>
  <c r="M446" i="8"/>
  <c r="P446" i="8"/>
  <c r="Q446" i="8"/>
  <c r="H445" i="8"/>
  <c r="I445" i="8"/>
  <c r="K445" i="8"/>
  <c r="L445" i="8"/>
  <c r="M445" i="8"/>
  <c r="P445" i="8"/>
  <c r="Q445" i="8"/>
  <c r="H444" i="8"/>
  <c r="I444" i="8"/>
  <c r="K444" i="8"/>
  <c r="L444" i="8"/>
  <c r="M444" i="8"/>
  <c r="P444" i="8"/>
  <c r="Q444" i="8"/>
  <c r="H443" i="8"/>
  <c r="I443" i="8"/>
  <c r="K443" i="8"/>
  <c r="L443" i="8"/>
  <c r="M443" i="8"/>
  <c r="P443" i="8"/>
  <c r="Q443" i="8"/>
  <c r="H442" i="8"/>
  <c r="I442" i="8"/>
  <c r="K442" i="8"/>
  <c r="L442" i="8"/>
  <c r="M442" i="8"/>
  <c r="P442" i="8"/>
  <c r="Q442" i="8"/>
  <c r="H441" i="8"/>
  <c r="I441" i="8"/>
  <c r="K441" i="8"/>
  <c r="L441" i="8"/>
  <c r="M441" i="8"/>
  <c r="P441" i="8"/>
  <c r="Q441" i="8"/>
  <c r="H440" i="8"/>
  <c r="I440" i="8"/>
  <c r="K440" i="8"/>
  <c r="L440" i="8"/>
  <c r="M440" i="8"/>
  <c r="P440" i="8"/>
  <c r="Q440" i="8"/>
  <c r="H439" i="8"/>
  <c r="I439" i="8"/>
  <c r="K439" i="8"/>
  <c r="L439" i="8"/>
  <c r="M439" i="8"/>
  <c r="P439" i="8"/>
  <c r="Q439" i="8"/>
  <c r="H438" i="8"/>
  <c r="I438" i="8"/>
  <c r="K438" i="8"/>
  <c r="L438" i="8"/>
  <c r="M438" i="8"/>
  <c r="P438" i="8"/>
  <c r="Q438" i="8"/>
  <c r="H437" i="8"/>
  <c r="I437" i="8"/>
  <c r="K437" i="8"/>
  <c r="L437" i="8"/>
  <c r="M437" i="8"/>
  <c r="P437" i="8"/>
  <c r="Q437" i="8"/>
  <c r="H436" i="8"/>
  <c r="I436" i="8"/>
  <c r="K436" i="8"/>
  <c r="L436" i="8"/>
  <c r="M436" i="8"/>
  <c r="P436" i="8"/>
  <c r="Q436" i="8"/>
  <c r="H435" i="8"/>
  <c r="I435" i="8"/>
  <c r="K435" i="8"/>
  <c r="L435" i="8"/>
  <c r="M435" i="8"/>
  <c r="P435" i="8"/>
  <c r="Q435" i="8"/>
  <c r="H434" i="8"/>
  <c r="I434" i="8"/>
  <c r="K434" i="8"/>
  <c r="L434" i="8"/>
  <c r="M434" i="8"/>
  <c r="P434" i="8"/>
  <c r="Q434" i="8"/>
  <c r="H433" i="8"/>
  <c r="I433" i="8"/>
  <c r="K433" i="8"/>
  <c r="L433" i="8"/>
  <c r="M433" i="8"/>
  <c r="P433" i="8"/>
  <c r="Q433" i="8"/>
  <c r="H432" i="8"/>
  <c r="I432" i="8"/>
  <c r="K432" i="8"/>
  <c r="L432" i="8"/>
  <c r="M432" i="8"/>
  <c r="P432" i="8"/>
  <c r="Q432" i="8"/>
  <c r="H431" i="8"/>
  <c r="I431" i="8"/>
  <c r="K431" i="8"/>
  <c r="L431" i="8"/>
  <c r="M431" i="8"/>
  <c r="P431" i="8"/>
  <c r="Q431" i="8"/>
  <c r="AE1742" i="4"/>
  <c r="AE1741" i="4"/>
  <c r="AE1740" i="4"/>
  <c r="AE1739" i="4"/>
  <c r="AE1738" i="4"/>
  <c r="AE1737" i="4"/>
  <c r="AE1736" i="4"/>
  <c r="AE1735" i="4"/>
  <c r="AE1734" i="4"/>
  <c r="AE1733" i="4"/>
  <c r="AE1732" i="4"/>
  <c r="AE1731" i="4"/>
  <c r="AE1730" i="4"/>
  <c r="AE1729" i="4"/>
  <c r="AE1728" i="4"/>
  <c r="AE1727" i="4"/>
  <c r="AE1726" i="4"/>
  <c r="AE1725" i="4"/>
  <c r="AE1724" i="4"/>
  <c r="AE1723" i="4"/>
  <c r="AE1722" i="4"/>
  <c r="AE1721" i="4"/>
  <c r="AE1720" i="4"/>
  <c r="AE1719" i="4"/>
  <c r="AE1718" i="4"/>
  <c r="AE1717" i="4"/>
  <c r="AE1716" i="4"/>
  <c r="AE1715" i="4"/>
  <c r="AE1714" i="4"/>
  <c r="AE1713" i="4"/>
  <c r="AE1712" i="4"/>
  <c r="AE1711" i="4"/>
  <c r="AE1710" i="4"/>
  <c r="AE1709" i="4"/>
  <c r="AE1708" i="4"/>
  <c r="AE1707" i="4"/>
  <c r="AE1706" i="4"/>
  <c r="AE1705" i="4"/>
  <c r="AE1704" i="4"/>
  <c r="AE1703" i="4"/>
  <c r="AE1702" i="4"/>
  <c r="AE1701" i="4"/>
  <c r="AE1700" i="4"/>
  <c r="AE1699" i="4"/>
  <c r="AE1698" i="4"/>
  <c r="AE1697" i="4"/>
  <c r="AE1696" i="4"/>
  <c r="AE1695" i="4"/>
  <c r="AE1694" i="4"/>
  <c r="AE1693" i="4"/>
  <c r="AE1692" i="4"/>
  <c r="AE1691" i="4"/>
  <c r="AE1690" i="4"/>
  <c r="AE1689" i="4"/>
  <c r="AE1688" i="4"/>
  <c r="AE1687" i="4"/>
  <c r="AE1686" i="4"/>
  <c r="AE1685" i="4"/>
  <c r="AE1684" i="4"/>
  <c r="AE1683" i="4"/>
  <c r="AE1682" i="4"/>
  <c r="AE1681" i="4"/>
  <c r="AE1680" i="4"/>
  <c r="AE1679" i="4"/>
  <c r="AE1678" i="4"/>
  <c r="AE1677" i="4"/>
  <c r="AE1676" i="4"/>
  <c r="AE1675" i="4"/>
  <c r="AE1668" i="4"/>
  <c r="AE1667" i="4"/>
  <c r="AE1664" i="4"/>
  <c r="AE1662" i="4"/>
  <c r="AE1660" i="4"/>
  <c r="AE1659" i="4"/>
  <c r="AE1657" i="4"/>
  <c r="AE1656" i="4"/>
  <c r="AE1655" i="4"/>
  <c r="AE1654" i="4"/>
  <c r="AE1653" i="4"/>
  <c r="AE1652" i="4"/>
  <c r="AE1651" i="4"/>
  <c r="AE1650" i="4"/>
  <c r="AE1649" i="4"/>
  <c r="AE1648" i="4"/>
  <c r="AE1647" i="4"/>
  <c r="AE1646" i="4"/>
  <c r="AE1645" i="4"/>
  <c r="AE1644" i="4"/>
  <c r="AE1643" i="4"/>
  <c r="AE1642" i="4"/>
  <c r="AE1641" i="4"/>
  <c r="AE1639" i="4"/>
  <c r="AE1638" i="4"/>
  <c r="AE1637" i="4"/>
  <c r="AE1636" i="4"/>
  <c r="AE1635" i="4"/>
  <c r="AE1634" i="4"/>
  <c r="AE1633" i="4"/>
  <c r="AE1632" i="4"/>
  <c r="AE1631" i="4"/>
  <c r="AE1629" i="4"/>
  <c r="AE1628" i="4"/>
  <c r="AE1627" i="4"/>
  <c r="AE1626" i="4"/>
  <c r="AE1625" i="4"/>
  <c r="AE1624" i="4"/>
  <c r="AE1623" i="4"/>
  <c r="AE1622" i="4"/>
  <c r="AE1620" i="4"/>
  <c r="AE1617" i="4"/>
  <c r="AE1615" i="4"/>
  <c r="AE1612" i="4"/>
  <c r="AE1611" i="4"/>
  <c r="AE1610" i="4"/>
  <c r="AE1609" i="4"/>
  <c r="AE1604" i="4"/>
  <c r="AE1603" i="4"/>
  <c r="AE1601" i="4"/>
  <c r="AE1596" i="4"/>
  <c r="AE1595" i="4"/>
  <c r="AE1593" i="4"/>
  <c r="AE1591" i="4"/>
  <c r="AE1590" i="4"/>
  <c r="AE1589" i="4"/>
  <c r="AE1588" i="4"/>
  <c r="AE1587" i="4"/>
  <c r="AE1586" i="4"/>
  <c r="AE1585" i="4"/>
  <c r="AE1583" i="4"/>
  <c r="AE1579" i="4"/>
  <c r="AE1576" i="4"/>
  <c r="AE1574" i="4"/>
  <c r="AE1573" i="4"/>
  <c r="AE1569" i="4"/>
  <c r="AE1568" i="4"/>
  <c r="AE1558" i="4"/>
  <c r="AE1557" i="4"/>
  <c r="AE1556" i="4"/>
  <c r="AE1555" i="4"/>
  <c r="AE1554" i="4"/>
  <c r="AE1553" i="4"/>
  <c r="AE1550" i="4"/>
  <c r="AE1546" i="4"/>
  <c r="AE1545" i="4"/>
  <c r="AE1544" i="4"/>
  <c r="AE1543" i="4"/>
  <c r="AE1542" i="4"/>
  <c r="AE1541" i="4"/>
  <c r="AE1540" i="4"/>
  <c r="AE1539" i="4"/>
  <c r="AE1538" i="4"/>
  <c r="AE1537" i="4"/>
  <c r="AE1536" i="4"/>
  <c r="AE1535" i="4"/>
  <c r="AE1534" i="4"/>
  <c r="AE1533" i="4"/>
  <c r="AE1531" i="4"/>
  <c r="AE1530" i="4"/>
  <c r="AE1528" i="4"/>
  <c r="AE1527" i="4"/>
  <c r="AE1526" i="4"/>
  <c r="AE1525" i="4"/>
  <c r="AE1524" i="4"/>
  <c r="AE1523" i="4"/>
  <c r="AE1522" i="4"/>
  <c r="AE1521" i="4"/>
  <c r="AE1520" i="4"/>
  <c r="AE1519" i="4"/>
  <c r="AE1515" i="4"/>
  <c r="AE1512" i="4"/>
  <c r="AE1511" i="4"/>
  <c r="AE1510" i="4"/>
  <c r="AE1509" i="4"/>
  <c r="AE1508" i="4"/>
  <c r="AE1505" i="4"/>
  <c r="AE1501" i="4"/>
  <c r="AE1500" i="4"/>
  <c r="AE1499" i="4"/>
  <c r="AE1498" i="4"/>
  <c r="AE1497" i="4"/>
  <c r="AE1496" i="4"/>
  <c r="AE1495" i="4"/>
  <c r="AE1492" i="4"/>
  <c r="AE1490" i="4"/>
  <c r="AE1489" i="4"/>
  <c r="AE1488" i="4"/>
  <c r="AE1486" i="4"/>
  <c r="AE1484" i="4"/>
  <c r="AE1481" i="4"/>
  <c r="AE1480" i="4"/>
  <c r="AE1479" i="4"/>
  <c r="AE1478" i="4"/>
  <c r="AE1477" i="4"/>
  <c r="AE1476" i="4"/>
  <c r="AE1475" i="4"/>
  <c r="AE1474" i="4"/>
  <c r="AE1473" i="4"/>
  <c r="AE1470" i="4"/>
  <c r="AE1469" i="4"/>
  <c r="AE1468" i="4"/>
  <c r="AE1464" i="4"/>
  <c r="AE1463" i="4"/>
  <c r="AE1462" i="4"/>
  <c r="AE1459" i="4"/>
  <c r="AE1458" i="4"/>
  <c r="AE1457" i="4"/>
  <c r="AE1456" i="4"/>
  <c r="AE1455" i="4"/>
  <c r="AE1454" i="4"/>
  <c r="AE1453" i="4"/>
  <c r="AE1452" i="4"/>
  <c r="AE1451" i="4"/>
  <c r="AE1450" i="4"/>
  <c r="AE1449" i="4"/>
  <c r="AE1448" i="4"/>
  <c r="AE1447" i="4"/>
  <c r="AE1446" i="4"/>
  <c r="AE1445" i="4"/>
  <c r="AE1444" i="4"/>
  <c r="AE1443" i="4"/>
  <c r="AE1442" i="4"/>
  <c r="AE1441" i="4"/>
  <c r="AE1440" i="4"/>
  <c r="AE1439" i="4"/>
  <c r="AE1438" i="4"/>
  <c r="AE1437" i="4"/>
  <c r="AE1436" i="4"/>
  <c r="AE1435" i="4"/>
  <c r="AE1434" i="4"/>
  <c r="AE1433" i="4"/>
  <c r="AE1432" i="4"/>
  <c r="AE1431" i="4"/>
  <c r="AE1430" i="4"/>
  <c r="AE1429" i="4"/>
  <c r="AE1427" i="4"/>
  <c r="AE1426" i="4"/>
  <c r="AE1425" i="4"/>
  <c r="AE1424" i="4"/>
  <c r="AE1423" i="4"/>
  <c r="AE1422" i="4"/>
  <c r="AE1421" i="4"/>
  <c r="AE1420" i="4"/>
  <c r="AE1419" i="4"/>
  <c r="AE1418" i="4"/>
  <c r="AE1417" i="4"/>
  <c r="AE1416" i="4"/>
  <c r="AE1415" i="4"/>
  <c r="AE1414" i="4"/>
  <c r="AE1413" i="4"/>
  <c r="AE1412" i="4"/>
  <c r="AE1411" i="4"/>
  <c r="AE1410" i="4"/>
  <c r="AE1409" i="4"/>
  <c r="AE1408" i="4"/>
  <c r="AE1407" i="4"/>
  <c r="AE1406" i="4"/>
  <c r="AE1405" i="4"/>
  <c r="AE1404" i="4"/>
  <c r="AE1403" i="4"/>
  <c r="AE1402" i="4"/>
  <c r="AE1401" i="4"/>
  <c r="AE1400" i="4"/>
  <c r="AE1399" i="4"/>
  <c r="AE1398" i="4"/>
  <c r="AE1397" i="4"/>
  <c r="AE1396" i="4"/>
  <c r="AE1395" i="4"/>
  <c r="AE1394" i="4"/>
  <c r="AE1393" i="4"/>
  <c r="AE1392" i="4"/>
  <c r="AE1391" i="4"/>
  <c r="AE1390" i="4"/>
  <c r="AE1389" i="4"/>
  <c r="AE1388" i="4"/>
  <c r="AE1387" i="4"/>
  <c r="AE1386" i="4"/>
  <c r="AE1385" i="4"/>
  <c r="AE1384" i="4"/>
  <c r="AE1383" i="4"/>
  <c r="AE1382" i="4"/>
  <c r="AE1381" i="4"/>
  <c r="AE1380" i="4"/>
  <c r="AE1379" i="4"/>
  <c r="AE1378" i="4"/>
  <c r="AE1377" i="4"/>
  <c r="AE1376" i="4"/>
  <c r="AE1375" i="4"/>
  <c r="AE1374" i="4"/>
  <c r="AE1373" i="4"/>
  <c r="AE1372" i="4"/>
  <c r="AE1371" i="4"/>
  <c r="AE1370" i="4"/>
  <c r="AE1369" i="4"/>
  <c r="AE1368" i="4"/>
  <c r="AE1367" i="4"/>
  <c r="AE1366" i="4"/>
  <c r="AE1365" i="4"/>
  <c r="AE1364" i="4"/>
  <c r="AE1363" i="4"/>
  <c r="AE1362" i="4"/>
  <c r="AE1361" i="4"/>
  <c r="AE1360" i="4"/>
  <c r="AE1359" i="4"/>
  <c r="AE1358" i="4"/>
  <c r="AE1357" i="4"/>
  <c r="AE1356" i="4"/>
  <c r="AE1355" i="4"/>
  <c r="AE1354" i="4"/>
  <c r="AE1353" i="4"/>
  <c r="AE1352" i="4"/>
  <c r="AE1351" i="4"/>
  <c r="AE1350" i="4"/>
  <c r="AE1349" i="4"/>
  <c r="AE1348" i="4"/>
  <c r="AE1347" i="4"/>
  <c r="AE1346" i="4"/>
  <c r="AE1345" i="4"/>
  <c r="AE1344" i="4"/>
  <c r="AE1343" i="4"/>
  <c r="AE1342" i="4"/>
  <c r="AE1341" i="4"/>
  <c r="AE1340" i="4"/>
  <c r="AE1339" i="4"/>
  <c r="AE1338" i="4"/>
  <c r="AE1337" i="4"/>
  <c r="AE1336" i="4"/>
  <c r="AE1335" i="4"/>
  <c r="AE1334" i="4"/>
  <c r="AE1333" i="4"/>
  <c r="AE1332" i="4"/>
  <c r="AE1331" i="4"/>
  <c r="AE1330" i="4"/>
  <c r="AE1329" i="4"/>
  <c r="AE1328" i="4"/>
  <c r="AE1327" i="4"/>
  <c r="AE1326" i="4"/>
  <c r="AE1325" i="4"/>
  <c r="AE1324" i="4"/>
  <c r="AE1323" i="4"/>
  <c r="AE1322" i="4"/>
  <c r="AE1321" i="4"/>
  <c r="AE1320" i="4"/>
  <c r="AE1319" i="4"/>
  <c r="AE1318" i="4"/>
  <c r="AE1317" i="4"/>
  <c r="AE1316" i="4"/>
  <c r="AE1315" i="4"/>
  <c r="AE1314" i="4"/>
  <c r="AE1313" i="4"/>
  <c r="AE1312" i="4"/>
  <c r="AE1311" i="4"/>
  <c r="AE1310" i="4"/>
  <c r="AE1309" i="4"/>
  <c r="AE1308" i="4"/>
  <c r="AE1307" i="4"/>
  <c r="AE1306" i="4"/>
  <c r="AE1305" i="4"/>
  <c r="AE1304" i="4"/>
  <c r="AE1303" i="4"/>
  <c r="AE1302" i="4"/>
  <c r="AE1301" i="4"/>
  <c r="AE1300" i="4"/>
  <c r="AE1299" i="4"/>
  <c r="AE1298" i="4"/>
  <c r="AE1297" i="4"/>
  <c r="AE1296" i="4"/>
  <c r="AE1295" i="4"/>
  <c r="AE1294" i="4"/>
  <c r="AE1292" i="4"/>
  <c r="AE1291" i="4"/>
  <c r="AE1290" i="4"/>
  <c r="AE1289" i="4"/>
  <c r="AE1288" i="4"/>
  <c r="AE1287" i="4"/>
  <c r="AE1286" i="4"/>
  <c r="AE1285" i="4"/>
  <c r="AE1284" i="4"/>
  <c r="AE1283" i="4"/>
  <c r="AE1282" i="4"/>
  <c r="AE1281" i="4"/>
  <c r="AE1280" i="4"/>
  <c r="AE1279" i="4"/>
  <c r="AE1278" i="4"/>
  <c r="AE1277" i="4"/>
  <c r="AE1276" i="4"/>
  <c r="AE1275" i="4"/>
  <c r="AE1274" i="4"/>
  <c r="AE1273" i="4"/>
  <c r="AE1272" i="4"/>
  <c r="AE1271" i="4"/>
  <c r="AE1270" i="4"/>
  <c r="AE1269" i="4"/>
  <c r="AE1268" i="4"/>
  <c r="AE1267" i="4"/>
  <c r="AE1266" i="4"/>
  <c r="AE1265" i="4"/>
  <c r="AE1264" i="4"/>
  <c r="AE1263" i="4"/>
  <c r="AE1262" i="4"/>
  <c r="AE1261" i="4"/>
  <c r="AE1260" i="4"/>
  <c r="AE1259" i="4"/>
  <c r="AE1258" i="4"/>
  <c r="AE1257" i="4"/>
  <c r="AE1256" i="4"/>
  <c r="AE1255" i="4"/>
  <c r="AE1254" i="4"/>
  <c r="AE1253" i="4"/>
  <c r="AE1252" i="4"/>
  <c r="AE1251" i="4"/>
  <c r="AE1250" i="4"/>
  <c r="AE1249" i="4"/>
  <c r="AE1248" i="4"/>
  <c r="AE1247" i="4"/>
  <c r="AE1246" i="4"/>
  <c r="AE1245" i="4"/>
  <c r="AE1244" i="4"/>
  <c r="AE1243" i="4"/>
  <c r="AE1242" i="4"/>
  <c r="AE1241" i="4"/>
  <c r="AE1240" i="4"/>
  <c r="AE1239" i="4"/>
  <c r="AE1238" i="4"/>
  <c r="AE1237" i="4"/>
  <c r="AE1236" i="4"/>
  <c r="AE1235" i="4"/>
  <c r="AE1234" i="4"/>
  <c r="AE1233" i="4"/>
  <c r="AE1232" i="4"/>
  <c r="AE1231" i="4"/>
  <c r="AE1230" i="4"/>
  <c r="AE1229" i="4"/>
  <c r="AE1228" i="4"/>
  <c r="AE1227" i="4"/>
  <c r="AE1226" i="4"/>
  <c r="AE1225" i="4"/>
  <c r="AE1224" i="4"/>
  <c r="AE1223" i="4"/>
  <c r="AE1222" i="4"/>
  <c r="AE1221" i="4"/>
  <c r="AE1220" i="4"/>
  <c r="AE1219" i="4"/>
  <c r="AE1218" i="4"/>
  <c r="AE1217" i="4"/>
  <c r="AE1216" i="4"/>
  <c r="AE1214" i="4"/>
  <c r="AE1213" i="4"/>
  <c r="AE1212" i="4"/>
  <c r="AE1211" i="4"/>
  <c r="AE1210" i="4"/>
  <c r="AE1209" i="4"/>
  <c r="AE1208" i="4"/>
  <c r="AE1207" i="4"/>
  <c r="AE1206" i="4"/>
  <c r="AE1205" i="4"/>
  <c r="AE1204" i="4"/>
  <c r="AE1203" i="4"/>
  <c r="AE1202" i="4"/>
  <c r="AE1201" i="4"/>
  <c r="AE1200" i="4"/>
  <c r="AE1199" i="4"/>
  <c r="AE1198" i="4"/>
  <c r="AE1197" i="4"/>
  <c r="AE1196" i="4"/>
  <c r="AE1195" i="4"/>
  <c r="AE1194" i="4"/>
  <c r="AE1193" i="4"/>
  <c r="AE1192" i="4"/>
  <c r="AE1191" i="4"/>
  <c r="AE1190" i="4"/>
  <c r="AE1189" i="4"/>
  <c r="AE1188" i="4"/>
  <c r="AE1187" i="4"/>
  <c r="AE1186" i="4"/>
  <c r="AE1185" i="4"/>
  <c r="AE1184" i="4"/>
  <c r="AE1183" i="4"/>
  <c r="AE1182" i="4"/>
  <c r="AE1181" i="4"/>
  <c r="AE1180" i="4"/>
  <c r="AE1179" i="4"/>
  <c r="AE1178" i="4"/>
  <c r="AE1177" i="4"/>
  <c r="AE1176" i="4"/>
  <c r="AE1175" i="4"/>
  <c r="AE1174" i="4"/>
  <c r="AE1173" i="4"/>
  <c r="AE1172" i="4"/>
  <c r="AE1171" i="4"/>
  <c r="AE1170" i="4"/>
  <c r="AE1169" i="4"/>
  <c r="AE1168" i="4"/>
  <c r="AE1167" i="4"/>
  <c r="AE1166" i="4"/>
  <c r="AE1165" i="4"/>
  <c r="AE1164" i="4"/>
  <c r="AE1163" i="4"/>
  <c r="AE1162" i="4"/>
  <c r="AE1161" i="4"/>
  <c r="AE1160" i="4"/>
  <c r="AE1159" i="4"/>
  <c r="AE1158" i="4"/>
  <c r="AE1157" i="4"/>
  <c r="AE1156" i="4"/>
  <c r="AE1155" i="4"/>
  <c r="AE1154" i="4"/>
  <c r="AE1153" i="4"/>
  <c r="AE1152" i="4"/>
  <c r="AE1151" i="4"/>
  <c r="AE1150" i="4"/>
  <c r="AE1149" i="4"/>
  <c r="AE1148" i="4"/>
  <c r="AE1147" i="4"/>
  <c r="AE1146" i="4"/>
  <c r="AE1145" i="4"/>
  <c r="AE1144" i="4"/>
  <c r="AE1143" i="4"/>
  <c r="AE1142" i="4"/>
  <c r="AE1141" i="4"/>
  <c r="AE1140" i="4"/>
  <c r="AE1139" i="4"/>
  <c r="AE1138" i="4"/>
  <c r="AE1137" i="4"/>
  <c r="AE1136" i="4"/>
  <c r="AE1135" i="4"/>
  <c r="AE1134" i="4"/>
  <c r="AE1133" i="4"/>
  <c r="AE1132" i="4"/>
  <c r="AE1131" i="4"/>
  <c r="AE1130" i="4"/>
  <c r="AE1129" i="4"/>
  <c r="AE1128" i="4"/>
  <c r="AE1127" i="4"/>
  <c r="AE1126" i="4"/>
  <c r="AE1125" i="4"/>
  <c r="AE1124" i="4"/>
  <c r="AE1123" i="4"/>
  <c r="AE1122" i="4"/>
  <c r="AE1121" i="4"/>
  <c r="AE1120" i="4"/>
  <c r="AE1119" i="4"/>
  <c r="AE1118" i="4"/>
  <c r="AE1117" i="4"/>
  <c r="AE1113" i="4"/>
  <c r="AE1112" i="4"/>
  <c r="AE1111" i="4"/>
  <c r="AE1110" i="4"/>
  <c r="AE1095" i="4"/>
  <c r="AE1093" i="4"/>
  <c r="AE1091" i="4"/>
  <c r="AE1076" i="4"/>
  <c r="AE1061" i="4"/>
  <c r="AE1052" i="4"/>
  <c r="AE1051" i="4"/>
  <c r="AE1050" i="4"/>
  <c r="AE1049" i="4"/>
  <c r="AE1048" i="4"/>
  <c r="AE1047" i="4"/>
  <c r="AE1046" i="4"/>
  <c r="AE1045" i="4"/>
  <c r="AE1002" i="4"/>
  <c r="AE969" i="4"/>
  <c r="AE958" i="4"/>
  <c r="AE946" i="4"/>
  <c r="AE922" i="4"/>
  <c r="AE921" i="4"/>
  <c r="AE919" i="4"/>
  <c r="AE916" i="4"/>
  <c r="AE915" i="4"/>
  <c r="AE912" i="4"/>
  <c r="AE911" i="4"/>
  <c r="AE909" i="4"/>
  <c r="AE908" i="4"/>
  <c r="AE907" i="4"/>
  <c r="AE906" i="4"/>
  <c r="AE905" i="4"/>
  <c r="AE903" i="4"/>
  <c r="AE902" i="4"/>
  <c r="AE900" i="4"/>
  <c r="AE899" i="4"/>
  <c r="AE898" i="4"/>
  <c r="AE897" i="4"/>
  <c r="AE896" i="4"/>
  <c r="AE895" i="4"/>
  <c r="AE894" i="4"/>
  <c r="AE893" i="4"/>
  <c r="AE891" i="4"/>
  <c r="AE890" i="4"/>
  <c r="AE889" i="4"/>
  <c r="AE888" i="4"/>
  <c r="AE887" i="4"/>
  <c r="AE886" i="4"/>
  <c r="AE885" i="4"/>
  <c r="AE884" i="4"/>
  <c r="AE883" i="4"/>
  <c r="AE880" i="4"/>
  <c r="AE878" i="4"/>
  <c r="AE877" i="4"/>
  <c r="AE874" i="4"/>
  <c r="AE873" i="4"/>
  <c r="AE872" i="4"/>
  <c r="AE870" i="4"/>
  <c r="AE868" i="4"/>
  <c r="AE867" i="4"/>
  <c r="AE866" i="4"/>
  <c r="AE865" i="4"/>
  <c r="AE863" i="4"/>
  <c r="AE862" i="4"/>
  <c r="AE861" i="4"/>
  <c r="AE860" i="4"/>
  <c r="AE859" i="4"/>
  <c r="AE858" i="4"/>
  <c r="AE857" i="4"/>
  <c r="AE856" i="4"/>
  <c r="AE854" i="4"/>
  <c r="AE853" i="4"/>
  <c r="AE852" i="4"/>
  <c r="AE851" i="4"/>
  <c r="AE850" i="4"/>
  <c r="AE848" i="4"/>
  <c r="AE847" i="4"/>
  <c r="AE846" i="4"/>
  <c r="AE845" i="4"/>
  <c r="AE844" i="4"/>
  <c r="AE843" i="4"/>
  <c r="AE842" i="4"/>
  <c r="AE840" i="4"/>
  <c r="AE837" i="4"/>
  <c r="AE836" i="4"/>
  <c r="AE834" i="4"/>
  <c r="AE832" i="4"/>
  <c r="AE831" i="4"/>
  <c r="AE829" i="4"/>
  <c r="AE826" i="4"/>
  <c r="AE825" i="4"/>
  <c r="AE824" i="4"/>
  <c r="AE823" i="4"/>
  <c r="AE822" i="4"/>
  <c r="AE820" i="4"/>
  <c r="AE819" i="4"/>
  <c r="AE818" i="4"/>
  <c r="AE817" i="4"/>
  <c r="AE816" i="4"/>
  <c r="AE815" i="4"/>
  <c r="AE814" i="4"/>
  <c r="AE813" i="4"/>
  <c r="AE812" i="4"/>
  <c r="AE811" i="4"/>
  <c r="AE810" i="4"/>
  <c r="AE809" i="4"/>
  <c r="AE808" i="4"/>
  <c r="AE807" i="4"/>
  <c r="AE806" i="4"/>
  <c r="AE805" i="4"/>
  <c r="AE804" i="4"/>
  <c r="AE803" i="4"/>
  <c r="AE802" i="4"/>
  <c r="AE801" i="4"/>
  <c r="AE800" i="4"/>
  <c r="AE799" i="4"/>
  <c r="AE798" i="4"/>
  <c r="AE797" i="4"/>
  <c r="AE796" i="4"/>
  <c r="AE795" i="4"/>
  <c r="AE794" i="4"/>
  <c r="AE793" i="4"/>
  <c r="AE792" i="4"/>
  <c r="AE791" i="4"/>
  <c r="AE790" i="4"/>
  <c r="AE789" i="4"/>
  <c r="AE788" i="4"/>
  <c r="AE787" i="4"/>
  <c r="AE786" i="4"/>
  <c r="AE785" i="4"/>
  <c r="AE784" i="4"/>
  <c r="AE783" i="4"/>
  <c r="AE782" i="4"/>
  <c r="AE781" i="4"/>
  <c r="AE780" i="4"/>
  <c r="AE779" i="4"/>
  <c r="AE778" i="4"/>
  <c r="AE777" i="4"/>
  <c r="AE776" i="4"/>
  <c r="AE775" i="4"/>
  <c r="AE774" i="4"/>
  <c r="AE773" i="4"/>
  <c r="AE772" i="4"/>
  <c r="AE771" i="4"/>
  <c r="AE770" i="4"/>
  <c r="AE769" i="4"/>
  <c r="AE768" i="4"/>
  <c r="AE767" i="4"/>
  <c r="AE766" i="4"/>
  <c r="AE765" i="4"/>
  <c r="AE764" i="4"/>
  <c r="AE763" i="4"/>
  <c r="AE762" i="4"/>
  <c r="AE761" i="4"/>
  <c r="AE760" i="4"/>
  <c r="AE759" i="4"/>
  <c r="AE758" i="4"/>
  <c r="AE757" i="4"/>
  <c r="AE756" i="4"/>
  <c r="AE755" i="4"/>
  <c r="AE754" i="4"/>
  <c r="AE753" i="4"/>
  <c r="AE752" i="4"/>
  <c r="AE751" i="4"/>
  <c r="AE750" i="4"/>
  <c r="AE749" i="4"/>
  <c r="AE748" i="4"/>
  <c r="AE747" i="4"/>
  <c r="AE746" i="4"/>
  <c r="AE745" i="4"/>
  <c r="AE744" i="4"/>
  <c r="AE743" i="4"/>
  <c r="AE742" i="4"/>
  <c r="AE741" i="4"/>
  <c r="AE740" i="4"/>
  <c r="AE739" i="4"/>
  <c r="AE738" i="4"/>
  <c r="AE737" i="4"/>
  <c r="AE736" i="4"/>
  <c r="AE735" i="4"/>
  <c r="AE734" i="4"/>
  <c r="AE733" i="4"/>
  <c r="AE732" i="4"/>
  <c r="AE731" i="4"/>
  <c r="AE730" i="4"/>
  <c r="AE729" i="4"/>
  <c r="AE728" i="4"/>
  <c r="AE727" i="4"/>
  <c r="AE726" i="4"/>
  <c r="AE725" i="4"/>
  <c r="AE724" i="4"/>
  <c r="AE723" i="4"/>
  <c r="AE722" i="4"/>
  <c r="AE721" i="4"/>
  <c r="AE720" i="4"/>
  <c r="AE719" i="4"/>
  <c r="AE718" i="4"/>
  <c r="AE717" i="4"/>
  <c r="AE716" i="4"/>
  <c r="AE715" i="4"/>
  <c r="AE714" i="4"/>
  <c r="AE713" i="4"/>
  <c r="AE712" i="4"/>
  <c r="AE711" i="4"/>
  <c r="AE710" i="4"/>
  <c r="AE709" i="4"/>
  <c r="AE708" i="4"/>
  <c r="AE707" i="4"/>
  <c r="AE706" i="4"/>
  <c r="AE705" i="4"/>
  <c r="AE704" i="4"/>
  <c r="AE703" i="4"/>
  <c r="AE697" i="4"/>
  <c r="AE691" i="4"/>
  <c r="AE688" i="4"/>
  <c r="AE687" i="4"/>
  <c r="AE686" i="4"/>
  <c r="AE677" i="4"/>
  <c r="AE675" i="4"/>
  <c r="AE674" i="4"/>
  <c r="AE672" i="4"/>
  <c r="AE670" i="4"/>
  <c r="AE665" i="4"/>
  <c r="AE664" i="4"/>
  <c r="AE652" i="4"/>
  <c r="AE649" i="4"/>
  <c r="AE648" i="4"/>
  <c r="AE646" i="4"/>
  <c r="AE644" i="4"/>
  <c r="AE643" i="4"/>
  <c r="AE641" i="4"/>
  <c r="AE639" i="4"/>
  <c r="AE638" i="4"/>
  <c r="AE637" i="4"/>
  <c r="AE636" i="4"/>
  <c r="AE635" i="4"/>
  <c r="AE634" i="4"/>
  <c r="AE633" i="4"/>
  <c r="AE632" i="4"/>
  <c r="AE630" i="4"/>
  <c r="AE629" i="4"/>
  <c r="AE628" i="4"/>
  <c r="AE627" i="4"/>
  <c r="AE625" i="4"/>
  <c r="AE624" i="4"/>
  <c r="AE621" i="4"/>
  <c r="AE620" i="4"/>
  <c r="AE617" i="4"/>
  <c r="AE616" i="4"/>
  <c r="AE611" i="4"/>
  <c r="AE610" i="4"/>
  <c r="AE607" i="4"/>
  <c r="AE605" i="4"/>
  <c r="AE604" i="4"/>
  <c r="AE602" i="4"/>
  <c r="AE601" i="4"/>
  <c r="AE600" i="4"/>
  <c r="AE599" i="4"/>
  <c r="AE597" i="4"/>
  <c r="AE596" i="4"/>
  <c r="AE592" i="4"/>
  <c r="AE591" i="4"/>
  <c r="AE589" i="4"/>
  <c r="AE588" i="4"/>
  <c r="AE587" i="4"/>
  <c r="AE586" i="4"/>
  <c r="AE585" i="4"/>
  <c r="AE583" i="4"/>
  <c r="AE580" i="4"/>
  <c r="AE579" i="4"/>
  <c r="AE578" i="4"/>
  <c r="AE577" i="4"/>
  <c r="AE576" i="4"/>
  <c r="AE575" i="4"/>
  <c r="AE574" i="4"/>
  <c r="AE573" i="4"/>
  <c r="AE570" i="4"/>
  <c r="AE569" i="4"/>
  <c r="AE568" i="4"/>
  <c r="AE567" i="4"/>
  <c r="AE566" i="4"/>
  <c r="AE565" i="4"/>
  <c r="AE563" i="4"/>
  <c r="AE562" i="4"/>
  <c r="AE561" i="4"/>
  <c r="AE557" i="4"/>
  <c r="AE554" i="4"/>
  <c r="AE553" i="4"/>
  <c r="AE552" i="4"/>
  <c r="AE550" i="4"/>
  <c r="AE549" i="4"/>
  <c r="AE548" i="4"/>
  <c r="AE547" i="4"/>
  <c r="AE546" i="4"/>
  <c r="AE545" i="4"/>
  <c r="AE544" i="4"/>
  <c r="AE543" i="4"/>
  <c r="AE542" i="4"/>
  <c r="AE541" i="4"/>
  <c r="AE540" i="4"/>
  <c r="AE539" i="4"/>
  <c r="AE538" i="4"/>
  <c r="AE537" i="4"/>
  <c r="AE536" i="4"/>
  <c r="AE535" i="4"/>
  <c r="AE534" i="4"/>
  <c r="AE533" i="4"/>
  <c r="AE532" i="4"/>
  <c r="AE531" i="4"/>
  <c r="AE530" i="4"/>
  <c r="AE529" i="4"/>
  <c r="AE528" i="4"/>
  <c r="AE527" i="4"/>
  <c r="AE526" i="4"/>
  <c r="AE525" i="4"/>
  <c r="AE524" i="4"/>
  <c r="AE523" i="4"/>
  <c r="AE522" i="4"/>
  <c r="AE521" i="4"/>
  <c r="AE520" i="4"/>
  <c r="AE519" i="4"/>
  <c r="AE518" i="4"/>
  <c r="AE517" i="4"/>
  <c r="AE516" i="4"/>
  <c r="AE515" i="4"/>
  <c r="AE514" i="4"/>
  <c r="AE513" i="4"/>
  <c r="AE512" i="4"/>
  <c r="AE511" i="4"/>
  <c r="AE510" i="4"/>
  <c r="AE509" i="4"/>
  <c r="AE508" i="4"/>
  <c r="AE507" i="4"/>
  <c r="AE506" i="4"/>
  <c r="AE505" i="4"/>
  <c r="AE503" i="4"/>
  <c r="AE502" i="4"/>
  <c r="AE501" i="4"/>
  <c r="AE500" i="4"/>
  <c r="AE499" i="4"/>
  <c r="AE498" i="4"/>
  <c r="AE497" i="4"/>
  <c r="AE496" i="4"/>
  <c r="AE495" i="4"/>
  <c r="AE494" i="4"/>
  <c r="AE493" i="4"/>
  <c r="AE492" i="4"/>
  <c r="AE491" i="4"/>
  <c r="AE490" i="4"/>
  <c r="AE489" i="4"/>
  <c r="AE488" i="4"/>
  <c r="AE487" i="4"/>
  <c r="AE486" i="4"/>
  <c r="AE485" i="4"/>
  <c r="AE484" i="4"/>
  <c r="AE482" i="4"/>
  <c r="AE479" i="4"/>
  <c r="AE478" i="4"/>
  <c r="AE477" i="4"/>
  <c r="AE476" i="4"/>
  <c r="AE475" i="4"/>
  <c r="AE473" i="4"/>
  <c r="AE472" i="4"/>
  <c r="AE471" i="4"/>
  <c r="AE470" i="4"/>
  <c r="AE467" i="4"/>
  <c r="AE466" i="4"/>
  <c r="AE464" i="4"/>
  <c r="AE463" i="4"/>
  <c r="AE462" i="4"/>
  <c r="AE461" i="4"/>
  <c r="AE460" i="4"/>
  <c r="AE457" i="4"/>
  <c r="AE456" i="4"/>
  <c r="AE455" i="4"/>
  <c r="AE454" i="4"/>
  <c r="AE453" i="4"/>
  <c r="AE452" i="4"/>
  <c r="AE450" i="4"/>
  <c r="AE449" i="4"/>
  <c r="AE448" i="4"/>
  <c r="AE446" i="4"/>
  <c r="AE444" i="4"/>
  <c r="AE443" i="4"/>
  <c r="AE442" i="4"/>
  <c r="AE441" i="4"/>
  <c r="AE440" i="4"/>
  <c r="AE439" i="4"/>
  <c r="AE438" i="4"/>
  <c r="AE437" i="4"/>
  <c r="AE436" i="4"/>
  <c r="AE435" i="4"/>
  <c r="AE434" i="4"/>
  <c r="AE433" i="4"/>
  <c r="AE432" i="4"/>
  <c r="AE429" i="4"/>
  <c r="AE426" i="4"/>
  <c r="AE424" i="4"/>
  <c r="AE422" i="4"/>
  <c r="AE421" i="4"/>
  <c r="AE420" i="4"/>
  <c r="AE416" i="4"/>
  <c r="AE414" i="4"/>
  <c r="AE412" i="4"/>
  <c r="AE410" i="4"/>
  <c r="AE407" i="4"/>
  <c r="AE396" i="4"/>
  <c r="AE386" i="4"/>
  <c r="AE385" i="4"/>
  <c r="AE383" i="4"/>
  <c r="AE381" i="4"/>
  <c r="AE377" i="4"/>
  <c r="AE365" i="4"/>
  <c r="AE360" i="4"/>
  <c r="AE357" i="4"/>
  <c r="AE355" i="4"/>
  <c r="AE354" i="4"/>
  <c r="AE353" i="4"/>
  <c r="AE352" i="4"/>
  <c r="AE351" i="4"/>
  <c r="AE350" i="4"/>
  <c r="AE349" i="4"/>
  <c r="AE348" i="4"/>
  <c r="AE347" i="4"/>
  <c r="AE346" i="4"/>
  <c r="AE345" i="4"/>
  <c r="AE344" i="4"/>
  <c r="AE343" i="4"/>
  <c r="AE342" i="4"/>
  <c r="AE341" i="4"/>
  <c r="AE340" i="4"/>
  <c r="AE339" i="4"/>
  <c r="AE338" i="4"/>
  <c r="AE337" i="4"/>
  <c r="AE336" i="4"/>
  <c r="AE335" i="4"/>
  <c r="AE334" i="4"/>
  <c r="AE333" i="4"/>
  <c r="AE332" i="4"/>
  <c r="AE331" i="4"/>
  <c r="AE330" i="4"/>
  <c r="AE329" i="4"/>
  <c r="AE328" i="4"/>
  <c r="AE327" i="4"/>
  <c r="AE326" i="4"/>
  <c r="AE325" i="4"/>
  <c r="AE324" i="4"/>
  <c r="AE323" i="4"/>
  <c r="AE322" i="4"/>
  <c r="AE321" i="4"/>
  <c r="AE320" i="4"/>
  <c r="AE319" i="4"/>
  <c r="AE318" i="4"/>
  <c r="AE317" i="4"/>
  <c r="AE316" i="4"/>
  <c r="AE315" i="4"/>
  <c r="AE314" i="4"/>
  <c r="AE313" i="4"/>
  <c r="AE312" i="4"/>
  <c r="AE311" i="4"/>
  <c r="AE310" i="4"/>
  <c r="AE309" i="4"/>
  <c r="AE308" i="4"/>
  <c r="AE307" i="4"/>
  <c r="AE306" i="4"/>
  <c r="AE305" i="4"/>
  <c r="AE304" i="4"/>
  <c r="AE303" i="4"/>
  <c r="AE302" i="4"/>
  <c r="AE301" i="4"/>
  <c r="AE300" i="4"/>
  <c r="AE299" i="4"/>
  <c r="AE298" i="4"/>
  <c r="AE297" i="4"/>
  <c r="AE296" i="4"/>
  <c r="AE295" i="4"/>
  <c r="AE294" i="4"/>
  <c r="AE293" i="4"/>
  <c r="AE292" i="4"/>
  <c r="AE291" i="4"/>
  <c r="AE290" i="4"/>
  <c r="AE289" i="4"/>
  <c r="AE288" i="4"/>
  <c r="AE287" i="4"/>
  <c r="AE286" i="4"/>
  <c r="AE285" i="4"/>
  <c r="AE284" i="4"/>
  <c r="AE283" i="4"/>
  <c r="AE282" i="4"/>
  <c r="AE281" i="4"/>
  <c r="AE280" i="4"/>
  <c r="AE279" i="4"/>
  <c r="AE278" i="4"/>
  <c r="AE277" i="4"/>
  <c r="AE276" i="4"/>
  <c r="AE275" i="4"/>
  <c r="AE274" i="4"/>
  <c r="AE273" i="4"/>
  <c r="AE272" i="4"/>
  <c r="AE270" i="4"/>
  <c r="AE269" i="4"/>
  <c r="AE268" i="4"/>
  <c r="AE267" i="4"/>
  <c r="AE266" i="4"/>
  <c r="AE265" i="4"/>
  <c r="AE264" i="4"/>
  <c r="AE263" i="4"/>
  <c r="AE262" i="4"/>
  <c r="AE261" i="4"/>
  <c r="AE260" i="4"/>
  <c r="AE259" i="4"/>
  <c r="AE258" i="4"/>
  <c r="AE257" i="4"/>
  <c r="AE256" i="4"/>
  <c r="AE255" i="4"/>
  <c r="AE254" i="4"/>
  <c r="AE253" i="4"/>
  <c r="AE252" i="4"/>
  <c r="AE251" i="4"/>
  <c r="AE250" i="4"/>
  <c r="AE249" i="4"/>
  <c r="AE248" i="4"/>
  <c r="AE247" i="4"/>
  <c r="AE246" i="4"/>
  <c r="AE245" i="4"/>
  <c r="AE244" i="4"/>
  <c r="AE243" i="4"/>
  <c r="AE242" i="4"/>
  <c r="AE241" i="4"/>
  <c r="AE240" i="4"/>
  <c r="AE239" i="4"/>
  <c r="AE238" i="4"/>
  <c r="AE237" i="4"/>
  <c r="AE236" i="4"/>
  <c r="AE235" i="4"/>
  <c r="AE234" i="4"/>
  <c r="AE233" i="4"/>
  <c r="AE232" i="4"/>
  <c r="AE231" i="4"/>
  <c r="AE230" i="4"/>
  <c r="AE229" i="4"/>
  <c r="AE228" i="4"/>
  <c r="AE227" i="4"/>
  <c r="AE226" i="4"/>
  <c r="AE225" i="4"/>
  <c r="AE224" i="4"/>
  <c r="AE220" i="4"/>
  <c r="AE219" i="4"/>
  <c r="AE218" i="4"/>
  <c r="AE217" i="4"/>
  <c r="AE216" i="4"/>
  <c r="AE215" i="4"/>
  <c r="AE214" i="4"/>
  <c r="AE213" i="4"/>
  <c r="AE212" i="4"/>
  <c r="AE211" i="4"/>
  <c r="AE210" i="4"/>
  <c r="AE209" i="4"/>
  <c r="AE208" i="4"/>
  <c r="AE207" i="4"/>
  <c r="AE206" i="4"/>
  <c r="AE205" i="4"/>
  <c r="AE204" i="4"/>
  <c r="AE203" i="4"/>
  <c r="AE202" i="4"/>
  <c r="AE201" i="4"/>
  <c r="AE200" i="4"/>
  <c r="AE199" i="4"/>
  <c r="AE198" i="4"/>
  <c r="AE197" i="4"/>
  <c r="AE196" i="4"/>
  <c r="AE195" i="4"/>
  <c r="AE194" i="4"/>
  <c r="AE193" i="4"/>
  <c r="AE192" i="4"/>
  <c r="AE191" i="4"/>
  <c r="AE190" i="4"/>
  <c r="AE189" i="4"/>
  <c r="AE188" i="4"/>
  <c r="AE187" i="4"/>
  <c r="AE186" i="4"/>
  <c r="AE185" i="4"/>
  <c r="AE184" i="4"/>
  <c r="AE183" i="4"/>
  <c r="AE182" i="4"/>
  <c r="AE181" i="4"/>
  <c r="AE180" i="4"/>
  <c r="AE179" i="4"/>
  <c r="AE178" i="4"/>
  <c r="AE177" i="4"/>
  <c r="AE176" i="4"/>
  <c r="AE175" i="4"/>
  <c r="AE174" i="4"/>
  <c r="AE173" i="4"/>
  <c r="AE172" i="4"/>
  <c r="AE171" i="4"/>
  <c r="AE170" i="4"/>
  <c r="AE169" i="4"/>
  <c r="AE168" i="4"/>
  <c r="AE163" i="4"/>
  <c r="AE162" i="4"/>
  <c r="AE160" i="4"/>
  <c r="AE158" i="4"/>
  <c r="AE156" i="4"/>
  <c r="AE153" i="4"/>
  <c r="AE152" i="4"/>
  <c r="AE151" i="4"/>
  <c r="AE150" i="4"/>
  <c r="AE149" i="4"/>
  <c r="AE148" i="4"/>
  <c r="AE147" i="4"/>
  <c r="AE146" i="4"/>
  <c r="AE144" i="4"/>
  <c r="AE140" i="4"/>
  <c r="AE139" i="4"/>
  <c r="AE138" i="4"/>
  <c r="AE131" i="4"/>
  <c r="AE125" i="4"/>
  <c r="AE124" i="4"/>
  <c r="AE122" i="4"/>
  <c r="AE120" i="4"/>
  <c r="AE119" i="4"/>
  <c r="AE115" i="4"/>
  <c r="AE109" i="4"/>
  <c r="AE108" i="4"/>
  <c r="AE107" i="4"/>
  <c r="AE102" i="4"/>
  <c r="AE1293" i="4"/>
  <c r="AE1116" i="4"/>
  <c r="AE1115" i="4"/>
  <c r="AE1114" i="4"/>
  <c r="AE1460" i="4"/>
  <c r="AE364" i="4"/>
  <c r="AE223" i="4"/>
  <c r="W221" i="4"/>
  <c r="AE221" i="4" s="1"/>
  <c r="G371" i="8"/>
  <c r="G292" i="8"/>
  <c r="G250" i="8"/>
  <c r="G234" i="8"/>
  <c r="G229" i="8"/>
  <c r="G157" i="8"/>
  <c r="H157" i="8"/>
  <c r="I157" i="8"/>
  <c r="J157" i="8"/>
  <c r="K157" i="8"/>
  <c r="L157" i="8"/>
  <c r="M157" i="8"/>
  <c r="O218" i="8"/>
  <c r="H218" i="8"/>
  <c r="I218" i="8"/>
  <c r="K218" i="8"/>
  <c r="L218" i="8"/>
  <c r="M218" i="8"/>
  <c r="P218" i="8"/>
  <c r="Q218" i="8"/>
  <c r="J147" i="8"/>
  <c r="G148" i="8"/>
  <c r="H148" i="8"/>
  <c r="I148" i="8"/>
  <c r="K148" i="8"/>
  <c r="L148" i="8"/>
  <c r="M148" i="8"/>
  <c r="J81" i="8"/>
  <c r="G81" i="8"/>
  <c r="H81" i="8"/>
  <c r="I81" i="8"/>
  <c r="K81" i="8"/>
  <c r="L81" i="8"/>
  <c r="M81" i="8"/>
  <c r="O217" i="8"/>
  <c r="J217" i="8"/>
  <c r="O353" i="8"/>
  <c r="J353" i="8"/>
  <c r="O376" i="8"/>
  <c r="J376" i="8"/>
  <c r="G377" i="8"/>
  <c r="H377" i="8"/>
  <c r="I377" i="8"/>
  <c r="J377" i="8"/>
  <c r="K377" i="8"/>
  <c r="L377" i="8"/>
  <c r="M377" i="8"/>
  <c r="P377" i="8"/>
  <c r="Q377" i="8"/>
  <c r="G376" i="8"/>
  <c r="G353" i="8"/>
  <c r="G217" i="8"/>
  <c r="H217" i="8"/>
  <c r="I217" i="8"/>
  <c r="K217" i="8"/>
  <c r="L217" i="8"/>
  <c r="M217" i="8"/>
  <c r="P217" i="8"/>
  <c r="Q217" i="8"/>
  <c r="H353" i="8"/>
  <c r="I353" i="8"/>
  <c r="K353" i="8"/>
  <c r="L353" i="8"/>
  <c r="M353" i="8"/>
  <c r="P353" i="8"/>
  <c r="Q353" i="8"/>
  <c r="H376" i="8"/>
  <c r="I376" i="8"/>
  <c r="K376" i="8"/>
  <c r="L376" i="8"/>
  <c r="M376" i="8"/>
  <c r="P376" i="8"/>
  <c r="Q376" i="8"/>
  <c r="N414" i="8"/>
  <c r="O414" i="8" s="1"/>
  <c r="N415" i="8"/>
  <c r="O415" i="8" s="1"/>
  <c r="N416" i="8"/>
  <c r="O416" i="8" s="1"/>
  <c r="N417" i="8"/>
  <c r="O417" i="8" s="1"/>
  <c r="N418" i="8"/>
  <c r="O418" i="8" s="1"/>
  <c r="N420" i="8"/>
  <c r="O420" i="8" s="1"/>
  <c r="N421" i="8"/>
  <c r="O421" i="8" s="1"/>
  <c r="N423" i="8"/>
  <c r="O423" i="8" s="1"/>
  <c r="N424" i="8"/>
  <c r="O424" i="8" s="1"/>
  <c r="N427" i="8"/>
  <c r="O427" i="8" s="1"/>
  <c r="N428" i="8"/>
  <c r="O428" i="8" s="1"/>
  <c r="N429" i="8"/>
  <c r="O429" i="8" s="1"/>
  <c r="J414" i="8"/>
  <c r="J415" i="8"/>
  <c r="J416" i="8"/>
  <c r="J417" i="8"/>
  <c r="J418" i="8"/>
  <c r="J419" i="8"/>
  <c r="J420" i="8"/>
  <c r="J421" i="8"/>
  <c r="J422" i="8"/>
  <c r="J423" i="8"/>
  <c r="J424" i="8"/>
  <c r="J427" i="8"/>
  <c r="J428" i="8"/>
  <c r="J429" i="8"/>
  <c r="J430" i="8"/>
  <c r="G414" i="8"/>
  <c r="G415" i="8"/>
  <c r="G416" i="8"/>
  <c r="G417" i="8"/>
  <c r="G418" i="8"/>
  <c r="G419" i="8"/>
  <c r="G420" i="8"/>
  <c r="G421" i="8"/>
  <c r="G422" i="8"/>
  <c r="G423" i="8"/>
  <c r="G424" i="8"/>
  <c r="G427" i="8"/>
  <c r="G428" i="8"/>
  <c r="G429" i="8"/>
  <c r="G430" i="8"/>
  <c r="H430" i="8"/>
  <c r="I430" i="8"/>
  <c r="K430" i="8"/>
  <c r="L430" i="8"/>
  <c r="M430" i="8"/>
  <c r="P430" i="8"/>
  <c r="Q430" i="8"/>
  <c r="H429" i="8"/>
  <c r="I429" i="8"/>
  <c r="K429" i="8"/>
  <c r="L429" i="8"/>
  <c r="M429" i="8"/>
  <c r="P429" i="8"/>
  <c r="Q429" i="8"/>
  <c r="H428" i="8"/>
  <c r="I428" i="8"/>
  <c r="K428" i="8"/>
  <c r="L428" i="8"/>
  <c r="M428" i="8"/>
  <c r="P428" i="8"/>
  <c r="Q428" i="8"/>
  <c r="H427" i="8"/>
  <c r="I427" i="8"/>
  <c r="K427" i="8"/>
  <c r="L427" i="8"/>
  <c r="M427" i="8"/>
  <c r="P427" i="8"/>
  <c r="Q427" i="8"/>
  <c r="H424" i="8"/>
  <c r="I424" i="8"/>
  <c r="K424" i="8"/>
  <c r="L424" i="8"/>
  <c r="M424" i="8"/>
  <c r="P424" i="8"/>
  <c r="Q424" i="8"/>
  <c r="H423" i="8"/>
  <c r="I423" i="8"/>
  <c r="K423" i="8"/>
  <c r="L423" i="8"/>
  <c r="M423" i="8"/>
  <c r="P423" i="8"/>
  <c r="Q423" i="8"/>
  <c r="H422" i="8"/>
  <c r="I422" i="8"/>
  <c r="K422" i="8"/>
  <c r="L422" i="8"/>
  <c r="M422" i="8"/>
  <c r="P422" i="8"/>
  <c r="Q422" i="8"/>
  <c r="H421" i="8"/>
  <c r="I421" i="8"/>
  <c r="K421" i="8"/>
  <c r="L421" i="8"/>
  <c r="M421" i="8"/>
  <c r="P421" i="8"/>
  <c r="Q421" i="8"/>
  <c r="H420" i="8"/>
  <c r="I420" i="8"/>
  <c r="K420" i="8"/>
  <c r="L420" i="8"/>
  <c r="M420" i="8"/>
  <c r="P420" i="8"/>
  <c r="Q420" i="8"/>
  <c r="H419" i="8"/>
  <c r="I419" i="8"/>
  <c r="K419" i="8"/>
  <c r="L419" i="8"/>
  <c r="M419" i="8"/>
  <c r="P419" i="8"/>
  <c r="Q419" i="8"/>
  <c r="H418" i="8"/>
  <c r="I418" i="8"/>
  <c r="K418" i="8"/>
  <c r="L418" i="8"/>
  <c r="M418" i="8"/>
  <c r="P418" i="8"/>
  <c r="Q418" i="8"/>
  <c r="H417" i="8"/>
  <c r="I417" i="8"/>
  <c r="K417" i="8"/>
  <c r="L417" i="8"/>
  <c r="M417" i="8"/>
  <c r="P417" i="8"/>
  <c r="Q417" i="8"/>
  <c r="H416" i="8"/>
  <c r="I416" i="8"/>
  <c r="K416" i="8"/>
  <c r="L416" i="8"/>
  <c r="M416" i="8"/>
  <c r="P416" i="8"/>
  <c r="Q416" i="8"/>
  <c r="H415" i="8"/>
  <c r="I415" i="8"/>
  <c r="K415" i="8"/>
  <c r="L415" i="8"/>
  <c r="M415" i="8"/>
  <c r="P415" i="8"/>
  <c r="Q415" i="8"/>
  <c r="H414" i="8"/>
  <c r="I414" i="8"/>
  <c r="K414" i="8"/>
  <c r="L414" i="8"/>
  <c r="M414" i="8"/>
  <c r="P414" i="8"/>
  <c r="Q414" i="8"/>
  <c r="J413" i="8"/>
  <c r="G413" i="8"/>
  <c r="J412" i="8"/>
  <c r="G412" i="8"/>
  <c r="J411" i="8"/>
  <c r="G411" i="8"/>
  <c r="J410" i="8"/>
  <c r="G410" i="8"/>
  <c r="J409" i="8"/>
  <c r="G409" i="8"/>
  <c r="J408" i="8"/>
  <c r="G408" i="8"/>
  <c r="J407" i="8"/>
  <c r="G407" i="8"/>
  <c r="J406" i="8"/>
  <c r="G406" i="8"/>
  <c r="J405" i="8"/>
  <c r="G405" i="8"/>
  <c r="J404" i="8"/>
  <c r="G404" i="8"/>
  <c r="J403" i="8"/>
  <c r="G403" i="8"/>
  <c r="J402" i="8"/>
  <c r="G402" i="8"/>
  <c r="J401" i="8"/>
  <c r="G401" i="8"/>
  <c r="J400" i="8"/>
  <c r="G400" i="8"/>
  <c r="J399" i="8"/>
  <c r="G399" i="8"/>
  <c r="J398" i="8"/>
  <c r="G398" i="8"/>
  <c r="J397" i="8"/>
  <c r="G397" i="8"/>
  <c r="J396" i="8"/>
  <c r="G396" i="8"/>
  <c r="J395" i="8"/>
  <c r="G395" i="8"/>
  <c r="J394" i="8"/>
  <c r="G394" i="8"/>
  <c r="J393" i="8"/>
  <c r="G393" i="8"/>
  <c r="J392" i="8"/>
  <c r="G392" i="8"/>
  <c r="J391" i="8"/>
  <c r="G391" i="8"/>
  <c r="J390" i="8"/>
  <c r="G390" i="8"/>
  <c r="J389" i="8"/>
  <c r="G389" i="8"/>
  <c r="J388" i="8"/>
  <c r="G388" i="8"/>
  <c r="J387" i="8"/>
  <c r="G387" i="8"/>
  <c r="J386" i="8"/>
  <c r="G386" i="8"/>
  <c r="J385" i="8"/>
  <c r="G385" i="8"/>
  <c r="J384" i="8"/>
  <c r="G384" i="8"/>
  <c r="J383" i="8"/>
  <c r="G383" i="8"/>
  <c r="J382" i="8"/>
  <c r="G382" i="8"/>
  <c r="J381" i="8"/>
  <c r="G381" i="8"/>
  <c r="J380" i="8"/>
  <c r="G380" i="8"/>
  <c r="J379" i="8"/>
  <c r="G379" i="8"/>
  <c r="J378" i="8"/>
  <c r="G378" i="8"/>
  <c r="J375" i="8"/>
  <c r="G375" i="8"/>
  <c r="G374" i="8"/>
  <c r="J373" i="8"/>
  <c r="G373" i="8"/>
  <c r="J372" i="8"/>
  <c r="G372" i="8"/>
  <c r="J370" i="8"/>
  <c r="G370" i="8"/>
  <c r="J369" i="8"/>
  <c r="G369" i="8"/>
  <c r="J368" i="8"/>
  <c r="G368" i="8"/>
  <c r="J367" i="8"/>
  <c r="G367" i="8"/>
  <c r="J366" i="8"/>
  <c r="G366" i="8"/>
  <c r="J365" i="8"/>
  <c r="G365" i="8"/>
  <c r="J364" i="8"/>
  <c r="G364" i="8"/>
  <c r="J363" i="8"/>
  <c r="G363" i="8"/>
  <c r="J362" i="8"/>
  <c r="G362" i="8"/>
  <c r="J361" i="8"/>
  <c r="G361" i="8"/>
  <c r="J360" i="8"/>
  <c r="G360" i="8"/>
  <c r="J359" i="8"/>
  <c r="G359" i="8"/>
  <c r="J358" i="8"/>
  <c r="G358" i="8"/>
  <c r="J357" i="8"/>
  <c r="G357" i="8"/>
  <c r="J356" i="8"/>
  <c r="G356" i="8"/>
  <c r="J355" i="8"/>
  <c r="G355" i="8"/>
  <c r="J354" i="8"/>
  <c r="G354" i="8"/>
  <c r="J352" i="8"/>
  <c r="G352" i="8"/>
  <c r="J351" i="8"/>
  <c r="G351" i="8"/>
  <c r="J350" i="8"/>
  <c r="G350" i="8"/>
  <c r="J349" i="8"/>
  <c r="G349" i="8"/>
  <c r="J348" i="8"/>
  <c r="G348" i="8"/>
  <c r="J347" i="8"/>
  <c r="G347" i="8"/>
  <c r="J346" i="8"/>
  <c r="G346" i="8"/>
  <c r="J345" i="8"/>
  <c r="G345" i="8"/>
  <c r="J344" i="8"/>
  <c r="G344" i="8"/>
  <c r="J343" i="8"/>
  <c r="G343" i="8"/>
  <c r="J342" i="8"/>
  <c r="G342" i="8"/>
  <c r="J341" i="8"/>
  <c r="G341" i="8"/>
  <c r="J340" i="8"/>
  <c r="G340" i="8"/>
  <c r="J339" i="8"/>
  <c r="G339" i="8"/>
  <c r="J338" i="8"/>
  <c r="G338" i="8"/>
  <c r="J337" i="8"/>
  <c r="G337" i="8"/>
  <c r="J336" i="8"/>
  <c r="G336" i="8"/>
  <c r="J335" i="8"/>
  <c r="G335" i="8"/>
  <c r="J334" i="8"/>
  <c r="G334" i="8"/>
  <c r="J333" i="8"/>
  <c r="G333" i="8"/>
  <c r="J332" i="8"/>
  <c r="G332" i="8"/>
  <c r="J331" i="8"/>
  <c r="G331" i="8"/>
  <c r="J330" i="8"/>
  <c r="G330" i="8"/>
  <c r="J329" i="8"/>
  <c r="G329" i="8"/>
  <c r="J328" i="8"/>
  <c r="G328" i="8"/>
  <c r="J327" i="8"/>
  <c r="G327" i="8"/>
  <c r="J326" i="8"/>
  <c r="G326" i="8"/>
  <c r="J325" i="8"/>
  <c r="G325" i="8"/>
  <c r="J324" i="8"/>
  <c r="G324" i="8"/>
  <c r="J323" i="8"/>
  <c r="G323" i="8"/>
  <c r="J322" i="8"/>
  <c r="G322" i="8"/>
  <c r="J321" i="8"/>
  <c r="G321" i="8"/>
  <c r="J320" i="8"/>
  <c r="G320" i="8"/>
  <c r="J319" i="8"/>
  <c r="G319" i="8"/>
  <c r="J318" i="8"/>
  <c r="G318" i="8"/>
  <c r="J317" i="8"/>
  <c r="G317" i="8"/>
  <c r="J316" i="8"/>
  <c r="G316" i="8"/>
  <c r="J315" i="8"/>
  <c r="G315" i="8"/>
  <c r="J314" i="8"/>
  <c r="G314" i="8"/>
  <c r="J313" i="8"/>
  <c r="G313" i="8"/>
  <c r="J312" i="8"/>
  <c r="G312" i="8"/>
  <c r="J311" i="8"/>
  <c r="G311" i="8"/>
  <c r="J310" i="8"/>
  <c r="G310" i="8"/>
  <c r="J309" i="8"/>
  <c r="G309" i="8"/>
  <c r="J308" i="8"/>
  <c r="G308" i="8"/>
  <c r="J307" i="8"/>
  <c r="G307" i="8"/>
  <c r="J306" i="8"/>
  <c r="G306" i="8"/>
  <c r="J305" i="8"/>
  <c r="G305" i="8"/>
  <c r="J304" i="8"/>
  <c r="G304" i="8"/>
  <c r="J303" i="8"/>
  <c r="G303" i="8"/>
  <c r="J302" i="8"/>
  <c r="G302" i="8"/>
  <c r="J301" i="8"/>
  <c r="G301" i="8"/>
  <c r="J300" i="8"/>
  <c r="G300" i="8"/>
  <c r="J299" i="8"/>
  <c r="G299" i="8"/>
  <c r="J298" i="8"/>
  <c r="G298" i="8"/>
  <c r="J297" i="8"/>
  <c r="G297" i="8"/>
  <c r="J296" i="8"/>
  <c r="G296" i="8"/>
  <c r="J295" i="8"/>
  <c r="G295" i="8"/>
  <c r="J294" i="8"/>
  <c r="G294" i="8"/>
  <c r="J293" i="8"/>
  <c r="G293" i="8"/>
  <c r="J291" i="8"/>
  <c r="G291" i="8"/>
  <c r="J290" i="8"/>
  <c r="G290" i="8"/>
  <c r="J289" i="8"/>
  <c r="G289" i="8"/>
  <c r="J288" i="8"/>
  <c r="G288" i="8"/>
  <c r="J287" i="8"/>
  <c r="G287" i="8"/>
  <c r="J286" i="8"/>
  <c r="G286" i="8"/>
  <c r="J285" i="8"/>
  <c r="G285" i="8"/>
  <c r="J284" i="8"/>
  <c r="G284" i="8"/>
  <c r="J283" i="8"/>
  <c r="G283" i="8"/>
  <c r="J282" i="8"/>
  <c r="G282" i="8"/>
  <c r="J281" i="8"/>
  <c r="G281" i="8"/>
  <c r="J280" i="8"/>
  <c r="G280" i="8"/>
  <c r="J279" i="8"/>
  <c r="G279" i="8"/>
  <c r="J278" i="8"/>
  <c r="G278" i="8"/>
  <c r="J277" i="8"/>
  <c r="G277" i="8"/>
  <c r="J276" i="8"/>
  <c r="G276" i="8"/>
  <c r="J275" i="8"/>
  <c r="G275" i="8"/>
  <c r="J274" i="8"/>
  <c r="G274" i="8"/>
  <c r="J273" i="8"/>
  <c r="G273" i="8"/>
  <c r="J272" i="8"/>
  <c r="G272" i="8"/>
  <c r="J271" i="8"/>
  <c r="G271" i="8"/>
  <c r="J270" i="8"/>
  <c r="G270" i="8"/>
  <c r="J269" i="8"/>
  <c r="G269" i="8"/>
  <c r="J268" i="8"/>
  <c r="G268" i="8"/>
  <c r="J267" i="8"/>
  <c r="G267" i="8"/>
  <c r="J266" i="8"/>
  <c r="G266" i="8"/>
  <c r="J265" i="8"/>
  <c r="G265" i="8"/>
  <c r="J264" i="8"/>
  <c r="G264" i="8"/>
  <c r="J263" i="8"/>
  <c r="G263" i="8"/>
  <c r="J262" i="8"/>
  <c r="G262" i="8"/>
  <c r="J261" i="8"/>
  <c r="G261" i="8"/>
  <c r="J260" i="8"/>
  <c r="G260" i="8"/>
  <c r="J259" i="8"/>
  <c r="G259" i="8"/>
  <c r="J258" i="8"/>
  <c r="G258" i="8"/>
  <c r="J257" i="8"/>
  <c r="G257" i="8"/>
  <c r="J256" i="8"/>
  <c r="G256" i="8"/>
  <c r="J255" i="8"/>
  <c r="G255" i="8"/>
  <c r="J254" i="8"/>
  <c r="G254" i="8"/>
  <c r="J253" i="8"/>
  <c r="G253" i="8"/>
  <c r="J252" i="8"/>
  <c r="G252" i="8"/>
  <c r="J251" i="8"/>
  <c r="G251" i="8"/>
  <c r="J249" i="8"/>
  <c r="G249" i="8"/>
  <c r="J248" i="8"/>
  <c r="G248" i="8"/>
  <c r="J247" i="8"/>
  <c r="G247" i="8"/>
  <c r="J246" i="8"/>
  <c r="G246" i="8"/>
  <c r="J245" i="8"/>
  <c r="G245" i="8"/>
  <c r="J244" i="8"/>
  <c r="G244" i="8"/>
  <c r="J243" i="8"/>
  <c r="G243" i="8"/>
  <c r="J242" i="8"/>
  <c r="G242" i="8"/>
  <c r="J241" i="8"/>
  <c r="G241" i="8"/>
  <c r="J240" i="8"/>
  <c r="G240" i="8"/>
  <c r="J239" i="8"/>
  <c r="G239" i="8"/>
  <c r="J238" i="8"/>
  <c r="G238" i="8"/>
  <c r="J237" i="8"/>
  <c r="G237" i="8"/>
  <c r="J236" i="8"/>
  <c r="G236" i="8"/>
  <c r="J235" i="8"/>
  <c r="G235" i="8"/>
  <c r="J233" i="8"/>
  <c r="G233" i="8"/>
  <c r="J231" i="8"/>
  <c r="G231" i="8"/>
  <c r="J230" i="8"/>
  <c r="G230" i="8"/>
  <c r="J228" i="8"/>
  <c r="G228" i="8"/>
  <c r="J226" i="8"/>
  <c r="G226" i="8"/>
  <c r="J225" i="8"/>
  <c r="G225" i="8"/>
  <c r="J224" i="8"/>
  <c r="G224" i="8"/>
  <c r="J223" i="8"/>
  <c r="G223" i="8"/>
  <c r="J222" i="8"/>
  <c r="G222" i="8"/>
  <c r="J221" i="8"/>
  <c r="G221" i="8"/>
  <c r="J220" i="8"/>
  <c r="G220" i="8"/>
  <c r="J219" i="8"/>
  <c r="G219" i="8"/>
  <c r="J216" i="8"/>
  <c r="G216" i="8"/>
  <c r="J215" i="8"/>
  <c r="G215" i="8"/>
  <c r="J214" i="8"/>
  <c r="G214" i="8"/>
  <c r="J213" i="8"/>
  <c r="G213" i="8"/>
  <c r="J212" i="8"/>
  <c r="G212" i="8"/>
  <c r="J211" i="8"/>
  <c r="G211" i="8"/>
  <c r="J210" i="8"/>
  <c r="G210" i="8"/>
  <c r="J209" i="8"/>
  <c r="G209" i="8"/>
  <c r="J208" i="8"/>
  <c r="G208" i="8"/>
  <c r="J207" i="8"/>
  <c r="G207" i="8"/>
  <c r="J206" i="8"/>
  <c r="G206" i="8"/>
  <c r="J205" i="8"/>
  <c r="G205" i="8"/>
  <c r="J204" i="8"/>
  <c r="G204" i="8"/>
  <c r="J203" i="8"/>
  <c r="G203" i="8"/>
  <c r="J202" i="8"/>
  <c r="G202" i="8"/>
  <c r="J201" i="8"/>
  <c r="G201" i="8"/>
  <c r="J200" i="8"/>
  <c r="G200" i="8"/>
  <c r="J199" i="8"/>
  <c r="G199" i="8"/>
  <c r="J198" i="8"/>
  <c r="G198" i="8"/>
  <c r="J197" i="8"/>
  <c r="G197" i="8"/>
  <c r="J196" i="8"/>
  <c r="G196" i="8"/>
  <c r="J195" i="8"/>
  <c r="G195" i="8"/>
  <c r="J194" i="8"/>
  <c r="G194" i="8"/>
  <c r="J193" i="8"/>
  <c r="G193" i="8"/>
  <c r="J192" i="8"/>
  <c r="G192" i="8"/>
  <c r="J191" i="8"/>
  <c r="G191" i="8"/>
  <c r="J190" i="8"/>
  <c r="G190" i="8"/>
  <c r="J189" i="8"/>
  <c r="G189" i="8"/>
  <c r="J188" i="8"/>
  <c r="G188" i="8"/>
  <c r="J187" i="8"/>
  <c r="G187" i="8"/>
  <c r="J186" i="8"/>
  <c r="G186" i="8"/>
  <c r="J185" i="8"/>
  <c r="G185" i="8"/>
  <c r="J184" i="8"/>
  <c r="G184" i="8"/>
  <c r="J183" i="8"/>
  <c r="G183" i="8"/>
  <c r="J182" i="8"/>
  <c r="G182" i="8"/>
  <c r="J181" i="8"/>
  <c r="G181" i="8"/>
  <c r="J180" i="8"/>
  <c r="G180" i="8"/>
  <c r="J179" i="8"/>
  <c r="G179" i="8"/>
  <c r="J178" i="8"/>
  <c r="G178" i="8"/>
  <c r="J177" i="8"/>
  <c r="G177" i="8"/>
  <c r="J176" i="8"/>
  <c r="G176" i="8"/>
  <c r="J175" i="8"/>
  <c r="G175" i="8"/>
  <c r="J174" i="8"/>
  <c r="G174" i="8"/>
  <c r="J172" i="8"/>
  <c r="G172" i="8"/>
  <c r="J171" i="8"/>
  <c r="G171" i="8"/>
  <c r="J170" i="8"/>
  <c r="G170" i="8"/>
  <c r="J169" i="8"/>
  <c r="G169" i="8"/>
  <c r="J168" i="8"/>
  <c r="G168" i="8"/>
  <c r="J167" i="8"/>
  <c r="G167" i="8"/>
  <c r="J166" i="8"/>
  <c r="G166" i="8"/>
  <c r="J165" i="8"/>
  <c r="G165" i="8"/>
  <c r="J164" i="8"/>
  <c r="G164" i="8"/>
  <c r="J163" i="8"/>
  <c r="G163" i="8"/>
  <c r="J162" i="8"/>
  <c r="G162" i="8"/>
  <c r="J161" i="8"/>
  <c r="G161" i="8"/>
  <c r="J160" i="8"/>
  <c r="G160" i="8"/>
  <c r="J159" i="8"/>
  <c r="G159" i="8"/>
  <c r="J158" i="8"/>
  <c r="G158" i="8"/>
  <c r="J156" i="8"/>
  <c r="G156" i="8"/>
  <c r="J154" i="8"/>
  <c r="G154" i="8"/>
  <c r="J153" i="8"/>
  <c r="G153" i="8"/>
  <c r="J152" i="8"/>
  <c r="G152" i="8"/>
  <c r="J151" i="8"/>
  <c r="G151" i="8"/>
  <c r="J150" i="8"/>
  <c r="G150" i="8"/>
  <c r="J149" i="8"/>
  <c r="G149" i="8"/>
  <c r="J148" i="8"/>
  <c r="G147" i="8"/>
  <c r="J146" i="8"/>
  <c r="G146" i="8"/>
  <c r="J145" i="8"/>
  <c r="G145" i="8"/>
  <c r="J144" i="8"/>
  <c r="G144" i="8"/>
  <c r="J143" i="8"/>
  <c r="G143" i="8"/>
  <c r="J142" i="8"/>
  <c r="G142" i="8"/>
  <c r="J141" i="8"/>
  <c r="G141" i="8"/>
  <c r="J140" i="8"/>
  <c r="G140" i="8"/>
  <c r="J139" i="8"/>
  <c r="G139" i="8"/>
  <c r="J138" i="8"/>
  <c r="G138" i="8"/>
  <c r="J137" i="8"/>
  <c r="G137" i="8"/>
  <c r="J136" i="8"/>
  <c r="G136" i="8"/>
  <c r="J135" i="8"/>
  <c r="G135" i="8"/>
  <c r="J134" i="8"/>
  <c r="G134" i="8"/>
  <c r="J133" i="8"/>
  <c r="G133" i="8"/>
  <c r="J132" i="8"/>
  <c r="G132" i="8"/>
  <c r="J131" i="8"/>
  <c r="G131" i="8"/>
  <c r="J130" i="8"/>
  <c r="G130" i="8"/>
  <c r="J129" i="8"/>
  <c r="G129" i="8"/>
  <c r="J128" i="8"/>
  <c r="G128" i="8"/>
  <c r="J127" i="8"/>
  <c r="G127" i="8"/>
  <c r="J126" i="8"/>
  <c r="G126" i="8"/>
  <c r="J125" i="8"/>
  <c r="G125" i="8"/>
  <c r="J124" i="8"/>
  <c r="G124" i="8"/>
  <c r="J123" i="8"/>
  <c r="G123" i="8"/>
  <c r="J122" i="8"/>
  <c r="G122" i="8"/>
  <c r="J121" i="8"/>
  <c r="G121" i="8"/>
  <c r="J120" i="8"/>
  <c r="G120" i="8"/>
  <c r="J119" i="8"/>
  <c r="G119" i="8"/>
  <c r="J118" i="8"/>
  <c r="G118" i="8"/>
  <c r="J117" i="8"/>
  <c r="G117" i="8"/>
  <c r="J116" i="8"/>
  <c r="G116" i="8"/>
  <c r="J115" i="8"/>
  <c r="G115" i="8"/>
  <c r="J114" i="8"/>
  <c r="G114" i="8"/>
  <c r="J113" i="8"/>
  <c r="G113" i="8"/>
  <c r="J112" i="8"/>
  <c r="G112" i="8"/>
  <c r="J111" i="8"/>
  <c r="G111" i="8"/>
  <c r="J109" i="8"/>
  <c r="G109" i="8"/>
  <c r="J108" i="8"/>
  <c r="G108" i="8"/>
  <c r="J107" i="8"/>
  <c r="G107" i="8"/>
  <c r="J106" i="8"/>
  <c r="G106" i="8"/>
  <c r="J105" i="8"/>
  <c r="G105" i="8"/>
  <c r="J104" i="8"/>
  <c r="G104" i="8"/>
  <c r="J103" i="8"/>
  <c r="G103" i="8"/>
  <c r="J102" i="8"/>
  <c r="G102" i="8"/>
  <c r="J101" i="8"/>
  <c r="G101" i="8"/>
  <c r="J100" i="8"/>
  <c r="G100" i="8"/>
  <c r="J99" i="8"/>
  <c r="G99" i="8"/>
  <c r="J98" i="8"/>
  <c r="G98" i="8"/>
  <c r="J97" i="8"/>
  <c r="G97" i="8"/>
  <c r="J96" i="8"/>
  <c r="G96" i="8"/>
  <c r="J95" i="8"/>
  <c r="G95" i="8"/>
  <c r="J94" i="8"/>
  <c r="G94" i="8"/>
  <c r="J93" i="8"/>
  <c r="G93" i="8"/>
  <c r="J92" i="8"/>
  <c r="G92" i="8"/>
  <c r="J91" i="8"/>
  <c r="G91" i="8"/>
  <c r="J90" i="8"/>
  <c r="G90" i="8"/>
  <c r="J89" i="8"/>
  <c r="G89" i="8"/>
  <c r="J88" i="8"/>
  <c r="G88" i="8"/>
  <c r="J87" i="8"/>
  <c r="G87" i="8"/>
  <c r="J86" i="8"/>
  <c r="G86" i="8"/>
  <c r="J85" i="8"/>
  <c r="G85" i="8"/>
  <c r="J84" i="8"/>
  <c r="G84" i="8"/>
  <c r="J83" i="8"/>
  <c r="G83" i="8"/>
  <c r="J82" i="8"/>
  <c r="G82" i="8"/>
  <c r="J80" i="8"/>
  <c r="G80" i="8"/>
  <c r="J79" i="8"/>
  <c r="G79" i="8"/>
  <c r="J78" i="8"/>
  <c r="G78" i="8"/>
  <c r="J77" i="8"/>
  <c r="G77" i="8"/>
  <c r="J76" i="8"/>
  <c r="G76" i="8"/>
  <c r="J74" i="8"/>
  <c r="G74" i="8"/>
  <c r="J73" i="8"/>
  <c r="G73" i="8"/>
  <c r="J72" i="8"/>
  <c r="G72" i="8"/>
  <c r="J71" i="8"/>
  <c r="G71" i="8"/>
  <c r="J70" i="8"/>
  <c r="G70" i="8"/>
  <c r="J69" i="8"/>
  <c r="G69" i="8"/>
  <c r="J68" i="8"/>
  <c r="G68" i="8"/>
  <c r="J67" i="8"/>
  <c r="G67" i="8"/>
  <c r="J66" i="8"/>
  <c r="G66" i="8"/>
  <c r="J65" i="8"/>
  <c r="G65" i="8"/>
  <c r="J64" i="8"/>
  <c r="G64" i="8"/>
  <c r="J63" i="8"/>
  <c r="G63" i="8"/>
  <c r="J62" i="8"/>
  <c r="G62" i="8"/>
  <c r="J61" i="8"/>
  <c r="G61" i="8"/>
  <c r="J60" i="8"/>
  <c r="G60" i="8"/>
  <c r="J59" i="8"/>
  <c r="G59" i="8"/>
  <c r="J58" i="8"/>
  <c r="G58" i="8"/>
  <c r="J57" i="8"/>
  <c r="G57" i="8"/>
  <c r="J56" i="8"/>
  <c r="G56" i="8"/>
  <c r="J55" i="8"/>
  <c r="G55" i="8"/>
  <c r="J54" i="8"/>
  <c r="G54" i="8"/>
  <c r="J53" i="8"/>
  <c r="G53" i="8"/>
  <c r="J52" i="8"/>
  <c r="G52" i="8"/>
  <c r="J51" i="8"/>
  <c r="G51" i="8"/>
  <c r="J49" i="8"/>
  <c r="G49" i="8"/>
  <c r="J48" i="8"/>
  <c r="G48" i="8"/>
  <c r="J47" i="8"/>
  <c r="G47" i="8"/>
  <c r="J46" i="8"/>
  <c r="G46" i="8"/>
  <c r="J45" i="8"/>
  <c r="G45" i="8"/>
  <c r="J44" i="8"/>
  <c r="G44" i="8"/>
  <c r="J43" i="8"/>
  <c r="G43" i="8"/>
  <c r="J42" i="8"/>
  <c r="G42" i="8"/>
  <c r="J41" i="8"/>
  <c r="G41" i="8"/>
  <c r="J40" i="8"/>
  <c r="G40" i="8"/>
  <c r="J38" i="8"/>
  <c r="G38" i="8"/>
  <c r="J37" i="8"/>
  <c r="G37" i="8"/>
  <c r="J36" i="8"/>
  <c r="G36" i="8"/>
  <c r="J35" i="8"/>
  <c r="G35" i="8"/>
  <c r="J34" i="8"/>
  <c r="G34" i="8"/>
  <c r="J33" i="8"/>
  <c r="G33" i="8"/>
  <c r="J32" i="8"/>
  <c r="G32" i="8"/>
  <c r="J31" i="8"/>
  <c r="G31" i="8"/>
  <c r="J30" i="8"/>
  <c r="G30" i="8"/>
  <c r="J29" i="8"/>
  <c r="G29" i="8"/>
  <c r="J28" i="8"/>
  <c r="G28" i="8"/>
  <c r="J27" i="8"/>
  <c r="G27" i="8"/>
  <c r="J26" i="8"/>
  <c r="G26" i="8"/>
  <c r="J25" i="8"/>
  <c r="G25" i="8"/>
  <c r="J24" i="8"/>
  <c r="G24" i="8"/>
  <c r="J23" i="8"/>
  <c r="G23" i="8"/>
  <c r="J22" i="8"/>
  <c r="G22" i="8"/>
  <c r="J21" i="8"/>
  <c r="G21" i="8"/>
  <c r="J20" i="8"/>
  <c r="G20" i="8"/>
  <c r="J19" i="8"/>
  <c r="G19" i="8"/>
  <c r="J18" i="8"/>
  <c r="G18" i="8"/>
  <c r="J17" i="8"/>
  <c r="G17" i="8"/>
  <c r="J16" i="8"/>
  <c r="G16" i="8"/>
  <c r="J15" i="8"/>
  <c r="G15" i="8"/>
  <c r="J14" i="8"/>
  <c r="G14" i="8"/>
  <c r="J13" i="8"/>
  <c r="G13" i="8"/>
  <c r="J12" i="8"/>
  <c r="G12" i="8"/>
  <c r="J11" i="8"/>
  <c r="G11" i="8"/>
  <c r="J10" i="8"/>
  <c r="G10" i="8"/>
  <c r="J9" i="8"/>
  <c r="G9" i="8"/>
  <c r="J8" i="8"/>
  <c r="G8" i="8"/>
  <c r="J7" i="8"/>
  <c r="G7" i="8"/>
  <c r="J6" i="8"/>
  <c r="G6" i="8"/>
  <c r="J5" i="8"/>
  <c r="G5" i="8"/>
  <c r="Q413" i="8"/>
  <c r="P413" i="8"/>
  <c r="N413" i="8"/>
  <c r="O413" i="8" s="1"/>
  <c r="M413" i="8"/>
  <c r="L413" i="8"/>
  <c r="K413" i="8"/>
  <c r="I413" i="8"/>
  <c r="H413" i="8"/>
  <c r="Q412" i="8"/>
  <c r="P412" i="8"/>
  <c r="N412" i="8"/>
  <c r="O412" i="8" s="1"/>
  <c r="M412" i="8"/>
  <c r="L412" i="8"/>
  <c r="K412" i="8"/>
  <c r="I412" i="8"/>
  <c r="H412" i="8"/>
  <c r="Q411" i="8"/>
  <c r="P411" i="8"/>
  <c r="N411" i="8"/>
  <c r="O411" i="8" s="1"/>
  <c r="M411" i="8"/>
  <c r="L411" i="8"/>
  <c r="K411" i="8"/>
  <c r="I411" i="8"/>
  <c r="H411" i="8"/>
  <c r="Q410" i="8"/>
  <c r="P410" i="8"/>
  <c r="N410" i="8"/>
  <c r="O410" i="8" s="1"/>
  <c r="M410" i="8"/>
  <c r="L410" i="8"/>
  <c r="K410" i="8"/>
  <c r="I410" i="8"/>
  <c r="H410" i="8"/>
  <c r="Q409" i="8"/>
  <c r="P409" i="8"/>
  <c r="N409" i="8"/>
  <c r="O409" i="8" s="1"/>
  <c r="M409" i="8"/>
  <c r="L409" i="8"/>
  <c r="K409" i="8"/>
  <c r="I409" i="8"/>
  <c r="H409" i="8"/>
  <c r="Q408" i="8"/>
  <c r="P408" i="8"/>
  <c r="N408" i="8"/>
  <c r="O408" i="8" s="1"/>
  <c r="M408" i="8"/>
  <c r="L408" i="8"/>
  <c r="K408" i="8"/>
  <c r="I408" i="8"/>
  <c r="H408" i="8"/>
  <c r="Q407" i="8"/>
  <c r="P407" i="8"/>
  <c r="N407" i="8"/>
  <c r="O407" i="8" s="1"/>
  <c r="M407" i="8"/>
  <c r="L407" i="8"/>
  <c r="K407" i="8"/>
  <c r="I407" i="8"/>
  <c r="H407" i="8"/>
  <c r="Q406" i="8"/>
  <c r="P406" i="8"/>
  <c r="N406" i="8"/>
  <c r="O406" i="8" s="1"/>
  <c r="M406" i="8"/>
  <c r="L406" i="8"/>
  <c r="K406" i="8"/>
  <c r="I406" i="8"/>
  <c r="H406" i="8"/>
  <c r="Q405" i="8"/>
  <c r="P405" i="8"/>
  <c r="N405" i="8"/>
  <c r="O405" i="8" s="1"/>
  <c r="M405" i="8"/>
  <c r="L405" i="8"/>
  <c r="K405" i="8"/>
  <c r="I405" i="8"/>
  <c r="H405" i="8"/>
  <c r="Q404" i="8"/>
  <c r="P404" i="8"/>
  <c r="N404" i="8"/>
  <c r="O404" i="8" s="1"/>
  <c r="M404" i="8"/>
  <c r="L404" i="8"/>
  <c r="K404" i="8"/>
  <c r="I404" i="8"/>
  <c r="H404" i="8"/>
  <c r="Q403" i="8"/>
  <c r="P403" i="8"/>
  <c r="M403" i="8"/>
  <c r="L403" i="8"/>
  <c r="K403" i="8"/>
  <c r="I403" i="8"/>
  <c r="H403" i="8"/>
  <c r="Q402" i="8"/>
  <c r="P402" i="8"/>
  <c r="N402" i="8"/>
  <c r="O402" i="8" s="1"/>
  <c r="M402" i="8"/>
  <c r="L402" i="8"/>
  <c r="K402" i="8"/>
  <c r="I402" i="8"/>
  <c r="H402" i="8"/>
  <c r="Q401" i="8"/>
  <c r="P401" i="8"/>
  <c r="N401" i="8"/>
  <c r="O401" i="8" s="1"/>
  <c r="M401" i="8"/>
  <c r="L401" i="8"/>
  <c r="K401" i="8"/>
  <c r="I401" i="8"/>
  <c r="H401" i="8"/>
  <c r="Q400" i="8"/>
  <c r="P400" i="8"/>
  <c r="N400" i="8"/>
  <c r="O400" i="8" s="1"/>
  <c r="M400" i="8"/>
  <c r="L400" i="8"/>
  <c r="K400" i="8"/>
  <c r="I400" i="8"/>
  <c r="H400" i="8"/>
  <c r="Q399" i="8"/>
  <c r="P399" i="8"/>
  <c r="N399" i="8"/>
  <c r="O399" i="8" s="1"/>
  <c r="M399" i="8"/>
  <c r="L399" i="8"/>
  <c r="K399" i="8"/>
  <c r="I399" i="8"/>
  <c r="H399" i="8"/>
  <c r="Q398" i="8"/>
  <c r="P398" i="8"/>
  <c r="O398" i="8"/>
  <c r="M398" i="8"/>
  <c r="L398" i="8"/>
  <c r="K398" i="8"/>
  <c r="I398" i="8"/>
  <c r="H398" i="8"/>
  <c r="Q397" i="8"/>
  <c r="P397" i="8"/>
  <c r="O397" i="8"/>
  <c r="M397" i="8"/>
  <c r="L397" i="8"/>
  <c r="K397" i="8"/>
  <c r="I397" i="8"/>
  <c r="H397" i="8"/>
  <c r="Q396" i="8"/>
  <c r="P396" i="8"/>
  <c r="O396" i="8"/>
  <c r="M396" i="8"/>
  <c r="L396" i="8"/>
  <c r="K396" i="8"/>
  <c r="I396" i="8"/>
  <c r="H396" i="8"/>
  <c r="Q395" i="8"/>
  <c r="P395" i="8"/>
  <c r="O395" i="8"/>
  <c r="M395" i="8"/>
  <c r="L395" i="8"/>
  <c r="K395" i="8"/>
  <c r="I395" i="8"/>
  <c r="H395" i="8"/>
  <c r="Q394" i="8"/>
  <c r="P394" i="8"/>
  <c r="M394" i="8"/>
  <c r="L394" i="8"/>
  <c r="K394" i="8"/>
  <c r="I394" i="8"/>
  <c r="H394" i="8"/>
  <c r="Q393" i="8"/>
  <c r="P393" i="8"/>
  <c r="O393" i="8"/>
  <c r="M393" i="8"/>
  <c r="L393" i="8"/>
  <c r="K393" i="8"/>
  <c r="I393" i="8"/>
  <c r="H393" i="8"/>
  <c r="Q392" i="8"/>
  <c r="P392" i="8"/>
  <c r="M392" i="8"/>
  <c r="L392" i="8"/>
  <c r="K392" i="8"/>
  <c r="I392" i="8"/>
  <c r="H392" i="8"/>
  <c r="Q391" i="8"/>
  <c r="P391" i="8"/>
  <c r="O391" i="8"/>
  <c r="M391" i="8"/>
  <c r="L391" i="8"/>
  <c r="K391" i="8"/>
  <c r="I391" i="8"/>
  <c r="H391" i="8"/>
  <c r="Q390" i="8"/>
  <c r="P390" i="8"/>
  <c r="O390" i="8"/>
  <c r="M390" i="8"/>
  <c r="L390" i="8"/>
  <c r="K390" i="8"/>
  <c r="I390" i="8"/>
  <c r="H390" i="8"/>
  <c r="Q389" i="8"/>
  <c r="P389" i="8"/>
  <c r="O389" i="8"/>
  <c r="M389" i="8"/>
  <c r="L389" i="8"/>
  <c r="K389" i="8"/>
  <c r="I389" i="8"/>
  <c r="H389" i="8"/>
  <c r="Q388" i="8"/>
  <c r="P388" i="8"/>
  <c r="O388" i="8"/>
  <c r="M388" i="8"/>
  <c r="L388" i="8"/>
  <c r="K388" i="8"/>
  <c r="I388" i="8"/>
  <c r="H388" i="8"/>
  <c r="Q387" i="8"/>
  <c r="P387" i="8"/>
  <c r="O387" i="8"/>
  <c r="M387" i="8"/>
  <c r="L387" i="8"/>
  <c r="K387" i="8"/>
  <c r="I387" i="8"/>
  <c r="H387" i="8"/>
  <c r="Q386" i="8"/>
  <c r="P386" i="8"/>
  <c r="O386" i="8"/>
  <c r="M386" i="8"/>
  <c r="L386" i="8"/>
  <c r="K386" i="8"/>
  <c r="I386" i="8"/>
  <c r="H386" i="8"/>
  <c r="Q385" i="8"/>
  <c r="P385" i="8"/>
  <c r="O385" i="8"/>
  <c r="M385" i="8"/>
  <c r="L385" i="8"/>
  <c r="K385" i="8"/>
  <c r="I385" i="8"/>
  <c r="H385" i="8"/>
  <c r="Q384" i="8"/>
  <c r="P384" i="8"/>
  <c r="O384" i="8"/>
  <c r="M384" i="8"/>
  <c r="L384" i="8"/>
  <c r="K384" i="8"/>
  <c r="I384" i="8"/>
  <c r="H384" i="8"/>
  <c r="Q383" i="8"/>
  <c r="P383" i="8"/>
  <c r="M383" i="8"/>
  <c r="L383" i="8"/>
  <c r="K383" i="8"/>
  <c r="I383" i="8"/>
  <c r="H383" i="8"/>
  <c r="Q382" i="8"/>
  <c r="P382" i="8"/>
  <c r="O382" i="8"/>
  <c r="M382" i="8"/>
  <c r="L382" i="8"/>
  <c r="K382" i="8"/>
  <c r="I382" i="8"/>
  <c r="H382" i="8"/>
  <c r="Q381" i="8"/>
  <c r="P381" i="8"/>
  <c r="O381" i="8"/>
  <c r="M381" i="8"/>
  <c r="L381" i="8"/>
  <c r="K381" i="8"/>
  <c r="I381" i="8"/>
  <c r="H381" i="8"/>
  <c r="Q380" i="8"/>
  <c r="P380" i="8"/>
  <c r="O380" i="8"/>
  <c r="M380" i="8"/>
  <c r="L380" i="8"/>
  <c r="K380" i="8"/>
  <c r="I380" i="8"/>
  <c r="H380" i="8"/>
  <c r="Q379" i="8"/>
  <c r="P379" i="8"/>
  <c r="O379" i="8"/>
  <c r="M379" i="8"/>
  <c r="L379" i="8"/>
  <c r="K379" i="8"/>
  <c r="I379" i="8"/>
  <c r="H379" i="8"/>
  <c r="Q378" i="8"/>
  <c r="P378" i="8"/>
  <c r="O378" i="8"/>
  <c r="M378" i="8"/>
  <c r="L378" i="8"/>
  <c r="K378" i="8"/>
  <c r="I378" i="8"/>
  <c r="H378" i="8"/>
  <c r="Q375" i="8"/>
  <c r="P375" i="8"/>
  <c r="O375" i="8"/>
  <c r="M375" i="8"/>
  <c r="L375" i="8"/>
  <c r="K375" i="8"/>
  <c r="I375" i="8"/>
  <c r="H375" i="8"/>
  <c r="Q374" i="8"/>
  <c r="P374" i="8"/>
  <c r="O374" i="8"/>
  <c r="M374" i="8"/>
  <c r="L374" i="8"/>
  <c r="K374" i="8"/>
  <c r="I374" i="8"/>
  <c r="H374" i="8"/>
  <c r="Q373" i="8"/>
  <c r="P373" i="8"/>
  <c r="O373" i="8"/>
  <c r="M373" i="8"/>
  <c r="L373" i="8"/>
  <c r="K373" i="8"/>
  <c r="I373" i="8"/>
  <c r="H373" i="8"/>
  <c r="Q372" i="8"/>
  <c r="P372" i="8"/>
  <c r="M372" i="8"/>
  <c r="L372" i="8"/>
  <c r="K372" i="8"/>
  <c r="I372" i="8"/>
  <c r="H372" i="8"/>
  <c r="Q371" i="8"/>
  <c r="P371" i="8"/>
  <c r="O371" i="8"/>
  <c r="M371" i="8"/>
  <c r="L371" i="8"/>
  <c r="K371" i="8"/>
  <c r="I371" i="8"/>
  <c r="H371" i="8"/>
  <c r="Q370" i="8"/>
  <c r="P370" i="8"/>
  <c r="O370" i="8"/>
  <c r="M370" i="8"/>
  <c r="L370" i="8"/>
  <c r="K370" i="8"/>
  <c r="I370" i="8"/>
  <c r="H370" i="8"/>
  <c r="Q369" i="8"/>
  <c r="P369" i="8"/>
  <c r="M369" i="8"/>
  <c r="L369" i="8"/>
  <c r="K369" i="8"/>
  <c r="I369" i="8"/>
  <c r="H369" i="8"/>
  <c r="Q368" i="8"/>
  <c r="P368" i="8"/>
  <c r="O368" i="8"/>
  <c r="M368" i="8"/>
  <c r="L368" i="8"/>
  <c r="K368" i="8"/>
  <c r="I368" i="8"/>
  <c r="H368" i="8"/>
  <c r="Q367" i="8"/>
  <c r="P367" i="8"/>
  <c r="O367" i="8"/>
  <c r="M367" i="8"/>
  <c r="L367" i="8"/>
  <c r="K367" i="8"/>
  <c r="I367" i="8"/>
  <c r="H367" i="8"/>
  <c r="Q366" i="8"/>
  <c r="P366" i="8"/>
  <c r="O366" i="8"/>
  <c r="M366" i="8"/>
  <c r="L366" i="8"/>
  <c r="K366" i="8"/>
  <c r="I366" i="8"/>
  <c r="H366" i="8"/>
  <c r="Q365" i="8"/>
  <c r="P365" i="8"/>
  <c r="O365" i="8"/>
  <c r="M365" i="8"/>
  <c r="L365" i="8"/>
  <c r="K365" i="8"/>
  <c r="I365" i="8"/>
  <c r="H365" i="8"/>
  <c r="Q364" i="8"/>
  <c r="P364" i="8"/>
  <c r="O364" i="8"/>
  <c r="M364" i="8"/>
  <c r="L364" i="8"/>
  <c r="K364" i="8"/>
  <c r="I364" i="8"/>
  <c r="H364" i="8"/>
  <c r="Q363" i="8"/>
  <c r="P363" i="8"/>
  <c r="O363" i="8"/>
  <c r="M363" i="8"/>
  <c r="L363" i="8"/>
  <c r="K363" i="8"/>
  <c r="I363" i="8"/>
  <c r="H363" i="8"/>
  <c r="Q362" i="8"/>
  <c r="P362" i="8"/>
  <c r="O362" i="8"/>
  <c r="M362" i="8"/>
  <c r="L362" i="8"/>
  <c r="K362" i="8"/>
  <c r="I362" i="8"/>
  <c r="H362" i="8"/>
  <c r="Q361" i="8"/>
  <c r="P361" i="8"/>
  <c r="O361" i="8"/>
  <c r="M361" i="8"/>
  <c r="L361" i="8"/>
  <c r="K361" i="8"/>
  <c r="I361" i="8"/>
  <c r="H361" i="8"/>
  <c r="Q360" i="8"/>
  <c r="P360" i="8"/>
  <c r="M360" i="8"/>
  <c r="L360" i="8"/>
  <c r="K360" i="8"/>
  <c r="I360" i="8"/>
  <c r="H360" i="8"/>
  <c r="Q359" i="8"/>
  <c r="P359" i="8"/>
  <c r="O359" i="8"/>
  <c r="M359" i="8"/>
  <c r="L359" i="8"/>
  <c r="K359" i="8"/>
  <c r="I359" i="8"/>
  <c r="H359" i="8"/>
  <c r="Q358" i="8"/>
  <c r="P358" i="8"/>
  <c r="O358" i="8"/>
  <c r="M358" i="8"/>
  <c r="L358" i="8"/>
  <c r="K358" i="8"/>
  <c r="I358" i="8"/>
  <c r="H358" i="8"/>
  <c r="Q357" i="8"/>
  <c r="P357" i="8"/>
  <c r="O357" i="8"/>
  <c r="M357" i="8"/>
  <c r="L357" i="8"/>
  <c r="K357" i="8"/>
  <c r="I357" i="8"/>
  <c r="H357" i="8"/>
  <c r="Q356" i="8"/>
  <c r="P356" i="8"/>
  <c r="O356" i="8"/>
  <c r="M356" i="8"/>
  <c r="L356" i="8"/>
  <c r="K356" i="8"/>
  <c r="I356" i="8"/>
  <c r="H356" i="8"/>
  <c r="Q355" i="8"/>
  <c r="P355" i="8"/>
  <c r="O355" i="8"/>
  <c r="M355" i="8"/>
  <c r="L355" i="8"/>
  <c r="K355" i="8"/>
  <c r="I355" i="8"/>
  <c r="H355" i="8"/>
  <c r="Q354" i="8"/>
  <c r="P354" i="8"/>
  <c r="O354" i="8"/>
  <c r="M354" i="8"/>
  <c r="L354" i="8"/>
  <c r="K354" i="8"/>
  <c r="I354" i="8"/>
  <c r="H354" i="8"/>
  <c r="Q352" i="8"/>
  <c r="P352" i="8"/>
  <c r="M352" i="8"/>
  <c r="L352" i="8"/>
  <c r="K352" i="8"/>
  <c r="I352" i="8"/>
  <c r="H352" i="8"/>
  <c r="Q351" i="8"/>
  <c r="P351" i="8"/>
  <c r="O351" i="8"/>
  <c r="M351" i="8"/>
  <c r="L351" i="8"/>
  <c r="K351" i="8"/>
  <c r="I351" i="8"/>
  <c r="H351" i="8"/>
  <c r="Q350" i="8"/>
  <c r="P350" i="8"/>
  <c r="O350" i="8"/>
  <c r="M350" i="8"/>
  <c r="L350" i="8"/>
  <c r="K350" i="8"/>
  <c r="I350" i="8"/>
  <c r="H350" i="8"/>
  <c r="Q349" i="8"/>
  <c r="P349" i="8"/>
  <c r="O349" i="8"/>
  <c r="M349" i="8"/>
  <c r="L349" i="8"/>
  <c r="K349" i="8"/>
  <c r="I349" i="8"/>
  <c r="H349" i="8"/>
  <c r="Q348" i="8"/>
  <c r="P348" i="8"/>
  <c r="O348" i="8"/>
  <c r="M348" i="8"/>
  <c r="L348" i="8"/>
  <c r="K348" i="8"/>
  <c r="I348" i="8"/>
  <c r="H348" i="8"/>
  <c r="Q347" i="8"/>
  <c r="P347" i="8"/>
  <c r="O347" i="8"/>
  <c r="M347" i="8"/>
  <c r="L347" i="8"/>
  <c r="K347" i="8"/>
  <c r="I347" i="8"/>
  <c r="H347" i="8"/>
  <c r="Q346" i="8"/>
  <c r="P346" i="8"/>
  <c r="O346" i="8"/>
  <c r="M346" i="8"/>
  <c r="L346" i="8"/>
  <c r="K346" i="8"/>
  <c r="I346" i="8"/>
  <c r="H346" i="8"/>
  <c r="Q345" i="8"/>
  <c r="P345" i="8"/>
  <c r="O345" i="8"/>
  <c r="M345" i="8"/>
  <c r="L345" i="8"/>
  <c r="K345" i="8"/>
  <c r="I345" i="8"/>
  <c r="H345" i="8"/>
  <c r="Q344" i="8"/>
  <c r="P344" i="8"/>
  <c r="O344" i="8"/>
  <c r="M344" i="8"/>
  <c r="L344" i="8"/>
  <c r="K344" i="8"/>
  <c r="I344" i="8"/>
  <c r="H344" i="8"/>
  <c r="Q343" i="8"/>
  <c r="P343" i="8"/>
  <c r="M343" i="8"/>
  <c r="L343" i="8"/>
  <c r="K343" i="8"/>
  <c r="I343" i="8"/>
  <c r="H343" i="8"/>
  <c r="Q342" i="8"/>
  <c r="P342" i="8"/>
  <c r="O342" i="8"/>
  <c r="M342" i="8"/>
  <c r="L342" i="8"/>
  <c r="K342" i="8"/>
  <c r="I342" i="8"/>
  <c r="H342" i="8"/>
  <c r="Q341" i="8"/>
  <c r="P341" i="8"/>
  <c r="O341" i="8"/>
  <c r="M341" i="8"/>
  <c r="L341" i="8"/>
  <c r="K341" i="8"/>
  <c r="I341" i="8"/>
  <c r="H341" i="8"/>
  <c r="Q340" i="8"/>
  <c r="P340" i="8"/>
  <c r="O340" i="8"/>
  <c r="M340" i="8"/>
  <c r="L340" i="8"/>
  <c r="K340" i="8"/>
  <c r="I340" i="8"/>
  <c r="H340" i="8"/>
  <c r="Q339" i="8"/>
  <c r="P339" i="8"/>
  <c r="O339" i="8"/>
  <c r="M339" i="8"/>
  <c r="L339" i="8"/>
  <c r="K339" i="8"/>
  <c r="I339" i="8"/>
  <c r="H339" i="8"/>
  <c r="Q338" i="8"/>
  <c r="P338" i="8"/>
  <c r="O338" i="8"/>
  <c r="M338" i="8"/>
  <c r="L338" i="8"/>
  <c r="K338" i="8"/>
  <c r="I338" i="8"/>
  <c r="H338" i="8"/>
  <c r="Q337" i="8"/>
  <c r="P337" i="8"/>
  <c r="O337" i="8"/>
  <c r="M337" i="8"/>
  <c r="L337" i="8"/>
  <c r="K337" i="8"/>
  <c r="I337" i="8"/>
  <c r="H337" i="8"/>
  <c r="Q336" i="8"/>
  <c r="P336" i="8"/>
  <c r="M336" i="8"/>
  <c r="L336" i="8"/>
  <c r="K336" i="8"/>
  <c r="I336" i="8"/>
  <c r="H336" i="8"/>
  <c r="Q335" i="8"/>
  <c r="P335" i="8"/>
  <c r="O335" i="8"/>
  <c r="M335" i="8"/>
  <c r="L335" i="8"/>
  <c r="K335" i="8"/>
  <c r="I335" i="8"/>
  <c r="H335" i="8"/>
  <c r="Q334" i="8"/>
  <c r="P334" i="8"/>
  <c r="O334" i="8"/>
  <c r="M334" i="8"/>
  <c r="L334" i="8"/>
  <c r="K334" i="8"/>
  <c r="I334" i="8"/>
  <c r="H334" i="8"/>
  <c r="Q333" i="8"/>
  <c r="P333" i="8"/>
  <c r="O333" i="8"/>
  <c r="M333" i="8"/>
  <c r="L333" i="8"/>
  <c r="K333" i="8"/>
  <c r="I333" i="8"/>
  <c r="H333" i="8"/>
  <c r="Q332" i="8"/>
  <c r="P332" i="8"/>
  <c r="O332" i="8"/>
  <c r="M332" i="8"/>
  <c r="L332" i="8"/>
  <c r="K332" i="8"/>
  <c r="I332" i="8"/>
  <c r="H332" i="8"/>
  <c r="Q331" i="8"/>
  <c r="P331" i="8"/>
  <c r="O331" i="8"/>
  <c r="M331" i="8"/>
  <c r="L331" i="8"/>
  <c r="K331" i="8"/>
  <c r="I331" i="8"/>
  <c r="H331" i="8"/>
  <c r="Q330" i="8"/>
  <c r="P330" i="8"/>
  <c r="M330" i="8"/>
  <c r="L330" i="8"/>
  <c r="K330" i="8"/>
  <c r="I330" i="8"/>
  <c r="H330" i="8"/>
  <c r="Q329" i="8"/>
  <c r="P329" i="8"/>
  <c r="O329" i="8"/>
  <c r="M329" i="8"/>
  <c r="L329" i="8"/>
  <c r="K329" i="8"/>
  <c r="I329" i="8"/>
  <c r="H329" i="8"/>
  <c r="Q328" i="8"/>
  <c r="P328" i="8"/>
  <c r="O328" i="8"/>
  <c r="M328" i="8"/>
  <c r="L328" i="8"/>
  <c r="K328" i="8"/>
  <c r="I328" i="8"/>
  <c r="H328" i="8"/>
  <c r="Q327" i="8"/>
  <c r="P327" i="8"/>
  <c r="O327" i="8"/>
  <c r="M327" i="8"/>
  <c r="L327" i="8"/>
  <c r="K327" i="8"/>
  <c r="I327" i="8"/>
  <c r="H327" i="8"/>
  <c r="Q326" i="8"/>
  <c r="P326" i="8"/>
  <c r="M326" i="8"/>
  <c r="L326" i="8"/>
  <c r="K326" i="8"/>
  <c r="I326" i="8"/>
  <c r="H326" i="8"/>
  <c r="Q325" i="8"/>
  <c r="P325" i="8"/>
  <c r="O325" i="8"/>
  <c r="M325" i="8"/>
  <c r="L325" i="8"/>
  <c r="K325" i="8"/>
  <c r="I325" i="8"/>
  <c r="H325" i="8"/>
  <c r="Q324" i="8"/>
  <c r="P324" i="8"/>
  <c r="O324" i="8"/>
  <c r="M324" i="8"/>
  <c r="L324" i="8"/>
  <c r="K324" i="8"/>
  <c r="I324" i="8"/>
  <c r="H324" i="8"/>
  <c r="Q323" i="8"/>
  <c r="P323" i="8"/>
  <c r="O323" i="8"/>
  <c r="M323" i="8"/>
  <c r="L323" i="8"/>
  <c r="K323" i="8"/>
  <c r="I323" i="8"/>
  <c r="H323" i="8"/>
  <c r="Q322" i="8"/>
  <c r="P322" i="8"/>
  <c r="O322" i="8"/>
  <c r="M322" i="8"/>
  <c r="L322" i="8"/>
  <c r="K322" i="8"/>
  <c r="I322" i="8"/>
  <c r="H322" i="8"/>
  <c r="Q321" i="8"/>
  <c r="P321" i="8"/>
  <c r="O321" i="8"/>
  <c r="M321" i="8"/>
  <c r="L321" i="8"/>
  <c r="K321" i="8"/>
  <c r="I321" i="8"/>
  <c r="H321" i="8"/>
  <c r="Q320" i="8"/>
  <c r="P320" i="8"/>
  <c r="O320" i="8"/>
  <c r="M320" i="8"/>
  <c r="L320" i="8"/>
  <c r="K320" i="8"/>
  <c r="I320" i="8"/>
  <c r="H320" i="8"/>
  <c r="Q319" i="8"/>
  <c r="P319" i="8"/>
  <c r="O319" i="8"/>
  <c r="M319" i="8"/>
  <c r="L319" i="8"/>
  <c r="K319" i="8"/>
  <c r="I319" i="8"/>
  <c r="H319" i="8"/>
  <c r="Q318" i="8"/>
  <c r="P318" i="8"/>
  <c r="O318" i="8"/>
  <c r="M318" i="8"/>
  <c r="L318" i="8"/>
  <c r="K318" i="8"/>
  <c r="I318" i="8"/>
  <c r="H318" i="8"/>
  <c r="Q317" i="8"/>
  <c r="P317" i="8"/>
  <c r="O317" i="8"/>
  <c r="M317" i="8"/>
  <c r="L317" i="8"/>
  <c r="K317" i="8"/>
  <c r="I317" i="8"/>
  <c r="H317" i="8"/>
  <c r="Q316" i="8"/>
  <c r="P316" i="8"/>
  <c r="M316" i="8"/>
  <c r="L316" i="8"/>
  <c r="K316" i="8"/>
  <c r="I316" i="8"/>
  <c r="H316" i="8"/>
  <c r="Q315" i="8"/>
  <c r="P315" i="8"/>
  <c r="O315" i="8"/>
  <c r="M315" i="8"/>
  <c r="L315" i="8"/>
  <c r="K315" i="8"/>
  <c r="I315" i="8"/>
  <c r="H315" i="8"/>
  <c r="Q314" i="8"/>
  <c r="P314" i="8"/>
  <c r="O314" i="8"/>
  <c r="M314" i="8"/>
  <c r="L314" i="8"/>
  <c r="K314" i="8"/>
  <c r="I314" i="8"/>
  <c r="H314" i="8"/>
  <c r="Q313" i="8"/>
  <c r="P313" i="8"/>
  <c r="O313" i="8"/>
  <c r="M313" i="8"/>
  <c r="L313" i="8"/>
  <c r="K313" i="8"/>
  <c r="I313" i="8"/>
  <c r="H313" i="8"/>
  <c r="Q312" i="8"/>
  <c r="P312" i="8"/>
  <c r="O312" i="8"/>
  <c r="M312" i="8"/>
  <c r="L312" i="8"/>
  <c r="K312" i="8"/>
  <c r="I312" i="8"/>
  <c r="H312" i="8"/>
  <c r="Q311" i="8"/>
  <c r="P311" i="8"/>
  <c r="O311" i="8"/>
  <c r="M311" i="8"/>
  <c r="L311" i="8"/>
  <c r="K311" i="8"/>
  <c r="I311" i="8"/>
  <c r="H311" i="8"/>
  <c r="Q310" i="8"/>
  <c r="P310" i="8"/>
  <c r="O310" i="8"/>
  <c r="M310" i="8"/>
  <c r="L310" i="8"/>
  <c r="K310" i="8"/>
  <c r="I310" i="8"/>
  <c r="H310" i="8"/>
  <c r="Q309" i="8"/>
  <c r="P309" i="8"/>
  <c r="O309" i="8"/>
  <c r="M309" i="8"/>
  <c r="L309" i="8"/>
  <c r="K309" i="8"/>
  <c r="I309" i="8"/>
  <c r="H309" i="8"/>
  <c r="Q308" i="8"/>
  <c r="P308" i="8"/>
  <c r="O308" i="8"/>
  <c r="M308" i="8"/>
  <c r="L308" i="8"/>
  <c r="K308" i="8"/>
  <c r="I308" i="8"/>
  <c r="H308" i="8"/>
  <c r="Q307" i="8"/>
  <c r="P307" i="8"/>
  <c r="O307" i="8"/>
  <c r="M307" i="8"/>
  <c r="L307" i="8"/>
  <c r="K307" i="8"/>
  <c r="I307" i="8"/>
  <c r="H307" i="8"/>
  <c r="Q306" i="8"/>
  <c r="P306" i="8"/>
  <c r="O306" i="8"/>
  <c r="M306" i="8"/>
  <c r="L306" i="8"/>
  <c r="K306" i="8"/>
  <c r="I306" i="8"/>
  <c r="H306" i="8"/>
  <c r="Q305" i="8"/>
  <c r="P305" i="8"/>
  <c r="M305" i="8"/>
  <c r="L305" i="8"/>
  <c r="K305" i="8"/>
  <c r="I305" i="8"/>
  <c r="H305" i="8"/>
  <c r="Q304" i="8"/>
  <c r="P304" i="8"/>
  <c r="O304" i="8"/>
  <c r="M304" i="8"/>
  <c r="L304" i="8"/>
  <c r="K304" i="8"/>
  <c r="I304" i="8"/>
  <c r="H304" i="8"/>
  <c r="Q303" i="8"/>
  <c r="P303" i="8"/>
  <c r="O303" i="8"/>
  <c r="M303" i="8"/>
  <c r="L303" i="8"/>
  <c r="K303" i="8"/>
  <c r="I303" i="8"/>
  <c r="H303" i="8"/>
  <c r="Q302" i="8"/>
  <c r="P302" i="8"/>
  <c r="M302" i="8"/>
  <c r="L302" i="8"/>
  <c r="K302" i="8"/>
  <c r="I302" i="8"/>
  <c r="H302" i="8"/>
  <c r="Q301" i="8"/>
  <c r="P301" i="8"/>
  <c r="O301" i="8"/>
  <c r="M301" i="8"/>
  <c r="L301" i="8"/>
  <c r="K301" i="8"/>
  <c r="I301" i="8"/>
  <c r="H301" i="8"/>
  <c r="Q300" i="8"/>
  <c r="P300" i="8"/>
  <c r="O300" i="8"/>
  <c r="M300" i="8"/>
  <c r="L300" i="8"/>
  <c r="K300" i="8"/>
  <c r="I300" i="8"/>
  <c r="H300" i="8"/>
  <c r="Q299" i="8"/>
  <c r="P299" i="8"/>
  <c r="O299" i="8"/>
  <c r="M299" i="8"/>
  <c r="L299" i="8"/>
  <c r="K299" i="8"/>
  <c r="I299" i="8"/>
  <c r="H299" i="8"/>
  <c r="Q298" i="8"/>
  <c r="P298" i="8"/>
  <c r="O298" i="8"/>
  <c r="M298" i="8"/>
  <c r="L298" i="8"/>
  <c r="K298" i="8"/>
  <c r="I298" i="8"/>
  <c r="H298" i="8"/>
  <c r="Q297" i="8"/>
  <c r="P297" i="8"/>
  <c r="M297" i="8"/>
  <c r="L297" i="8"/>
  <c r="K297" i="8"/>
  <c r="I297" i="8"/>
  <c r="H297" i="8"/>
  <c r="Q296" i="8"/>
  <c r="P296" i="8"/>
  <c r="O296" i="8"/>
  <c r="M296" i="8"/>
  <c r="L296" i="8"/>
  <c r="K296" i="8"/>
  <c r="I296" i="8"/>
  <c r="H296" i="8"/>
  <c r="Q295" i="8"/>
  <c r="P295" i="8"/>
  <c r="O295" i="8"/>
  <c r="M295" i="8"/>
  <c r="L295" i="8"/>
  <c r="K295" i="8"/>
  <c r="I295" i="8"/>
  <c r="H295" i="8"/>
  <c r="Q294" i="8"/>
  <c r="P294" i="8"/>
  <c r="M294" i="8"/>
  <c r="L294" i="8"/>
  <c r="K294" i="8"/>
  <c r="I294" i="8"/>
  <c r="H294" i="8"/>
  <c r="Q293" i="8"/>
  <c r="P293" i="8"/>
  <c r="O293" i="8"/>
  <c r="M293" i="8"/>
  <c r="L293" i="8"/>
  <c r="K293" i="8"/>
  <c r="I293" i="8"/>
  <c r="H293" i="8"/>
  <c r="Q292" i="8"/>
  <c r="P292" i="8"/>
  <c r="O292" i="8"/>
  <c r="M292" i="8"/>
  <c r="L292" i="8"/>
  <c r="K292" i="8"/>
  <c r="I292" i="8"/>
  <c r="H292" i="8"/>
  <c r="Q291" i="8"/>
  <c r="P291" i="8"/>
  <c r="O291" i="8"/>
  <c r="M291" i="8"/>
  <c r="L291" i="8"/>
  <c r="K291" i="8"/>
  <c r="I291" i="8"/>
  <c r="H291" i="8"/>
  <c r="Q290" i="8"/>
  <c r="P290" i="8"/>
  <c r="O290" i="8"/>
  <c r="M290" i="8"/>
  <c r="L290" i="8"/>
  <c r="K290" i="8"/>
  <c r="I290" i="8"/>
  <c r="H290" i="8"/>
  <c r="Q289" i="8"/>
  <c r="P289" i="8"/>
  <c r="O289" i="8"/>
  <c r="M289" i="8"/>
  <c r="L289" i="8"/>
  <c r="K289" i="8"/>
  <c r="I289" i="8"/>
  <c r="H289" i="8"/>
  <c r="Q288" i="8"/>
  <c r="P288" i="8"/>
  <c r="O288" i="8"/>
  <c r="M288" i="8"/>
  <c r="L288" i="8"/>
  <c r="K288" i="8"/>
  <c r="I288" i="8"/>
  <c r="H288" i="8"/>
  <c r="Q287" i="8"/>
  <c r="P287" i="8"/>
  <c r="O287" i="8"/>
  <c r="M287" i="8"/>
  <c r="L287" i="8"/>
  <c r="K287" i="8"/>
  <c r="I287" i="8"/>
  <c r="H287" i="8"/>
  <c r="Q286" i="8"/>
  <c r="P286" i="8"/>
  <c r="O286" i="8"/>
  <c r="M286" i="8"/>
  <c r="L286" i="8"/>
  <c r="K286" i="8"/>
  <c r="I286" i="8"/>
  <c r="H286" i="8"/>
  <c r="Q285" i="8"/>
  <c r="P285" i="8"/>
  <c r="O285" i="8"/>
  <c r="M285" i="8"/>
  <c r="L285" i="8"/>
  <c r="K285" i="8"/>
  <c r="I285" i="8"/>
  <c r="H285" i="8"/>
  <c r="Q284" i="8"/>
  <c r="P284" i="8"/>
  <c r="O284" i="8"/>
  <c r="M284" i="8"/>
  <c r="L284" i="8"/>
  <c r="K284" i="8"/>
  <c r="I284" i="8"/>
  <c r="H284" i="8"/>
  <c r="Q283" i="8"/>
  <c r="P283" i="8"/>
  <c r="O283" i="8"/>
  <c r="M283" i="8"/>
  <c r="L283" i="8"/>
  <c r="K283" i="8"/>
  <c r="I283" i="8"/>
  <c r="H283" i="8"/>
  <c r="Q282" i="8"/>
  <c r="P282" i="8"/>
  <c r="O282" i="8"/>
  <c r="M282" i="8"/>
  <c r="L282" i="8"/>
  <c r="K282" i="8"/>
  <c r="I282" i="8"/>
  <c r="H282" i="8"/>
  <c r="Q281" i="8"/>
  <c r="P281" i="8"/>
  <c r="O281" i="8"/>
  <c r="M281" i="8"/>
  <c r="L281" i="8"/>
  <c r="K281" i="8"/>
  <c r="I281" i="8"/>
  <c r="H281" i="8"/>
  <c r="Q280" i="8"/>
  <c r="P280" i="8"/>
  <c r="O280" i="8"/>
  <c r="M280" i="8"/>
  <c r="L280" i="8"/>
  <c r="K280" i="8"/>
  <c r="I280" i="8"/>
  <c r="H280" i="8"/>
  <c r="Q279" i="8"/>
  <c r="P279" i="8"/>
  <c r="O279" i="8"/>
  <c r="M279" i="8"/>
  <c r="L279" i="8"/>
  <c r="K279" i="8"/>
  <c r="I279" i="8"/>
  <c r="H279" i="8"/>
  <c r="Q278" i="8"/>
  <c r="P278" i="8"/>
  <c r="O278" i="8"/>
  <c r="M278" i="8"/>
  <c r="L278" i="8"/>
  <c r="K278" i="8"/>
  <c r="I278" i="8"/>
  <c r="H278" i="8"/>
  <c r="Q277" i="8"/>
  <c r="P277" i="8"/>
  <c r="O277" i="8"/>
  <c r="M277" i="8"/>
  <c r="L277" i="8"/>
  <c r="K277" i="8"/>
  <c r="I277" i="8"/>
  <c r="H277" i="8"/>
  <c r="Q276" i="8"/>
  <c r="P276" i="8"/>
  <c r="O276" i="8"/>
  <c r="M276" i="8"/>
  <c r="L276" i="8"/>
  <c r="K276" i="8"/>
  <c r="I276" i="8"/>
  <c r="H276" i="8"/>
  <c r="Q275" i="8"/>
  <c r="P275" i="8"/>
  <c r="O275" i="8"/>
  <c r="M275" i="8"/>
  <c r="L275" i="8"/>
  <c r="K275" i="8"/>
  <c r="I275" i="8"/>
  <c r="H275" i="8"/>
  <c r="Q274" i="8"/>
  <c r="P274" i="8"/>
  <c r="M274" i="8"/>
  <c r="L274" i="8"/>
  <c r="K274" i="8"/>
  <c r="I274" i="8"/>
  <c r="H274" i="8"/>
  <c r="Q273" i="8"/>
  <c r="P273" i="8"/>
  <c r="O273" i="8"/>
  <c r="M273" i="8"/>
  <c r="L273" i="8"/>
  <c r="K273" i="8"/>
  <c r="I273" i="8"/>
  <c r="H273" i="8"/>
  <c r="Q272" i="8"/>
  <c r="P272" i="8"/>
  <c r="O272" i="8"/>
  <c r="M272" i="8"/>
  <c r="L272" i="8"/>
  <c r="K272" i="8"/>
  <c r="I272" i="8"/>
  <c r="H272" i="8"/>
  <c r="Q271" i="8"/>
  <c r="P271" i="8"/>
  <c r="O271" i="8"/>
  <c r="M271" i="8"/>
  <c r="L271" i="8"/>
  <c r="K271" i="8"/>
  <c r="I271" i="8"/>
  <c r="H271" i="8"/>
  <c r="Q270" i="8"/>
  <c r="P270" i="8"/>
  <c r="O270" i="8"/>
  <c r="M270" i="8"/>
  <c r="L270" i="8"/>
  <c r="K270" i="8"/>
  <c r="I270" i="8"/>
  <c r="H270" i="8"/>
  <c r="Q269" i="8"/>
  <c r="P269" i="8"/>
  <c r="O269" i="8"/>
  <c r="M269" i="8"/>
  <c r="L269" i="8"/>
  <c r="K269" i="8"/>
  <c r="I269" i="8"/>
  <c r="H269" i="8"/>
  <c r="Q268" i="8"/>
  <c r="P268" i="8"/>
  <c r="O268" i="8"/>
  <c r="M268" i="8"/>
  <c r="L268" i="8"/>
  <c r="K268" i="8"/>
  <c r="I268" i="8"/>
  <c r="H268" i="8"/>
  <c r="Q267" i="8"/>
  <c r="P267" i="8"/>
  <c r="M267" i="8"/>
  <c r="L267" i="8"/>
  <c r="K267" i="8"/>
  <c r="I267" i="8"/>
  <c r="H267" i="8"/>
  <c r="Q266" i="8"/>
  <c r="P266" i="8"/>
  <c r="M266" i="8"/>
  <c r="L266" i="8"/>
  <c r="K266" i="8"/>
  <c r="I266" i="8"/>
  <c r="H266" i="8"/>
  <c r="Q265" i="8"/>
  <c r="P265" i="8"/>
  <c r="M265" i="8"/>
  <c r="L265" i="8"/>
  <c r="K265" i="8"/>
  <c r="I265" i="8"/>
  <c r="H265" i="8"/>
  <c r="Q264" i="8"/>
  <c r="P264" i="8"/>
  <c r="M264" i="8"/>
  <c r="L264" i="8"/>
  <c r="K264" i="8"/>
  <c r="I264" i="8"/>
  <c r="H264" i="8"/>
  <c r="Q263" i="8"/>
  <c r="P263" i="8"/>
  <c r="O263" i="8"/>
  <c r="M263" i="8"/>
  <c r="L263" i="8"/>
  <c r="K263" i="8"/>
  <c r="I263" i="8"/>
  <c r="H263" i="8"/>
  <c r="Q262" i="8"/>
  <c r="P262" i="8"/>
  <c r="M262" i="8"/>
  <c r="L262" i="8"/>
  <c r="K262" i="8"/>
  <c r="I262" i="8"/>
  <c r="H262" i="8"/>
  <c r="Q261" i="8"/>
  <c r="P261" i="8"/>
  <c r="M261" i="8"/>
  <c r="L261" i="8"/>
  <c r="K261" i="8"/>
  <c r="I261" i="8"/>
  <c r="H261" i="8"/>
  <c r="Q260" i="8"/>
  <c r="P260" i="8"/>
  <c r="M260" i="8"/>
  <c r="L260" i="8"/>
  <c r="K260" i="8"/>
  <c r="I260" i="8"/>
  <c r="H260" i="8"/>
  <c r="Q259" i="8"/>
  <c r="P259" i="8"/>
  <c r="O259" i="8"/>
  <c r="M259" i="8"/>
  <c r="L259" i="8"/>
  <c r="K259" i="8"/>
  <c r="I259" i="8"/>
  <c r="H259" i="8"/>
  <c r="Q258" i="8"/>
  <c r="P258" i="8"/>
  <c r="M258" i="8"/>
  <c r="L258" i="8"/>
  <c r="K258" i="8"/>
  <c r="I258" i="8"/>
  <c r="H258" i="8"/>
  <c r="Q257" i="8"/>
  <c r="P257" i="8"/>
  <c r="M257" i="8"/>
  <c r="L257" i="8"/>
  <c r="K257" i="8"/>
  <c r="I257" i="8"/>
  <c r="H257" i="8"/>
  <c r="Q256" i="8"/>
  <c r="P256" i="8"/>
  <c r="M256" i="8"/>
  <c r="L256" i="8"/>
  <c r="K256" i="8"/>
  <c r="I256" i="8"/>
  <c r="H256" i="8"/>
  <c r="Q255" i="8"/>
  <c r="P255" i="8"/>
  <c r="M255" i="8"/>
  <c r="L255" i="8"/>
  <c r="K255" i="8"/>
  <c r="I255" i="8"/>
  <c r="H255" i="8"/>
  <c r="Q254" i="8"/>
  <c r="P254" i="8"/>
  <c r="M254" i="8"/>
  <c r="L254" i="8"/>
  <c r="K254" i="8"/>
  <c r="I254" i="8"/>
  <c r="H254" i="8"/>
  <c r="Q253" i="8"/>
  <c r="P253" i="8"/>
  <c r="M253" i="8"/>
  <c r="L253" i="8"/>
  <c r="K253" i="8"/>
  <c r="I253" i="8"/>
  <c r="H253" i="8"/>
  <c r="Q252" i="8"/>
  <c r="P252" i="8"/>
  <c r="M252" i="8"/>
  <c r="L252" i="8"/>
  <c r="K252" i="8"/>
  <c r="I252" i="8"/>
  <c r="H252" i="8"/>
  <c r="Q251" i="8"/>
  <c r="P251" i="8"/>
  <c r="M251" i="8"/>
  <c r="L251" i="8"/>
  <c r="K251" i="8"/>
  <c r="I251" i="8"/>
  <c r="H251" i="8"/>
  <c r="Q250" i="8"/>
  <c r="P250" i="8"/>
  <c r="M250" i="8"/>
  <c r="L250" i="8"/>
  <c r="K250" i="8"/>
  <c r="I250" i="8"/>
  <c r="H250" i="8"/>
  <c r="Q249" i="8"/>
  <c r="P249" i="8"/>
  <c r="M249" i="8"/>
  <c r="L249" i="8"/>
  <c r="K249" i="8"/>
  <c r="I249" i="8"/>
  <c r="H249" i="8"/>
  <c r="Q248" i="8"/>
  <c r="P248" i="8"/>
  <c r="O248" i="8"/>
  <c r="M248" i="8"/>
  <c r="L248" i="8"/>
  <c r="K248" i="8"/>
  <c r="I248" i="8"/>
  <c r="H248" i="8"/>
  <c r="Q247" i="8"/>
  <c r="P247" i="8"/>
  <c r="O247" i="8"/>
  <c r="M247" i="8"/>
  <c r="L247" i="8"/>
  <c r="K247" i="8"/>
  <c r="I247" i="8"/>
  <c r="H247" i="8"/>
  <c r="Q246" i="8"/>
  <c r="P246" i="8"/>
  <c r="O246" i="8"/>
  <c r="M246" i="8"/>
  <c r="L246" i="8"/>
  <c r="K246" i="8"/>
  <c r="I246" i="8"/>
  <c r="H246" i="8"/>
  <c r="Q245" i="8"/>
  <c r="P245" i="8"/>
  <c r="O245" i="8"/>
  <c r="M245" i="8"/>
  <c r="L245" i="8"/>
  <c r="K245" i="8"/>
  <c r="I245" i="8"/>
  <c r="H245" i="8"/>
  <c r="Q244" i="8"/>
  <c r="P244" i="8"/>
  <c r="O244" i="8"/>
  <c r="M244" i="8"/>
  <c r="L244" i="8"/>
  <c r="K244" i="8"/>
  <c r="I244" i="8"/>
  <c r="H244" i="8"/>
  <c r="Q243" i="8"/>
  <c r="P243" i="8"/>
  <c r="M243" i="8"/>
  <c r="L243" i="8"/>
  <c r="K243" i="8"/>
  <c r="I243" i="8"/>
  <c r="H243" i="8"/>
  <c r="Q242" i="8"/>
  <c r="P242" i="8"/>
  <c r="M242" i="8"/>
  <c r="L242" i="8"/>
  <c r="K242" i="8"/>
  <c r="I242" i="8"/>
  <c r="H242" i="8"/>
  <c r="Q241" i="8"/>
  <c r="P241" i="8"/>
  <c r="M241" i="8"/>
  <c r="L241" i="8"/>
  <c r="K241" i="8"/>
  <c r="I241" i="8"/>
  <c r="H241" i="8"/>
  <c r="Q240" i="8"/>
  <c r="P240" i="8"/>
  <c r="O240" i="8"/>
  <c r="M240" i="8"/>
  <c r="L240" i="8"/>
  <c r="K240" i="8"/>
  <c r="I240" i="8"/>
  <c r="H240" i="8"/>
  <c r="Q239" i="8"/>
  <c r="P239" i="8"/>
  <c r="O239" i="8"/>
  <c r="M239" i="8"/>
  <c r="L239" i="8"/>
  <c r="K239" i="8"/>
  <c r="I239" i="8"/>
  <c r="H239" i="8"/>
  <c r="Q238" i="8"/>
  <c r="P238" i="8"/>
  <c r="O238" i="8"/>
  <c r="M238" i="8"/>
  <c r="L238" i="8"/>
  <c r="K238" i="8"/>
  <c r="I238" i="8"/>
  <c r="H238" i="8"/>
  <c r="Q237" i="8"/>
  <c r="P237" i="8"/>
  <c r="O237" i="8"/>
  <c r="M237" i="8"/>
  <c r="L237" i="8"/>
  <c r="K237" i="8"/>
  <c r="I237" i="8"/>
  <c r="H237" i="8"/>
  <c r="Q236" i="8"/>
  <c r="P236" i="8"/>
  <c r="O236" i="8"/>
  <c r="M236" i="8"/>
  <c r="L236" i="8"/>
  <c r="K236" i="8"/>
  <c r="I236" i="8"/>
  <c r="H236" i="8"/>
  <c r="Q235" i="8"/>
  <c r="P235" i="8"/>
  <c r="M235" i="8"/>
  <c r="L235" i="8"/>
  <c r="K235" i="8"/>
  <c r="I235" i="8"/>
  <c r="H235" i="8"/>
  <c r="Q234" i="8"/>
  <c r="P234" i="8"/>
  <c r="O234" i="8"/>
  <c r="M234" i="8"/>
  <c r="L234" i="8"/>
  <c r="K234" i="8"/>
  <c r="I234" i="8"/>
  <c r="H234" i="8"/>
  <c r="Q233" i="8"/>
  <c r="P233" i="8"/>
  <c r="M233" i="8"/>
  <c r="L233" i="8"/>
  <c r="K233" i="8"/>
  <c r="I233" i="8"/>
  <c r="H233" i="8"/>
  <c r="Q232" i="8"/>
  <c r="P232" i="8"/>
  <c r="O232" i="8"/>
  <c r="M232" i="8"/>
  <c r="L232" i="8"/>
  <c r="K232" i="8"/>
  <c r="I232" i="8"/>
  <c r="H232" i="8"/>
  <c r="Q231" i="8"/>
  <c r="P231" i="8"/>
  <c r="O231" i="8"/>
  <c r="M231" i="8"/>
  <c r="L231" i="8"/>
  <c r="K231" i="8"/>
  <c r="I231" i="8"/>
  <c r="H231" i="8"/>
  <c r="Q230" i="8"/>
  <c r="P230" i="8"/>
  <c r="M230" i="8"/>
  <c r="L230" i="8"/>
  <c r="K230" i="8"/>
  <c r="I230" i="8"/>
  <c r="H230" i="8"/>
  <c r="Q229" i="8"/>
  <c r="P229" i="8"/>
  <c r="O229" i="8"/>
  <c r="M229" i="8"/>
  <c r="L229" i="8"/>
  <c r="K229" i="8"/>
  <c r="I229" i="8"/>
  <c r="H229" i="8"/>
  <c r="Q228" i="8"/>
  <c r="P228" i="8"/>
  <c r="O228" i="8"/>
  <c r="M228" i="8"/>
  <c r="L228" i="8"/>
  <c r="K228" i="8"/>
  <c r="I228" i="8"/>
  <c r="H228" i="8"/>
  <c r="Q227" i="8"/>
  <c r="P227" i="8"/>
  <c r="O227" i="8"/>
  <c r="M227" i="8"/>
  <c r="L227" i="8"/>
  <c r="K227" i="8"/>
  <c r="I227" i="8"/>
  <c r="H227" i="8"/>
  <c r="Q226" i="8"/>
  <c r="P226" i="8"/>
  <c r="O226" i="8"/>
  <c r="M226" i="8"/>
  <c r="L226" i="8"/>
  <c r="K226" i="8"/>
  <c r="I226" i="8"/>
  <c r="H226" i="8"/>
  <c r="Q225" i="8"/>
  <c r="P225" i="8"/>
  <c r="O225" i="8"/>
  <c r="M225" i="8"/>
  <c r="L225" i="8"/>
  <c r="K225" i="8"/>
  <c r="I225" i="8"/>
  <c r="H225" i="8"/>
  <c r="Q224" i="8"/>
  <c r="P224" i="8"/>
  <c r="O224" i="8"/>
  <c r="M224" i="8"/>
  <c r="L224" i="8"/>
  <c r="K224" i="8"/>
  <c r="I224" i="8"/>
  <c r="H224" i="8"/>
  <c r="Q223" i="8"/>
  <c r="P223" i="8"/>
  <c r="M223" i="8"/>
  <c r="L223" i="8"/>
  <c r="K223" i="8"/>
  <c r="I223" i="8"/>
  <c r="H223" i="8"/>
  <c r="Q222" i="8"/>
  <c r="P222" i="8"/>
  <c r="O222" i="8"/>
  <c r="M222" i="8"/>
  <c r="L222" i="8"/>
  <c r="K222" i="8"/>
  <c r="I222" i="8"/>
  <c r="H222" i="8"/>
  <c r="Q221" i="8"/>
  <c r="P221" i="8"/>
  <c r="M221" i="8"/>
  <c r="L221" i="8"/>
  <c r="K221" i="8"/>
  <c r="I221" i="8"/>
  <c r="H221" i="8"/>
  <c r="Q220" i="8"/>
  <c r="P220" i="8"/>
  <c r="O220" i="8"/>
  <c r="M220" i="8"/>
  <c r="L220" i="8"/>
  <c r="K220" i="8"/>
  <c r="I220" i="8"/>
  <c r="H220" i="8"/>
  <c r="Q219" i="8"/>
  <c r="P219" i="8"/>
  <c r="O219" i="8"/>
  <c r="M219" i="8"/>
  <c r="L219" i="8"/>
  <c r="K219" i="8"/>
  <c r="I219" i="8"/>
  <c r="H219" i="8"/>
  <c r="Q216" i="8"/>
  <c r="P216" i="8"/>
  <c r="O216" i="8"/>
  <c r="M216" i="8"/>
  <c r="L216" i="8"/>
  <c r="K216" i="8"/>
  <c r="I216" i="8"/>
  <c r="H216" i="8"/>
  <c r="Q215" i="8"/>
  <c r="P215" i="8"/>
  <c r="O215" i="8"/>
  <c r="M215" i="8"/>
  <c r="L215" i="8"/>
  <c r="K215" i="8"/>
  <c r="I215" i="8"/>
  <c r="H215" i="8"/>
  <c r="Q214" i="8"/>
  <c r="P214" i="8"/>
  <c r="O214" i="8"/>
  <c r="M214" i="8"/>
  <c r="L214" i="8"/>
  <c r="K214" i="8"/>
  <c r="I214" i="8"/>
  <c r="H214" i="8"/>
  <c r="Q213" i="8"/>
  <c r="P213" i="8"/>
  <c r="O213" i="8"/>
  <c r="M213" i="8"/>
  <c r="L213" i="8"/>
  <c r="K213" i="8"/>
  <c r="I213" i="8"/>
  <c r="H213" i="8"/>
  <c r="Q212" i="8"/>
  <c r="P212" i="8"/>
  <c r="O212" i="8"/>
  <c r="M212" i="8"/>
  <c r="L212" i="8"/>
  <c r="K212" i="8"/>
  <c r="I212" i="8"/>
  <c r="H212" i="8"/>
  <c r="Q211" i="8"/>
  <c r="P211" i="8"/>
  <c r="O211" i="8"/>
  <c r="M211" i="8"/>
  <c r="L211" i="8"/>
  <c r="K211" i="8"/>
  <c r="I211" i="8"/>
  <c r="H211" i="8"/>
  <c r="Q210" i="8"/>
  <c r="P210" i="8"/>
  <c r="O210" i="8"/>
  <c r="M210" i="8"/>
  <c r="L210" i="8"/>
  <c r="K210" i="8"/>
  <c r="I210" i="8"/>
  <c r="H210" i="8"/>
  <c r="Q209" i="8"/>
  <c r="P209" i="8"/>
  <c r="O209" i="8"/>
  <c r="M209" i="8"/>
  <c r="L209" i="8"/>
  <c r="K209" i="8"/>
  <c r="I209" i="8"/>
  <c r="H209" i="8"/>
  <c r="Q208" i="8"/>
  <c r="P208" i="8"/>
  <c r="O208" i="8"/>
  <c r="M208" i="8"/>
  <c r="L208" i="8"/>
  <c r="K208" i="8"/>
  <c r="I208" i="8"/>
  <c r="H208" i="8"/>
  <c r="Q207" i="8"/>
  <c r="P207" i="8"/>
  <c r="O207" i="8"/>
  <c r="M207" i="8"/>
  <c r="L207" i="8"/>
  <c r="K207" i="8"/>
  <c r="I207" i="8"/>
  <c r="H207" i="8"/>
  <c r="Q206" i="8"/>
  <c r="P206" i="8"/>
  <c r="O206" i="8"/>
  <c r="M206" i="8"/>
  <c r="L206" i="8"/>
  <c r="K206" i="8"/>
  <c r="I206" i="8"/>
  <c r="H206" i="8"/>
  <c r="Q205" i="8"/>
  <c r="P205" i="8"/>
  <c r="O205" i="8"/>
  <c r="M205" i="8"/>
  <c r="L205" i="8"/>
  <c r="K205" i="8"/>
  <c r="I205" i="8"/>
  <c r="H205" i="8"/>
  <c r="Q204" i="8"/>
  <c r="P204" i="8"/>
  <c r="O204" i="8"/>
  <c r="M204" i="8"/>
  <c r="L204" i="8"/>
  <c r="K204" i="8"/>
  <c r="I204" i="8"/>
  <c r="H204" i="8"/>
  <c r="Q203" i="8"/>
  <c r="P203" i="8"/>
  <c r="M203" i="8"/>
  <c r="L203" i="8"/>
  <c r="K203" i="8"/>
  <c r="I203" i="8"/>
  <c r="H203" i="8"/>
  <c r="Q202" i="8"/>
  <c r="P202" i="8"/>
  <c r="M202" i="8"/>
  <c r="L202" i="8"/>
  <c r="K202" i="8"/>
  <c r="I202" i="8"/>
  <c r="H202" i="8"/>
  <c r="Q201" i="8"/>
  <c r="P201" i="8"/>
  <c r="M201" i="8"/>
  <c r="L201" i="8"/>
  <c r="K201" i="8"/>
  <c r="I201" i="8"/>
  <c r="H201" i="8"/>
  <c r="Q200" i="8"/>
  <c r="P200" i="8"/>
  <c r="M200" i="8"/>
  <c r="L200" i="8"/>
  <c r="K200" i="8"/>
  <c r="I200" i="8"/>
  <c r="H200" i="8"/>
  <c r="Q199" i="8"/>
  <c r="P199" i="8"/>
  <c r="M199" i="8"/>
  <c r="L199" i="8"/>
  <c r="K199" i="8"/>
  <c r="I199" i="8"/>
  <c r="H199" i="8"/>
  <c r="Q198" i="8"/>
  <c r="P198" i="8"/>
  <c r="M198" i="8"/>
  <c r="L198" i="8"/>
  <c r="K198" i="8"/>
  <c r="I198" i="8"/>
  <c r="H198" i="8"/>
  <c r="Q197" i="8"/>
  <c r="P197" i="8"/>
  <c r="M197" i="8"/>
  <c r="L197" i="8"/>
  <c r="K197" i="8"/>
  <c r="I197" i="8"/>
  <c r="H197" i="8"/>
  <c r="Q196" i="8"/>
  <c r="P196" i="8"/>
  <c r="M196" i="8"/>
  <c r="L196" i="8"/>
  <c r="K196" i="8"/>
  <c r="I196" i="8"/>
  <c r="H196" i="8"/>
  <c r="Q195" i="8"/>
  <c r="P195" i="8"/>
  <c r="M195" i="8"/>
  <c r="L195" i="8"/>
  <c r="K195" i="8"/>
  <c r="I195" i="8"/>
  <c r="H195" i="8"/>
  <c r="Q194" i="8"/>
  <c r="P194" i="8"/>
  <c r="M194" i="8"/>
  <c r="L194" i="8"/>
  <c r="K194" i="8"/>
  <c r="I194" i="8"/>
  <c r="H194" i="8"/>
  <c r="Q193" i="8"/>
  <c r="P193" i="8"/>
  <c r="M193" i="8"/>
  <c r="L193" i="8"/>
  <c r="K193" i="8"/>
  <c r="I193" i="8"/>
  <c r="H193" i="8"/>
  <c r="Q192" i="8"/>
  <c r="P192" i="8"/>
  <c r="M192" i="8"/>
  <c r="L192" i="8"/>
  <c r="K192" i="8"/>
  <c r="I192" i="8"/>
  <c r="H192" i="8"/>
  <c r="Q191" i="8"/>
  <c r="P191" i="8"/>
  <c r="M191" i="8"/>
  <c r="L191" i="8"/>
  <c r="K191" i="8"/>
  <c r="I191" i="8"/>
  <c r="H191" i="8"/>
  <c r="Q190" i="8"/>
  <c r="P190" i="8"/>
  <c r="M190" i="8"/>
  <c r="L190" i="8"/>
  <c r="K190" i="8"/>
  <c r="I190" i="8"/>
  <c r="H190" i="8"/>
  <c r="Q189" i="8"/>
  <c r="P189" i="8"/>
  <c r="M189" i="8"/>
  <c r="L189" i="8"/>
  <c r="K189" i="8"/>
  <c r="I189" i="8"/>
  <c r="H189" i="8"/>
  <c r="Q188" i="8"/>
  <c r="P188" i="8"/>
  <c r="M188" i="8"/>
  <c r="L188" i="8"/>
  <c r="K188" i="8"/>
  <c r="I188" i="8"/>
  <c r="H188" i="8"/>
  <c r="Q187" i="8"/>
  <c r="P187" i="8"/>
  <c r="M187" i="8"/>
  <c r="L187" i="8"/>
  <c r="K187" i="8"/>
  <c r="I187" i="8"/>
  <c r="H187" i="8"/>
  <c r="Q186" i="8"/>
  <c r="P186" i="8"/>
  <c r="M186" i="8"/>
  <c r="L186" i="8"/>
  <c r="K186" i="8"/>
  <c r="I186" i="8"/>
  <c r="H186" i="8"/>
  <c r="Q185" i="8"/>
  <c r="P185" i="8"/>
  <c r="M185" i="8"/>
  <c r="L185" i="8"/>
  <c r="K185" i="8"/>
  <c r="I185" i="8"/>
  <c r="H185" i="8"/>
  <c r="Q184" i="8"/>
  <c r="P184" i="8"/>
  <c r="M184" i="8"/>
  <c r="L184" i="8"/>
  <c r="K184" i="8"/>
  <c r="I184" i="8"/>
  <c r="H184" i="8"/>
  <c r="Q183" i="8"/>
  <c r="P183" i="8"/>
  <c r="M183" i="8"/>
  <c r="L183" i="8"/>
  <c r="K183" i="8"/>
  <c r="I183" i="8"/>
  <c r="H183" i="8"/>
  <c r="Q182" i="8"/>
  <c r="P182" i="8"/>
  <c r="M182" i="8"/>
  <c r="L182" i="8"/>
  <c r="K182" i="8"/>
  <c r="I182" i="8"/>
  <c r="H182" i="8"/>
  <c r="Q181" i="8"/>
  <c r="P181" i="8"/>
  <c r="M181" i="8"/>
  <c r="L181" i="8"/>
  <c r="K181" i="8"/>
  <c r="I181" i="8"/>
  <c r="H181" i="8"/>
  <c r="Q180" i="8"/>
  <c r="P180" i="8"/>
  <c r="M180" i="8"/>
  <c r="L180" i="8"/>
  <c r="K180" i="8"/>
  <c r="I180" i="8"/>
  <c r="H180" i="8"/>
  <c r="Q179" i="8"/>
  <c r="P179" i="8"/>
  <c r="M179" i="8"/>
  <c r="L179" i="8"/>
  <c r="K179" i="8"/>
  <c r="I179" i="8"/>
  <c r="H179" i="8"/>
  <c r="Q178" i="8"/>
  <c r="P178" i="8"/>
  <c r="M178" i="8"/>
  <c r="L178" i="8"/>
  <c r="K178" i="8"/>
  <c r="I178" i="8"/>
  <c r="H178" i="8"/>
  <c r="Q177" i="8"/>
  <c r="P177" i="8"/>
  <c r="M177" i="8"/>
  <c r="L177" i="8"/>
  <c r="K177" i="8"/>
  <c r="I177" i="8"/>
  <c r="H177" i="8"/>
  <c r="Q176" i="8"/>
  <c r="P176" i="8"/>
  <c r="M176" i="8"/>
  <c r="L176" i="8"/>
  <c r="K176" i="8"/>
  <c r="I176" i="8"/>
  <c r="H176" i="8"/>
  <c r="Q175" i="8"/>
  <c r="P175" i="8"/>
  <c r="M175" i="8"/>
  <c r="L175" i="8"/>
  <c r="K175" i="8"/>
  <c r="I175" i="8"/>
  <c r="H175" i="8"/>
  <c r="M174" i="8"/>
  <c r="L174" i="8"/>
  <c r="K174" i="8"/>
  <c r="I174" i="8"/>
  <c r="H174" i="8"/>
  <c r="M173" i="8"/>
  <c r="L173" i="8"/>
  <c r="K173" i="8"/>
  <c r="I173" i="8"/>
  <c r="H173" i="8"/>
  <c r="M172" i="8"/>
  <c r="L172" i="8"/>
  <c r="K172" i="8"/>
  <c r="I172" i="8"/>
  <c r="H172" i="8"/>
  <c r="M171" i="8"/>
  <c r="L171" i="8"/>
  <c r="K171" i="8"/>
  <c r="I171" i="8"/>
  <c r="H171" i="8"/>
  <c r="M170" i="8"/>
  <c r="L170" i="8"/>
  <c r="K170" i="8"/>
  <c r="I170" i="8"/>
  <c r="H170" i="8"/>
  <c r="M169" i="8"/>
  <c r="L169" i="8"/>
  <c r="K169" i="8"/>
  <c r="I169" i="8"/>
  <c r="H169" i="8"/>
  <c r="M168" i="8"/>
  <c r="L168" i="8"/>
  <c r="K168" i="8"/>
  <c r="I168" i="8"/>
  <c r="H168" i="8"/>
  <c r="M167" i="8"/>
  <c r="L167" i="8"/>
  <c r="K167" i="8"/>
  <c r="I167" i="8"/>
  <c r="H167" i="8"/>
  <c r="M166" i="8"/>
  <c r="L166" i="8"/>
  <c r="K166" i="8"/>
  <c r="I166" i="8"/>
  <c r="H166" i="8"/>
  <c r="M165" i="8"/>
  <c r="L165" i="8"/>
  <c r="K165" i="8"/>
  <c r="I165" i="8"/>
  <c r="H165" i="8"/>
  <c r="M164" i="8"/>
  <c r="L164" i="8"/>
  <c r="K164" i="8"/>
  <c r="I164" i="8"/>
  <c r="H164" i="8"/>
  <c r="M163" i="8"/>
  <c r="L163" i="8"/>
  <c r="K163" i="8"/>
  <c r="I163" i="8"/>
  <c r="H163" i="8"/>
  <c r="M162" i="8"/>
  <c r="L162" i="8"/>
  <c r="K162" i="8"/>
  <c r="I162" i="8"/>
  <c r="H162" i="8"/>
  <c r="M161" i="8"/>
  <c r="L161" i="8"/>
  <c r="K161" i="8"/>
  <c r="I161" i="8"/>
  <c r="H161" i="8"/>
  <c r="M160" i="8"/>
  <c r="L160" i="8"/>
  <c r="K160" i="8"/>
  <c r="I160" i="8"/>
  <c r="H160" i="8"/>
  <c r="M159" i="8"/>
  <c r="L159" i="8"/>
  <c r="K159" i="8"/>
  <c r="I159" i="8"/>
  <c r="H159" i="8"/>
  <c r="M158" i="8"/>
  <c r="L158" i="8"/>
  <c r="K158" i="8"/>
  <c r="I158" i="8"/>
  <c r="H158" i="8"/>
  <c r="M156" i="8"/>
  <c r="L156" i="8"/>
  <c r="K156" i="8"/>
  <c r="I156" i="8"/>
  <c r="H156" i="8"/>
  <c r="M155" i="8"/>
  <c r="L155" i="8"/>
  <c r="K155" i="8"/>
  <c r="I155" i="8"/>
  <c r="H155" i="8"/>
  <c r="M154" i="8"/>
  <c r="L154" i="8"/>
  <c r="K154" i="8"/>
  <c r="I154" i="8"/>
  <c r="H154" i="8"/>
  <c r="M153" i="8"/>
  <c r="L153" i="8"/>
  <c r="K153" i="8"/>
  <c r="I153" i="8"/>
  <c r="H153" i="8"/>
  <c r="M152" i="8"/>
  <c r="L152" i="8"/>
  <c r="K152" i="8"/>
  <c r="I152" i="8"/>
  <c r="H152" i="8"/>
  <c r="M151" i="8"/>
  <c r="L151" i="8"/>
  <c r="K151" i="8"/>
  <c r="I151" i="8"/>
  <c r="H151" i="8"/>
  <c r="M150" i="8"/>
  <c r="L150" i="8"/>
  <c r="K150" i="8"/>
  <c r="H150" i="8"/>
  <c r="M149" i="8"/>
  <c r="L149" i="8"/>
  <c r="K149" i="8"/>
  <c r="I149" i="8"/>
  <c r="H149" i="8"/>
  <c r="M147" i="8"/>
  <c r="L147" i="8"/>
  <c r="K147" i="8"/>
  <c r="I147" i="8"/>
  <c r="H147" i="8"/>
  <c r="M146" i="8"/>
  <c r="L146" i="8"/>
  <c r="K146" i="8"/>
  <c r="I146" i="8"/>
  <c r="H146" i="8"/>
  <c r="M145" i="8"/>
  <c r="L145" i="8"/>
  <c r="K145" i="8"/>
  <c r="I145" i="8"/>
  <c r="H145" i="8"/>
  <c r="M144" i="8"/>
  <c r="L144" i="8"/>
  <c r="K144" i="8"/>
  <c r="I144" i="8"/>
  <c r="H144" i="8"/>
  <c r="M143" i="8"/>
  <c r="L143" i="8"/>
  <c r="K143" i="8"/>
  <c r="I143" i="8"/>
  <c r="H143" i="8"/>
  <c r="M142" i="8"/>
  <c r="L142" i="8"/>
  <c r="K142" i="8"/>
  <c r="I142" i="8"/>
  <c r="H142" i="8"/>
  <c r="M141" i="8"/>
  <c r="L141" i="8"/>
  <c r="K141" i="8"/>
  <c r="I141" i="8"/>
  <c r="H141" i="8"/>
  <c r="M140" i="8"/>
  <c r="L140" i="8"/>
  <c r="K140" i="8"/>
  <c r="I140" i="8"/>
  <c r="H140" i="8"/>
  <c r="M139" i="8"/>
  <c r="L139" i="8"/>
  <c r="K139" i="8"/>
  <c r="I139" i="8"/>
  <c r="H139" i="8"/>
  <c r="M138" i="8"/>
  <c r="L138" i="8"/>
  <c r="K138" i="8"/>
  <c r="I138" i="8"/>
  <c r="H138" i="8"/>
  <c r="M137" i="8"/>
  <c r="L137" i="8"/>
  <c r="K137" i="8"/>
  <c r="I137" i="8"/>
  <c r="H137" i="8"/>
  <c r="M136" i="8"/>
  <c r="L136" i="8"/>
  <c r="K136" i="8"/>
  <c r="I136" i="8"/>
  <c r="H136" i="8"/>
  <c r="M135" i="8"/>
  <c r="L135" i="8"/>
  <c r="K135" i="8"/>
  <c r="I135" i="8"/>
  <c r="H135" i="8"/>
  <c r="M134" i="8"/>
  <c r="L134" i="8"/>
  <c r="K134" i="8"/>
  <c r="I134" i="8"/>
  <c r="H134" i="8"/>
  <c r="M133" i="8"/>
  <c r="L133" i="8"/>
  <c r="K133" i="8"/>
  <c r="I133" i="8"/>
  <c r="H133" i="8"/>
  <c r="M132" i="8"/>
  <c r="L132" i="8"/>
  <c r="K132" i="8"/>
  <c r="I132" i="8"/>
  <c r="H132" i="8"/>
  <c r="M131" i="8"/>
  <c r="L131" i="8"/>
  <c r="K131" i="8"/>
  <c r="I131" i="8"/>
  <c r="H131" i="8"/>
  <c r="M130" i="8"/>
  <c r="L130" i="8"/>
  <c r="K130" i="8"/>
  <c r="I130" i="8"/>
  <c r="H130" i="8"/>
  <c r="M129" i="8"/>
  <c r="L129" i="8"/>
  <c r="K129" i="8"/>
  <c r="I129" i="8"/>
  <c r="H129" i="8"/>
  <c r="M128" i="8"/>
  <c r="L128" i="8"/>
  <c r="K128" i="8"/>
  <c r="I128" i="8"/>
  <c r="H128" i="8"/>
  <c r="M127" i="8"/>
  <c r="L127" i="8"/>
  <c r="K127" i="8"/>
  <c r="I127" i="8"/>
  <c r="H127" i="8"/>
  <c r="M126" i="8"/>
  <c r="L126" i="8"/>
  <c r="K126" i="8"/>
  <c r="I126" i="8"/>
  <c r="H126" i="8"/>
  <c r="M125" i="8"/>
  <c r="L125" i="8"/>
  <c r="K125" i="8"/>
  <c r="I125" i="8"/>
  <c r="H125" i="8"/>
  <c r="M124" i="8"/>
  <c r="L124" i="8"/>
  <c r="K124" i="8"/>
  <c r="I124" i="8"/>
  <c r="H124" i="8"/>
  <c r="M123" i="8"/>
  <c r="L123" i="8"/>
  <c r="K123" i="8"/>
  <c r="I123" i="8"/>
  <c r="H123" i="8"/>
  <c r="M122" i="8"/>
  <c r="L122" i="8"/>
  <c r="K122" i="8"/>
  <c r="I122" i="8"/>
  <c r="H122" i="8"/>
  <c r="M121" i="8"/>
  <c r="L121" i="8"/>
  <c r="K121" i="8"/>
  <c r="I121" i="8"/>
  <c r="H121" i="8"/>
  <c r="M120" i="8"/>
  <c r="L120" i="8"/>
  <c r="K120" i="8"/>
  <c r="I120" i="8"/>
  <c r="H120" i="8"/>
  <c r="M119" i="8"/>
  <c r="L119" i="8"/>
  <c r="K119" i="8"/>
  <c r="I119" i="8"/>
  <c r="H119" i="8"/>
  <c r="M118" i="8"/>
  <c r="L118" i="8"/>
  <c r="K118" i="8"/>
  <c r="I118" i="8"/>
  <c r="H118" i="8"/>
  <c r="M117" i="8"/>
  <c r="L117" i="8"/>
  <c r="K117" i="8"/>
  <c r="I117" i="8"/>
  <c r="H117" i="8"/>
  <c r="M116" i="8"/>
  <c r="L116" i="8"/>
  <c r="K116" i="8"/>
  <c r="I116" i="8"/>
  <c r="H116" i="8"/>
  <c r="M115" i="8"/>
  <c r="L115" i="8"/>
  <c r="K115" i="8"/>
  <c r="I115" i="8"/>
  <c r="H115" i="8"/>
  <c r="M114" i="8"/>
  <c r="L114" i="8"/>
  <c r="K114" i="8"/>
  <c r="I114" i="8"/>
  <c r="H114" i="8"/>
  <c r="M113" i="8"/>
  <c r="L113" i="8"/>
  <c r="K113" i="8"/>
  <c r="I113" i="8"/>
  <c r="H113" i="8"/>
  <c r="M112" i="8"/>
  <c r="L112" i="8"/>
  <c r="K112" i="8"/>
  <c r="I112" i="8"/>
  <c r="H112" i="8"/>
  <c r="M111" i="8"/>
  <c r="L111" i="8"/>
  <c r="K111" i="8"/>
  <c r="I111" i="8"/>
  <c r="H111" i="8"/>
  <c r="M109" i="8"/>
  <c r="L109" i="8"/>
  <c r="K109" i="8"/>
  <c r="I109" i="8"/>
  <c r="H109" i="8"/>
  <c r="M108" i="8"/>
  <c r="L108" i="8"/>
  <c r="K108" i="8"/>
  <c r="I108" i="8"/>
  <c r="H108" i="8"/>
  <c r="M107" i="8"/>
  <c r="L107" i="8"/>
  <c r="K107" i="8"/>
  <c r="I107" i="8"/>
  <c r="H107" i="8"/>
  <c r="M106" i="8"/>
  <c r="L106" i="8"/>
  <c r="K106" i="8"/>
  <c r="I106" i="8"/>
  <c r="H106" i="8"/>
  <c r="M105" i="8"/>
  <c r="L105" i="8"/>
  <c r="K105" i="8"/>
  <c r="I105" i="8"/>
  <c r="H105" i="8"/>
  <c r="M104" i="8"/>
  <c r="L104" i="8"/>
  <c r="K104" i="8"/>
  <c r="I104" i="8"/>
  <c r="H104" i="8"/>
  <c r="M103" i="8"/>
  <c r="L103" i="8"/>
  <c r="K103" i="8"/>
  <c r="I103" i="8"/>
  <c r="H103" i="8"/>
  <c r="M102" i="8"/>
  <c r="L102" i="8"/>
  <c r="K102" i="8"/>
  <c r="I102" i="8"/>
  <c r="H102" i="8"/>
  <c r="M101" i="8"/>
  <c r="L101" i="8"/>
  <c r="K101" i="8"/>
  <c r="I101" i="8"/>
  <c r="H101" i="8"/>
  <c r="M100" i="8"/>
  <c r="L100" i="8"/>
  <c r="K100" i="8"/>
  <c r="I100" i="8"/>
  <c r="H100" i="8"/>
  <c r="M99" i="8"/>
  <c r="L99" i="8"/>
  <c r="K99" i="8"/>
  <c r="I99" i="8"/>
  <c r="H99" i="8"/>
  <c r="M98" i="8"/>
  <c r="L98" i="8"/>
  <c r="K98" i="8"/>
  <c r="I98" i="8"/>
  <c r="H98" i="8"/>
  <c r="M97" i="8"/>
  <c r="L97" i="8"/>
  <c r="K97" i="8"/>
  <c r="I97" i="8"/>
  <c r="H97" i="8"/>
  <c r="M96" i="8"/>
  <c r="L96" i="8"/>
  <c r="K96" i="8"/>
  <c r="I96" i="8"/>
  <c r="H96" i="8"/>
  <c r="M95" i="8"/>
  <c r="L95" i="8"/>
  <c r="K95" i="8"/>
  <c r="I95" i="8"/>
  <c r="H95" i="8"/>
  <c r="M94" i="8"/>
  <c r="L94" i="8"/>
  <c r="K94" i="8"/>
  <c r="I94" i="8"/>
  <c r="H94" i="8"/>
  <c r="M93" i="8"/>
  <c r="L93" i="8"/>
  <c r="K93" i="8"/>
  <c r="I93" i="8"/>
  <c r="H93" i="8"/>
  <c r="M92" i="8"/>
  <c r="L92" i="8"/>
  <c r="K92" i="8"/>
  <c r="I92" i="8"/>
  <c r="H92" i="8"/>
  <c r="M91" i="8"/>
  <c r="L91" i="8"/>
  <c r="K91" i="8"/>
  <c r="I91" i="8"/>
  <c r="H91" i="8"/>
  <c r="M90" i="8"/>
  <c r="L90" i="8"/>
  <c r="K90" i="8"/>
  <c r="I90" i="8"/>
  <c r="H90" i="8"/>
  <c r="M89" i="8"/>
  <c r="L89" i="8"/>
  <c r="K89" i="8"/>
  <c r="I89" i="8"/>
  <c r="H89" i="8"/>
  <c r="M88" i="8"/>
  <c r="L88" i="8"/>
  <c r="K88" i="8"/>
  <c r="I88" i="8"/>
  <c r="H88" i="8"/>
  <c r="M87" i="8"/>
  <c r="L87" i="8"/>
  <c r="K87" i="8"/>
  <c r="I87" i="8"/>
  <c r="H87" i="8"/>
  <c r="M86" i="8"/>
  <c r="L86" i="8"/>
  <c r="K86" i="8"/>
  <c r="I86" i="8"/>
  <c r="H86" i="8"/>
  <c r="M85" i="8"/>
  <c r="L85" i="8"/>
  <c r="K85" i="8"/>
  <c r="I85" i="8"/>
  <c r="H85" i="8"/>
  <c r="M84" i="8"/>
  <c r="L84" i="8"/>
  <c r="K84" i="8"/>
  <c r="I84" i="8"/>
  <c r="H84" i="8"/>
  <c r="M83" i="8"/>
  <c r="L83" i="8"/>
  <c r="K83" i="8"/>
  <c r="I83" i="8"/>
  <c r="H83" i="8"/>
  <c r="M82" i="8"/>
  <c r="L82" i="8"/>
  <c r="K82" i="8"/>
  <c r="I82" i="8"/>
  <c r="H82" i="8"/>
  <c r="M80" i="8"/>
  <c r="L80" i="8"/>
  <c r="K80" i="8"/>
  <c r="I80" i="8"/>
  <c r="H80" i="8"/>
  <c r="M79" i="8"/>
  <c r="L79" i="8"/>
  <c r="K79" i="8"/>
  <c r="I79" i="8"/>
  <c r="H79" i="8"/>
  <c r="M78" i="8"/>
  <c r="L78" i="8"/>
  <c r="K78" i="8"/>
  <c r="I78" i="8"/>
  <c r="H78" i="8"/>
  <c r="M77" i="8"/>
  <c r="L77" i="8"/>
  <c r="K77" i="8"/>
  <c r="I77" i="8"/>
  <c r="H77" i="8"/>
  <c r="M76" i="8"/>
  <c r="L76" i="8"/>
  <c r="K76" i="8"/>
  <c r="I76" i="8"/>
  <c r="H76" i="8"/>
  <c r="M74" i="8"/>
  <c r="L74" i="8"/>
  <c r="K74" i="8"/>
  <c r="I74" i="8"/>
  <c r="H74" i="8"/>
  <c r="M73" i="8"/>
  <c r="L73" i="8"/>
  <c r="K73" i="8"/>
  <c r="I73" i="8"/>
  <c r="H73" i="8"/>
  <c r="M72" i="8"/>
  <c r="L72" i="8"/>
  <c r="K72" i="8"/>
  <c r="I72" i="8"/>
  <c r="H72" i="8"/>
  <c r="M71" i="8"/>
  <c r="L71" i="8"/>
  <c r="K71" i="8"/>
  <c r="I71" i="8"/>
  <c r="H71" i="8"/>
  <c r="M70" i="8"/>
  <c r="L70" i="8"/>
  <c r="K70" i="8"/>
  <c r="I70" i="8"/>
  <c r="H70" i="8"/>
  <c r="M69" i="8"/>
  <c r="L69" i="8"/>
  <c r="K69" i="8"/>
  <c r="I69" i="8"/>
  <c r="H69" i="8"/>
  <c r="M68" i="8"/>
  <c r="L68" i="8"/>
  <c r="K68" i="8"/>
  <c r="I68" i="8"/>
  <c r="H68" i="8"/>
  <c r="M67" i="8"/>
  <c r="L67" i="8"/>
  <c r="K67" i="8"/>
  <c r="I67" i="8"/>
  <c r="H67" i="8"/>
  <c r="M66" i="8"/>
  <c r="L66" i="8"/>
  <c r="K66" i="8"/>
  <c r="I66" i="8"/>
  <c r="H66" i="8"/>
  <c r="M65" i="8"/>
  <c r="L65" i="8"/>
  <c r="K65" i="8"/>
  <c r="I65" i="8"/>
  <c r="H65" i="8"/>
  <c r="M64" i="8"/>
  <c r="L64" i="8"/>
  <c r="K64" i="8"/>
  <c r="I64" i="8"/>
  <c r="H64" i="8"/>
  <c r="M63" i="8"/>
  <c r="L63" i="8"/>
  <c r="K63" i="8"/>
  <c r="I63" i="8"/>
  <c r="H63" i="8"/>
  <c r="M62" i="8"/>
  <c r="L62" i="8"/>
  <c r="K62" i="8"/>
  <c r="I62" i="8"/>
  <c r="H62" i="8"/>
  <c r="M61" i="8"/>
  <c r="L61" i="8"/>
  <c r="K61" i="8"/>
  <c r="I61" i="8"/>
  <c r="H61" i="8"/>
  <c r="M60" i="8"/>
  <c r="L60" i="8"/>
  <c r="K60" i="8"/>
  <c r="I60" i="8"/>
  <c r="H60" i="8"/>
  <c r="M59" i="8"/>
  <c r="L59" i="8"/>
  <c r="K59" i="8"/>
  <c r="I59" i="8"/>
  <c r="H59" i="8"/>
  <c r="M58" i="8"/>
  <c r="L58" i="8"/>
  <c r="K58" i="8"/>
  <c r="I58" i="8"/>
  <c r="H58" i="8"/>
  <c r="M57" i="8"/>
  <c r="L57" i="8"/>
  <c r="K57" i="8"/>
  <c r="I57" i="8"/>
  <c r="H57" i="8"/>
  <c r="M56" i="8"/>
  <c r="L56" i="8"/>
  <c r="K56" i="8"/>
  <c r="I56" i="8"/>
  <c r="H56" i="8"/>
  <c r="M55" i="8"/>
  <c r="L55" i="8"/>
  <c r="K55" i="8"/>
  <c r="I55" i="8"/>
  <c r="H55" i="8"/>
  <c r="M54" i="8"/>
  <c r="L54" i="8"/>
  <c r="K54" i="8"/>
  <c r="I54" i="8"/>
  <c r="H54" i="8"/>
  <c r="M53" i="8"/>
  <c r="L53" i="8"/>
  <c r="K53" i="8"/>
  <c r="I53" i="8"/>
  <c r="H53" i="8"/>
  <c r="M52" i="8"/>
  <c r="L52" i="8"/>
  <c r="K52" i="8"/>
  <c r="I52" i="8"/>
  <c r="H52" i="8"/>
  <c r="M51" i="8"/>
  <c r="L51" i="8"/>
  <c r="K51" i="8"/>
  <c r="I51" i="8"/>
  <c r="H51" i="8"/>
  <c r="M50" i="8"/>
  <c r="L50" i="8"/>
  <c r="K50" i="8"/>
  <c r="I50" i="8"/>
  <c r="H50" i="8"/>
  <c r="M49" i="8"/>
  <c r="L49" i="8"/>
  <c r="K49" i="8"/>
  <c r="I49" i="8"/>
  <c r="H49" i="8"/>
  <c r="M48" i="8"/>
  <c r="L48" i="8"/>
  <c r="K48" i="8"/>
  <c r="I48" i="8"/>
  <c r="H48" i="8"/>
  <c r="M47" i="8"/>
  <c r="L47" i="8"/>
  <c r="K47" i="8"/>
  <c r="I47" i="8"/>
  <c r="H47" i="8"/>
  <c r="M46" i="8"/>
  <c r="L46" i="8"/>
  <c r="K46" i="8"/>
  <c r="I46" i="8"/>
  <c r="H46" i="8"/>
  <c r="M45" i="8"/>
  <c r="L45" i="8"/>
  <c r="K45" i="8"/>
  <c r="I45" i="8"/>
  <c r="H45" i="8"/>
  <c r="M44" i="8"/>
  <c r="L44" i="8"/>
  <c r="K44" i="8"/>
  <c r="I44" i="8"/>
  <c r="H44" i="8"/>
  <c r="M43" i="8"/>
  <c r="L43" i="8"/>
  <c r="K43" i="8"/>
  <c r="I43" i="8"/>
  <c r="H43" i="8"/>
  <c r="M42" i="8"/>
  <c r="L42" i="8"/>
  <c r="K42" i="8"/>
  <c r="I42" i="8"/>
  <c r="H42" i="8"/>
  <c r="M41" i="8"/>
  <c r="L41" i="8"/>
  <c r="K41" i="8"/>
  <c r="I41" i="8"/>
  <c r="H41" i="8"/>
  <c r="M40" i="8"/>
  <c r="L40" i="8"/>
  <c r="K40" i="8"/>
  <c r="I40" i="8"/>
  <c r="H40" i="8"/>
  <c r="M39" i="8"/>
  <c r="L39" i="8"/>
  <c r="K39" i="8"/>
  <c r="I39" i="8"/>
  <c r="H39" i="8"/>
  <c r="M38" i="8"/>
  <c r="L38" i="8"/>
  <c r="K38" i="8"/>
  <c r="I38" i="8"/>
  <c r="H38" i="8"/>
  <c r="M37" i="8"/>
  <c r="L37" i="8"/>
  <c r="K37" i="8"/>
  <c r="I37" i="8"/>
  <c r="H37" i="8"/>
  <c r="M36" i="8"/>
  <c r="L36" i="8"/>
  <c r="K36" i="8"/>
  <c r="I36" i="8"/>
  <c r="H36" i="8"/>
  <c r="M35" i="8"/>
  <c r="L35" i="8"/>
  <c r="K35" i="8"/>
  <c r="I35" i="8"/>
  <c r="H35" i="8"/>
  <c r="M34" i="8"/>
  <c r="L34" i="8"/>
  <c r="K34" i="8"/>
  <c r="I34" i="8"/>
  <c r="H34" i="8"/>
  <c r="M33" i="8"/>
  <c r="L33" i="8"/>
  <c r="K33" i="8"/>
  <c r="I33" i="8"/>
  <c r="H33" i="8"/>
  <c r="M32" i="8"/>
  <c r="L32" i="8"/>
  <c r="K32" i="8"/>
  <c r="I32" i="8"/>
  <c r="H32" i="8"/>
  <c r="M31" i="8"/>
  <c r="L31" i="8"/>
  <c r="K31" i="8"/>
  <c r="I31" i="8"/>
  <c r="H31" i="8"/>
  <c r="M30" i="8"/>
  <c r="L30" i="8"/>
  <c r="K30" i="8"/>
  <c r="I30" i="8"/>
  <c r="H30" i="8"/>
  <c r="M29" i="8"/>
  <c r="L29" i="8"/>
  <c r="K29" i="8"/>
  <c r="I29" i="8"/>
  <c r="H29" i="8"/>
  <c r="M28" i="8"/>
  <c r="L28" i="8"/>
  <c r="K28" i="8"/>
  <c r="I28" i="8"/>
  <c r="H28" i="8"/>
  <c r="M27" i="8"/>
  <c r="L27" i="8"/>
  <c r="K27" i="8"/>
  <c r="I27" i="8"/>
  <c r="H27" i="8"/>
  <c r="M26" i="8"/>
  <c r="L26" i="8"/>
  <c r="K26" i="8"/>
  <c r="I26" i="8"/>
  <c r="H26" i="8"/>
  <c r="M25" i="8"/>
  <c r="L25" i="8"/>
  <c r="K25" i="8"/>
  <c r="I25" i="8"/>
  <c r="H25" i="8"/>
  <c r="M24" i="8"/>
  <c r="L24" i="8"/>
  <c r="K24" i="8"/>
  <c r="H24" i="8"/>
  <c r="M23" i="8"/>
  <c r="L23" i="8"/>
  <c r="K23" i="8"/>
  <c r="I23" i="8"/>
  <c r="H23" i="8"/>
  <c r="M22" i="8"/>
  <c r="L22" i="8"/>
  <c r="K22" i="8"/>
  <c r="I22" i="8"/>
  <c r="H22" i="8"/>
  <c r="M21" i="8"/>
  <c r="L21" i="8"/>
  <c r="K21" i="8"/>
  <c r="I21" i="8"/>
  <c r="H21" i="8"/>
  <c r="M20" i="8"/>
  <c r="L20" i="8"/>
  <c r="K20" i="8"/>
  <c r="I20" i="8"/>
  <c r="H20" i="8"/>
  <c r="M19" i="8"/>
  <c r="L19" i="8"/>
  <c r="K19" i="8"/>
  <c r="I19" i="8"/>
  <c r="H19" i="8"/>
  <c r="M18" i="8"/>
  <c r="L18" i="8"/>
  <c r="K18" i="8"/>
  <c r="I18" i="8"/>
  <c r="H18" i="8"/>
  <c r="M17" i="8"/>
  <c r="L17" i="8"/>
  <c r="K17" i="8"/>
  <c r="I17" i="8"/>
  <c r="H17" i="8"/>
  <c r="M16" i="8"/>
  <c r="L16" i="8"/>
  <c r="K16" i="8"/>
  <c r="I16" i="8"/>
  <c r="H16" i="8"/>
  <c r="M15" i="8"/>
  <c r="L15" i="8"/>
  <c r="K15" i="8"/>
  <c r="I15" i="8"/>
  <c r="H15" i="8"/>
  <c r="M14" i="8"/>
  <c r="L14" i="8"/>
  <c r="K14" i="8"/>
  <c r="I14" i="8"/>
  <c r="H14" i="8"/>
  <c r="M13" i="8"/>
  <c r="L13" i="8"/>
  <c r="K13" i="8"/>
  <c r="I13" i="8"/>
  <c r="H13" i="8"/>
  <c r="M12" i="8"/>
  <c r="L12" i="8"/>
  <c r="K12" i="8"/>
  <c r="I12" i="8"/>
  <c r="H12" i="8"/>
  <c r="M11" i="8"/>
  <c r="L11" i="8"/>
  <c r="K11" i="8"/>
  <c r="I11" i="8"/>
  <c r="H11" i="8"/>
  <c r="M10" i="8"/>
  <c r="L10" i="8"/>
  <c r="K10" i="8"/>
  <c r="I10" i="8"/>
  <c r="H10" i="8"/>
  <c r="M9" i="8"/>
  <c r="L9" i="8"/>
  <c r="K9" i="8"/>
  <c r="I9" i="8"/>
  <c r="H9" i="8"/>
  <c r="M8" i="8"/>
  <c r="L8" i="8"/>
  <c r="K8" i="8"/>
  <c r="I8" i="8"/>
  <c r="H8" i="8"/>
  <c r="M7" i="8"/>
  <c r="L7" i="8"/>
  <c r="K7" i="8"/>
  <c r="I7" i="8"/>
  <c r="H7" i="8"/>
  <c r="M6" i="8"/>
  <c r="L6" i="8"/>
  <c r="K6" i="8"/>
  <c r="I6" i="8"/>
  <c r="H6" i="8"/>
  <c r="M5" i="8"/>
  <c r="L5" i="8"/>
  <c r="K5" i="8"/>
  <c r="I5" i="8"/>
  <c r="H5" i="8"/>
  <c r="F35" i="6"/>
  <c r="F492" i="7"/>
  <c r="AE1036" i="4" s="1"/>
  <c r="C492" i="7"/>
  <c r="C198" i="7"/>
  <c r="C450" i="7"/>
  <c r="D19" i="7"/>
  <c r="D20" i="7"/>
  <c r="D28" i="7"/>
  <c r="D32" i="7"/>
  <c r="D100" i="7"/>
  <c r="D132" i="7"/>
  <c r="D193" i="7"/>
  <c r="D197" i="7"/>
  <c r="D204" i="7"/>
  <c r="D207" i="7"/>
  <c r="D210" i="7"/>
  <c r="D252" i="7"/>
  <c r="D260" i="7"/>
  <c r="D306" i="7"/>
  <c r="D335" i="7"/>
  <c r="D372" i="7"/>
  <c r="D375" i="7"/>
  <c r="D382" i="7"/>
  <c r="D414" i="7"/>
  <c r="D429" i="7"/>
  <c r="D422" i="7"/>
  <c r="D432" i="7"/>
  <c r="D448" i="7"/>
  <c r="D451" i="7"/>
  <c r="D452" i="7"/>
  <c r="C281" i="7"/>
  <c r="C443" i="7"/>
  <c r="C247" i="7"/>
  <c r="C154" i="7"/>
  <c r="C430" i="7"/>
  <c r="C167" i="7"/>
  <c r="C403" i="7"/>
  <c r="C370" i="7"/>
  <c r="C166" i="7"/>
  <c r="C169" i="7"/>
  <c r="C170" i="7"/>
  <c r="C303" i="7"/>
  <c r="C378" i="7"/>
  <c r="C282" i="7"/>
  <c r="C487" i="7"/>
  <c r="C243" i="7"/>
  <c r="C92" i="7"/>
  <c r="C56" i="7"/>
  <c r="C337" i="7"/>
  <c r="C294" i="7"/>
  <c r="C49" i="7"/>
  <c r="C113" i="7"/>
  <c r="C298" i="7"/>
  <c r="C461" i="7"/>
  <c r="C437" i="7"/>
  <c r="C338" i="7"/>
  <c r="C175" i="7"/>
  <c r="C412" i="7"/>
  <c r="C317" i="7"/>
  <c r="C48" i="7"/>
  <c r="C53" i="7"/>
  <c r="C284" i="7"/>
  <c r="C413" i="7"/>
  <c r="C152" i="7"/>
  <c r="C241" i="7"/>
  <c r="C305" i="7"/>
  <c r="C42" i="7"/>
  <c r="C140" i="7"/>
  <c r="C147" i="7"/>
  <c r="C150" i="7"/>
  <c r="C209" i="7"/>
  <c r="C96" i="7"/>
  <c r="C314" i="7"/>
  <c r="C83" i="7"/>
  <c r="C242" i="7"/>
  <c r="C50" i="7"/>
  <c r="C374" i="7"/>
  <c r="C206" i="7"/>
  <c r="C334" i="7"/>
  <c r="C463" i="7"/>
  <c r="C343" i="7"/>
  <c r="C136" i="7"/>
  <c r="C57" i="7"/>
  <c r="C131" i="7"/>
  <c r="C196" i="7"/>
  <c r="C310" i="7"/>
  <c r="C323" i="7"/>
  <c r="C115" i="7"/>
  <c r="C434" i="7"/>
  <c r="C285" i="7"/>
  <c r="C188" i="7"/>
  <c r="C51" i="7"/>
  <c r="C232" i="7"/>
  <c r="C340" i="7"/>
  <c r="C324" i="7"/>
  <c r="C296" i="7"/>
  <c r="C179" i="7"/>
  <c r="C182" i="7"/>
  <c r="C148" i="7"/>
  <c r="C239" i="7"/>
  <c r="D281" i="7"/>
  <c r="D443" i="7"/>
  <c r="D247" i="7"/>
  <c r="D154" i="7"/>
  <c r="D430" i="7"/>
  <c r="D167" i="7"/>
  <c r="D403" i="7"/>
  <c r="D370" i="7"/>
  <c r="D166" i="7"/>
  <c r="D169" i="7"/>
  <c r="D170" i="7"/>
  <c r="D303" i="7"/>
  <c r="D378" i="7"/>
  <c r="D282" i="7"/>
  <c r="D487" i="7"/>
  <c r="D243" i="7"/>
  <c r="D92" i="7"/>
  <c r="D56" i="7"/>
  <c r="D337" i="7"/>
  <c r="D294" i="7"/>
  <c r="D49" i="7"/>
  <c r="D113" i="7"/>
  <c r="D298" i="7"/>
  <c r="D461" i="7"/>
  <c r="D437" i="7"/>
  <c r="D338" i="7"/>
  <c r="D175" i="7"/>
  <c r="D412" i="7"/>
  <c r="D317" i="7"/>
  <c r="D48" i="7"/>
  <c r="D53" i="7"/>
  <c r="D284" i="7"/>
  <c r="D413" i="7"/>
  <c r="D152" i="7"/>
  <c r="D241" i="7"/>
  <c r="D305" i="7"/>
  <c r="D42" i="7"/>
  <c r="D140" i="7"/>
  <c r="D147" i="7"/>
  <c r="D150" i="7"/>
  <c r="D209" i="7"/>
  <c r="D96" i="7"/>
  <c r="D314" i="7"/>
  <c r="D83" i="7"/>
  <c r="D242" i="7"/>
  <c r="D50" i="7"/>
  <c r="D374" i="7"/>
  <c r="D206" i="7"/>
  <c r="D334" i="7"/>
  <c r="D463" i="7"/>
  <c r="D343" i="7"/>
  <c r="D136" i="7"/>
  <c r="D57" i="7"/>
  <c r="D131" i="7"/>
  <c r="D196" i="7"/>
  <c r="D310" i="7"/>
  <c r="D323" i="7"/>
  <c r="D115" i="7"/>
  <c r="D434" i="7"/>
  <c r="D285" i="7"/>
  <c r="D188" i="7"/>
  <c r="D51" i="7"/>
  <c r="D232" i="7"/>
  <c r="D340" i="7"/>
  <c r="D324" i="7"/>
  <c r="D296" i="7"/>
  <c r="D179" i="7"/>
  <c r="D182" i="7"/>
  <c r="D148" i="7"/>
  <c r="D239" i="7"/>
  <c r="U842" i="4"/>
  <c r="X842" i="4" s="1"/>
  <c r="U836" i="4"/>
  <c r="X836" i="4" s="1"/>
  <c r="U829" i="4"/>
  <c r="X829" i="4" s="1"/>
  <c r="U362" i="4"/>
  <c r="X362" i="4" s="1"/>
  <c r="F78" i="7"/>
  <c r="AE828" i="4" s="1"/>
  <c r="F79" i="7"/>
  <c r="AE374" i="4" s="1"/>
  <c r="F80" i="7"/>
  <c r="AE375" i="4" s="1"/>
  <c r="F81" i="7"/>
  <c r="AE376" i="4" s="1"/>
  <c r="F82" i="7"/>
  <c r="AE378" i="4" s="1"/>
  <c r="F83" i="7"/>
  <c r="AE830" i="4" s="1"/>
  <c r="F84" i="7"/>
  <c r="AE1467" i="4" s="1"/>
  <c r="F85" i="7"/>
  <c r="F86" i="7"/>
  <c r="AE1570" i="4" s="1"/>
  <c r="F87" i="7"/>
  <c r="AE1571" i="4" s="1"/>
  <c r="F411" i="7"/>
  <c r="AE1080" i="4" s="1"/>
  <c r="F410" i="7"/>
  <c r="AE676" i="4" s="1"/>
  <c r="F409" i="7"/>
  <c r="AE1079" i="4" s="1"/>
  <c r="F10" i="7"/>
  <c r="AE933" i="4" s="1"/>
  <c r="F313" i="7"/>
  <c r="F77" i="7"/>
  <c r="AE827" i="4" s="1"/>
  <c r="F408" i="7"/>
  <c r="AE1078" i="4" s="1"/>
  <c r="F11" i="7"/>
  <c r="AE934" i="4" s="1"/>
  <c r="F312" i="7"/>
  <c r="AE904" i="4" s="1"/>
  <c r="F311" i="7"/>
  <c r="AE1044" i="4" s="1"/>
  <c r="F310" i="7"/>
  <c r="AE901" i="4" s="1"/>
  <c r="F309" i="7"/>
  <c r="AE1532" i="4" s="1"/>
  <c r="F412" i="7"/>
  <c r="AE157" i="4" s="1"/>
  <c r="F76" i="7"/>
  <c r="AE373" i="4" s="1"/>
  <c r="F9" i="7"/>
  <c r="AE932" i="4" s="1"/>
  <c r="F75" i="7"/>
  <c r="AE1466" i="4" s="1"/>
  <c r="F308" i="7"/>
  <c r="AE1043" i="4" s="1"/>
  <c r="F74" i="7"/>
  <c r="AE556" i="4" s="1"/>
  <c r="F307" i="7"/>
  <c r="AE631" i="4" s="1"/>
  <c r="F306" i="7"/>
  <c r="F407" i="7"/>
  <c r="AE1665" i="4" s="1"/>
  <c r="F406" i="7"/>
  <c r="AE459" i="4" s="1"/>
  <c r="F305" i="7"/>
  <c r="AE1042" i="4" s="1"/>
  <c r="F304" i="7"/>
  <c r="AE145" i="4" s="1"/>
  <c r="F73" i="7"/>
  <c r="AE1465" i="4" s="1"/>
  <c r="F303" i="7"/>
  <c r="AE431" i="4" s="1"/>
  <c r="F302" i="7"/>
  <c r="AE1041" i="4" s="1"/>
  <c r="F72" i="7"/>
  <c r="AE821" i="4" s="1"/>
  <c r="F58" i="7"/>
  <c r="AE555" i="4" s="1"/>
  <c r="F59" i="7"/>
  <c r="AE1461" i="4" s="1"/>
  <c r="F60" i="7"/>
  <c r="AE356" i="4" s="1"/>
  <c r="F61" i="7"/>
  <c r="AE358" i="4" s="1"/>
  <c r="F62" i="7"/>
  <c r="AE359" i="4" s="1"/>
  <c r="F63" i="7"/>
  <c r="AE361" i="4" s="1"/>
  <c r="F64" i="7"/>
  <c r="AE363" i="4" s="1"/>
  <c r="F65" i="7"/>
  <c r="AE366" i="4" s="1"/>
  <c r="F66" i="7"/>
  <c r="AE367" i="4" s="1"/>
  <c r="F67" i="7"/>
  <c r="AE368" i="4" s="1"/>
  <c r="F68" i="7"/>
  <c r="AE369" i="4" s="1"/>
  <c r="F69" i="7"/>
  <c r="AE370" i="4" s="1"/>
  <c r="F70" i="7"/>
  <c r="AE371" i="4" s="1"/>
  <c r="F71" i="7"/>
  <c r="AE372" i="4" s="1"/>
  <c r="F405" i="7"/>
  <c r="AE1552" i="4" s="1"/>
  <c r="F404" i="7"/>
  <c r="AE1077" i="4" s="1"/>
  <c r="F403" i="7"/>
  <c r="AE458" i="4" s="1"/>
  <c r="F402" i="7"/>
  <c r="AE917" i="4" s="1"/>
  <c r="F401" i="7"/>
  <c r="AE673" i="4" s="1"/>
  <c r="F400" i="7"/>
  <c r="F399" i="7"/>
  <c r="AE1075" i="4" s="1"/>
  <c r="F398" i="7"/>
  <c r="AE671" i="4" s="1"/>
  <c r="F397" i="7"/>
  <c r="AE1074" i="4" s="1"/>
  <c r="F396" i="7"/>
  <c r="AE669" i="4" s="1"/>
  <c r="F395" i="7"/>
  <c r="AE667" i="4" s="1"/>
  <c r="F394" i="7"/>
  <c r="AE666" i="4" s="1"/>
  <c r="U364" i="4"/>
  <c r="X364" i="4" s="1"/>
  <c r="F393" i="7"/>
  <c r="AE271" i="4" s="1"/>
  <c r="F89" i="7"/>
  <c r="AE1575" i="4" s="1"/>
  <c r="F90" i="7"/>
  <c r="AE1577" i="4" s="1"/>
  <c r="F91" i="7"/>
  <c r="AE118" i="4" s="1"/>
  <c r="F92" i="7"/>
  <c r="AE379" i="4" s="1"/>
  <c r="F93" i="7"/>
  <c r="AE1578" i="4" s="1"/>
  <c r="F94" i="7"/>
  <c r="AE1471" i="4" s="1"/>
  <c r="F95" i="7"/>
  <c r="AE1472" i="4" s="1"/>
  <c r="F96" i="7"/>
  <c r="AE942" i="4" s="1"/>
  <c r="F97" i="7"/>
  <c r="AE571" i="4" s="1"/>
  <c r="F98" i="7"/>
  <c r="AE833" i="4" s="1"/>
  <c r="F99" i="7"/>
  <c r="AE572" i="4" s="1"/>
  <c r="F100" i="7"/>
  <c r="AE968" i="4" s="1"/>
  <c r="F101" i="7"/>
  <c r="AE1580" i="4" s="1"/>
  <c r="F102" i="7"/>
  <c r="AE1581" i="4" s="1"/>
  <c r="F103" i="7"/>
  <c r="AE1582" i="4" s="1"/>
  <c r="F104" i="7"/>
  <c r="AE1594" i="4" s="1"/>
  <c r="F105" i="7"/>
  <c r="AE970" i="4" s="1"/>
  <c r="F106" i="7"/>
  <c r="AE380" i="4" s="1"/>
  <c r="F107" i="7"/>
  <c r="AE1597" i="4" s="1"/>
  <c r="F108" i="7"/>
  <c r="AE1599" i="4" s="1"/>
  <c r="F109" i="7"/>
  <c r="AE835" i="4" s="1"/>
  <c r="F110" i="7"/>
  <c r="F111" i="7"/>
  <c r="AE1600" i="4" s="1"/>
  <c r="F112" i="7"/>
  <c r="AE1482" i="4" s="1"/>
  <c r="F113" i="7"/>
  <c r="AE121" i="4" s="1"/>
  <c r="F114" i="7"/>
  <c r="AE1483" i="4" s="1"/>
  <c r="F115" i="7"/>
  <c r="AE382" i="4" s="1"/>
  <c r="F116" i="7"/>
  <c r="AE384" i="4" s="1"/>
  <c r="F117" i="7"/>
  <c r="AE1485" i="4" s="1"/>
  <c r="F118" i="7"/>
  <c r="AE838" i="4" s="1"/>
  <c r="F119" i="7"/>
  <c r="AE839" i="4" s="1"/>
  <c r="F120" i="7"/>
  <c r="AE581" i="4" s="1"/>
  <c r="F121" i="7"/>
  <c r="AE584" i="4" s="1"/>
  <c r="F122" i="7"/>
  <c r="AE1602" i="4" s="1"/>
  <c r="F141" i="7"/>
  <c r="AE979" i="4" s="1"/>
  <c r="F142" i="7"/>
  <c r="AE390" i="4" s="1"/>
  <c r="F143" i="7"/>
  <c r="AE391" i="4" s="1"/>
  <c r="F144" i="7"/>
  <c r="AE392" i="4" s="1"/>
  <c r="F145" i="7"/>
  <c r="AE393" i="4" s="1"/>
  <c r="F146" i="7"/>
  <c r="AE394" i="4" s="1"/>
  <c r="F147" i="7"/>
  <c r="AE395" i="4" s="1"/>
  <c r="F148" i="7"/>
  <c r="AE126" i="4" s="1"/>
  <c r="F149" i="7"/>
  <c r="AE980" i="4" s="1"/>
  <c r="F150" i="7"/>
  <c r="AE981" i="4" s="1"/>
  <c r="F151" i="7"/>
  <c r="AE982" i="4" s="1"/>
  <c r="F152" i="7"/>
  <c r="AE983" i="4" s="1"/>
  <c r="F153" i="7"/>
  <c r="AE984" i="4" s="1"/>
  <c r="F154" i="7"/>
  <c r="AE397" i="4" s="1"/>
  <c r="F155" i="7"/>
  <c r="AE398" i="4" s="1"/>
  <c r="F156" i="7"/>
  <c r="AE399" i="4" s="1"/>
  <c r="F157" i="7"/>
  <c r="AE400" i="4" s="1"/>
  <c r="F158" i="7"/>
  <c r="AE593" i="4" s="1"/>
  <c r="F159" i="7"/>
  <c r="AE985" i="4" s="1"/>
  <c r="F160" i="7"/>
  <c r="F161" i="7"/>
  <c r="F162" i="7"/>
  <c r="F163" i="7"/>
  <c r="AE401" i="4" s="1"/>
  <c r="F164" i="7"/>
  <c r="AE986" i="4" s="1"/>
  <c r="F165" i="7"/>
  <c r="AE849" i="4" s="1"/>
  <c r="F166" i="7"/>
  <c r="AE402" i="4" s="1"/>
  <c r="F167" i="7"/>
  <c r="AE403" i="4" s="1"/>
  <c r="F168" i="7"/>
  <c r="AE404" i="4" s="1"/>
  <c r="F169" i="7"/>
  <c r="AE405" i="4" s="1"/>
  <c r="F170" i="7"/>
  <c r="AE406" i="4" s="1"/>
  <c r="F171" i="7"/>
  <c r="AE987" i="4" s="1"/>
  <c r="F172" i="7"/>
  <c r="AE988" i="4" s="1"/>
  <c r="F173" i="7"/>
  <c r="AE989" i="4" s="1"/>
  <c r="F174" i="7"/>
  <c r="F175" i="7"/>
  <c r="AE127" i="4" s="1"/>
  <c r="F176" i="7"/>
  <c r="AE1491" i="4" s="1"/>
  <c r="F177" i="7"/>
  <c r="AE990" i="4" s="1"/>
  <c r="F178" i="7"/>
  <c r="AE855" i="4" s="1"/>
  <c r="F179" i="7"/>
  <c r="AE128" i="4" s="1"/>
  <c r="F180" i="7"/>
  <c r="AE991" i="4" s="1"/>
  <c r="F181" i="7"/>
  <c r="AE1605" i="4" s="1"/>
  <c r="F182" i="7"/>
  <c r="AE129" i="4" s="1"/>
  <c r="F183" i="7"/>
  <c r="AE1493" i="4" s="1"/>
  <c r="F184" i="7"/>
  <c r="AE992" i="4" s="1"/>
  <c r="F185" i="7"/>
  <c r="AE1494" i="4" s="1"/>
  <c r="F186" i="7"/>
  <c r="AE408" i="4" s="1"/>
  <c r="F187" i="7"/>
  <c r="AE993" i="4" s="1"/>
  <c r="F188" i="7"/>
  <c r="AE130" i="4" s="1"/>
  <c r="F189" i="7"/>
  <c r="AE994" i="4" s="1"/>
  <c r="F190" i="7"/>
  <c r="AE864" i="4" s="1"/>
  <c r="F191" i="7"/>
  <c r="F192" i="7"/>
  <c r="AE995" i="4" s="1"/>
  <c r="F193" i="7"/>
  <c r="AE996" i="4" s="1"/>
  <c r="F194" i="7"/>
  <c r="AE1606" i="4" s="1"/>
  <c r="F195" i="7"/>
  <c r="AE997" i="4" s="1"/>
  <c r="F196" i="7"/>
  <c r="AE998" i="4" s="1"/>
  <c r="F197" i="7"/>
  <c r="F198" i="7"/>
  <c r="AE409" i="4" s="1"/>
  <c r="F199" i="7"/>
  <c r="AE869" i="4" s="1"/>
  <c r="F200" i="7"/>
  <c r="AE999" i="4" s="1"/>
  <c r="F201" i="7"/>
  <c r="AE1000" i="4" s="1"/>
  <c r="F202" i="7"/>
  <c r="F203" i="7"/>
  <c r="AE1001" i="4" s="1"/>
  <c r="F204" i="7"/>
  <c r="AE1003" i="4" s="1"/>
  <c r="F205" i="7"/>
  <c r="AE1004" i="4" s="1"/>
  <c r="F206" i="7"/>
  <c r="AE1005" i="4" s="1"/>
  <c r="F207" i="7"/>
  <c r="F452" i="7"/>
  <c r="AE1101" i="4" s="1"/>
  <c r="F453" i="7"/>
  <c r="AE693" i="4" s="1"/>
  <c r="F454" i="7"/>
  <c r="AE694" i="4" s="1"/>
  <c r="F455" i="7"/>
  <c r="AE1563" i="4" s="1"/>
  <c r="F456" i="7"/>
  <c r="AE1564" i="4" s="1"/>
  <c r="F457" i="7"/>
  <c r="F458" i="7"/>
  <c r="F459" i="7"/>
  <c r="AE1673" i="4" s="1"/>
  <c r="F460" i="7"/>
  <c r="AE1672" i="4" s="1"/>
  <c r="F461" i="7"/>
  <c r="AE161" i="4" s="1"/>
  <c r="F462" i="7"/>
  <c r="AE1674" i="4" s="1"/>
  <c r="F463" i="7"/>
  <c r="AE1102" i="4" s="1"/>
  <c r="F464" i="7"/>
  <c r="F465" i="7"/>
  <c r="AE1103" i="4" s="1"/>
  <c r="F466" i="7"/>
  <c r="AE1669" i="4" s="1"/>
  <c r="F467" i="7"/>
  <c r="AE923" i="4" s="1"/>
  <c r="F468" i="7"/>
  <c r="AE695" i="4" s="1"/>
  <c r="F469" i="7"/>
  <c r="AE1565" i="4" s="1"/>
  <c r="F470" i="7"/>
  <c r="AE474" i="4" s="1"/>
  <c r="F471" i="7"/>
  <c r="AE1104" i="4" s="1"/>
  <c r="F472" i="7"/>
  <c r="AE696" i="4" s="1"/>
  <c r="F473" i="7"/>
  <c r="AE134" i="4" s="1"/>
  <c r="F474" i="7"/>
  <c r="AE1105" i="4" s="1"/>
  <c r="F475" i="7"/>
  <c r="AE1106" i="4" s="1"/>
  <c r="F476" i="7"/>
  <c r="AE1107" i="4" s="1"/>
  <c r="F477" i="7"/>
  <c r="F478" i="7"/>
  <c r="AE1108" i="4" s="1"/>
  <c r="F479" i="7"/>
  <c r="AE1109" i="4" s="1"/>
  <c r="F480" i="7"/>
  <c r="AE924" i="4" s="1"/>
  <c r="F481" i="7"/>
  <c r="AE1670" i="4" s="1"/>
  <c r="F482" i="7"/>
  <c r="AE1671" i="4" s="1"/>
  <c r="F483" i="7"/>
  <c r="AE698" i="4" s="1"/>
  <c r="F484" i="7"/>
  <c r="AE700" i="4" s="1"/>
  <c r="F485" i="7"/>
  <c r="AE702" i="4" s="1"/>
  <c r="F486" i="7"/>
  <c r="AE480" i="4" s="1"/>
  <c r="F487" i="7"/>
  <c r="AE481" i="4" s="1"/>
  <c r="F488" i="7"/>
  <c r="F489" i="7"/>
  <c r="F490" i="7"/>
  <c r="F491" i="7"/>
  <c r="F343" i="7"/>
  <c r="AE910" i="4" s="1"/>
  <c r="F344" i="7"/>
  <c r="AE640" i="4" s="1"/>
  <c r="F345" i="7"/>
  <c r="AE1053" i="4" s="1"/>
  <c r="F346" i="7"/>
  <c r="AE1658" i="4" s="1"/>
  <c r="F347" i="7"/>
  <c r="AE642" i="4" s="1"/>
  <c r="F348" i="7"/>
  <c r="AE1054" i="4" s="1"/>
  <c r="F349" i="7"/>
  <c r="AE645" i="4" s="1"/>
  <c r="F350" i="7"/>
  <c r="AE1055" i="4" s="1"/>
  <c r="F351" i="7"/>
  <c r="AE647" i="4" s="1"/>
  <c r="F352" i="7"/>
  <c r="AE1056" i="4" s="1"/>
  <c r="F353" i="7"/>
  <c r="F354" i="7"/>
  <c r="AE1057" i="4" s="1"/>
  <c r="F355" i="7"/>
  <c r="AE913" i="4" s="1"/>
  <c r="F356" i="7"/>
  <c r="AE1547" i="4" s="1"/>
  <c r="F357" i="7"/>
  <c r="AE914" i="4"/>
  <c r="F358" i="7"/>
  <c r="AE1661" i="4" s="1"/>
  <c r="F359" i="7"/>
  <c r="AE651" i="4" s="1"/>
  <c r="F360" i="7"/>
  <c r="AE1548" i="4" s="1"/>
  <c r="F361" i="7"/>
  <c r="AE653" i="4" s="1"/>
  <c r="F362" i="7"/>
  <c r="AE654" i="4" s="1"/>
  <c r="F363" i="7"/>
  <c r="AE1058" i="4" s="1"/>
  <c r="F364" i="7"/>
  <c r="AE1059" i="4" s="1"/>
  <c r="F365" i="7"/>
  <c r="AE1060" i="4" s="1"/>
  <c r="F366" i="7"/>
  <c r="AE655" i="4" s="1"/>
  <c r="F367" i="7"/>
  <c r="AE1063" i="4" s="1"/>
  <c r="F368" i="7"/>
  <c r="AE657" i="4" s="1"/>
  <c r="F369" i="7"/>
  <c r="AE1064" i="4" s="1"/>
  <c r="F370" i="7"/>
  <c r="AE445" i="4" s="1"/>
  <c r="F371" i="7"/>
  <c r="AE1065" i="4" s="1"/>
  <c r="F372" i="7"/>
  <c r="AE1066" i="4" s="1"/>
  <c r="F373" i="7"/>
  <c r="AE1549" i="4" s="1"/>
  <c r="F374" i="7"/>
  <c r="AE1067" i="4" s="1"/>
  <c r="F375" i="7"/>
  <c r="F376" i="7"/>
  <c r="AE658" i="4" s="1"/>
  <c r="F377" i="7"/>
  <c r="AE659" i="4" s="1"/>
  <c r="F378" i="7"/>
  <c r="AE447" i="4" s="1"/>
  <c r="F379" i="7"/>
  <c r="AE1551" i="4" s="1"/>
  <c r="F380" i="7"/>
  <c r="AE1068" i="4" s="1"/>
  <c r="F381" i="7"/>
  <c r="AE660" i="4" s="1"/>
  <c r="F382" i="7"/>
  <c r="AE1069" i="4" s="1"/>
  <c r="F383" i="7"/>
  <c r="AE662" i="4" s="1"/>
  <c r="F384" i="7"/>
  <c r="AE663" i="4" s="1"/>
  <c r="F385" i="7"/>
  <c r="AE1070" i="4" s="1"/>
  <c r="F386" i="7"/>
  <c r="AE1071" i="4" s="1"/>
  <c r="F387" i="7"/>
  <c r="AE1072" i="4" s="1"/>
  <c r="F43" i="7"/>
  <c r="AE967" i="4" s="1"/>
  <c r="F44" i="7"/>
  <c r="AE103" i="4" s="1"/>
  <c r="F45" i="7"/>
  <c r="AE104" i="4" s="1"/>
  <c r="F46" i="7"/>
  <c r="AE105" i="4" s="1"/>
  <c r="F47" i="7"/>
  <c r="AE106" i="4" s="1"/>
  <c r="F48" i="7"/>
  <c r="AE166" i="4" s="1"/>
  <c r="F49" i="7"/>
  <c r="AE167" i="4" s="1"/>
  <c r="F50" i="7"/>
  <c r="AE110" i="4" s="1"/>
  <c r="F51" i="7"/>
  <c r="AE111" i="4" s="1"/>
  <c r="F52" i="7"/>
  <c r="AE165" i="4" s="1"/>
  <c r="F53" i="7"/>
  <c r="AE113" i="4" s="1"/>
  <c r="F54" i="7"/>
  <c r="AE114" i="4" s="1"/>
  <c r="F55" i="7"/>
  <c r="AE1566" i="4" s="1"/>
  <c r="F56" i="7"/>
  <c r="AE116" i="4" s="1"/>
  <c r="F57" i="7"/>
  <c r="AE117" i="4" s="1"/>
  <c r="F30" i="7"/>
  <c r="AE954" i="4" s="1"/>
  <c r="F41" i="7"/>
  <c r="AE965" i="4" s="1"/>
  <c r="F20" i="7"/>
  <c r="AE943" i="4" s="1"/>
  <c r="F34" i="7"/>
  <c r="F22" i="7"/>
  <c r="AE945" i="4" s="1"/>
  <c r="F31" i="7"/>
  <c r="AE955" i="4" s="1"/>
  <c r="F17" i="7"/>
  <c r="AE940" i="4"/>
  <c r="F14" i="7"/>
  <c r="AE937" i="4" s="1"/>
  <c r="F25" i="7"/>
  <c r="AE949" i="4" s="1"/>
  <c r="F6" i="7"/>
  <c r="AE929" i="4" s="1"/>
  <c r="F27" i="7"/>
  <c r="AE951" i="4" s="1"/>
  <c r="F2" i="7"/>
  <c r="AE925" i="4" s="1"/>
  <c r="F413" i="7"/>
  <c r="AE1081" i="4" s="1"/>
  <c r="F414" i="7"/>
  <c r="F415" i="7"/>
  <c r="AE1082" i="4" s="1"/>
  <c r="F416" i="7"/>
  <c r="AE1083" i="4" s="1"/>
  <c r="F417" i="7"/>
  <c r="AE918" i="4" s="1"/>
  <c r="F418" i="7"/>
  <c r="AE679" i="4" s="1"/>
  <c r="F419" i="7"/>
  <c r="AE1084" i="4" s="1"/>
  <c r="F420" i="7"/>
  <c r="AE680" i="4" s="1"/>
  <c r="F421" i="7"/>
  <c r="AE920" i="4" s="1"/>
  <c r="F422" i="7"/>
  <c r="AE1085" i="4" s="1"/>
  <c r="F423" i="7"/>
  <c r="AE1086" i="4" s="1"/>
  <c r="F424" i="7"/>
  <c r="AE681" i="4" s="1"/>
  <c r="F425" i="7"/>
  <c r="AE1087" i="4" s="1"/>
  <c r="F426" i="7"/>
  <c r="AE1088" i="4" s="1"/>
  <c r="F427" i="7"/>
  <c r="AE1089" i="4" s="1"/>
  <c r="F428" i="7"/>
  <c r="AE1090" i="4" s="1"/>
  <c r="F429" i="7"/>
  <c r="F430" i="7"/>
  <c r="AE465" i="4" s="1"/>
  <c r="F431" i="7"/>
  <c r="AE682" i="4" s="1"/>
  <c r="F432" i="7"/>
  <c r="AE1092" i="4" s="1"/>
  <c r="F433" i="7"/>
  <c r="AE1559" i="4" s="1"/>
  <c r="F434" i="7"/>
  <c r="AE468" i="4" s="1"/>
  <c r="F435" i="7"/>
  <c r="AE684" i="4" s="1"/>
  <c r="F436" i="7"/>
  <c r="AE685" i="4" s="1"/>
  <c r="F437" i="7"/>
  <c r="AE159" i="4" s="1"/>
  <c r="F438" i="7"/>
  <c r="AE1560" i="4" s="1"/>
  <c r="F439" i="7"/>
  <c r="AE1561" i="4" s="1"/>
  <c r="F440" i="7"/>
  <c r="AE1562" i="4" s="1"/>
  <c r="F441" i="7"/>
  <c r="AE1094" i="4" s="1"/>
  <c r="F442" i="7"/>
  <c r="AE689" i="4" s="1"/>
  <c r="F443" i="7"/>
  <c r="AE469" i="4" s="1"/>
  <c r="F444" i="7"/>
  <c r="AE690" i="4" s="1"/>
  <c r="F445" i="7"/>
  <c r="AE692" i="4" s="1"/>
  <c r="F446" i="7"/>
  <c r="AE1096" i="4" s="1"/>
  <c r="F447" i="7"/>
  <c r="AE1097" i="4" s="1"/>
  <c r="F448" i="7"/>
  <c r="AE1098" i="4" s="1"/>
  <c r="F449" i="7"/>
  <c r="AE1099" i="4" s="1"/>
  <c r="F450" i="7"/>
  <c r="AE1100" i="4" s="1"/>
  <c r="F451" i="7"/>
  <c r="F5" i="7"/>
  <c r="AE928" i="4" s="1"/>
  <c r="F21" i="7"/>
  <c r="AE944" i="4" s="1"/>
  <c r="F38" i="7"/>
  <c r="AE962" i="4" s="1"/>
  <c r="F28" i="7"/>
  <c r="AE952" i="4" s="1"/>
  <c r="F15" i="7"/>
  <c r="AE938" i="4"/>
  <c r="F39" i="7"/>
  <c r="AE963" i="4" s="1"/>
  <c r="F4" i="7"/>
  <c r="AE927" i="4" s="1"/>
  <c r="F40" i="7"/>
  <c r="AE964" i="4" s="1"/>
  <c r="F35" i="7"/>
  <c r="AE959" i="4" s="1"/>
  <c r="F18" i="7"/>
  <c r="AE941" i="4"/>
  <c r="F7" i="7"/>
  <c r="AE930" i="4" s="1"/>
  <c r="F33" i="7"/>
  <c r="AE957" i="4" s="1"/>
  <c r="F36" i="7"/>
  <c r="AE960" i="4" s="1"/>
  <c r="F29" i="7"/>
  <c r="AE953" i="4" s="1"/>
  <c r="F16" i="7"/>
  <c r="AE939" i="4"/>
  <c r="F26" i="7"/>
  <c r="AE950" i="4" s="1"/>
  <c r="F13" i="7"/>
  <c r="AE936" i="4" s="1"/>
  <c r="F12" i="7"/>
  <c r="AE935" i="4" s="1"/>
  <c r="F32" i="7"/>
  <c r="AE956" i="4" s="1"/>
  <c r="F24" i="7"/>
  <c r="AE948" i="4" s="1"/>
  <c r="F3" i="7"/>
  <c r="AE926" i="4" s="1"/>
  <c r="F42" i="7"/>
  <c r="AE966" i="4" s="1"/>
  <c r="F23" i="7"/>
  <c r="AE947" i="4" s="1"/>
  <c r="F8" i="7"/>
  <c r="AE931" i="4" s="1"/>
  <c r="F37" i="7"/>
  <c r="AE961" i="4" s="1"/>
  <c r="F19" i="7"/>
  <c r="F208" i="7"/>
  <c r="AE1006" i="4" s="1"/>
  <c r="F209" i="7"/>
  <c r="AE1007" i="4" s="1"/>
  <c r="F210" i="7"/>
  <c r="F211" i="7"/>
  <c r="AE1607" i="4" s="1"/>
  <c r="F212" i="7"/>
  <c r="AE1008" i="4" s="1"/>
  <c r="F213" i="7"/>
  <c r="AE871" i="4" s="1"/>
  <c r="F214" i="7"/>
  <c r="F215" i="7"/>
  <c r="AE1009" i="4" s="1"/>
  <c r="F216" i="7"/>
  <c r="AE1010" i="4" s="1"/>
  <c r="F217" i="7"/>
  <c r="AE1011" i="4" s="1"/>
  <c r="F218" i="7"/>
  <c r="AE1012" i="4" s="1"/>
  <c r="F219" i="7"/>
  <c r="AE1013" i="4" s="1"/>
  <c r="F220" i="7"/>
  <c r="AE411" i="4" s="1"/>
  <c r="F221" i="7"/>
  <c r="AE1502" i="4" s="1"/>
  <c r="F222" i="7"/>
  <c r="AE1503" i="4" s="1"/>
  <c r="F223" i="7"/>
  <c r="AE1504" i="4" s="1"/>
  <c r="F224" i="7"/>
  <c r="AE875" i="4" s="1"/>
  <c r="F225" i="7"/>
  <c r="F226" i="7"/>
  <c r="AE1014" i="4" s="1"/>
  <c r="F227" i="7"/>
  <c r="AE876" i="4" s="1"/>
  <c r="F228" i="7"/>
  <c r="F229" i="7"/>
  <c r="AE1608" i="4" s="1"/>
  <c r="F230" i="7"/>
  <c r="AE1506" i="4" s="1"/>
  <c r="F231" i="7"/>
  <c r="F232" i="7"/>
  <c r="AE132" i="4" s="1"/>
  <c r="F233" i="7"/>
  <c r="AE1507" i="4" s="1"/>
  <c r="F234" i="7"/>
  <c r="AE1015" i="4" s="1"/>
  <c r="F235" i="7"/>
  <c r="AE879" i="4" s="1"/>
  <c r="F236" i="7"/>
  <c r="F237" i="7"/>
  <c r="AE603" i="4" s="1"/>
  <c r="F238" i="7"/>
  <c r="AE413" i="4" s="1"/>
  <c r="F239" i="7"/>
  <c r="AE415" i="4" s="1"/>
  <c r="F240" i="7"/>
  <c r="AE881" i="4" s="1"/>
  <c r="F241" i="7"/>
  <c r="AE133" i="4" s="1"/>
  <c r="F242" i="7"/>
  <c r="AE1428" i="4" s="1"/>
  <c r="F243" i="7"/>
  <c r="AE417" i="4" s="1"/>
  <c r="F244" i="7"/>
  <c r="AE418" i="4" s="1"/>
  <c r="F245" i="7"/>
  <c r="AE882" i="4" s="1"/>
  <c r="F246" i="7"/>
  <c r="AE1016" i="4" s="1"/>
  <c r="F247" i="7"/>
  <c r="AE419" i="4" s="1"/>
  <c r="F248" i="7"/>
  <c r="AE1017" i="4" s="1"/>
  <c r="F249" i="7"/>
  <c r="AE1018" i="4" s="1"/>
  <c r="F250" i="7"/>
  <c r="AE1019" i="4" s="1"/>
  <c r="F251" i="7"/>
  <c r="AE1020" i="4" s="1"/>
  <c r="F252" i="7"/>
  <c r="AE1021" i="4" s="1"/>
  <c r="F253" i="7"/>
  <c r="AE1513" i="4" s="1"/>
  <c r="F254" i="7"/>
  <c r="AE1616" i="4" s="1"/>
  <c r="F255" i="7"/>
  <c r="AE1022" i="4" s="1"/>
  <c r="F256" i="7"/>
  <c r="AE1023" i="4" s="1"/>
  <c r="F257" i="7"/>
  <c r="AE1024" i="4" s="1"/>
  <c r="F258" i="7"/>
  <c r="AE1025" i="4" s="1"/>
  <c r="F259" i="7"/>
  <c r="AE1026" i="4" s="1"/>
  <c r="F260" i="7"/>
  <c r="AE1027" i="4" s="1"/>
  <c r="F261" i="7"/>
  <c r="AE135" i="4" s="1"/>
  <c r="F262" i="7"/>
  <c r="AE1028" i="4" s="1"/>
  <c r="F263" i="7"/>
  <c r="AE1029" i="4" s="1"/>
  <c r="F264" i="7"/>
  <c r="F265" i="7"/>
  <c r="AE1030" i="4" s="1"/>
  <c r="F266" i="7"/>
  <c r="AE1618" i="4" s="1"/>
  <c r="F267" i="7"/>
  <c r="AE1514" i="4" s="1"/>
  <c r="F268" i="7"/>
  <c r="AE1031" i="4" s="1"/>
  <c r="F269" i="7"/>
  <c r="F270" i="7"/>
  <c r="AE1032" i="4" s="1"/>
  <c r="F271" i="7"/>
  <c r="AE1033" i="4" s="1"/>
  <c r="F272" i="7"/>
  <c r="AE1034" i="4" s="1"/>
  <c r="F273" i="7"/>
  <c r="AE1035" i="4" s="1"/>
  <c r="F274" i="7"/>
  <c r="F275" i="7"/>
  <c r="AE1037" i="4" s="1"/>
  <c r="F276" i="7"/>
  <c r="AE1038" i="4" s="1"/>
  <c r="F277" i="7"/>
  <c r="F278" i="7"/>
  <c r="F279" i="7"/>
  <c r="AE613" i="4" s="1"/>
  <c r="F280" i="7"/>
  <c r="AE423" i="4" s="1"/>
  <c r="F281" i="7"/>
  <c r="AE425" i="4" s="1"/>
  <c r="F282" i="7"/>
  <c r="AE427" i="4" s="1"/>
  <c r="F283" i="7"/>
  <c r="AE428" i="4" s="1"/>
  <c r="F284" i="7"/>
  <c r="AE136" i="4" s="1"/>
  <c r="F285" i="7"/>
  <c r="AE362" i="4" s="1"/>
  <c r="F286" i="7"/>
  <c r="AE1516" i="4" s="1"/>
  <c r="F287" i="7"/>
  <c r="AE1517" i="4" s="1"/>
  <c r="F288" i="7"/>
  <c r="AE1518" i="4" s="1"/>
  <c r="F289" i="7"/>
  <c r="AE1621" i="4" s="1"/>
  <c r="F290" i="7"/>
  <c r="AE430" i="4" s="1"/>
  <c r="F291" i="7"/>
  <c r="AE622" i="4" s="1"/>
  <c r="F292" i="7"/>
  <c r="AE623" i="4" s="1"/>
  <c r="F293" i="7"/>
  <c r="AE892" i="4" s="1"/>
  <c r="F294" i="7"/>
  <c r="AE141" i="4" s="1"/>
  <c r="F295" i="7"/>
  <c r="AE1039" i="4" s="1"/>
  <c r="F296" i="7"/>
  <c r="AE142" i="4" s="1"/>
  <c r="F297" i="7"/>
  <c r="AE626" i="4" s="1"/>
  <c r="F298" i="7"/>
  <c r="AE143" i="4" s="1"/>
  <c r="F299" i="7"/>
  <c r="AE1529" i="4" s="1"/>
  <c r="F300" i="7"/>
  <c r="AE1630" i="4" s="1"/>
  <c r="F301" i="7"/>
  <c r="AE1040" i="4"/>
  <c r="F123" i="7"/>
  <c r="AE841" i="4" s="1"/>
  <c r="F124" i="7"/>
  <c r="F125" i="7"/>
  <c r="AE1487" i="4" s="1"/>
  <c r="F126" i="7"/>
  <c r="AE971" i="4" s="1"/>
  <c r="F127" i="7"/>
  <c r="AE972" i="4" s="1"/>
  <c r="F128" i="7"/>
  <c r="AE973" i="4" s="1"/>
  <c r="F129" i="7"/>
  <c r="F130" i="7"/>
  <c r="F131" i="7"/>
  <c r="AE123" i="4" s="1"/>
  <c r="F132" i="7"/>
  <c r="AE974" i="4" s="1"/>
  <c r="F133" i="7"/>
  <c r="AE590" i="4" s="1"/>
  <c r="F134" i="7"/>
  <c r="AE975" i="4" s="1"/>
  <c r="F135" i="7"/>
  <c r="AE976" i="4" s="1"/>
  <c r="F136" i="7"/>
  <c r="AE387" i="4" s="1"/>
  <c r="F137" i="7"/>
  <c r="AE388" i="4" s="1"/>
  <c r="F138" i="7"/>
  <c r="AE977" i="4" s="1"/>
  <c r="F139" i="7"/>
  <c r="AE978" i="4"/>
  <c r="F140" i="7"/>
  <c r="AE389" i="4" s="1"/>
  <c r="F388" i="7"/>
  <c r="AE154" i="4" s="1"/>
  <c r="F389" i="7"/>
  <c r="AE451" i="4" s="1"/>
  <c r="F390" i="7"/>
  <c r="AE155" i="4" s="1"/>
  <c r="F391" i="7"/>
  <c r="AE1663" i="4" s="1"/>
  <c r="F392" i="7"/>
  <c r="AE1073" i="4" s="1"/>
  <c r="F88" i="7"/>
  <c r="AE1572" i="4" s="1"/>
  <c r="AE650" i="4"/>
  <c r="AE1215" i="4"/>
  <c r="AE222" i="4"/>
  <c r="E35" i="6"/>
  <c r="AC1116" i="4"/>
  <c r="AC1115" i="4"/>
  <c r="AC1114" i="4"/>
  <c r="AC1460" i="4"/>
  <c r="AC821" i="4"/>
  <c r="AC223" i="4"/>
  <c r="AC222" i="4"/>
  <c r="AC221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3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389" i="4"/>
  <c r="AC390" i="4"/>
  <c r="AC391" i="4"/>
  <c r="AC392" i="4"/>
  <c r="AC393" i="4"/>
  <c r="AC394" i="4"/>
  <c r="AC395" i="4"/>
  <c r="AC396" i="4"/>
  <c r="AC397" i="4"/>
  <c r="AC398" i="4"/>
  <c r="AC399" i="4"/>
  <c r="AC400" i="4"/>
  <c r="AC401" i="4"/>
  <c r="AC402" i="4"/>
  <c r="AC403" i="4"/>
  <c r="AC404" i="4"/>
  <c r="AC405" i="4"/>
  <c r="AC406" i="4"/>
  <c r="AC407" i="4"/>
  <c r="AC408" i="4"/>
  <c r="AC409" i="4"/>
  <c r="AC410" i="4"/>
  <c r="AC411" i="4"/>
  <c r="AC412" i="4"/>
  <c r="AC413" i="4"/>
  <c r="AC414" i="4"/>
  <c r="AC415" i="4"/>
  <c r="AC416" i="4"/>
  <c r="AC417" i="4"/>
  <c r="AC418" i="4"/>
  <c r="AC419" i="4"/>
  <c r="AC420" i="4"/>
  <c r="AC421" i="4"/>
  <c r="AC422" i="4"/>
  <c r="AC423" i="4"/>
  <c r="AC424" i="4"/>
  <c r="AC425" i="4"/>
  <c r="AC426" i="4"/>
  <c r="AC427" i="4"/>
  <c r="AC428" i="4"/>
  <c r="AC429" i="4"/>
  <c r="AC430" i="4"/>
  <c r="AC431" i="4"/>
  <c r="AC432" i="4"/>
  <c r="AC433" i="4"/>
  <c r="AC434" i="4"/>
  <c r="AC435" i="4"/>
  <c r="AC436" i="4"/>
  <c r="AC437" i="4"/>
  <c r="AC438" i="4"/>
  <c r="AC439" i="4"/>
  <c r="AC440" i="4"/>
  <c r="AC441" i="4"/>
  <c r="AC442" i="4"/>
  <c r="AC443" i="4"/>
  <c r="AC444" i="4"/>
  <c r="AC445" i="4"/>
  <c r="AC446" i="4"/>
  <c r="AC447" i="4"/>
  <c r="AC448" i="4"/>
  <c r="AC449" i="4"/>
  <c r="AC450" i="4"/>
  <c r="AC451" i="4"/>
  <c r="AC452" i="4"/>
  <c r="AC453" i="4"/>
  <c r="AC454" i="4"/>
  <c r="AC455" i="4"/>
  <c r="AC456" i="4"/>
  <c r="AC457" i="4"/>
  <c r="AC458" i="4"/>
  <c r="AC459" i="4"/>
  <c r="AC460" i="4"/>
  <c r="AC461" i="4"/>
  <c r="AC462" i="4"/>
  <c r="AC463" i="4"/>
  <c r="AC464" i="4"/>
  <c r="AC465" i="4"/>
  <c r="AC466" i="4"/>
  <c r="AC467" i="4"/>
  <c r="AC468" i="4"/>
  <c r="AC469" i="4"/>
  <c r="AC470" i="4"/>
  <c r="AC471" i="4"/>
  <c r="AC472" i="4"/>
  <c r="AC473" i="4"/>
  <c r="AC474" i="4"/>
  <c r="AC475" i="4"/>
  <c r="AC476" i="4"/>
  <c r="AC477" i="4"/>
  <c r="AC478" i="4"/>
  <c r="AC479" i="4"/>
  <c r="AC480" i="4"/>
  <c r="AC481" i="4"/>
  <c r="AC482" i="4"/>
  <c r="AC483" i="4"/>
  <c r="AC484" i="4"/>
  <c r="AC485" i="4"/>
  <c r="AC486" i="4"/>
  <c r="AC487" i="4"/>
  <c r="AC488" i="4"/>
  <c r="AC489" i="4"/>
  <c r="AC490" i="4"/>
  <c r="AC491" i="4"/>
  <c r="AC492" i="4"/>
  <c r="AC493" i="4"/>
  <c r="AC494" i="4"/>
  <c r="AC495" i="4"/>
  <c r="AC496" i="4"/>
  <c r="AC497" i="4"/>
  <c r="AC498" i="4"/>
  <c r="AC499" i="4"/>
  <c r="AC500" i="4"/>
  <c r="AC501" i="4"/>
  <c r="AC502" i="4"/>
  <c r="AC503" i="4"/>
  <c r="AC504" i="4"/>
  <c r="AC505" i="4"/>
  <c r="AC506" i="4"/>
  <c r="AC507" i="4"/>
  <c r="AC508" i="4"/>
  <c r="AC509" i="4"/>
  <c r="AC510" i="4"/>
  <c r="AC511" i="4"/>
  <c r="AC512" i="4"/>
  <c r="AC513" i="4"/>
  <c r="AC514" i="4"/>
  <c r="AC515" i="4"/>
  <c r="AC516" i="4"/>
  <c r="AC517" i="4"/>
  <c r="AC518" i="4"/>
  <c r="AC519" i="4"/>
  <c r="AC520" i="4"/>
  <c r="AC521" i="4"/>
  <c r="AC522" i="4"/>
  <c r="AC523" i="4"/>
  <c r="AC524" i="4"/>
  <c r="AC525" i="4"/>
  <c r="AC526" i="4"/>
  <c r="AC527" i="4"/>
  <c r="AC528" i="4"/>
  <c r="AC529" i="4"/>
  <c r="AC530" i="4"/>
  <c r="AC531" i="4"/>
  <c r="AC532" i="4"/>
  <c r="AC533" i="4"/>
  <c r="AC534" i="4"/>
  <c r="AC535" i="4"/>
  <c r="AC536" i="4"/>
  <c r="AC537" i="4"/>
  <c r="AC538" i="4"/>
  <c r="AC539" i="4"/>
  <c r="AC540" i="4"/>
  <c r="AC541" i="4"/>
  <c r="AC542" i="4"/>
  <c r="AC543" i="4"/>
  <c r="AC544" i="4"/>
  <c r="AC545" i="4"/>
  <c r="AC546" i="4"/>
  <c r="AC547" i="4"/>
  <c r="AC548" i="4"/>
  <c r="AC549" i="4"/>
  <c r="AC550" i="4"/>
  <c r="AC551" i="4"/>
  <c r="AC552" i="4"/>
  <c r="AC553" i="4"/>
  <c r="AC554" i="4"/>
  <c r="AC555" i="4"/>
  <c r="AC556" i="4"/>
  <c r="AC557" i="4"/>
  <c r="AC558" i="4"/>
  <c r="AC559" i="4"/>
  <c r="AC560" i="4"/>
  <c r="AC561" i="4"/>
  <c r="AC562" i="4"/>
  <c r="AC563" i="4"/>
  <c r="AC564" i="4"/>
  <c r="AC565" i="4"/>
  <c r="AC566" i="4"/>
  <c r="AC567" i="4"/>
  <c r="AC568" i="4"/>
  <c r="AC569" i="4"/>
  <c r="AC570" i="4"/>
  <c r="AC571" i="4"/>
  <c r="AC572" i="4"/>
  <c r="AC573" i="4"/>
  <c r="AC574" i="4"/>
  <c r="AC575" i="4"/>
  <c r="AC576" i="4"/>
  <c r="AC577" i="4"/>
  <c r="AC578" i="4"/>
  <c r="AC579" i="4"/>
  <c r="AC580" i="4"/>
  <c r="AC581" i="4"/>
  <c r="AC582" i="4"/>
  <c r="AC583" i="4"/>
  <c r="AC584" i="4"/>
  <c r="AC585" i="4"/>
  <c r="AC586" i="4"/>
  <c r="AC587" i="4"/>
  <c r="AC588" i="4"/>
  <c r="AC589" i="4"/>
  <c r="AC590" i="4"/>
  <c r="AC591" i="4"/>
  <c r="AC592" i="4"/>
  <c r="AC593" i="4"/>
  <c r="AC594" i="4"/>
  <c r="AC595" i="4"/>
  <c r="AC596" i="4"/>
  <c r="AC597" i="4"/>
  <c r="AC598" i="4"/>
  <c r="AC599" i="4"/>
  <c r="AC600" i="4"/>
  <c r="AC601" i="4"/>
  <c r="AC602" i="4"/>
  <c r="AC603" i="4"/>
  <c r="AC604" i="4"/>
  <c r="AC605" i="4"/>
  <c r="AC606" i="4"/>
  <c r="AC607" i="4"/>
  <c r="AC608" i="4"/>
  <c r="AC609" i="4"/>
  <c r="AC610" i="4"/>
  <c r="AC611" i="4"/>
  <c r="AC612" i="4"/>
  <c r="AC613" i="4"/>
  <c r="AC614" i="4"/>
  <c r="AC615" i="4"/>
  <c r="AC616" i="4"/>
  <c r="AC617" i="4"/>
  <c r="AC618" i="4"/>
  <c r="AC619" i="4"/>
  <c r="AC620" i="4"/>
  <c r="AC621" i="4"/>
  <c r="AC622" i="4"/>
  <c r="AC623" i="4"/>
  <c r="AC624" i="4"/>
  <c r="AC625" i="4"/>
  <c r="AC626" i="4"/>
  <c r="AC627" i="4"/>
  <c r="AC628" i="4"/>
  <c r="AC629" i="4"/>
  <c r="AC630" i="4"/>
  <c r="AC631" i="4"/>
  <c r="AC632" i="4"/>
  <c r="AC633" i="4"/>
  <c r="AC634" i="4"/>
  <c r="AC635" i="4"/>
  <c r="AC636" i="4"/>
  <c r="AC637" i="4"/>
  <c r="AC638" i="4"/>
  <c r="AC639" i="4"/>
  <c r="AC640" i="4"/>
  <c r="AC641" i="4"/>
  <c r="AC642" i="4"/>
  <c r="AC643" i="4"/>
  <c r="AC644" i="4"/>
  <c r="AC645" i="4"/>
  <c r="AC646" i="4"/>
  <c r="AC647" i="4"/>
  <c r="AC648" i="4"/>
  <c r="AC649" i="4"/>
  <c r="AC650" i="4"/>
  <c r="AC651" i="4"/>
  <c r="AC652" i="4"/>
  <c r="AC653" i="4"/>
  <c r="AC654" i="4"/>
  <c r="AC655" i="4"/>
  <c r="AC656" i="4"/>
  <c r="AC657" i="4"/>
  <c r="AC658" i="4"/>
  <c r="AC659" i="4"/>
  <c r="AC660" i="4"/>
  <c r="AC661" i="4"/>
  <c r="AC662" i="4"/>
  <c r="AC663" i="4"/>
  <c r="AC664" i="4"/>
  <c r="AC665" i="4"/>
  <c r="AC666" i="4"/>
  <c r="AC667" i="4"/>
  <c r="AC668" i="4"/>
  <c r="AC669" i="4"/>
  <c r="AC670" i="4"/>
  <c r="AC671" i="4"/>
  <c r="AC672" i="4"/>
  <c r="AC673" i="4"/>
  <c r="AC674" i="4"/>
  <c r="AC675" i="4"/>
  <c r="AC676" i="4"/>
  <c r="AC677" i="4"/>
  <c r="AC678" i="4"/>
  <c r="AC679" i="4"/>
  <c r="AC680" i="4"/>
  <c r="AC681" i="4"/>
  <c r="AC682" i="4"/>
  <c r="AC683" i="4"/>
  <c r="AC684" i="4"/>
  <c r="AC685" i="4"/>
  <c r="AC686" i="4"/>
  <c r="AC687" i="4"/>
  <c r="AC688" i="4"/>
  <c r="AC689" i="4"/>
  <c r="AC690" i="4"/>
  <c r="AC691" i="4"/>
  <c r="AC692" i="4"/>
  <c r="AC693" i="4"/>
  <c r="AC694" i="4"/>
  <c r="AC695" i="4"/>
  <c r="AC696" i="4"/>
  <c r="AC697" i="4"/>
  <c r="AC698" i="4"/>
  <c r="AC699" i="4"/>
  <c r="AC700" i="4"/>
  <c r="AC701" i="4"/>
  <c r="AC702" i="4"/>
  <c r="AC703" i="4"/>
  <c r="AC704" i="4"/>
  <c r="AC705" i="4"/>
  <c r="AC706" i="4"/>
  <c r="AC707" i="4"/>
  <c r="AC708" i="4"/>
  <c r="AC709" i="4"/>
  <c r="AC710" i="4"/>
  <c r="AC711" i="4"/>
  <c r="AC712" i="4"/>
  <c r="AC713" i="4"/>
  <c r="AC714" i="4"/>
  <c r="AC715" i="4"/>
  <c r="AC716" i="4"/>
  <c r="AC717" i="4"/>
  <c r="AC718" i="4"/>
  <c r="AC719" i="4"/>
  <c r="AC720" i="4"/>
  <c r="AC721" i="4"/>
  <c r="AC722" i="4"/>
  <c r="AC723" i="4"/>
  <c r="AC724" i="4"/>
  <c r="AC725" i="4"/>
  <c r="AC726" i="4"/>
  <c r="AC727" i="4"/>
  <c r="AC728" i="4"/>
  <c r="AC729" i="4"/>
  <c r="AC730" i="4"/>
  <c r="AC731" i="4"/>
  <c r="AC732" i="4"/>
  <c r="AC733" i="4"/>
  <c r="AC734" i="4"/>
  <c r="AC735" i="4"/>
  <c r="AC736" i="4"/>
  <c r="AC737" i="4"/>
  <c r="AC738" i="4"/>
  <c r="AC739" i="4"/>
  <c r="AC740" i="4"/>
  <c r="AC741" i="4"/>
  <c r="AC742" i="4"/>
  <c r="AC743" i="4"/>
  <c r="AC744" i="4"/>
  <c r="AC745" i="4"/>
  <c r="AC746" i="4"/>
  <c r="AC747" i="4"/>
  <c r="AC748" i="4"/>
  <c r="AC749" i="4"/>
  <c r="AC750" i="4"/>
  <c r="AC751" i="4"/>
  <c r="AC752" i="4"/>
  <c r="AC753" i="4"/>
  <c r="AC754" i="4"/>
  <c r="AC755" i="4"/>
  <c r="AC756" i="4"/>
  <c r="AC757" i="4"/>
  <c r="AC758" i="4"/>
  <c r="AC759" i="4"/>
  <c r="AC760" i="4"/>
  <c r="AC761" i="4"/>
  <c r="AC762" i="4"/>
  <c r="AC763" i="4"/>
  <c r="AC764" i="4"/>
  <c r="AC765" i="4"/>
  <c r="AC766" i="4"/>
  <c r="AC767" i="4"/>
  <c r="AC768" i="4"/>
  <c r="AC769" i="4"/>
  <c r="AC770" i="4"/>
  <c r="AC771" i="4"/>
  <c r="AC772" i="4"/>
  <c r="AC773" i="4"/>
  <c r="AC774" i="4"/>
  <c r="AC775" i="4"/>
  <c r="AC776" i="4"/>
  <c r="AC777" i="4"/>
  <c r="AC778" i="4"/>
  <c r="AC779" i="4"/>
  <c r="AC780" i="4"/>
  <c r="AC781" i="4"/>
  <c r="AC782" i="4"/>
  <c r="AC783" i="4"/>
  <c r="AC784" i="4"/>
  <c r="AC785" i="4"/>
  <c r="AC786" i="4"/>
  <c r="AC787" i="4"/>
  <c r="AC788" i="4"/>
  <c r="AC789" i="4"/>
  <c r="AC790" i="4"/>
  <c r="AC791" i="4"/>
  <c r="AC792" i="4"/>
  <c r="AC793" i="4"/>
  <c r="AC794" i="4"/>
  <c r="AC795" i="4"/>
  <c r="AC796" i="4"/>
  <c r="AC797" i="4"/>
  <c r="AC798" i="4"/>
  <c r="AC799" i="4"/>
  <c r="AC800" i="4"/>
  <c r="AC801" i="4"/>
  <c r="AC802" i="4"/>
  <c r="AC803" i="4"/>
  <c r="AC804" i="4"/>
  <c r="AC805" i="4"/>
  <c r="AC806" i="4"/>
  <c r="AC807" i="4"/>
  <c r="AC808" i="4"/>
  <c r="AC809" i="4"/>
  <c r="AC810" i="4"/>
  <c r="AC811" i="4"/>
  <c r="AC812" i="4"/>
  <c r="AC813" i="4"/>
  <c r="AC814" i="4"/>
  <c r="AC815" i="4"/>
  <c r="AC816" i="4"/>
  <c r="AC817" i="4"/>
  <c r="AC818" i="4"/>
  <c r="AC819" i="4"/>
  <c r="AC820" i="4"/>
  <c r="AC822" i="4"/>
  <c r="AC823" i="4"/>
  <c r="AC824" i="4"/>
  <c r="AC825" i="4"/>
  <c r="AC826" i="4"/>
  <c r="AC827" i="4"/>
  <c r="AC828" i="4"/>
  <c r="AC830" i="4"/>
  <c r="AC831" i="4"/>
  <c r="AC832" i="4"/>
  <c r="AC833" i="4"/>
  <c r="AC834" i="4"/>
  <c r="AC835" i="4"/>
  <c r="AC837" i="4"/>
  <c r="AC838" i="4"/>
  <c r="AC839" i="4"/>
  <c r="AC840" i="4"/>
  <c r="AC841" i="4"/>
  <c r="AC843" i="4"/>
  <c r="AC844" i="4"/>
  <c r="AC845" i="4"/>
  <c r="AC846" i="4"/>
  <c r="AC847" i="4"/>
  <c r="AC848" i="4"/>
  <c r="AC849" i="4"/>
  <c r="AC850" i="4"/>
  <c r="AC851" i="4"/>
  <c r="AC852" i="4"/>
  <c r="AC853" i="4"/>
  <c r="AC854" i="4"/>
  <c r="AC855" i="4"/>
  <c r="AC856" i="4"/>
  <c r="AC857" i="4"/>
  <c r="AC858" i="4"/>
  <c r="AC859" i="4"/>
  <c r="AC860" i="4"/>
  <c r="AC861" i="4"/>
  <c r="AC862" i="4"/>
  <c r="AC863" i="4"/>
  <c r="AC864" i="4"/>
  <c r="AC865" i="4"/>
  <c r="AC866" i="4"/>
  <c r="AC867" i="4"/>
  <c r="AC868" i="4"/>
  <c r="AC869" i="4"/>
  <c r="AC870" i="4"/>
  <c r="AC871" i="4"/>
  <c r="AC872" i="4"/>
  <c r="AC873" i="4"/>
  <c r="AC874" i="4"/>
  <c r="AC875" i="4"/>
  <c r="AC876" i="4"/>
  <c r="AC877" i="4"/>
  <c r="AC878" i="4"/>
  <c r="AC879" i="4"/>
  <c r="AC880" i="4"/>
  <c r="AC881" i="4"/>
  <c r="AC882" i="4"/>
  <c r="AC883" i="4"/>
  <c r="AC884" i="4"/>
  <c r="AC885" i="4"/>
  <c r="AC886" i="4"/>
  <c r="AC887" i="4"/>
  <c r="AC888" i="4"/>
  <c r="AC889" i="4"/>
  <c r="AC890" i="4"/>
  <c r="AC891" i="4"/>
  <c r="AC892" i="4"/>
  <c r="AC893" i="4"/>
  <c r="AC894" i="4"/>
  <c r="AC895" i="4"/>
  <c r="AC896" i="4"/>
  <c r="AC897" i="4"/>
  <c r="AC898" i="4"/>
  <c r="AC899" i="4"/>
  <c r="AC900" i="4"/>
  <c r="AC901" i="4"/>
  <c r="AC902" i="4"/>
  <c r="AC903" i="4"/>
  <c r="AC904" i="4"/>
  <c r="AC905" i="4"/>
  <c r="AC906" i="4"/>
  <c r="AC907" i="4"/>
  <c r="AC908" i="4"/>
  <c r="AC909" i="4"/>
  <c r="AC910" i="4"/>
  <c r="AC911" i="4"/>
  <c r="AC912" i="4"/>
  <c r="AC913" i="4"/>
  <c r="AC914" i="4"/>
  <c r="AC915" i="4"/>
  <c r="AC916" i="4"/>
  <c r="AC917" i="4"/>
  <c r="AC918" i="4"/>
  <c r="AC919" i="4"/>
  <c r="AC920" i="4"/>
  <c r="AC921" i="4"/>
  <c r="AC922" i="4"/>
  <c r="AC923" i="4"/>
  <c r="AC924" i="4"/>
  <c r="AC925" i="4"/>
  <c r="AC926" i="4"/>
  <c r="AC927" i="4"/>
  <c r="AC928" i="4"/>
  <c r="AC929" i="4"/>
  <c r="AC930" i="4"/>
  <c r="AC931" i="4"/>
  <c r="AC932" i="4"/>
  <c r="AC933" i="4"/>
  <c r="AC934" i="4"/>
  <c r="AC935" i="4"/>
  <c r="AC936" i="4"/>
  <c r="AC937" i="4"/>
  <c r="AC938" i="4"/>
  <c r="AC939" i="4"/>
  <c r="AC940" i="4"/>
  <c r="AC941" i="4"/>
  <c r="AC942" i="4"/>
  <c r="AC943" i="4"/>
  <c r="AC944" i="4"/>
  <c r="AC945" i="4"/>
  <c r="AC946" i="4"/>
  <c r="AC947" i="4"/>
  <c r="AC948" i="4"/>
  <c r="AC949" i="4"/>
  <c r="AC950" i="4"/>
  <c r="AC951" i="4"/>
  <c r="AC952" i="4"/>
  <c r="AC953" i="4"/>
  <c r="AC954" i="4"/>
  <c r="AC955" i="4"/>
  <c r="AC956" i="4"/>
  <c r="AC957" i="4"/>
  <c r="AC958" i="4"/>
  <c r="AC959" i="4"/>
  <c r="AC960" i="4"/>
  <c r="AC961" i="4"/>
  <c r="AC962" i="4"/>
  <c r="AC963" i="4"/>
  <c r="AC964" i="4"/>
  <c r="AC965" i="4"/>
  <c r="AC966" i="4"/>
  <c r="AC967" i="4"/>
  <c r="AC968" i="4"/>
  <c r="AC969" i="4"/>
  <c r="AC970" i="4"/>
  <c r="AC971" i="4"/>
  <c r="AC972" i="4"/>
  <c r="AC973" i="4"/>
  <c r="AC974" i="4"/>
  <c r="AC975" i="4"/>
  <c r="AC976" i="4"/>
  <c r="AC977" i="4"/>
  <c r="AC978" i="4"/>
  <c r="AC979" i="4"/>
  <c r="AC980" i="4"/>
  <c r="AC981" i="4"/>
  <c r="AC982" i="4"/>
  <c r="AC983" i="4"/>
  <c r="AC984" i="4"/>
  <c r="AC985" i="4"/>
  <c r="AC986" i="4"/>
  <c r="AC987" i="4"/>
  <c r="AC988" i="4"/>
  <c r="AC989" i="4"/>
  <c r="AC990" i="4"/>
  <c r="AC991" i="4"/>
  <c r="AC992" i="4"/>
  <c r="AC993" i="4"/>
  <c r="AC994" i="4"/>
  <c r="AC995" i="4"/>
  <c r="AC996" i="4"/>
  <c r="AC997" i="4"/>
  <c r="AC998" i="4"/>
  <c r="AC999" i="4"/>
  <c r="AC1000" i="4"/>
  <c r="AC1001" i="4"/>
  <c r="AC1002" i="4"/>
  <c r="AC1003" i="4"/>
  <c r="AC1004" i="4"/>
  <c r="AC1005" i="4"/>
  <c r="AC1006" i="4"/>
  <c r="AC1007" i="4"/>
  <c r="AC1008" i="4"/>
  <c r="AC1009" i="4"/>
  <c r="AC1010" i="4"/>
  <c r="AC1011" i="4"/>
  <c r="AC1012" i="4"/>
  <c r="AC1013" i="4"/>
  <c r="AC1014" i="4"/>
  <c r="AC1015" i="4"/>
  <c r="AC1016" i="4"/>
  <c r="AC1017" i="4"/>
  <c r="AC1018" i="4"/>
  <c r="AC1019" i="4"/>
  <c r="AC1020" i="4"/>
  <c r="AC1021" i="4"/>
  <c r="AC1022" i="4"/>
  <c r="AC1023" i="4"/>
  <c r="AC1024" i="4"/>
  <c r="AC1025" i="4"/>
  <c r="AC1026" i="4"/>
  <c r="AC1027" i="4"/>
  <c r="AC1028" i="4"/>
  <c r="AC1029" i="4"/>
  <c r="AC1030" i="4"/>
  <c r="AC1031" i="4"/>
  <c r="AC1032" i="4"/>
  <c r="AC1033" i="4"/>
  <c r="AC1034" i="4"/>
  <c r="AC1035" i="4"/>
  <c r="AC1036" i="4"/>
  <c r="AC1037" i="4"/>
  <c r="AC1038" i="4"/>
  <c r="AC1039" i="4"/>
  <c r="AC1040" i="4"/>
  <c r="AC1041" i="4"/>
  <c r="AC1042" i="4"/>
  <c r="AC1043" i="4"/>
  <c r="AC1044" i="4"/>
  <c r="AC1045" i="4"/>
  <c r="AC1046" i="4"/>
  <c r="AC1047" i="4"/>
  <c r="AC1048" i="4"/>
  <c r="AC1049" i="4"/>
  <c r="AC1050" i="4"/>
  <c r="AC1051" i="4"/>
  <c r="AC1052" i="4"/>
  <c r="AC1053" i="4"/>
  <c r="AC1054" i="4"/>
  <c r="AC1055" i="4"/>
  <c r="AC1056" i="4"/>
  <c r="AC1057" i="4"/>
  <c r="AC1058" i="4"/>
  <c r="AC1059" i="4"/>
  <c r="AC1060" i="4"/>
  <c r="AC1061" i="4"/>
  <c r="AC1063" i="4"/>
  <c r="AC1064" i="4"/>
  <c r="AC1065" i="4"/>
  <c r="AC1066" i="4"/>
  <c r="AC1067" i="4"/>
  <c r="AC1068" i="4"/>
  <c r="AC1069" i="4"/>
  <c r="AC1070" i="4"/>
  <c r="AC1071" i="4"/>
  <c r="AC1072" i="4"/>
  <c r="AC1073" i="4"/>
  <c r="AC1074" i="4"/>
  <c r="AC1075" i="4"/>
  <c r="AC1076" i="4"/>
  <c r="AC1077" i="4"/>
  <c r="AC1078" i="4"/>
  <c r="AC1079" i="4"/>
  <c r="AC1080" i="4"/>
  <c r="AC1081" i="4"/>
  <c r="AC1082" i="4"/>
  <c r="AC1083" i="4"/>
  <c r="AC1084" i="4"/>
  <c r="AC1085" i="4"/>
  <c r="AC1086" i="4"/>
  <c r="AC1087" i="4"/>
  <c r="AC1088" i="4"/>
  <c r="AC1089" i="4"/>
  <c r="AC1090" i="4"/>
  <c r="AC1091" i="4"/>
  <c r="AC1092" i="4"/>
  <c r="AC1093" i="4"/>
  <c r="AC1094" i="4"/>
  <c r="AC1095" i="4"/>
  <c r="AC1096" i="4"/>
  <c r="AC1097" i="4"/>
  <c r="AC1098" i="4"/>
  <c r="AC1099" i="4"/>
  <c r="AC1100" i="4"/>
  <c r="AC1101" i="4"/>
  <c r="AC1102" i="4"/>
  <c r="AC1103" i="4"/>
  <c r="AC1104" i="4"/>
  <c r="AC1105" i="4"/>
  <c r="AC1106" i="4"/>
  <c r="AC1107" i="4"/>
  <c r="AC1108" i="4"/>
  <c r="AC1109" i="4"/>
  <c r="AC1110" i="4"/>
  <c r="AC1111" i="4"/>
  <c r="AC1112" i="4"/>
  <c r="AC1113" i="4"/>
  <c r="AC1117" i="4"/>
  <c r="AC1118" i="4"/>
  <c r="AC1119" i="4"/>
  <c r="AC1120" i="4"/>
  <c r="AC1121" i="4"/>
  <c r="AC1122" i="4"/>
  <c r="AC1123" i="4"/>
  <c r="AC1124" i="4"/>
  <c r="AC1125" i="4"/>
  <c r="AC1126" i="4"/>
  <c r="AC1127" i="4"/>
  <c r="AC1128" i="4"/>
  <c r="AC1129" i="4"/>
  <c r="AC1130" i="4"/>
  <c r="AC1131" i="4"/>
  <c r="AC1132" i="4"/>
  <c r="AC1133" i="4"/>
  <c r="AC1134" i="4"/>
  <c r="AC1135" i="4"/>
  <c r="AC1136" i="4"/>
  <c r="AC1137" i="4"/>
  <c r="AC1138" i="4"/>
  <c r="AC1139" i="4"/>
  <c r="AC1140" i="4"/>
  <c r="AC1141" i="4"/>
  <c r="AC1142" i="4"/>
  <c r="AC1143" i="4"/>
  <c r="AC1144" i="4"/>
  <c r="AC1145" i="4"/>
  <c r="AC1146" i="4"/>
  <c r="AC1147" i="4"/>
  <c r="AC1148" i="4"/>
  <c r="AC1149" i="4"/>
  <c r="AC1150" i="4"/>
  <c r="AC1151" i="4"/>
  <c r="AC1152" i="4"/>
  <c r="AC1153" i="4"/>
  <c r="AC1154" i="4"/>
  <c r="AC1155" i="4"/>
  <c r="AC1156" i="4"/>
  <c r="AC1157" i="4"/>
  <c r="AC1158" i="4"/>
  <c r="AC1159" i="4"/>
  <c r="AC1160" i="4"/>
  <c r="AC1161" i="4"/>
  <c r="AC1162" i="4"/>
  <c r="AC1163" i="4"/>
  <c r="AC1164" i="4"/>
  <c r="AC1165" i="4"/>
  <c r="AC1166" i="4"/>
  <c r="AC1167" i="4"/>
  <c r="AC1168" i="4"/>
  <c r="AC1169" i="4"/>
  <c r="AC1170" i="4"/>
  <c r="AC1171" i="4"/>
  <c r="AC1172" i="4"/>
  <c r="AC1173" i="4"/>
  <c r="AC1174" i="4"/>
  <c r="AC1175" i="4"/>
  <c r="AC1176" i="4"/>
  <c r="AC1177" i="4"/>
  <c r="AC1178" i="4"/>
  <c r="AC1179" i="4"/>
  <c r="AC1180" i="4"/>
  <c r="AC1181" i="4"/>
  <c r="AC1182" i="4"/>
  <c r="AC1183" i="4"/>
  <c r="AC1184" i="4"/>
  <c r="AC1185" i="4"/>
  <c r="AC1186" i="4"/>
  <c r="AC1187" i="4"/>
  <c r="AC1188" i="4"/>
  <c r="AC1189" i="4"/>
  <c r="AC1190" i="4"/>
  <c r="AC1191" i="4"/>
  <c r="AC1192" i="4"/>
  <c r="AC1193" i="4"/>
  <c r="AC1194" i="4"/>
  <c r="AC1195" i="4"/>
  <c r="AC1196" i="4"/>
  <c r="AC1197" i="4"/>
  <c r="AC1198" i="4"/>
  <c r="AC1199" i="4"/>
  <c r="AC1200" i="4"/>
  <c r="AC1201" i="4"/>
  <c r="AC1202" i="4"/>
  <c r="AC1203" i="4"/>
  <c r="AC1204" i="4"/>
  <c r="AC1205" i="4"/>
  <c r="AC1206" i="4"/>
  <c r="AC1207" i="4"/>
  <c r="AC1208" i="4"/>
  <c r="AC1209" i="4"/>
  <c r="AC1210" i="4"/>
  <c r="AC1211" i="4"/>
  <c r="AC1212" i="4"/>
  <c r="AC1213" i="4"/>
  <c r="AC1214" i="4"/>
  <c r="AC1215" i="4"/>
  <c r="AC1216" i="4"/>
  <c r="AC1217" i="4"/>
  <c r="AC1218" i="4"/>
  <c r="AC1219" i="4"/>
  <c r="AC1220" i="4"/>
  <c r="AC1221" i="4"/>
  <c r="AC1222" i="4"/>
  <c r="AC1223" i="4"/>
  <c r="AC1224" i="4"/>
  <c r="AC1225" i="4"/>
  <c r="AC1226" i="4"/>
  <c r="AC1227" i="4"/>
  <c r="AC1228" i="4"/>
  <c r="AC1229" i="4"/>
  <c r="AC1230" i="4"/>
  <c r="AC1231" i="4"/>
  <c r="AC1232" i="4"/>
  <c r="AC1233" i="4"/>
  <c r="AC1234" i="4"/>
  <c r="AC1235" i="4"/>
  <c r="AC1236" i="4"/>
  <c r="AC1237" i="4"/>
  <c r="AC1238" i="4"/>
  <c r="AC1239" i="4"/>
  <c r="AC1240" i="4"/>
  <c r="AC1241" i="4"/>
  <c r="AC1242" i="4"/>
  <c r="AC1243" i="4"/>
  <c r="AC1244" i="4"/>
  <c r="AC1245" i="4"/>
  <c r="AC1246" i="4"/>
  <c r="AC1247" i="4"/>
  <c r="AC1248" i="4"/>
  <c r="AC1249" i="4"/>
  <c r="AC1250" i="4"/>
  <c r="AC1251" i="4"/>
  <c r="AC1252" i="4"/>
  <c r="AC1253" i="4"/>
  <c r="AC1254" i="4"/>
  <c r="AC1255" i="4"/>
  <c r="AC1256" i="4"/>
  <c r="AC1257" i="4"/>
  <c r="AC1258" i="4"/>
  <c r="AC1259" i="4"/>
  <c r="AC1260" i="4"/>
  <c r="AC1261" i="4"/>
  <c r="AC1262" i="4"/>
  <c r="AC1263" i="4"/>
  <c r="AC1264" i="4"/>
  <c r="AC1265" i="4"/>
  <c r="AC1266" i="4"/>
  <c r="AC1267" i="4"/>
  <c r="AC1268" i="4"/>
  <c r="AC1269" i="4"/>
  <c r="AC1270" i="4"/>
  <c r="AC1271" i="4"/>
  <c r="AC1272" i="4"/>
  <c r="AC1273" i="4"/>
  <c r="AC1274" i="4"/>
  <c r="AC1275" i="4"/>
  <c r="AC1276" i="4"/>
  <c r="AC1277" i="4"/>
  <c r="AC1278" i="4"/>
  <c r="AC1279" i="4"/>
  <c r="AC1280" i="4"/>
  <c r="AC1281" i="4"/>
  <c r="AC1282" i="4"/>
  <c r="AC1283" i="4"/>
  <c r="AC1284" i="4"/>
  <c r="AC1285" i="4"/>
  <c r="AC1286" i="4"/>
  <c r="AC1287" i="4"/>
  <c r="AC1288" i="4"/>
  <c r="AC1289" i="4"/>
  <c r="AC1290" i="4"/>
  <c r="AC1291" i="4"/>
  <c r="AC1292" i="4"/>
  <c r="AC1294" i="4"/>
  <c r="AC1295" i="4"/>
  <c r="AC1296" i="4"/>
  <c r="AC1297" i="4"/>
  <c r="AC1298" i="4"/>
  <c r="AC1299" i="4"/>
  <c r="AC1300" i="4"/>
  <c r="AC1301" i="4"/>
  <c r="AC1302" i="4"/>
  <c r="AC1303" i="4"/>
  <c r="AC1304" i="4"/>
  <c r="AC1305" i="4"/>
  <c r="AC1306" i="4"/>
  <c r="AC1307" i="4"/>
  <c r="AC1308" i="4"/>
  <c r="AC1309" i="4"/>
  <c r="AC1310" i="4"/>
  <c r="AC1311" i="4"/>
  <c r="AC1312" i="4"/>
  <c r="AC1313" i="4"/>
  <c r="AC1314" i="4"/>
  <c r="AC1315" i="4"/>
  <c r="AC1316" i="4"/>
  <c r="AC1317" i="4"/>
  <c r="AC1318" i="4"/>
  <c r="AC1319" i="4"/>
  <c r="AC1320" i="4"/>
  <c r="AC1321" i="4"/>
  <c r="AC1322" i="4"/>
  <c r="AC1323" i="4"/>
  <c r="AC1324" i="4"/>
  <c r="AC1325" i="4"/>
  <c r="AC1326" i="4"/>
  <c r="AC1327" i="4"/>
  <c r="AC1328" i="4"/>
  <c r="AC1329" i="4"/>
  <c r="AC1330" i="4"/>
  <c r="AC1331" i="4"/>
  <c r="AC1332" i="4"/>
  <c r="AC1333" i="4"/>
  <c r="AC1334" i="4"/>
  <c r="AC1335" i="4"/>
  <c r="AC1336" i="4"/>
  <c r="AC1337" i="4"/>
  <c r="AC1338" i="4"/>
  <c r="AC1339" i="4"/>
  <c r="AC1340" i="4"/>
  <c r="AC1341" i="4"/>
  <c r="AC1342" i="4"/>
  <c r="AC1343" i="4"/>
  <c r="AC1344" i="4"/>
  <c r="AC1345" i="4"/>
  <c r="AC1346" i="4"/>
  <c r="AC1347" i="4"/>
  <c r="AC1348" i="4"/>
  <c r="AC1349" i="4"/>
  <c r="AC1350" i="4"/>
  <c r="AC1351" i="4"/>
  <c r="AC1352" i="4"/>
  <c r="AC1353" i="4"/>
  <c r="AC1354" i="4"/>
  <c r="AC1355" i="4"/>
  <c r="AC1356" i="4"/>
  <c r="AC1357" i="4"/>
  <c r="AC1358" i="4"/>
  <c r="AC1359" i="4"/>
  <c r="AC1360" i="4"/>
  <c r="AC1361" i="4"/>
  <c r="AC1362" i="4"/>
  <c r="AC1363" i="4"/>
  <c r="AC1364" i="4"/>
  <c r="AC1365" i="4"/>
  <c r="AC1366" i="4"/>
  <c r="AC1367" i="4"/>
  <c r="AC1368" i="4"/>
  <c r="AC1369" i="4"/>
  <c r="AC1370" i="4"/>
  <c r="AC1371" i="4"/>
  <c r="AC1372" i="4"/>
  <c r="AC1373" i="4"/>
  <c r="AC1374" i="4"/>
  <c r="AC1375" i="4"/>
  <c r="AC1376" i="4"/>
  <c r="AC1377" i="4"/>
  <c r="AC1378" i="4"/>
  <c r="AC1379" i="4"/>
  <c r="AC1380" i="4"/>
  <c r="AC1381" i="4"/>
  <c r="AC1382" i="4"/>
  <c r="AC1383" i="4"/>
  <c r="AC1384" i="4"/>
  <c r="AC1385" i="4"/>
  <c r="AC1386" i="4"/>
  <c r="AC1387" i="4"/>
  <c r="AC1388" i="4"/>
  <c r="AC1389" i="4"/>
  <c r="AC1390" i="4"/>
  <c r="AC1391" i="4"/>
  <c r="AC1392" i="4"/>
  <c r="AC1393" i="4"/>
  <c r="AC1394" i="4"/>
  <c r="AC1395" i="4"/>
  <c r="AC1396" i="4"/>
  <c r="AC1397" i="4"/>
  <c r="AC1398" i="4"/>
  <c r="AC1399" i="4"/>
  <c r="AC1400" i="4"/>
  <c r="AC1401" i="4"/>
  <c r="AC1402" i="4"/>
  <c r="AC1403" i="4"/>
  <c r="AC1404" i="4"/>
  <c r="AC1405" i="4"/>
  <c r="AC1406" i="4"/>
  <c r="AC1407" i="4"/>
  <c r="AC1408" i="4"/>
  <c r="AC1409" i="4"/>
  <c r="AC1410" i="4"/>
  <c r="AC1411" i="4"/>
  <c r="AC1412" i="4"/>
  <c r="AC1413" i="4"/>
  <c r="AC1414" i="4"/>
  <c r="AC1415" i="4"/>
  <c r="AC1416" i="4"/>
  <c r="AC1417" i="4"/>
  <c r="AC1418" i="4"/>
  <c r="AC1419" i="4"/>
  <c r="AC1420" i="4"/>
  <c r="AC1421" i="4"/>
  <c r="AC1422" i="4"/>
  <c r="AC1423" i="4"/>
  <c r="AC1424" i="4"/>
  <c r="AC1425" i="4"/>
  <c r="AC1426" i="4"/>
  <c r="AC1427" i="4"/>
  <c r="AC1428" i="4"/>
  <c r="AC1429" i="4"/>
  <c r="AC1430" i="4"/>
  <c r="AC1431" i="4"/>
  <c r="AC1432" i="4"/>
  <c r="AC1433" i="4"/>
  <c r="AC1434" i="4"/>
  <c r="AC1435" i="4"/>
  <c r="AC1436" i="4"/>
  <c r="AC1437" i="4"/>
  <c r="AC1438" i="4"/>
  <c r="AC1439" i="4"/>
  <c r="AC1440" i="4"/>
  <c r="AC1441" i="4"/>
  <c r="AC1442" i="4"/>
  <c r="AC1443" i="4"/>
  <c r="AC1444" i="4"/>
  <c r="AC1445" i="4"/>
  <c r="AC1446" i="4"/>
  <c r="AC1447" i="4"/>
  <c r="AC1448" i="4"/>
  <c r="AC1449" i="4"/>
  <c r="AC1450" i="4"/>
  <c r="AC1451" i="4"/>
  <c r="AC1452" i="4"/>
  <c r="AC1453" i="4"/>
  <c r="AC1454" i="4"/>
  <c r="AC1455" i="4"/>
  <c r="AC1456" i="4"/>
  <c r="AC1457" i="4"/>
  <c r="AC1458" i="4"/>
  <c r="AC1459" i="4"/>
  <c r="AC1461" i="4"/>
  <c r="AC1462" i="4"/>
  <c r="AC1463" i="4"/>
  <c r="AC1464" i="4"/>
  <c r="AC1465" i="4"/>
  <c r="AC1466" i="4"/>
  <c r="AC1467" i="4"/>
  <c r="AC1468" i="4"/>
  <c r="AC1469" i="4"/>
  <c r="AC1470" i="4"/>
  <c r="AC1471" i="4"/>
  <c r="AC1472" i="4"/>
  <c r="AC1473" i="4"/>
  <c r="AC1474" i="4"/>
  <c r="AC1475" i="4"/>
  <c r="AC1476" i="4"/>
  <c r="AC1477" i="4"/>
  <c r="AC1478" i="4"/>
  <c r="AC1479" i="4"/>
  <c r="AC1480" i="4"/>
  <c r="AC1481" i="4"/>
  <c r="AC1482" i="4"/>
  <c r="AC1483" i="4"/>
  <c r="AC1484" i="4"/>
  <c r="AC1485" i="4"/>
  <c r="AC1486" i="4"/>
  <c r="AC1487" i="4"/>
  <c r="AC1488" i="4"/>
  <c r="AC1489" i="4"/>
  <c r="AC1490" i="4"/>
  <c r="AC1491" i="4"/>
  <c r="AC1492" i="4"/>
  <c r="AC1493" i="4"/>
  <c r="AC1494" i="4"/>
  <c r="AC1495" i="4"/>
  <c r="AC1496" i="4"/>
  <c r="AC1497" i="4"/>
  <c r="AC1498" i="4"/>
  <c r="AC1499" i="4"/>
  <c r="AC1500" i="4"/>
  <c r="AC1501" i="4"/>
  <c r="AC1502" i="4"/>
  <c r="AC1503" i="4"/>
  <c r="AC1504" i="4"/>
  <c r="AC1505" i="4"/>
  <c r="AC1506" i="4"/>
  <c r="AC1507" i="4"/>
  <c r="AC1508" i="4"/>
  <c r="AC1509" i="4"/>
  <c r="AC1510" i="4"/>
  <c r="AC1511" i="4"/>
  <c r="AC1512" i="4"/>
  <c r="AC1513" i="4"/>
  <c r="AC1514" i="4"/>
  <c r="AC1515" i="4"/>
  <c r="AC1516" i="4"/>
  <c r="AC1517" i="4"/>
  <c r="AC1518" i="4"/>
  <c r="AC1519" i="4"/>
  <c r="AC1520" i="4"/>
  <c r="AC1521" i="4"/>
  <c r="AC1522" i="4"/>
  <c r="AC1523" i="4"/>
  <c r="AC1524" i="4"/>
  <c r="AC1525" i="4"/>
  <c r="AC1526" i="4"/>
  <c r="AC1527" i="4"/>
  <c r="AC1528" i="4"/>
  <c r="AC1529" i="4"/>
  <c r="AC1530" i="4"/>
  <c r="AC1531" i="4"/>
  <c r="AC1532" i="4"/>
  <c r="AC1533" i="4"/>
  <c r="AC1534" i="4"/>
  <c r="AC1535" i="4"/>
  <c r="AC1536" i="4"/>
  <c r="AC1537" i="4"/>
  <c r="AC1538" i="4"/>
  <c r="AC1539" i="4"/>
  <c r="AC1540" i="4"/>
  <c r="AC1541" i="4"/>
  <c r="AC1542" i="4"/>
  <c r="AC1543" i="4"/>
  <c r="AC1544" i="4"/>
  <c r="AC1545" i="4"/>
  <c r="AC1546" i="4"/>
  <c r="AC1547" i="4"/>
  <c r="AC1548" i="4"/>
  <c r="AC1549" i="4"/>
  <c r="AC1550" i="4"/>
  <c r="AC1551" i="4"/>
  <c r="AC1552" i="4"/>
  <c r="AC1553" i="4"/>
  <c r="AC1554" i="4"/>
  <c r="AC1555" i="4"/>
  <c r="AC1556" i="4"/>
  <c r="AC1557" i="4"/>
  <c r="AC1558" i="4"/>
  <c r="AC1559" i="4"/>
  <c r="AC1560" i="4"/>
  <c r="AC1561" i="4"/>
  <c r="AC1562" i="4"/>
  <c r="AC1563" i="4"/>
  <c r="AC1565" i="4"/>
  <c r="AC1566" i="4"/>
  <c r="AC1567" i="4"/>
  <c r="AC1568" i="4"/>
  <c r="AC1569" i="4"/>
  <c r="AC1570" i="4"/>
  <c r="AC1571" i="4"/>
  <c r="AC1572" i="4"/>
  <c r="AC1573" i="4"/>
  <c r="AC1574" i="4"/>
  <c r="AC1575" i="4"/>
  <c r="AC1576" i="4"/>
  <c r="AC1577" i="4"/>
  <c r="AC1578" i="4"/>
  <c r="AC1579" i="4"/>
  <c r="AC1580" i="4"/>
  <c r="AC1581" i="4"/>
  <c r="AC1582" i="4"/>
  <c r="AC1583" i="4"/>
  <c r="AC1584" i="4"/>
  <c r="AC1585" i="4"/>
  <c r="AC1586" i="4"/>
  <c r="AC1587" i="4"/>
  <c r="AC1588" i="4"/>
  <c r="AC1589" i="4"/>
  <c r="AC1590" i="4"/>
  <c r="AC1591" i="4"/>
  <c r="AC1592" i="4"/>
  <c r="AC1593" i="4"/>
  <c r="AC1594" i="4"/>
  <c r="AC1595" i="4"/>
  <c r="AC1596" i="4"/>
  <c r="AC1597" i="4"/>
  <c r="AC1598" i="4"/>
  <c r="AC1599" i="4"/>
  <c r="AC1600" i="4"/>
  <c r="AC1601" i="4"/>
  <c r="AC1602" i="4"/>
  <c r="AC1603" i="4"/>
  <c r="AC1604" i="4"/>
  <c r="AC1605" i="4"/>
  <c r="AC1606" i="4"/>
  <c r="AC1607" i="4"/>
  <c r="AC1608" i="4"/>
  <c r="AC1609" i="4"/>
  <c r="AC1610" i="4"/>
  <c r="AC1611" i="4"/>
  <c r="AC1612" i="4"/>
  <c r="AC1613" i="4"/>
  <c r="AC1614" i="4"/>
  <c r="AC1615" i="4"/>
  <c r="AC1616" i="4"/>
  <c r="AC1617" i="4"/>
  <c r="AC1618" i="4"/>
  <c r="AC1619" i="4"/>
  <c r="AC1620" i="4"/>
  <c r="AC1621" i="4"/>
  <c r="AC1622" i="4"/>
  <c r="AC1623" i="4"/>
  <c r="AC1624" i="4"/>
  <c r="AC1625" i="4"/>
  <c r="AC1626" i="4"/>
  <c r="AC1627" i="4"/>
  <c r="AC1628" i="4"/>
  <c r="AC1629" i="4"/>
  <c r="AC1630" i="4"/>
  <c r="AC1631" i="4"/>
  <c r="AC1632" i="4"/>
  <c r="AC1633" i="4"/>
  <c r="AC1634" i="4"/>
  <c r="AC1635" i="4"/>
  <c r="AC1636" i="4"/>
  <c r="AC1637" i="4"/>
  <c r="AC1638" i="4"/>
  <c r="AC1639" i="4"/>
  <c r="AC1640" i="4"/>
  <c r="AC1641" i="4"/>
  <c r="AC1642" i="4"/>
  <c r="AC1643" i="4"/>
  <c r="AC1644" i="4"/>
  <c r="AC1645" i="4"/>
  <c r="AC1646" i="4"/>
  <c r="AC1647" i="4"/>
  <c r="AC1648" i="4"/>
  <c r="AC1649" i="4"/>
  <c r="AC1650" i="4"/>
  <c r="AC1651" i="4"/>
  <c r="AC1652" i="4"/>
  <c r="AC1653" i="4"/>
  <c r="AC1654" i="4"/>
  <c r="AC1655" i="4"/>
  <c r="AC1656" i="4"/>
  <c r="AC1657" i="4"/>
  <c r="AC1658" i="4"/>
  <c r="AC1659" i="4"/>
  <c r="AC1660" i="4"/>
  <c r="AC1661" i="4"/>
  <c r="AC1662" i="4"/>
  <c r="AC1663" i="4"/>
  <c r="AC1664" i="4"/>
  <c r="AC1665" i="4"/>
  <c r="AC1666" i="4"/>
  <c r="AC1667" i="4"/>
  <c r="AC1668" i="4"/>
  <c r="AC1669" i="4"/>
  <c r="AC1670" i="4"/>
  <c r="AC1671" i="4"/>
  <c r="AC1672" i="4"/>
  <c r="AC1673" i="4"/>
  <c r="AC1674" i="4"/>
  <c r="AC1675" i="4"/>
  <c r="AC1676" i="4"/>
  <c r="AC1677" i="4"/>
  <c r="AC1678" i="4"/>
  <c r="AC1679" i="4"/>
  <c r="AC1680" i="4"/>
  <c r="AC1681" i="4"/>
  <c r="AC1682" i="4"/>
  <c r="AC1683" i="4"/>
  <c r="AC1684" i="4"/>
  <c r="AC1685" i="4"/>
  <c r="AC1686" i="4"/>
  <c r="AC1687" i="4"/>
  <c r="AC1688" i="4"/>
  <c r="AC1689" i="4"/>
  <c r="AC1690" i="4"/>
  <c r="AC1691" i="4"/>
  <c r="AC1692" i="4"/>
  <c r="AC1693" i="4"/>
  <c r="AC1694" i="4"/>
  <c r="AC1695" i="4"/>
  <c r="AC1696" i="4"/>
  <c r="AC1697" i="4"/>
  <c r="AC1698" i="4"/>
  <c r="AC1699" i="4"/>
  <c r="AC1700" i="4"/>
  <c r="AC1701" i="4"/>
  <c r="AC1702" i="4"/>
  <c r="AC1703" i="4"/>
  <c r="AC1704" i="4"/>
  <c r="AC1705" i="4"/>
  <c r="AC1706" i="4"/>
  <c r="AC1707" i="4"/>
  <c r="AC1708" i="4"/>
  <c r="AC1709" i="4"/>
  <c r="AC1710" i="4"/>
  <c r="AC1711" i="4"/>
  <c r="AC1712" i="4"/>
  <c r="AC1713" i="4"/>
  <c r="AC1714" i="4"/>
  <c r="AC1715" i="4"/>
  <c r="AC1716" i="4"/>
  <c r="AC1717" i="4"/>
  <c r="AC1718" i="4"/>
  <c r="AC1719" i="4"/>
  <c r="AC1720" i="4"/>
  <c r="AC1721" i="4"/>
  <c r="AC1722" i="4"/>
  <c r="AC1723" i="4"/>
  <c r="AC1724" i="4"/>
  <c r="AC1725" i="4"/>
  <c r="AC1726" i="4"/>
  <c r="AC1727" i="4"/>
  <c r="AC1728" i="4"/>
  <c r="AC1729" i="4"/>
  <c r="AC1730" i="4"/>
  <c r="AC1731" i="4"/>
  <c r="AC1732" i="4"/>
  <c r="AC1733" i="4"/>
  <c r="AC1734" i="4"/>
  <c r="AC1735" i="4"/>
  <c r="AC1736" i="4"/>
  <c r="AC1737" i="4"/>
  <c r="AC1738" i="4"/>
  <c r="AC1739" i="4"/>
  <c r="AC1740" i="4"/>
  <c r="AC1741" i="4"/>
  <c r="AC1742" i="4"/>
  <c r="AC102" i="4"/>
  <c r="D35" i="6"/>
  <c r="C35" i="6"/>
  <c r="U1742" i="4"/>
  <c r="X1742" i="4" s="1"/>
  <c r="U1741" i="4"/>
  <c r="X1741" i="4" s="1"/>
  <c r="U1740" i="4"/>
  <c r="X1740" i="4" s="1"/>
  <c r="U1739" i="4"/>
  <c r="X1739" i="4" s="1"/>
  <c r="U1738" i="4"/>
  <c r="X1738" i="4" s="1"/>
  <c r="U1737" i="4"/>
  <c r="X1737" i="4" s="1"/>
  <c r="U1736" i="4"/>
  <c r="X1736" i="4" s="1"/>
  <c r="U1735" i="4"/>
  <c r="X1735" i="4" s="1"/>
  <c r="U1734" i="4"/>
  <c r="X1734" i="4" s="1"/>
  <c r="U1733" i="4"/>
  <c r="X1733" i="4" s="1"/>
  <c r="U1732" i="4"/>
  <c r="X1732" i="4" s="1"/>
  <c r="U1731" i="4"/>
  <c r="X1731" i="4" s="1"/>
  <c r="U1730" i="4"/>
  <c r="X1730" i="4" s="1"/>
  <c r="U1729" i="4"/>
  <c r="X1729" i="4" s="1"/>
  <c r="U1728" i="4"/>
  <c r="X1728" i="4" s="1"/>
  <c r="U1727" i="4"/>
  <c r="X1727" i="4" s="1"/>
  <c r="U1726" i="4"/>
  <c r="X1726" i="4" s="1"/>
  <c r="U1725" i="4"/>
  <c r="X1725" i="4" s="1"/>
  <c r="U1724" i="4"/>
  <c r="X1724" i="4" s="1"/>
  <c r="U1723" i="4"/>
  <c r="X1723" i="4" s="1"/>
  <c r="U1722" i="4"/>
  <c r="X1722" i="4" s="1"/>
  <c r="U1721" i="4"/>
  <c r="X1721" i="4" s="1"/>
  <c r="U1720" i="4"/>
  <c r="X1720" i="4" s="1"/>
  <c r="U1719" i="4"/>
  <c r="X1719" i="4" s="1"/>
  <c r="U1718" i="4"/>
  <c r="X1718" i="4" s="1"/>
  <c r="U1717" i="4"/>
  <c r="X1717" i="4" s="1"/>
  <c r="U1716" i="4"/>
  <c r="X1716" i="4" s="1"/>
  <c r="U1715" i="4"/>
  <c r="X1715" i="4" s="1"/>
  <c r="U1714" i="4"/>
  <c r="X1714" i="4" s="1"/>
  <c r="U1713" i="4"/>
  <c r="X1713" i="4" s="1"/>
  <c r="U1712" i="4"/>
  <c r="X1712" i="4" s="1"/>
  <c r="U1711" i="4"/>
  <c r="X1711" i="4" s="1"/>
  <c r="U1710" i="4"/>
  <c r="X1710" i="4" s="1"/>
  <c r="U1709" i="4"/>
  <c r="X1709" i="4" s="1"/>
  <c r="U1708" i="4"/>
  <c r="X1708" i="4" s="1"/>
  <c r="U1707" i="4"/>
  <c r="X1707" i="4" s="1"/>
  <c r="U1706" i="4"/>
  <c r="X1706" i="4" s="1"/>
  <c r="U1705" i="4"/>
  <c r="X1705" i="4" s="1"/>
  <c r="U1704" i="4"/>
  <c r="X1704" i="4" s="1"/>
  <c r="U1703" i="4"/>
  <c r="X1703" i="4" s="1"/>
  <c r="U1702" i="4"/>
  <c r="X1702" i="4" s="1"/>
  <c r="U1701" i="4"/>
  <c r="X1701" i="4" s="1"/>
  <c r="U1700" i="4"/>
  <c r="X1700" i="4" s="1"/>
  <c r="U1699" i="4"/>
  <c r="X1699" i="4" s="1"/>
  <c r="U1698" i="4"/>
  <c r="X1698" i="4" s="1"/>
  <c r="U1697" i="4"/>
  <c r="X1697" i="4" s="1"/>
  <c r="U1696" i="4"/>
  <c r="X1696" i="4" s="1"/>
  <c r="U1695" i="4"/>
  <c r="X1695" i="4" s="1"/>
  <c r="U1694" i="4"/>
  <c r="X1694" i="4" s="1"/>
  <c r="U1693" i="4"/>
  <c r="X1693" i="4" s="1"/>
  <c r="U1692" i="4"/>
  <c r="X1692" i="4" s="1"/>
  <c r="U1691" i="4"/>
  <c r="X1691" i="4" s="1"/>
  <c r="U1690" i="4"/>
  <c r="X1690" i="4" s="1"/>
  <c r="U1689" i="4"/>
  <c r="X1689" i="4" s="1"/>
  <c r="U1688" i="4"/>
  <c r="X1688" i="4" s="1"/>
  <c r="U1687" i="4"/>
  <c r="X1687" i="4" s="1"/>
  <c r="U1686" i="4"/>
  <c r="X1686" i="4" s="1"/>
  <c r="U1685" i="4"/>
  <c r="X1685" i="4" s="1"/>
  <c r="U1684" i="4"/>
  <c r="X1684" i="4" s="1"/>
  <c r="U1683" i="4"/>
  <c r="X1683" i="4" s="1"/>
  <c r="U1682" i="4"/>
  <c r="X1682" i="4" s="1"/>
  <c r="U1681" i="4"/>
  <c r="X1681" i="4" s="1"/>
  <c r="U1680" i="4"/>
  <c r="X1680" i="4" s="1"/>
  <c r="U1679" i="4"/>
  <c r="X1679" i="4" s="1"/>
  <c r="U1678" i="4"/>
  <c r="X1678" i="4" s="1"/>
  <c r="U1677" i="4"/>
  <c r="X1677" i="4" s="1"/>
  <c r="U1676" i="4"/>
  <c r="X1676" i="4" s="1"/>
  <c r="U1675" i="4"/>
  <c r="X1675" i="4" s="1"/>
  <c r="U1674" i="4"/>
  <c r="X1674" i="4" s="1"/>
  <c r="U1673" i="4"/>
  <c r="X1673" i="4" s="1"/>
  <c r="U1672" i="4"/>
  <c r="X1672" i="4" s="1"/>
  <c r="U1671" i="4"/>
  <c r="X1671" i="4" s="1"/>
  <c r="U1670" i="4"/>
  <c r="X1670" i="4" s="1"/>
  <c r="U1669" i="4"/>
  <c r="X1669" i="4" s="1"/>
  <c r="U1668" i="4"/>
  <c r="X1668" i="4" s="1"/>
  <c r="U1667" i="4"/>
  <c r="X1667" i="4" s="1"/>
  <c r="U1666" i="4"/>
  <c r="X1666" i="4" s="1"/>
  <c r="U1665" i="4"/>
  <c r="X1665" i="4" s="1"/>
  <c r="U1664" i="4"/>
  <c r="X1664" i="4" s="1"/>
  <c r="U1663" i="4"/>
  <c r="X1663" i="4" s="1"/>
  <c r="U1662" i="4"/>
  <c r="X1662" i="4" s="1"/>
  <c r="U1661" i="4"/>
  <c r="X1661" i="4" s="1"/>
  <c r="U1660" i="4"/>
  <c r="X1660" i="4" s="1"/>
  <c r="U1659" i="4"/>
  <c r="X1659" i="4" s="1"/>
  <c r="U1658" i="4"/>
  <c r="X1658" i="4" s="1"/>
  <c r="U1657" i="4"/>
  <c r="X1657" i="4" s="1"/>
  <c r="U1656" i="4"/>
  <c r="X1656" i="4" s="1"/>
  <c r="U1655" i="4"/>
  <c r="X1655" i="4" s="1"/>
  <c r="U1654" i="4"/>
  <c r="X1654" i="4" s="1"/>
  <c r="U1653" i="4"/>
  <c r="X1653" i="4" s="1"/>
  <c r="U1652" i="4"/>
  <c r="X1652" i="4" s="1"/>
  <c r="U1651" i="4"/>
  <c r="X1651" i="4" s="1"/>
  <c r="U1650" i="4"/>
  <c r="X1650" i="4" s="1"/>
  <c r="U1649" i="4"/>
  <c r="X1649" i="4" s="1"/>
  <c r="U1648" i="4"/>
  <c r="X1648" i="4" s="1"/>
  <c r="U1647" i="4"/>
  <c r="X1647" i="4" s="1"/>
  <c r="U1646" i="4"/>
  <c r="X1646" i="4" s="1"/>
  <c r="U1645" i="4"/>
  <c r="X1645" i="4" s="1"/>
  <c r="U1644" i="4"/>
  <c r="X1644" i="4" s="1"/>
  <c r="U1643" i="4"/>
  <c r="X1643" i="4" s="1"/>
  <c r="U1642" i="4"/>
  <c r="X1642" i="4" s="1"/>
  <c r="U1641" i="4"/>
  <c r="X1641" i="4" s="1"/>
  <c r="U1640" i="4"/>
  <c r="X1640" i="4" s="1"/>
  <c r="U1639" i="4"/>
  <c r="X1639" i="4" s="1"/>
  <c r="U1638" i="4"/>
  <c r="X1638" i="4" s="1"/>
  <c r="U1637" i="4"/>
  <c r="X1637" i="4" s="1"/>
  <c r="U1636" i="4"/>
  <c r="X1636" i="4" s="1"/>
  <c r="U1635" i="4"/>
  <c r="X1635" i="4" s="1"/>
  <c r="U1634" i="4"/>
  <c r="X1634" i="4" s="1"/>
  <c r="U1633" i="4"/>
  <c r="X1633" i="4" s="1"/>
  <c r="U1632" i="4"/>
  <c r="X1632" i="4" s="1"/>
  <c r="U1631" i="4"/>
  <c r="X1631" i="4" s="1"/>
  <c r="U1630" i="4"/>
  <c r="X1630" i="4" s="1"/>
  <c r="U1629" i="4"/>
  <c r="X1629" i="4" s="1"/>
  <c r="U1628" i="4"/>
  <c r="X1628" i="4" s="1"/>
  <c r="U1627" i="4"/>
  <c r="X1627" i="4" s="1"/>
  <c r="U1626" i="4"/>
  <c r="X1626" i="4" s="1"/>
  <c r="U1625" i="4"/>
  <c r="X1625" i="4" s="1"/>
  <c r="U1624" i="4"/>
  <c r="X1624" i="4" s="1"/>
  <c r="U1623" i="4"/>
  <c r="X1623" i="4" s="1"/>
  <c r="U1622" i="4"/>
  <c r="X1622" i="4" s="1"/>
  <c r="U1621" i="4"/>
  <c r="X1621" i="4" s="1"/>
  <c r="U1620" i="4"/>
  <c r="X1620" i="4" s="1"/>
  <c r="U1619" i="4"/>
  <c r="X1619" i="4" s="1"/>
  <c r="U1618" i="4"/>
  <c r="X1618" i="4" s="1"/>
  <c r="U1617" i="4"/>
  <c r="X1617" i="4" s="1"/>
  <c r="U1616" i="4"/>
  <c r="X1616" i="4" s="1"/>
  <c r="U1615" i="4"/>
  <c r="X1615" i="4" s="1"/>
  <c r="U1614" i="4"/>
  <c r="X1614" i="4" s="1"/>
  <c r="U1613" i="4"/>
  <c r="X1613" i="4" s="1"/>
  <c r="U1612" i="4"/>
  <c r="X1612" i="4" s="1"/>
  <c r="U1611" i="4"/>
  <c r="X1611" i="4" s="1"/>
  <c r="U1610" i="4"/>
  <c r="X1610" i="4" s="1"/>
  <c r="U1609" i="4"/>
  <c r="X1609" i="4" s="1"/>
  <c r="U1608" i="4"/>
  <c r="X1608" i="4" s="1"/>
  <c r="U1607" i="4"/>
  <c r="X1607" i="4" s="1"/>
  <c r="U1606" i="4"/>
  <c r="X1606" i="4" s="1"/>
  <c r="U1605" i="4"/>
  <c r="X1605" i="4" s="1"/>
  <c r="U1604" i="4"/>
  <c r="X1604" i="4" s="1"/>
  <c r="U1603" i="4"/>
  <c r="X1603" i="4" s="1"/>
  <c r="U1602" i="4"/>
  <c r="X1602" i="4" s="1"/>
  <c r="U1601" i="4"/>
  <c r="X1601" i="4" s="1"/>
  <c r="U1600" i="4"/>
  <c r="X1600" i="4" s="1"/>
  <c r="U1599" i="4"/>
  <c r="X1599" i="4" s="1"/>
  <c r="U1598" i="4"/>
  <c r="X1598" i="4" s="1"/>
  <c r="U1597" i="4"/>
  <c r="X1597" i="4" s="1"/>
  <c r="U1596" i="4"/>
  <c r="X1596" i="4" s="1"/>
  <c r="U1595" i="4"/>
  <c r="X1595" i="4" s="1"/>
  <c r="U1594" i="4"/>
  <c r="X1594" i="4" s="1"/>
  <c r="U1593" i="4"/>
  <c r="X1593" i="4" s="1"/>
  <c r="U1592" i="4"/>
  <c r="X1592" i="4" s="1"/>
  <c r="U1591" i="4"/>
  <c r="X1591" i="4" s="1"/>
  <c r="U1590" i="4"/>
  <c r="X1590" i="4" s="1"/>
  <c r="U1589" i="4"/>
  <c r="X1589" i="4" s="1"/>
  <c r="U1588" i="4"/>
  <c r="X1588" i="4" s="1"/>
  <c r="U1587" i="4"/>
  <c r="X1587" i="4" s="1"/>
  <c r="U1586" i="4"/>
  <c r="X1586" i="4"/>
  <c r="U1585" i="4"/>
  <c r="X1585" i="4" s="1"/>
  <c r="U1584" i="4"/>
  <c r="X1584" i="4" s="1"/>
  <c r="U1583" i="4"/>
  <c r="X1583" i="4" s="1"/>
  <c r="U1582" i="4"/>
  <c r="X1582" i="4" s="1"/>
  <c r="U1581" i="4"/>
  <c r="X1581" i="4" s="1"/>
  <c r="U1580" i="4"/>
  <c r="X1580" i="4" s="1"/>
  <c r="U1579" i="4"/>
  <c r="X1579" i="4" s="1"/>
  <c r="U1578" i="4"/>
  <c r="X1578" i="4" s="1"/>
  <c r="U1577" i="4"/>
  <c r="X1577" i="4" s="1"/>
  <c r="U1576" i="4"/>
  <c r="X1576" i="4" s="1"/>
  <c r="U1575" i="4"/>
  <c r="X1575" i="4" s="1"/>
  <c r="U1574" i="4"/>
  <c r="X1574" i="4" s="1"/>
  <c r="U1573" i="4"/>
  <c r="X1573" i="4" s="1"/>
  <c r="U1572" i="4"/>
  <c r="X1572" i="4" s="1"/>
  <c r="U1571" i="4"/>
  <c r="X1571" i="4" s="1"/>
  <c r="U1570" i="4"/>
  <c r="X1570" i="4" s="1"/>
  <c r="U1569" i="4"/>
  <c r="X1569" i="4" s="1"/>
  <c r="U1568" i="4"/>
  <c r="X1568" i="4" s="1"/>
  <c r="U1567" i="4"/>
  <c r="X1567" i="4" s="1"/>
  <c r="U1566" i="4"/>
  <c r="X1566" i="4" s="1"/>
  <c r="U1565" i="4"/>
  <c r="X1565" i="4" s="1"/>
  <c r="U1563" i="4"/>
  <c r="X1563" i="4" s="1"/>
  <c r="U1562" i="4"/>
  <c r="X1562" i="4" s="1"/>
  <c r="U1561" i="4"/>
  <c r="X1561" i="4" s="1"/>
  <c r="U1560" i="4"/>
  <c r="X1560" i="4" s="1"/>
  <c r="U1559" i="4"/>
  <c r="X1559" i="4" s="1"/>
  <c r="U1558" i="4"/>
  <c r="X1558" i="4" s="1"/>
  <c r="U1557" i="4"/>
  <c r="X1557" i="4" s="1"/>
  <c r="U1556" i="4"/>
  <c r="X1556" i="4" s="1"/>
  <c r="U1555" i="4"/>
  <c r="X1555" i="4" s="1"/>
  <c r="U1554" i="4"/>
  <c r="X1554" i="4" s="1"/>
  <c r="U1553" i="4"/>
  <c r="X1553" i="4" s="1"/>
  <c r="U1552" i="4"/>
  <c r="X1552" i="4" s="1"/>
  <c r="U1551" i="4"/>
  <c r="X1551" i="4" s="1"/>
  <c r="U1550" i="4"/>
  <c r="X1550" i="4" s="1"/>
  <c r="U1549" i="4"/>
  <c r="X1549" i="4" s="1"/>
  <c r="U1548" i="4"/>
  <c r="X1548" i="4" s="1"/>
  <c r="U1547" i="4"/>
  <c r="X1547" i="4" s="1"/>
  <c r="U1546" i="4"/>
  <c r="X1546" i="4" s="1"/>
  <c r="U1545" i="4"/>
  <c r="X1545" i="4" s="1"/>
  <c r="U1544" i="4"/>
  <c r="X1544" i="4" s="1"/>
  <c r="U1543" i="4"/>
  <c r="X1543" i="4" s="1"/>
  <c r="U1542" i="4"/>
  <c r="X1542" i="4" s="1"/>
  <c r="U1541" i="4"/>
  <c r="X1541" i="4" s="1"/>
  <c r="U1540" i="4"/>
  <c r="X1540" i="4" s="1"/>
  <c r="U1539" i="4"/>
  <c r="X1539" i="4" s="1"/>
  <c r="U1538" i="4"/>
  <c r="X1538" i="4" s="1"/>
  <c r="U1537" i="4"/>
  <c r="X1537" i="4" s="1"/>
  <c r="U1536" i="4"/>
  <c r="X1536" i="4" s="1"/>
  <c r="U1535" i="4"/>
  <c r="X1535" i="4" s="1"/>
  <c r="U1534" i="4"/>
  <c r="X1534" i="4" s="1"/>
  <c r="U1533" i="4"/>
  <c r="X1533" i="4" s="1"/>
  <c r="U1532" i="4"/>
  <c r="X1532" i="4" s="1"/>
  <c r="U1531" i="4"/>
  <c r="X1531" i="4" s="1"/>
  <c r="U1530" i="4"/>
  <c r="X1530" i="4" s="1"/>
  <c r="U1529" i="4"/>
  <c r="X1529" i="4" s="1"/>
  <c r="U1528" i="4"/>
  <c r="X1528" i="4" s="1"/>
  <c r="U1527" i="4"/>
  <c r="X1527" i="4" s="1"/>
  <c r="U1526" i="4"/>
  <c r="X1526" i="4" s="1"/>
  <c r="U1525" i="4"/>
  <c r="X1525" i="4" s="1"/>
  <c r="U1524" i="4"/>
  <c r="X1524" i="4" s="1"/>
  <c r="U1523" i="4"/>
  <c r="X1523" i="4" s="1"/>
  <c r="U1522" i="4"/>
  <c r="X1522" i="4" s="1"/>
  <c r="U1521" i="4"/>
  <c r="X1521" i="4" s="1"/>
  <c r="U1520" i="4"/>
  <c r="X1520" i="4" s="1"/>
  <c r="U1519" i="4"/>
  <c r="X1519" i="4" s="1"/>
  <c r="U1518" i="4"/>
  <c r="X1518" i="4" s="1"/>
  <c r="U1517" i="4"/>
  <c r="X1517" i="4" s="1"/>
  <c r="U1516" i="4"/>
  <c r="X1516" i="4" s="1"/>
  <c r="U1515" i="4"/>
  <c r="X1515" i="4" s="1"/>
  <c r="U1514" i="4"/>
  <c r="X1514" i="4" s="1"/>
  <c r="U1513" i="4"/>
  <c r="X1513" i="4" s="1"/>
  <c r="U1512" i="4"/>
  <c r="X1512" i="4" s="1"/>
  <c r="U1511" i="4"/>
  <c r="X1511" i="4" s="1"/>
  <c r="U1510" i="4"/>
  <c r="X1510" i="4" s="1"/>
  <c r="U1509" i="4"/>
  <c r="X1509" i="4" s="1"/>
  <c r="U1508" i="4"/>
  <c r="X1508" i="4" s="1"/>
  <c r="U1507" i="4"/>
  <c r="X1507" i="4" s="1"/>
  <c r="U1506" i="4"/>
  <c r="X1506" i="4" s="1"/>
  <c r="U1505" i="4"/>
  <c r="X1505" i="4" s="1"/>
  <c r="U1504" i="4"/>
  <c r="X1504" i="4" s="1"/>
  <c r="U1503" i="4"/>
  <c r="X1503" i="4" s="1"/>
  <c r="U1502" i="4"/>
  <c r="X1502" i="4" s="1"/>
  <c r="U1501" i="4"/>
  <c r="X1501" i="4" s="1"/>
  <c r="U1500" i="4"/>
  <c r="X1500" i="4" s="1"/>
  <c r="U1499" i="4"/>
  <c r="X1499" i="4" s="1"/>
  <c r="U1498" i="4"/>
  <c r="X1498" i="4" s="1"/>
  <c r="U1497" i="4"/>
  <c r="X1497" i="4" s="1"/>
  <c r="U1496" i="4"/>
  <c r="X1496" i="4" s="1"/>
  <c r="U1495" i="4"/>
  <c r="X1495" i="4" s="1"/>
  <c r="U1494" i="4"/>
  <c r="X1494" i="4" s="1"/>
  <c r="U1493" i="4"/>
  <c r="X1493" i="4" s="1"/>
  <c r="U1492" i="4"/>
  <c r="X1492" i="4" s="1"/>
  <c r="U1491" i="4"/>
  <c r="X1491" i="4" s="1"/>
  <c r="U1490" i="4"/>
  <c r="X1490" i="4" s="1"/>
  <c r="U1489" i="4"/>
  <c r="X1489" i="4" s="1"/>
  <c r="U1488" i="4"/>
  <c r="X1488" i="4" s="1"/>
  <c r="U1487" i="4"/>
  <c r="X1487" i="4" s="1"/>
  <c r="U1486" i="4"/>
  <c r="X1486" i="4" s="1"/>
  <c r="U1485" i="4"/>
  <c r="X1485" i="4" s="1"/>
  <c r="U1484" i="4"/>
  <c r="X1484" i="4" s="1"/>
  <c r="U1483" i="4"/>
  <c r="X1483" i="4" s="1"/>
  <c r="U1482" i="4"/>
  <c r="X1482" i="4" s="1"/>
  <c r="U1481" i="4"/>
  <c r="X1481" i="4" s="1"/>
  <c r="U1480" i="4"/>
  <c r="X1480" i="4" s="1"/>
  <c r="U1479" i="4"/>
  <c r="X1479" i="4" s="1"/>
  <c r="U1478" i="4"/>
  <c r="X1478" i="4" s="1"/>
  <c r="U1477" i="4"/>
  <c r="X1477" i="4" s="1"/>
  <c r="U1476" i="4"/>
  <c r="X1476" i="4" s="1"/>
  <c r="U1475" i="4"/>
  <c r="X1475" i="4"/>
  <c r="U1474" i="4"/>
  <c r="X1474" i="4" s="1"/>
  <c r="U1473" i="4"/>
  <c r="X1473" i="4" s="1"/>
  <c r="U1472" i="4"/>
  <c r="X1472" i="4" s="1"/>
  <c r="U1471" i="4"/>
  <c r="X1471" i="4" s="1"/>
  <c r="U1470" i="4"/>
  <c r="X1470" i="4" s="1"/>
  <c r="U1469" i="4"/>
  <c r="X1469" i="4" s="1"/>
  <c r="U1468" i="4"/>
  <c r="X1468" i="4" s="1"/>
  <c r="U1467" i="4"/>
  <c r="X1467" i="4" s="1"/>
  <c r="U1466" i="4"/>
  <c r="X1466" i="4" s="1"/>
  <c r="U1465" i="4"/>
  <c r="X1465" i="4" s="1"/>
  <c r="U1464" i="4"/>
  <c r="X1464" i="4" s="1"/>
  <c r="U1463" i="4"/>
  <c r="X1463" i="4" s="1"/>
  <c r="U1462" i="4"/>
  <c r="X1462" i="4" s="1"/>
  <c r="U1461" i="4"/>
  <c r="X1461" i="4" s="1"/>
  <c r="U1459" i="4"/>
  <c r="X1459" i="4" s="1"/>
  <c r="U1458" i="4"/>
  <c r="X1458" i="4" s="1"/>
  <c r="U1457" i="4"/>
  <c r="X1457" i="4" s="1"/>
  <c r="U1456" i="4"/>
  <c r="X1456" i="4" s="1"/>
  <c r="U1455" i="4"/>
  <c r="X1455" i="4" s="1"/>
  <c r="U1454" i="4"/>
  <c r="X1454" i="4" s="1"/>
  <c r="U1453" i="4"/>
  <c r="X1453" i="4" s="1"/>
  <c r="U1452" i="4"/>
  <c r="X1452" i="4" s="1"/>
  <c r="U1451" i="4"/>
  <c r="X1451" i="4" s="1"/>
  <c r="U1450" i="4"/>
  <c r="X1450" i="4" s="1"/>
  <c r="U1449" i="4"/>
  <c r="X1449" i="4" s="1"/>
  <c r="U1448" i="4"/>
  <c r="X1448" i="4" s="1"/>
  <c r="U1447" i="4"/>
  <c r="X1447" i="4" s="1"/>
  <c r="U1446" i="4"/>
  <c r="X1446" i="4" s="1"/>
  <c r="U1445" i="4"/>
  <c r="X1445" i="4" s="1"/>
  <c r="U1444" i="4"/>
  <c r="X1444" i="4" s="1"/>
  <c r="U1443" i="4"/>
  <c r="X1443" i="4" s="1"/>
  <c r="U1442" i="4"/>
  <c r="X1442" i="4" s="1"/>
  <c r="U1441" i="4"/>
  <c r="X1441" i="4" s="1"/>
  <c r="U1440" i="4"/>
  <c r="X1440" i="4" s="1"/>
  <c r="U1439" i="4"/>
  <c r="X1439" i="4" s="1"/>
  <c r="U1438" i="4"/>
  <c r="X1438" i="4" s="1"/>
  <c r="U1437" i="4"/>
  <c r="X1437" i="4" s="1"/>
  <c r="U1436" i="4"/>
  <c r="X1436" i="4" s="1"/>
  <c r="U1435" i="4"/>
  <c r="X1435" i="4" s="1"/>
  <c r="U1434" i="4"/>
  <c r="X1434" i="4" s="1"/>
  <c r="U1433" i="4"/>
  <c r="X1433" i="4" s="1"/>
  <c r="U1432" i="4"/>
  <c r="X1432" i="4" s="1"/>
  <c r="U1431" i="4"/>
  <c r="X1431" i="4" s="1"/>
  <c r="U1430" i="4"/>
  <c r="X1430" i="4" s="1"/>
  <c r="U1429" i="4"/>
  <c r="X1429" i="4" s="1"/>
  <c r="U1428" i="4"/>
  <c r="X1428" i="4" s="1"/>
  <c r="U1427" i="4"/>
  <c r="X1427" i="4" s="1"/>
  <c r="U1426" i="4"/>
  <c r="X1426" i="4" s="1"/>
  <c r="U1425" i="4"/>
  <c r="X1425" i="4" s="1"/>
  <c r="U1424" i="4"/>
  <c r="X1424" i="4" s="1"/>
  <c r="U1423" i="4"/>
  <c r="X1423" i="4" s="1"/>
  <c r="U1422" i="4"/>
  <c r="X1422" i="4" s="1"/>
  <c r="U1421" i="4"/>
  <c r="X1421" i="4" s="1"/>
  <c r="U1420" i="4"/>
  <c r="X1420" i="4" s="1"/>
  <c r="U1419" i="4"/>
  <c r="X1419" i="4" s="1"/>
  <c r="U1418" i="4"/>
  <c r="X1418" i="4" s="1"/>
  <c r="U1417" i="4"/>
  <c r="X1417" i="4" s="1"/>
  <c r="U1416" i="4"/>
  <c r="X1416" i="4" s="1"/>
  <c r="U1415" i="4"/>
  <c r="X1415" i="4" s="1"/>
  <c r="U1414" i="4"/>
  <c r="X1414" i="4" s="1"/>
  <c r="U1413" i="4"/>
  <c r="X1413" i="4" s="1"/>
  <c r="U1412" i="4"/>
  <c r="X1412" i="4" s="1"/>
  <c r="U1411" i="4"/>
  <c r="X1411" i="4" s="1"/>
  <c r="U1410" i="4"/>
  <c r="X1410" i="4" s="1"/>
  <c r="U1409" i="4"/>
  <c r="X1409" i="4" s="1"/>
  <c r="U1408" i="4"/>
  <c r="X1408" i="4" s="1"/>
  <c r="U1407" i="4"/>
  <c r="X1407" i="4" s="1"/>
  <c r="U1406" i="4"/>
  <c r="X1406" i="4" s="1"/>
  <c r="U1405" i="4"/>
  <c r="X1405" i="4" s="1"/>
  <c r="U1404" i="4"/>
  <c r="X1404" i="4" s="1"/>
  <c r="U1403" i="4"/>
  <c r="X1403" i="4" s="1"/>
  <c r="U1402" i="4"/>
  <c r="X1402" i="4" s="1"/>
  <c r="U1401" i="4"/>
  <c r="X1401" i="4" s="1"/>
  <c r="U1400" i="4"/>
  <c r="X1400" i="4" s="1"/>
  <c r="U1399" i="4"/>
  <c r="X1399" i="4" s="1"/>
  <c r="U1398" i="4"/>
  <c r="X1398" i="4" s="1"/>
  <c r="U1397" i="4"/>
  <c r="X1397" i="4" s="1"/>
  <c r="U1396" i="4"/>
  <c r="X1396" i="4" s="1"/>
  <c r="U1395" i="4"/>
  <c r="X1395" i="4" s="1"/>
  <c r="U1394" i="4"/>
  <c r="X1394" i="4" s="1"/>
  <c r="U1393" i="4"/>
  <c r="X1393" i="4" s="1"/>
  <c r="U1392" i="4"/>
  <c r="X1392" i="4" s="1"/>
  <c r="U1391" i="4"/>
  <c r="X1391" i="4" s="1"/>
  <c r="U1390" i="4"/>
  <c r="X1390" i="4" s="1"/>
  <c r="U1389" i="4"/>
  <c r="X1389" i="4" s="1"/>
  <c r="U1388" i="4"/>
  <c r="X1388" i="4" s="1"/>
  <c r="U1387" i="4"/>
  <c r="X1387" i="4" s="1"/>
  <c r="U1386" i="4"/>
  <c r="X1386" i="4" s="1"/>
  <c r="U1385" i="4"/>
  <c r="X1385" i="4" s="1"/>
  <c r="U1384" i="4"/>
  <c r="X1384" i="4" s="1"/>
  <c r="U1383" i="4"/>
  <c r="X1383" i="4" s="1"/>
  <c r="U1382" i="4"/>
  <c r="X1382" i="4" s="1"/>
  <c r="U1381" i="4"/>
  <c r="X1381" i="4" s="1"/>
  <c r="U1380" i="4"/>
  <c r="X1380" i="4" s="1"/>
  <c r="U1379" i="4"/>
  <c r="X1379" i="4" s="1"/>
  <c r="U1378" i="4"/>
  <c r="X1378" i="4" s="1"/>
  <c r="U1377" i="4"/>
  <c r="X1377" i="4" s="1"/>
  <c r="U1376" i="4"/>
  <c r="X1376" i="4" s="1"/>
  <c r="U1375" i="4"/>
  <c r="X1375" i="4" s="1"/>
  <c r="U1374" i="4"/>
  <c r="X1374" i="4" s="1"/>
  <c r="U1373" i="4"/>
  <c r="X1373" i="4" s="1"/>
  <c r="U1372" i="4"/>
  <c r="X1372" i="4" s="1"/>
  <c r="U1371" i="4"/>
  <c r="X1371" i="4" s="1"/>
  <c r="U1370" i="4"/>
  <c r="X1370" i="4" s="1"/>
  <c r="U1369" i="4"/>
  <c r="X1369" i="4" s="1"/>
  <c r="U1368" i="4"/>
  <c r="X1368" i="4" s="1"/>
  <c r="U1367" i="4"/>
  <c r="X1367" i="4" s="1"/>
  <c r="U1366" i="4"/>
  <c r="X1366" i="4" s="1"/>
  <c r="U1365" i="4"/>
  <c r="X1365" i="4" s="1"/>
  <c r="U1364" i="4"/>
  <c r="X1364" i="4" s="1"/>
  <c r="U1363" i="4"/>
  <c r="X1363" i="4" s="1"/>
  <c r="U1362" i="4"/>
  <c r="X1362" i="4" s="1"/>
  <c r="U1361" i="4"/>
  <c r="X1361" i="4" s="1"/>
  <c r="U1360" i="4"/>
  <c r="X1360" i="4" s="1"/>
  <c r="U1359" i="4"/>
  <c r="X1359" i="4" s="1"/>
  <c r="U1358" i="4"/>
  <c r="X1358" i="4"/>
  <c r="U1357" i="4"/>
  <c r="X1357" i="4" s="1"/>
  <c r="U1356" i="4"/>
  <c r="X1356" i="4" s="1"/>
  <c r="U1355" i="4"/>
  <c r="X1355" i="4" s="1"/>
  <c r="U1354" i="4"/>
  <c r="X1354" i="4" s="1"/>
  <c r="U1353" i="4"/>
  <c r="X1353" i="4" s="1"/>
  <c r="U1352" i="4"/>
  <c r="X1352" i="4" s="1"/>
  <c r="U1351" i="4"/>
  <c r="X1351" i="4" s="1"/>
  <c r="U1350" i="4"/>
  <c r="X1350" i="4" s="1"/>
  <c r="U1349" i="4"/>
  <c r="X1349" i="4" s="1"/>
  <c r="U1348" i="4"/>
  <c r="X1348" i="4" s="1"/>
  <c r="U1347" i="4"/>
  <c r="X1347" i="4" s="1"/>
  <c r="U1346" i="4"/>
  <c r="X1346" i="4" s="1"/>
  <c r="U1345" i="4"/>
  <c r="X1345" i="4" s="1"/>
  <c r="U1344" i="4"/>
  <c r="X1344" i="4" s="1"/>
  <c r="U1343" i="4"/>
  <c r="X1343" i="4" s="1"/>
  <c r="U1342" i="4"/>
  <c r="X1342" i="4" s="1"/>
  <c r="U1341" i="4"/>
  <c r="X1341" i="4" s="1"/>
  <c r="U1340" i="4"/>
  <c r="X1340" i="4" s="1"/>
  <c r="U1339" i="4"/>
  <c r="X1339" i="4" s="1"/>
  <c r="U1338" i="4"/>
  <c r="X1338" i="4" s="1"/>
  <c r="U1337" i="4"/>
  <c r="X1337" i="4" s="1"/>
  <c r="U1336" i="4"/>
  <c r="X1336" i="4" s="1"/>
  <c r="U1335" i="4"/>
  <c r="X1335" i="4" s="1"/>
  <c r="U1334" i="4"/>
  <c r="X1334" i="4" s="1"/>
  <c r="U1333" i="4"/>
  <c r="X1333" i="4" s="1"/>
  <c r="U1332" i="4"/>
  <c r="X1332" i="4" s="1"/>
  <c r="U1331" i="4"/>
  <c r="X1331" i="4" s="1"/>
  <c r="U1330" i="4"/>
  <c r="X1330" i="4" s="1"/>
  <c r="U1329" i="4"/>
  <c r="X1329" i="4" s="1"/>
  <c r="U1328" i="4"/>
  <c r="X1328" i="4" s="1"/>
  <c r="U1327" i="4"/>
  <c r="X1327" i="4" s="1"/>
  <c r="U1326" i="4"/>
  <c r="X1326" i="4" s="1"/>
  <c r="U1325" i="4"/>
  <c r="X1325" i="4" s="1"/>
  <c r="U1324" i="4"/>
  <c r="X1324" i="4" s="1"/>
  <c r="U1323" i="4"/>
  <c r="X1323" i="4" s="1"/>
  <c r="U1322" i="4"/>
  <c r="X1322" i="4" s="1"/>
  <c r="U1321" i="4"/>
  <c r="X1321" i="4" s="1"/>
  <c r="U1320" i="4"/>
  <c r="X1320" i="4" s="1"/>
  <c r="U1319" i="4"/>
  <c r="X1319" i="4" s="1"/>
  <c r="U1318" i="4"/>
  <c r="X1318" i="4" s="1"/>
  <c r="U1317" i="4"/>
  <c r="X1317" i="4" s="1"/>
  <c r="U1316" i="4"/>
  <c r="X1316" i="4" s="1"/>
  <c r="U1315" i="4"/>
  <c r="X1315" i="4" s="1"/>
  <c r="U1314" i="4"/>
  <c r="X1314" i="4" s="1"/>
  <c r="U1313" i="4"/>
  <c r="X1313" i="4" s="1"/>
  <c r="U1312" i="4"/>
  <c r="X1312" i="4" s="1"/>
  <c r="U1311" i="4"/>
  <c r="X1311" i="4" s="1"/>
  <c r="U1310" i="4"/>
  <c r="X1310" i="4" s="1"/>
  <c r="U1309" i="4"/>
  <c r="X1309" i="4" s="1"/>
  <c r="U1308" i="4"/>
  <c r="X1308" i="4" s="1"/>
  <c r="U1307" i="4"/>
  <c r="X1307" i="4" s="1"/>
  <c r="U1306" i="4"/>
  <c r="X1306" i="4" s="1"/>
  <c r="U1305" i="4"/>
  <c r="X1305" i="4" s="1"/>
  <c r="U1304" i="4"/>
  <c r="X1304" i="4" s="1"/>
  <c r="U1303" i="4"/>
  <c r="X1303" i="4" s="1"/>
  <c r="U1302" i="4"/>
  <c r="X1302" i="4" s="1"/>
  <c r="U1301" i="4"/>
  <c r="X1301" i="4" s="1"/>
  <c r="U1300" i="4"/>
  <c r="X1300" i="4" s="1"/>
  <c r="U1299" i="4"/>
  <c r="X1299" i="4" s="1"/>
  <c r="U1298" i="4"/>
  <c r="X1298" i="4" s="1"/>
  <c r="U1297" i="4"/>
  <c r="X1297" i="4" s="1"/>
  <c r="U1296" i="4"/>
  <c r="X1296" i="4" s="1"/>
  <c r="U1295" i="4"/>
  <c r="X1295" i="4" s="1"/>
  <c r="U1294" i="4"/>
  <c r="X1294" i="4" s="1"/>
  <c r="U1292" i="4"/>
  <c r="X1292" i="4" s="1"/>
  <c r="U1291" i="4"/>
  <c r="X1291" i="4" s="1"/>
  <c r="U1290" i="4"/>
  <c r="X1290" i="4" s="1"/>
  <c r="U1289" i="4"/>
  <c r="X1289" i="4" s="1"/>
  <c r="U1288" i="4"/>
  <c r="X1288" i="4" s="1"/>
  <c r="U1287" i="4"/>
  <c r="X1287" i="4" s="1"/>
  <c r="U1286" i="4"/>
  <c r="X1286" i="4" s="1"/>
  <c r="U1285" i="4"/>
  <c r="X1285" i="4" s="1"/>
  <c r="U1284" i="4"/>
  <c r="X1284" i="4" s="1"/>
  <c r="U1283" i="4"/>
  <c r="X1283" i="4" s="1"/>
  <c r="U1282" i="4"/>
  <c r="X1282" i="4" s="1"/>
  <c r="U1281" i="4"/>
  <c r="X1281" i="4" s="1"/>
  <c r="U1280" i="4"/>
  <c r="X1280" i="4" s="1"/>
  <c r="U1279" i="4"/>
  <c r="X1279" i="4" s="1"/>
  <c r="U1278" i="4"/>
  <c r="X1278" i="4" s="1"/>
  <c r="U1277" i="4"/>
  <c r="X1277" i="4" s="1"/>
  <c r="U1276" i="4"/>
  <c r="X1276" i="4" s="1"/>
  <c r="U1275" i="4"/>
  <c r="X1275" i="4" s="1"/>
  <c r="U1274" i="4"/>
  <c r="X1274" i="4" s="1"/>
  <c r="U1273" i="4"/>
  <c r="X1273" i="4" s="1"/>
  <c r="U1272" i="4"/>
  <c r="X1272" i="4" s="1"/>
  <c r="U1271" i="4"/>
  <c r="X1271" i="4" s="1"/>
  <c r="U1270" i="4"/>
  <c r="X1270" i="4" s="1"/>
  <c r="U1269" i="4"/>
  <c r="X1269" i="4" s="1"/>
  <c r="U1268" i="4"/>
  <c r="X1268" i="4" s="1"/>
  <c r="U1267" i="4"/>
  <c r="X1267" i="4" s="1"/>
  <c r="U1266" i="4"/>
  <c r="X1266" i="4" s="1"/>
  <c r="U1265" i="4"/>
  <c r="X1265" i="4" s="1"/>
  <c r="U1264" i="4"/>
  <c r="X1264" i="4" s="1"/>
  <c r="U1263" i="4"/>
  <c r="X1263" i="4" s="1"/>
  <c r="U1262" i="4"/>
  <c r="X1262" i="4" s="1"/>
  <c r="U1261" i="4"/>
  <c r="X1261" i="4" s="1"/>
  <c r="U1260" i="4"/>
  <c r="X1260" i="4" s="1"/>
  <c r="U1259" i="4"/>
  <c r="X1259" i="4" s="1"/>
  <c r="U1258" i="4"/>
  <c r="X1258" i="4" s="1"/>
  <c r="U1257" i="4"/>
  <c r="X1257" i="4" s="1"/>
  <c r="U1256" i="4"/>
  <c r="X1256" i="4" s="1"/>
  <c r="U1255" i="4"/>
  <c r="X1255" i="4" s="1"/>
  <c r="U1254" i="4"/>
  <c r="X1254" i="4" s="1"/>
  <c r="U1253" i="4"/>
  <c r="X1253" i="4" s="1"/>
  <c r="U1252" i="4"/>
  <c r="X1252" i="4" s="1"/>
  <c r="U1251" i="4"/>
  <c r="X1251" i="4" s="1"/>
  <c r="U1250" i="4"/>
  <c r="X1250" i="4" s="1"/>
  <c r="U1249" i="4"/>
  <c r="X1249" i="4" s="1"/>
  <c r="U1248" i="4"/>
  <c r="X1248" i="4" s="1"/>
  <c r="U1247" i="4"/>
  <c r="X1247" i="4" s="1"/>
  <c r="U1246" i="4"/>
  <c r="X1246" i="4" s="1"/>
  <c r="U1245" i="4"/>
  <c r="X1245" i="4" s="1"/>
  <c r="U1244" i="4"/>
  <c r="X1244" i="4" s="1"/>
  <c r="U1243" i="4"/>
  <c r="X1243" i="4" s="1"/>
  <c r="U1242" i="4"/>
  <c r="X1242" i="4" s="1"/>
  <c r="U1241" i="4"/>
  <c r="X1241" i="4" s="1"/>
  <c r="U1240" i="4"/>
  <c r="X1240" i="4" s="1"/>
  <c r="U1239" i="4"/>
  <c r="X1239" i="4" s="1"/>
  <c r="U1238" i="4"/>
  <c r="X1238" i="4" s="1"/>
  <c r="U1237" i="4"/>
  <c r="X1237" i="4" s="1"/>
  <c r="U1236" i="4"/>
  <c r="X1236" i="4" s="1"/>
  <c r="U1235" i="4"/>
  <c r="X1235" i="4" s="1"/>
  <c r="U1234" i="4"/>
  <c r="X1234" i="4" s="1"/>
  <c r="U1233" i="4"/>
  <c r="X1233" i="4" s="1"/>
  <c r="U1232" i="4"/>
  <c r="X1232" i="4" s="1"/>
  <c r="U1231" i="4"/>
  <c r="X1231" i="4" s="1"/>
  <c r="U1230" i="4"/>
  <c r="X1230" i="4" s="1"/>
  <c r="U1229" i="4"/>
  <c r="X1229" i="4" s="1"/>
  <c r="U1228" i="4"/>
  <c r="X1228" i="4" s="1"/>
  <c r="U1227" i="4"/>
  <c r="X1227" i="4" s="1"/>
  <c r="U1226" i="4"/>
  <c r="X1226" i="4" s="1"/>
  <c r="U1225" i="4"/>
  <c r="X1225" i="4" s="1"/>
  <c r="U1224" i="4"/>
  <c r="X1224" i="4" s="1"/>
  <c r="U1223" i="4"/>
  <c r="X1223" i="4" s="1"/>
  <c r="U1222" i="4"/>
  <c r="X1222" i="4" s="1"/>
  <c r="U1221" i="4"/>
  <c r="X1221" i="4" s="1"/>
  <c r="U1220" i="4"/>
  <c r="X1220" i="4" s="1"/>
  <c r="U1219" i="4"/>
  <c r="X1219" i="4" s="1"/>
  <c r="U1218" i="4"/>
  <c r="X1218" i="4" s="1"/>
  <c r="U1217" i="4"/>
  <c r="X1217" i="4" s="1"/>
  <c r="U1216" i="4"/>
  <c r="X1216" i="4" s="1"/>
  <c r="U1215" i="4"/>
  <c r="X1215" i="4" s="1"/>
  <c r="U1214" i="4"/>
  <c r="X1214" i="4" s="1"/>
  <c r="U1213" i="4"/>
  <c r="X1213" i="4" s="1"/>
  <c r="U1212" i="4"/>
  <c r="X1212" i="4" s="1"/>
  <c r="U1211" i="4"/>
  <c r="X1211" i="4" s="1"/>
  <c r="U1210" i="4"/>
  <c r="X1210" i="4" s="1"/>
  <c r="U1209" i="4"/>
  <c r="X1209" i="4" s="1"/>
  <c r="U1208" i="4"/>
  <c r="X1208" i="4" s="1"/>
  <c r="U1207" i="4"/>
  <c r="X1207" i="4" s="1"/>
  <c r="U1206" i="4"/>
  <c r="X1206" i="4" s="1"/>
  <c r="U1205" i="4"/>
  <c r="X1205" i="4" s="1"/>
  <c r="U1204" i="4"/>
  <c r="X1204" i="4" s="1"/>
  <c r="U1203" i="4"/>
  <c r="X1203" i="4" s="1"/>
  <c r="U1202" i="4"/>
  <c r="X1202" i="4" s="1"/>
  <c r="U1201" i="4"/>
  <c r="X1201" i="4" s="1"/>
  <c r="U1200" i="4"/>
  <c r="X1200" i="4" s="1"/>
  <c r="U1199" i="4"/>
  <c r="X1199" i="4" s="1"/>
  <c r="U1198" i="4"/>
  <c r="X1198" i="4" s="1"/>
  <c r="U1197" i="4"/>
  <c r="X1197" i="4" s="1"/>
  <c r="U1196" i="4"/>
  <c r="X1196" i="4" s="1"/>
  <c r="U1195" i="4"/>
  <c r="X1195" i="4" s="1"/>
  <c r="U1194" i="4"/>
  <c r="X1194" i="4" s="1"/>
  <c r="U1193" i="4"/>
  <c r="X1193" i="4" s="1"/>
  <c r="U1192" i="4"/>
  <c r="X1192" i="4" s="1"/>
  <c r="U1191" i="4"/>
  <c r="X1191" i="4" s="1"/>
  <c r="U1190" i="4"/>
  <c r="X1190" i="4" s="1"/>
  <c r="U1189" i="4"/>
  <c r="X1189" i="4" s="1"/>
  <c r="U1188" i="4"/>
  <c r="X1188" i="4" s="1"/>
  <c r="U1187" i="4"/>
  <c r="X1187" i="4" s="1"/>
  <c r="U1186" i="4"/>
  <c r="X1186" i="4" s="1"/>
  <c r="U1185" i="4"/>
  <c r="X1185" i="4" s="1"/>
  <c r="U1184" i="4"/>
  <c r="X1184" i="4" s="1"/>
  <c r="U1183" i="4"/>
  <c r="X1183" i="4" s="1"/>
  <c r="U1182" i="4"/>
  <c r="X1182" i="4" s="1"/>
  <c r="U1181" i="4"/>
  <c r="X1181" i="4" s="1"/>
  <c r="U1180" i="4"/>
  <c r="X1180" i="4" s="1"/>
  <c r="U1179" i="4"/>
  <c r="X1179" i="4" s="1"/>
  <c r="U1178" i="4"/>
  <c r="X1178" i="4" s="1"/>
  <c r="U1177" i="4"/>
  <c r="X1177" i="4" s="1"/>
  <c r="U1176" i="4"/>
  <c r="X1176" i="4" s="1"/>
  <c r="U1175" i="4"/>
  <c r="X1175" i="4" s="1"/>
  <c r="U1174" i="4"/>
  <c r="X1174" i="4" s="1"/>
  <c r="U1173" i="4"/>
  <c r="X1173" i="4" s="1"/>
  <c r="U1172" i="4"/>
  <c r="X1172" i="4" s="1"/>
  <c r="U1171" i="4"/>
  <c r="X1171" i="4" s="1"/>
  <c r="U1170" i="4"/>
  <c r="X1170" i="4" s="1"/>
  <c r="U1169" i="4"/>
  <c r="X1169" i="4" s="1"/>
  <c r="U1168" i="4"/>
  <c r="X1168" i="4" s="1"/>
  <c r="U1167" i="4"/>
  <c r="X1167" i="4" s="1"/>
  <c r="U1166" i="4"/>
  <c r="X1166" i="4" s="1"/>
  <c r="U1165" i="4"/>
  <c r="X1165" i="4" s="1"/>
  <c r="U1164" i="4"/>
  <c r="X1164" i="4" s="1"/>
  <c r="U1163" i="4"/>
  <c r="X1163" i="4" s="1"/>
  <c r="U1162" i="4"/>
  <c r="X1162" i="4" s="1"/>
  <c r="U1161" i="4"/>
  <c r="X1161" i="4" s="1"/>
  <c r="U1160" i="4"/>
  <c r="X1160" i="4" s="1"/>
  <c r="U1159" i="4"/>
  <c r="X1159" i="4" s="1"/>
  <c r="U1158" i="4"/>
  <c r="X1158" i="4" s="1"/>
  <c r="U1157" i="4"/>
  <c r="X1157" i="4" s="1"/>
  <c r="U1156" i="4"/>
  <c r="X1156" i="4" s="1"/>
  <c r="U1155" i="4"/>
  <c r="X1155" i="4" s="1"/>
  <c r="U1154" i="4"/>
  <c r="X1154" i="4" s="1"/>
  <c r="U1153" i="4"/>
  <c r="X1153" i="4" s="1"/>
  <c r="U1152" i="4"/>
  <c r="X1152" i="4" s="1"/>
  <c r="U1151" i="4"/>
  <c r="X1151" i="4" s="1"/>
  <c r="U1150" i="4"/>
  <c r="X1150" i="4" s="1"/>
  <c r="U1149" i="4"/>
  <c r="X1149" i="4" s="1"/>
  <c r="U1148" i="4"/>
  <c r="X1148" i="4" s="1"/>
  <c r="U1147" i="4"/>
  <c r="X1147" i="4" s="1"/>
  <c r="U1146" i="4"/>
  <c r="X1146" i="4" s="1"/>
  <c r="U1145" i="4"/>
  <c r="X1145" i="4" s="1"/>
  <c r="U1144" i="4"/>
  <c r="X1144" i="4" s="1"/>
  <c r="U1143" i="4"/>
  <c r="X1143" i="4" s="1"/>
  <c r="U1142" i="4"/>
  <c r="X1142" i="4" s="1"/>
  <c r="U1141" i="4"/>
  <c r="X1141" i="4" s="1"/>
  <c r="U1140" i="4"/>
  <c r="X1140" i="4" s="1"/>
  <c r="U1139" i="4"/>
  <c r="X1139" i="4" s="1"/>
  <c r="U1138" i="4"/>
  <c r="X1138" i="4" s="1"/>
  <c r="U1137" i="4"/>
  <c r="X1137" i="4" s="1"/>
  <c r="U1136" i="4"/>
  <c r="X1136" i="4" s="1"/>
  <c r="U1135" i="4"/>
  <c r="X1135" i="4" s="1"/>
  <c r="U1134" i="4"/>
  <c r="X1134" i="4" s="1"/>
  <c r="U1133" i="4"/>
  <c r="X1133" i="4" s="1"/>
  <c r="U1132" i="4"/>
  <c r="X1132" i="4" s="1"/>
  <c r="U1131" i="4"/>
  <c r="X1131" i="4" s="1"/>
  <c r="U1130" i="4"/>
  <c r="X1130" i="4" s="1"/>
  <c r="U1129" i="4"/>
  <c r="X1129" i="4" s="1"/>
  <c r="U1128" i="4"/>
  <c r="X1128" i="4" s="1"/>
  <c r="U1127" i="4"/>
  <c r="X1127" i="4" s="1"/>
  <c r="U1126" i="4"/>
  <c r="X1126" i="4" s="1"/>
  <c r="U1125" i="4"/>
  <c r="X1125" i="4" s="1"/>
  <c r="U1124" i="4"/>
  <c r="X1124" i="4" s="1"/>
  <c r="U1123" i="4"/>
  <c r="X1123" i="4" s="1"/>
  <c r="U1122" i="4"/>
  <c r="X1122" i="4" s="1"/>
  <c r="U1121" i="4"/>
  <c r="X1121" i="4" s="1"/>
  <c r="U1120" i="4"/>
  <c r="X1120" i="4" s="1"/>
  <c r="U1119" i="4"/>
  <c r="X1119" i="4" s="1"/>
  <c r="U1118" i="4"/>
  <c r="X1118" i="4" s="1"/>
  <c r="U1117" i="4"/>
  <c r="X1117" i="4" s="1"/>
  <c r="U1113" i="4"/>
  <c r="X1113" i="4" s="1"/>
  <c r="U1112" i="4"/>
  <c r="X1112" i="4" s="1"/>
  <c r="U1111" i="4"/>
  <c r="X1111" i="4" s="1"/>
  <c r="U1110" i="4"/>
  <c r="X1110" i="4" s="1"/>
  <c r="U1109" i="4"/>
  <c r="X1109" i="4" s="1"/>
  <c r="U1108" i="4"/>
  <c r="X1108" i="4" s="1"/>
  <c r="U1107" i="4"/>
  <c r="X1107" i="4" s="1"/>
  <c r="U1106" i="4"/>
  <c r="X1106" i="4" s="1"/>
  <c r="U1105" i="4"/>
  <c r="X1105" i="4" s="1"/>
  <c r="U1104" i="4"/>
  <c r="X1104" i="4" s="1"/>
  <c r="U1103" i="4"/>
  <c r="X1103" i="4" s="1"/>
  <c r="U1102" i="4"/>
  <c r="X1102" i="4" s="1"/>
  <c r="U1101" i="4"/>
  <c r="X1101" i="4" s="1"/>
  <c r="U1100" i="4"/>
  <c r="X1100" i="4" s="1"/>
  <c r="U1099" i="4"/>
  <c r="X1099" i="4" s="1"/>
  <c r="U1098" i="4"/>
  <c r="X1098" i="4" s="1"/>
  <c r="U1097" i="4"/>
  <c r="X1097" i="4" s="1"/>
  <c r="U1096" i="4"/>
  <c r="X1096" i="4" s="1"/>
  <c r="U1095" i="4"/>
  <c r="X1095" i="4" s="1"/>
  <c r="U1094" i="4"/>
  <c r="X1094" i="4" s="1"/>
  <c r="U1093" i="4"/>
  <c r="X1093" i="4" s="1"/>
  <c r="U1092" i="4"/>
  <c r="X1092" i="4" s="1"/>
  <c r="U1091" i="4"/>
  <c r="X1091" i="4" s="1"/>
  <c r="U1090" i="4"/>
  <c r="X1090" i="4" s="1"/>
  <c r="U1089" i="4"/>
  <c r="X1089" i="4" s="1"/>
  <c r="U1088" i="4"/>
  <c r="X1088" i="4" s="1"/>
  <c r="U1087" i="4"/>
  <c r="X1087" i="4" s="1"/>
  <c r="U1086" i="4"/>
  <c r="X1086" i="4" s="1"/>
  <c r="U1085" i="4"/>
  <c r="X1085" i="4" s="1"/>
  <c r="U1084" i="4"/>
  <c r="X1084" i="4" s="1"/>
  <c r="U1083" i="4"/>
  <c r="X1083" i="4" s="1"/>
  <c r="U1082" i="4"/>
  <c r="X1082" i="4" s="1"/>
  <c r="U1081" i="4"/>
  <c r="X1081" i="4" s="1"/>
  <c r="U1080" i="4"/>
  <c r="X1080" i="4" s="1"/>
  <c r="U1079" i="4"/>
  <c r="X1079" i="4" s="1"/>
  <c r="U1078" i="4"/>
  <c r="X1078" i="4" s="1"/>
  <c r="U1077" i="4"/>
  <c r="X1077" i="4" s="1"/>
  <c r="U1076" i="4"/>
  <c r="X1076" i="4" s="1"/>
  <c r="U1075" i="4"/>
  <c r="X1075" i="4" s="1"/>
  <c r="U1074" i="4"/>
  <c r="X1074" i="4" s="1"/>
  <c r="U1073" i="4"/>
  <c r="X1073" i="4" s="1"/>
  <c r="U1072" i="4"/>
  <c r="X1072" i="4" s="1"/>
  <c r="U1071" i="4"/>
  <c r="X1071" i="4" s="1"/>
  <c r="U1070" i="4"/>
  <c r="X1070" i="4" s="1"/>
  <c r="U1069" i="4"/>
  <c r="X1069" i="4" s="1"/>
  <c r="U1068" i="4"/>
  <c r="X1068" i="4" s="1"/>
  <c r="U1067" i="4"/>
  <c r="X1067" i="4" s="1"/>
  <c r="U1066" i="4"/>
  <c r="X1066" i="4" s="1"/>
  <c r="U1065" i="4"/>
  <c r="X1065" i="4" s="1"/>
  <c r="U1064" i="4"/>
  <c r="X1064" i="4" s="1"/>
  <c r="U1063" i="4"/>
  <c r="X1063" i="4" s="1"/>
  <c r="U1061" i="4"/>
  <c r="X1061" i="4" s="1"/>
  <c r="U1060" i="4"/>
  <c r="X1060" i="4" s="1"/>
  <c r="U1059" i="4"/>
  <c r="X1059" i="4" s="1"/>
  <c r="U1058" i="4"/>
  <c r="X1058" i="4" s="1"/>
  <c r="U1057" i="4"/>
  <c r="X1057" i="4" s="1"/>
  <c r="U1056" i="4"/>
  <c r="X1056" i="4" s="1"/>
  <c r="U1055" i="4"/>
  <c r="X1055" i="4" s="1"/>
  <c r="U1054" i="4"/>
  <c r="X1054" i="4" s="1"/>
  <c r="U1053" i="4"/>
  <c r="X1053" i="4" s="1"/>
  <c r="U1052" i="4"/>
  <c r="X1052" i="4" s="1"/>
  <c r="U1051" i="4"/>
  <c r="X1051" i="4" s="1"/>
  <c r="U1050" i="4"/>
  <c r="X1050" i="4" s="1"/>
  <c r="U1049" i="4"/>
  <c r="X1049" i="4" s="1"/>
  <c r="U1048" i="4"/>
  <c r="X1048" i="4" s="1"/>
  <c r="U1047" i="4"/>
  <c r="X1047" i="4" s="1"/>
  <c r="U1046" i="4"/>
  <c r="X1046" i="4" s="1"/>
  <c r="U1045" i="4"/>
  <c r="X1045" i="4" s="1"/>
  <c r="U1044" i="4"/>
  <c r="X1044" i="4" s="1"/>
  <c r="U1043" i="4"/>
  <c r="X1043" i="4" s="1"/>
  <c r="U1042" i="4"/>
  <c r="X1042" i="4" s="1"/>
  <c r="U1041" i="4"/>
  <c r="X1041" i="4" s="1"/>
  <c r="U1040" i="4"/>
  <c r="X1040" i="4" s="1"/>
  <c r="U1039" i="4"/>
  <c r="X1039" i="4" s="1"/>
  <c r="U1038" i="4"/>
  <c r="X1038" i="4" s="1"/>
  <c r="U1037" i="4"/>
  <c r="X1037" i="4" s="1"/>
  <c r="U1036" i="4"/>
  <c r="X1036" i="4" s="1"/>
  <c r="U1035" i="4"/>
  <c r="X1035" i="4" s="1"/>
  <c r="U1034" i="4"/>
  <c r="X1034" i="4" s="1"/>
  <c r="U1033" i="4"/>
  <c r="X1033" i="4" s="1"/>
  <c r="U1032" i="4"/>
  <c r="X1032" i="4" s="1"/>
  <c r="U1031" i="4"/>
  <c r="X1031" i="4" s="1"/>
  <c r="U1030" i="4"/>
  <c r="X1030" i="4" s="1"/>
  <c r="U1029" i="4"/>
  <c r="X1029" i="4" s="1"/>
  <c r="U1028" i="4"/>
  <c r="X1028" i="4" s="1"/>
  <c r="U1027" i="4"/>
  <c r="X1027" i="4" s="1"/>
  <c r="U1026" i="4"/>
  <c r="X1026" i="4" s="1"/>
  <c r="U1025" i="4"/>
  <c r="X1025" i="4" s="1"/>
  <c r="U1024" i="4"/>
  <c r="X1024" i="4" s="1"/>
  <c r="U1023" i="4"/>
  <c r="X1023" i="4" s="1"/>
  <c r="U1022" i="4"/>
  <c r="X1022" i="4" s="1"/>
  <c r="U1021" i="4"/>
  <c r="X1021" i="4" s="1"/>
  <c r="U1020" i="4"/>
  <c r="X1020" i="4" s="1"/>
  <c r="U1019" i="4"/>
  <c r="X1019" i="4" s="1"/>
  <c r="U1018" i="4"/>
  <c r="X1018" i="4" s="1"/>
  <c r="U1017" i="4"/>
  <c r="X1017" i="4" s="1"/>
  <c r="U1016" i="4"/>
  <c r="X1016" i="4" s="1"/>
  <c r="U1015" i="4"/>
  <c r="X1015" i="4" s="1"/>
  <c r="U1014" i="4"/>
  <c r="X1014" i="4" s="1"/>
  <c r="U1013" i="4"/>
  <c r="X1013" i="4" s="1"/>
  <c r="U1012" i="4"/>
  <c r="X1012" i="4" s="1"/>
  <c r="U1011" i="4"/>
  <c r="X1011" i="4" s="1"/>
  <c r="U1010" i="4"/>
  <c r="X1010" i="4" s="1"/>
  <c r="U1009" i="4"/>
  <c r="X1009" i="4" s="1"/>
  <c r="U1008" i="4"/>
  <c r="X1008" i="4" s="1"/>
  <c r="U1007" i="4"/>
  <c r="X1007" i="4" s="1"/>
  <c r="U1006" i="4"/>
  <c r="X1006" i="4" s="1"/>
  <c r="U1005" i="4"/>
  <c r="X1005" i="4" s="1"/>
  <c r="U1004" i="4"/>
  <c r="X1004" i="4" s="1"/>
  <c r="U1003" i="4"/>
  <c r="X1003" i="4" s="1"/>
  <c r="U1002" i="4"/>
  <c r="X1002" i="4" s="1"/>
  <c r="U1001" i="4"/>
  <c r="X1001" i="4" s="1"/>
  <c r="U1000" i="4"/>
  <c r="X1000" i="4" s="1"/>
  <c r="U999" i="4"/>
  <c r="X999" i="4" s="1"/>
  <c r="U998" i="4"/>
  <c r="X998" i="4" s="1"/>
  <c r="U997" i="4"/>
  <c r="X997" i="4" s="1"/>
  <c r="U996" i="4"/>
  <c r="X996" i="4" s="1"/>
  <c r="U995" i="4"/>
  <c r="X995" i="4" s="1"/>
  <c r="U994" i="4"/>
  <c r="X994" i="4" s="1"/>
  <c r="U993" i="4"/>
  <c r="X993" i="4" s="1"/>
  <c r="U992" i="4"/>
  <c r="X992" i="4" s="1"/>
  <c r="U991" i="4"/>
  <c r="X991" i="4" s="1"/>
  <c r="U990" i="4"/>
  <c r="X990" i="4" s="1"/>
  <c r="U989" i="4"/>
  <c r="X989" i="4" s="1"/>
  <c r="U988" i="4"/>
  <c r="X988" i="4" s="1"/>
  <c r="U987" i="4"/>
  <c r="X987" i="4" s="1"/>
  <c r="U986" i="4"/>
  <c r="X986" i="4" s="1"/>
  <c r="U985" i="4"/>
  <c r="X985" i="4" s="1"/>
  <c r="U984" i="4"/>
  <c r="X984" i="4" s="1"/>
  <c r="U983" i="4"/>
  <c r="X983" i="4" s="1"/>
  <c r="U982" i="4"/>
  <c r="X982" i="4" s="1"/>
  <c r="U981" i="4"/>
  <c r="X981" i="4" s="1"/>
  <c r="U980" i="4"/>
  <c r="X980" i="4" s="1"/>
  <c r="U979" i="4"/>
  <c r="X979" i="4" s="1"/>
  <c r="U978" i="4"/>
  <c r="X978" i="4" s="1"/>
  <c r="U977" i="4"/>
  <c r="X977" i="4" s="1"/>
  <c r="U976" i="4"/>
  <c r="X976" i="4" s="1"/>
  <c r="U975" i="4"/>
  <c r="X975" i="4" s="1"/>
  <c r="U974" i="4"/>
  <c r="X974" i="4" s="1"/>
  <c r="U973" i="4"/>
  <c r="X973" i="4" s="1"/>
  <c r="U972" i="4"/>
  <c r="X972" i="4" s="1"/>
  <c r="U971" i="4"/>
  <c r="X971" i="4" s="1"/>
  <c r="U970" i="4"/>
  <c r="X970" i="4" s="1"/>
  <c r="U969" i="4"/>
  <c r="X969" i="4" s="1"/>
  <c r="U968" i="4"/>
  <c r="X968" i="4" s="1"/>
  <c r="U967" i="4"/>
  <c r="X967" i="4" s="1"/>
  <c r="U966" i="4"/>
  <c r="X966" i="4" s="1"/>
  <c r="U965" i="4"/>
  <c r="X965" i="4" s="1"/>
  <c r="U964" i="4"/>
  <c r="X964" i="4" s="1"/>
  <c r="U963" i="4"/>
  <c r="X963" i="4" s="1"/>
  <c r="U962" i="4"/>
  <c r="X962" i="4" s="1"/>
  <c r="U961" i="4"/>
  <c r="X961" i="4" s="1"/>
  <c r="U960" i="4"/>
  <c r="X960" i="4" s="1"/>
  <c r="U959" i="4"/>
  <c r="X959" i="4" s="1"/>
  <c r="U958" i="4"/>
  <c r="X958" i="4" s="1"/>
  <c r="U957" i="4"/>
  <c r="X957" i="4" s="1"/>
  <c r="U956" i="4"/>
  <c r="X956" i="4" s="1"/>
  <c r="U955" i="4"/>
  <c r="X955" i="4" s="1"/>
  <c r="U954" i="4"/>
  <c r="X954" i="4" s="1"/>
  <c r="U953" i="4"/>
  <c r="X953" i="4" s="1"/>
  <c r="U952" i="4"/>
  <c r="X952" i="4" s="1"/>
  <c r="U951" i="4"/>
  <c r="X951" i="4" s="1"/>
  <c r="U950" i="4"/>
  <c r="X950" i="4" s="1"/>
  <c r="U949" i="4"/>
  <c r="X949" i="4" s="1"/>
  <c r="U948" i="4"/>
  <c r="X948" i="4" s="1"/>
  <c r="U947" i="4"/>
  <c r="X947" i="4" s="1"/>
  <c r="U946" i="4"/>
  <c r="X946" i="4" s="1"/>
  <c r="U945" i="4"/>
  <c r="X945" i="4" s="1"/>
  <c r="U944" i="4"/>
  <c r="X944" i="4" s="1"/>
  <c r="U943" i="4"/>
  <c r="X943" i="4" s="1"/>
  <c r="U942" i="4"/>
  <c r="X942" i="4" s="1"/>
  <c r="U941" i="4"/>
  <c r="X941" i="4" s="1"/>
  <c r="U940" i="4"/>
  <c r="X940" i="4" s="1"/>
  <c r="U939" i="4"/>
  <c r="X939" i="4" s="1"/>
  <c r="U938" i="4"/>
  <c r="X938" i="4" s="1"/>
  <c r="U937" i="4"/>
  <c r="X937" i="4" s="1"/>
  <c r="U936" i="4"/>
  <c r="X936" i="4" s="1"/>
  <c r="U935" i="4"/>
  <c r="X935" i="4" s="1"/>
  <c r="U934" i="4"/>
  <c r="X934" i="4" s="1"/>
  <c r="U933" i="4"/>
  <c r="X933" i="4" s="1"/>
  <c r="U932" i="4"/>
  <c r="X932" i="4" s="1"/>
  <c r="U931" i="4"/>
  <c r="X931" i="4" s="1"/>
  <c r="U930" i="4"/>
  <c r="X930" i="4" s="1"/>
  <c r="U929" i="4"/>
  <c r="X929" i="4" s="1"/>
  <c r="U928" i="4"/>
  <c r="X928" i="4" s="1"/>
  <c r="U927" i="4"/>
  <c r="X927" i="4" s="1"/>
  <c r="U926" i="4"/>
  <c r="X926" i="4" s="1"/>
  <c r="U925" i="4"/>
  <c r="X925" i="4" s="1"/>
  <c r="U924" i="4"/>
  <c r="X924" i="4" s="1"/>
  <c r="U923" i="4"/>
  <c r="X923" i="4" s="1"/>
  <c r="U922" i="4"/>
  <c r="X922" i="4" s="1"/>
  <c r="U921" i="4"/>
  <c r="X921" i="4" s="1"/>
  <c r="U920" i="4"/>
  <c r="X920" i="4" s="1"/>
  <c r="U919" i="4"/>
  <c r="X919" i="4" s="1"/>
  <c r="U918" i="4"/>
  <c r="X918" i="4" s="1"/>
  <c r="U917" i="4"/>
  <c r="X917" i="4" s="1"/>
  <c r="U916" i="4"/>
  <c r="X916" i="4" s="1"/>
  <c r="U915" i="4"/>
  <c r="X915" i="4" s="1"/>
  <c r="U914" i="4"/>
  <c r="X914" i="4" s="1"/>
  <c r="U913" i="4"/>
  <c r="X913" i="4" s="1"/>
  <c r="U912" i="4"/>
  <c r="X912" i="4" s="1"/>
  <c r="U911" i="4"/>
  <c r="X911" i="4" s="1"/>
  <c r="U910" i="4"/>
  <c r="X910" i="4" s="1"/>
  <c r="U909" i="4"/>
  <c r="X909" i="4" s="1"/>
  <c r="U908" i="4"/>
  <c r="X908" i="4" s="1"/>
  <c r="U907" i="4"/>
  <c r="X907" i="4" s="1"/>
  <c r="U906" i="4"/>
  <c r="X906" i="4" s="1"/>
  <c r="U905" i="4"/>
  <c r="X905" i="4" s="1"/>
  <c r="U904" i="4"/>
  <c r="X904" i="4" s="1"/>
  <c r="U903" i="4"/>
  <c r="X903" i="4" s="1"/>
  <c r="U902" i="4"/>
  <c r="X902" i="4" s="1"/>
  <c r="U901" i="4"/>
  <c r="X901" i="4" s="1"/>
  <c r="U900" i="4"/>
  <c r="X900" i="4" s="1"/>
  <c r="U899" i="4"/>
  <c r="X899" i="4" s="1"/>
  <c r="U898" i="4"/>
  <c r="X898" i="4" s="1"/>
  <c r="U897" i="4"/>
  <c r="X897" i="4" s="1"/>
  <c r="U896" i="4"/>
  <c r="X896" i="4" s="1"/>
  <c r="U895" i="4"/>
  <c r="X895" i="4" s="1"/>
  <c r="U894" i="4"/>
  <c r="X894" i="4" s="1"/>
  <c r="U893" i="4"/>
  <c r="X893" i="4" s="1"/>
  <c r="U892" i="4"/>
  <c r="X892" i="4" s="1"/>
  <c r="U891" i="4"/>
  <c r="X891" i="4" s="1"/>
  <c r="U890" i="4"/>
  <c r="X890" i="4" s="1"/>
  <c r="U889" i="4"/>
  <c r="X889" i="4" s="1"/>
  <c r="U888" i="4"/>
  <c r="X888" i="4" s="1"/>
  <c r="U887" i="4"/>
  <c r="X887" i="4" s="1"/>
  <c r="U886" i="4"/>
  <c r="X886" i="4" s="1"/>
  <c r="U885" i="4"/>
  <c r="X885" i="4" s="1"/>
  <c r="U884" i="4"/>
  <c r="X884" i="4" s="1"/>
  <c r="U883" i="4"/>
  <c r="X883" i="4" s="1"/>
  <c r="U882" i="4"/>
  <c r="X882" i="4" s="1"/>
  <c r="U881" i="4"/>
  <c r="X881" i="4" s="1"/>
  <c r="U880" i="4"/>
  <c r="X880" i="4" s="1"/>
  <c r="U879" i="4"/>
  <c r="X879" i="4" s="1"/>
  <c r="U878" i="4"/>
  <c r="X878" i="4" s="1"/>
  <c r="U877" i="4"/>
  <c r="X877" i="4" s="1"/>
  <c r="U876" i="4"/>
  <c r="X876" i="4" s="1"/>
  <c r="U875" i="4"/>
  <c r="X875" i="4" s="1"/>
  <c r="U874" i="4"/>
  <c r="X874" i="4" s="1"/>
  <c r="U873" i="4"/>
  <c r="X873" i="4" s="1"/>
  <c r="U872" i="4"/>
  <c r="X872" i="4" s="1"/>
  <c r="U871" i="4"/>
  <c r="X871" i="4" s="1"/>
  <c r="U870" i="4"/>
  <c r="X870" i="4" s="1"/>
  <c r="U869" i="4"/>
  <c r="X869" i="4" s="1"/>
  <c r="U868" i="4"/>
  <c r="X868" i="4" s="1"/>
  <c r="U867" i="4"/>
  <c r="X867" i="4" s="1"/>
  <c r="U866" i="4"/>
  <c r="X866" i="4" s="1"/>
  <c r="U865" i="4"/>
  <c r="X865" i="4" s="1"/>
  <c r="U864" i="4"/>
  <c r="X864" i="4" s="1"/>
  <c r="U863" i="4"/>
  <c r="X863" i="4" s="1"/>
  <c r="U862" i="4"/>
  <c r="X862" i="4" s="1"/>
  <c r="U861" i="4"/>
  <c r="X861" i="4" s="1"/>
  <c r="U860" i="4"/>
  <c r="X860" i="4" s="1"/>
  <c r="U859" i="4"/>
  <c r="X859" i="4" s="1"/>
  <c r="U858" i="4"/>
  <c r="X858" i="4" s="1"/>
  <c r="U857" i="4"/>
  <c r="X857" i="4" s="1"/>
  <c r="U856" i="4"/>
  <c r="X856" i="4" s="1"/>
  <c r="U855" i="4"/>
  <c r="X855" i="4" s="1"/>
  <c r="U854" i="4"/>
  <c r="X854" i="4" s="1"/>
  <c r="U853" i="4"/>
  <c r="X853" i="4" s="1"/>
  <c r="U852" i="4"/>
  <c r="X852" i="4" s="1"/>
  <c r="U851" i="4"/>
  <c r="X851" i="4" s="1"/>
  <c r="U850" i="4"/>
  <c r="X850" i="4" s="1"/>
  <c r="U849" i="4"/>
  <c r="X849" i="4" s="1"/>
  <c r="U848" i="4"/>
  <c r="X848" i="4" s="1"/>
  <c r="U847" i="4"/>
  <c r="X847" i="4" s="1"/>
  <c r="U846" i="4"/>
  <c r="X846" i="4" s="1"/>
  <c r="U845" i="4"/>
  <c r="X845" i="4" s="1"/>
  <c r="U844" i="4"/>
  <c r="X844" i="4" s="1"/>
  <c r="U843" i="4"/>
  <c r="X843" i="4" s="1"/>
  <c r="U841" i="4"/>
  <c r="X841" i="4" s="1"/>
  <c r="U840" i="4"/>
  <c r="X840" i="4" s="1"/>
  <c r="U839" i="4"/>
  <c r="X839" i="4" s="1"/>
  <c r="U838" i="4"/>
  <c r="X838" i="4" s="1"/>
  <c r="U837" i="4"/>
  <c r="X837" i="4" s="1"/>
  <c r="U835" i="4"/>
  <c r="X835" i="4" s="1"/>
  <c r="U834" i="4"/>
  <c r="X834" i="4" s="1"/>
  <c r="U833" i="4"/>
  <c r="X833" i="4" s="1"/>
  <c r="U832" i="4"/>
  <c r="X832" i="4" s="1"/>
  <c r="U831" i="4"/>
  <c r="X831" i="4" s="1"/>
  <c r="U830" i="4"/>
  <c r="X830" i="4" s="1"/>
  <c r="U828" i="4"/>
  <c r="X828" i="4" s="1"/>
  <c r="U827" i="4"/>
  <c r="X827" i="4" s="1"/>
  <c r="U826" i="4"/>
  <c r="X826" i="4" s="1"/>
  <c r="U825" i="4"/>
  <c r="X825" i="4" s="1"/>
  <c r="U824" i="4"/>
  <c r="X824" i="4" s="1"/>
  <c r="U823" i="4"/>
  <c r="X823" i="4" s="1"/>
  <c r="U822" i="4"/>
  <c r="X822" i="4" s="1"/>
  <c r="U820" i="4"/>
  <c r="X820" i="4" s="1"/>
  <c r="U819" i="4"/>
  <c r="X819" i="4" s="1"/>
  <c r="U818" i="4"/>
  <c r="X818" i="4" s="1"/>
  <c r="U817" i="4"/>
  <c r="X817" i="4" s="1"/>
  <c r="U816" i="4"/>
  <c r="X816" i="4" s="1"/>
  <c r="U815" i="4"/>
  <c r="X815" i="4" s="1"/>
  <c r="U814" i="4"/>
  <c r="X814" i="4" s="1"/>
  <c r="U813" i="4"/>
  <c r="X813" i="4" s="1"/>
  <c r="U812" i="4"/>
  <c r="X812" i="4" s="1"/>
  <c r="U811" i="4"/>
  <c r="X811" i="4" s="1"/>
  <c r="U810" i="4"/>
  <c r="X810" i="4" s="1"/>
  <c r="U809" i="4"/>
  <c r="X809" i="4" s="1"/>
  <c r="U808" i="4"/>
  <c r="X808" i="4" s="1"/>
  <c r="U807" i="4"/>
  <c r="X807" i="4" s="1"/>
  <c r="U806" i="4"/>
  <c r="X806" i="4" s="1"/>
  <c r="U805" i="4"/>
  <c r="X805" i="4" s="1"/>
  <c r="U804" i="4"/>
  <c r="X804" i="4" s="1"/>
  <c r="U803" i="4"/>
  <c r="X803" i="4" s="1"/>
  <c r="U802" i="4"/>
  <c r="X802" i="4" s="1"/>
  <c r="U801" i="4"/>
  <c r="X801" i="4" s="1"/>
  <c r="U800" i="4"/>
  <c r="X800" i="4" s="1"/>
  <c r="U799" i="4"/>
  <c r="X799" i="4" s="1"/>
  <c r="U798" i="4"/>
  <c r="X798" i="4" s="1"/>
  <c r="U797" i="4"/>
  <c r="X797" i="4" s="1"/>
  <c r="U796" i="4"/>
  <c r="X796" i="4" s="1"/>
  <c r="U795" i="4"/>
  <c r="X795" i="4" s="1"/>
  <c r="U794" i="4"/>
  <c r="X794" i="4" s="1"/>
  <c r="U793" i="4"/>
  <c r="X793" i="4" s="1"/>
  <c r="U792" i="4"/>
  <c r="X792" i="4" s="1"/>
  <c r="U791" i="4"/>
  <c r="X791" i="4" s="1"/>
  <c r="U790" i="4"/>
  <c r="X790" i="4" s="1"/>
  <c r="U789" i="4"/>
  <c r="X789" i="4" s="1"/>
  <c r="U788" i="4"/>
  <c r="X788" i="4" s="1"/>
  <c r="U787" i="4"/>
  <c r="X787" i="4" s="1"/>
  <c r="U786" i="4"/>
  <c r="X786" i="4" s="1"/>
  <c r="U785" i="4"/>
  <c r="X785" i="4" s="1"/>
  <c r="U784" i="4"/>
  <c r="X784" i="4" s="1"/>
  <c r="U783" i="4"/>
  <c r="X783" i="4" s="1"/>
  <c r="U782" i="4"/>
  <c r="X782" i="4" s="1"/>
  <c r="U781" i="4"/>
  <c r="X781" i="4" s="1"/>
  <c r="U780" i="4"/>
  <c r="X780" i="4" s="1"/>
  <c r="U779" i="4"/>
  <c r="X779" i="4" s="1"/>
  <c r="U778" i="4"/>
  <c r="X778" i="4" s="1"/>
  <c r="U777" i="4"/>
  <c r="X777" i="4" s="1"/>
  <c r="U776" i="4"/>
  <c r="X776" i="4" s="1"/>
  <c r="U775" i="4"/>
  <c r="X775" i="4" s="1"/>
  <c r="U774" i="4"/>
  <c r="X774" i="4" s="1"/>
  <c r="U773" i="4"/>
  <c r="X773" i="4" s="1"/>
  <c r="U772" i="4"/>
  <c r="X772" i="4" s="1"/>
  <c r="U771" i="4"/>
  <c r="X771" i="4" s="1"/>
  <c r="U770" i="4"/>
  <c r="X770" i="4" s="1"/>
  <c r="U769" i="4"/>
  <c r="X769" i="4" s="1"/>
  <c r="U768" i="4"/>
  <c r="X768" i="4" s="1"/>
  <c r="U767" i="4"/>
  <c r="X767" i="4" s="1"/>
  <c r="U766" i="4"/>
  <c r="X766" i="4" s="1"/>
  <c r="U765" i="4"/>
  <c r="X765" i="4" s="1"/>
  <c r="U764" i="4"/>
  <c r="X764" i="4" s="1"/>
  <c r="U763" i="4"/>
  <c r="X763" i="4" s="1"/>
  <c r="U762" i="4"/>
  <c r="X762" i="4" s="1"/>
  <c r="U761" i="4"/>
  <c r="X761" i="4" s="1"/>
  <c r="U760" i="4"/>
  <c r="X760" i="4" s="1"/>
  <c r="U759" i="4"/>
  <c r="X759" i="4" s="1"/>
  <c r="U758" i="4"/>
  <c r="X758" i="4" s="1"/>
  <c r="U757" i="4"/>
  <c r="X757" i="4" s="1"/>
  <c r="U756" i="4"/>
  <c r="X756" i="4" s="1"/>
  <c r="U755" i="4"/>
  <c r="X755" i="4" s="1"/>
  <c r="U754" i="4"/>
  <c r="X754" i="4" s="1"/>
  <c r="U753" i="4"/>
  <c r="X753" i="4" s="1"/>
  <c r="U752" i="4"/>
  <c r="X752" i="4" s="1"/>
  <c r="U751" i="4"/>
  <c r="X751" i="4" s="1"/>
  <c r="U750" i="4"/>
  <c r="X750" i="4" s="1"/>
  <c r="U749" i="4"/>
  <c r="X749" i="4" s="1"/>
  <c r="U748" i="4"/>
  <c r="X748" i="4" s="1"/>
  <c r="U747" i="4"/>
  <c r="X747" i="4" s="1"/>
  <c r="U746" i="4"/>
  <c r="X746" i="4" s="1"/>
  <c r="U745" i="4"/>
  <c r="X745" i="4" s="1"/>
  <c r="U744" i="4"/>
  <c r="X744" i="4" s="1"/>
  <c r="U743" i="4"/>
  <c r="X743" i="4" s="1"/>
  <c r="U742" i="4"/>
  <c r="X742" i="4" s="1"/>
  <c r="U741" i="4"/>
  <c r="X741" i="4" s="1"/>
  <c r="U740" i="4"/>
  <c r="X740" i="4" s="1"/>
  <c r="U739" i="4"/>
  <c r="X739" i="4" s="1"/>
  <c r="U738" i="4"/>
  <c r="X738" i="4" s="1"/>
  <c r="U737" i="4"/>
  <c r="X737" i="4" s="1"/>
  <c r="U736" i="4"/>
  <c r="X736" i="4" s="1"/>
  <c r="U735" i="4"/>
  <c r="X735" i="4" s="1"/>
  <c r="U734" i="4"/>
  <c r="X734" i="4" s="1"/>
  <c r="U733" i="4"/>
  <c r="X733" i="4" s="1"/>
  <c r="U732" i="4"/>
  <c r="X732" i="4" s="1"/>
  <c r="U731" i="4"/>
  <c r="X731" i="4" s="1"/>
  <c r="U730" i="4"/>
  <c r="X730" i="4" s="1"/>
  <c r="U729" i="4"/>
  <c r="X729" i="4" s="1"/>
  <c r="U728" i="4"/>
  <c r="X728" i="4" s="1"/>
  <c r="U727" i="4"/>
  <c r="X727" i="4" s="1"/>
  <c r="U726" i="4"/>
  <c r="X726" i="4" s="1"/>
  <c r="U725" i="4"/>
  <c r="X725" i="4" s="1"/>
  <c r="U724" i="4"/>
  <c r="X724" i="4" s="1"/>
  <c r="U723" i="4"/>
  <c r="X723" i="4" s="1"/>
  <c r="U722" i="4"/>
  <c r="X722" i="4" s="1"/>
  <c r="U721" i="4"/>
  <c r="X721" i="4" s="1"/>
  <c r="U720" i="4"/>
  <c r="X720" i="4" s="1"/>
  <c r="U719" i="4"/>
  <c r="X719" i="4" s="1"/>
  <c r="U718" i="4"/>
  <c r="X718" i="4" s="1"/>
  <c r="U717" i="4"/>
  <c r="X717" i="4" s="1"/>
  <c r="U716" i="4"/>
  <c r="X716" i="4" s="1"/>
  <c r="U715" i="4"/>
  <c r="X715" i="4" s="1"/>
  <c r="U714" i="4"/>
  <c r="X714" i="4" s="1"/>
  <c r="U713" i="4"/>
  <c r="X713" i="4" s="1"/>
  <c r="U712" i="4"/>
  <c r="X712" i="4" s="1"/>
  <c r="U711" i="4"/>
  <c r="X711" i="4" s="1"/>
  <c r="U710" i="4"/>
  <c r="X710" i="4" s="1"/>
  <c r="U709" i="4"/>
  <c r="X709" i="4" s="1"/>
  <c r="U708" i="4"/>
  <c r="X708" i="4" s="1"/>
  <c r="U707" i="4"/>
  <c r="X707" i="4" s="1"/>
  <c r="U706" i="4"/>
  <c r="X706" i="4" s="1"/>
  <c r="U705" i="4"/>
  <c r="X705" i="4" s="1"/>
  <c r="U704" i="4"/>
  <c r="X704" i="4" s="1"/>
  <c r="U703" i="4"/>
  <c r="X703" i="4" s="1"/>
  <c r="U702" i="4"/>
  <c r="X702" i="4" s="1"/>
  <c r="U701" i="4"/>
  <c r="X701" i="4" s="1"/>
  <c r="U700" i="4"/>
  <c r="X700" i="4" s="1"/>
  <c r="U699" i="4"/>
  <c r="X699" i="4" s="1"/>
  <c r="U698" i="4"/>
  <c r="X698" i="4" s="1"/>
  <c r="U697" i="4"/>
  <c r="X697" i="4" s="1"/>
  <c r="U696" i="4"/>
  <c r="X696" i="4" s="1"/>
  <c r="U695" i="4"/>
  <c r="X695" i="4" s="1"/>
  <c r="U694" i="4"/>
  <c r="X694" i="4" s="1"/>
  <c r="U693" i="4"/>
  <c r="X693" i="4" s="1"/>
  <c r="U692" i="4"/>
  <c r="X692" i="4" s="1"/>
  <c r="U691" i="4"/>
  <c r="X691" i="4" s="1"/>
  <c r="U690" i="4"/>
  <c r="X690" i="4" s="1"/>
  <c r="U689" i="4"/>
  <c r="X689" i="4" s="1"/>
  <c r="U688" i="4"/>
  <c r="X688" i="4" s="1"/>
  <c r="U687" i="4"/>
  <c r="X687" i="4" s="1"/>
  <c r="U686" i="4"/>
  <c r="X686" i="4" s="1"/>
  <c r="U685" i="4"/>
  <c r="X685" i="4" s="1"/>
  <c r="U684" i="4"/>
  <c r="X684" i="4" s="1"/>
  <c r="U683" i="4"/>
  <c r="X683" i="4" s="1"/>
  <c r="U682" i="4"/>
  <c r="X682" i="4" s="1"/>
  <c r="U681" i="4"/>
  <c r="X681" i="4" s="1"/>
  <c r="U680" i="4"/>
  <c r="X680" i="4" s="1"/>
  <c r="U679" i="4"/>
  <c r="X679" i="4" s="1"/>
  <c r="U678" i="4"/>
  <c r="X678" i="4" s="1"/>
  <c r="U677" i="4"/>
  <c r="X677" i="4" s="1"/>
  <c r="U676" i="4"/>
  <c r="X676" i="4" s="1"/>
  <c r="U675" i="4"/>
  <c r="X675" i="4" s="1"/>
  <c r="U674" i="4"/>
  <c r="X674" i="4" s="1"/>
  <c r="U673" i="4"/>
  <c r="X673" i="4" s="1"/>
  <c r="U672" i="4"/>
  <c r="X672" i="4" s="1"/>
  <c r="U671" i="4"/>
  <c r="X671" i="4" s="1"/>
  <c r="U670" i="4"/>
  <c r="X670" i="4" s="1"/>
  <c r="U669" i="4"/>
  <c r="X669" i="4" s="1"/>
  <c r="U668" i="4"/>
  <c r="X668" i="4" s="1"/>
  <c r="U667" i="4"/>
  <c r="X667" i="4" s="1"/>
  <c r="U666" i="4"/>
  <c r="X666" i="4" s="1"/>
  <c r="U665" i="4"/>
  <c r="X665" i="4" s="1"/>
  <c r="U664" i="4"/>
  <c r="X664" i="4" s="1"/>
  <c r="U663" i="4"/>
  <c r="X663" i="4" s="1"/>
  <c r="U662" i="4"/>
  <c r="X662" i="4" s="1"/>
  <c r="U661" i="4"/>
  <c r="X661" i="4" s="1"/>
  <c r="U660" i="4"/>
  <c r="X660" i="4" s="1"/>
  <c r="U659" i="4"/>
  <c r="X659" i="4" s="1"/>
  <c r="U658" i="4"/>
  <c r="X658" i="4" s="1"/>
  <c r="U657" i="4"/>
  <c r="X657" i="4" s="1"/>
  <c r="U656" i="4"/>
  <c r="X656" i="4" s="1"/>
  <c r="U655" i="4"/>
  <c r="X655" i="4" s="1"/>
  <c r="U654" i="4"/>
  <c r="X654" i="4" s="1"/>
  <c r="U653" i="4"/>
  <c r="X653" i="4" s="1"/>
  <c r="U652" i="4"/>
  <c r="X652" i="4" s="1"/>
  <c r="U651" i="4"/>
  <c r="X651" i="4" s="1"/>
  <c r="U650" i="4"/>
  <c r="X650" i="4" s="1"/>
  <c r="U649" i="4"/>
  <c r="X649" i="4" s="1"/>
  <c r="U648" i="4"/>
  <c r="X648" i="4" s="1"/>
  <c r="U647" i="4"/>
  <c r="X647" i="4" s="1"/>
  <c r="U646" i="4"/>
  <c r="X646" i="4" s="1"/>
  <c r="U645" i="4"/>
  <c r="X645" i="4" s="1"/>
  <c r="U644" i="4"/>
  <c r="X644" i="4" s="1"/>
  <c r="U643" i="4"/>
  <c r="X643" i="4" s="1"/>
  <c r="U642" i="4"/>
  <c r="X642" i="4" s="1"/>
  <c r="U641" i="4"/>
  <c r="X641" i="4" s="1"/>
  <c r="U640" i="4"/>
  <c r="X640" i="4" s="1"/>
  <c r="U639" i="4"/>
  <c r="X639" i="4" s="1"/>
  <c r="U638" i="4"/>
  <c r="X638" i="4" s="1"/>
  <c r="U637" i="4"/>
  <c r="X637" i="4" s="1"/>
  <c r="U636" i="4"/>
  <c r="X636" i="4" s="1"/>
  <c r="U635" i="4"/>
  <c r="X635" i="4" s="1"/>
  <c r="U634" i="4"/>
  <c r="X634" i="4" s="1"/>
  <c r="U633" i="4"/>
  <c r="X633" i="4" s="1"/>
  <c r="U632" i="4"/>
  <c r="X632" i="4" s="1"/>
  <c r="U631" i="4"/>
  <c r="X631" i="4" s="1"/>
  <c r="U630" i="4"/>
  <c r="X630" i="4" s="1"/>
  <c r="U629" i="4"/>
  <c r="X629" i="4" s="1"/>
  <c r="U628" i="4"/>
  <c r="X628" i="4" s="1"/>
  <c r="U627" i="4"/>
  <c r="X627" i="4" s="1"/>
  <c r="U626" i="4"/>
  <c r="X626" i="4" s="1"/>
  <c r="U625" i="4"/>
  <c r="X625" i="4" s="1"/>
  <c r="U624" i="4"/>
  <c r="X624" i="4" s="1"/>
  <c r="U623" i="4"/>
  <c r="X623" i="4" s="1"/>
  <c r="U622" i="4"/>
  <c r="X622" i="4" s="1"/>
  <c r="U621" i="4"/>
  <c r="X621" i="4" s="1"/>
  <c r="U620" i="4"/>
  <c r="X620" i="4" s="1"/>
  <c r="U619" i="4"/>
  <c r="X619" i="4" s="1"/>
  <c r="U618" i="4"/>
  <c r="X618" i="4" s="1"/>
  <c r="U617" i="4"/>
  <c r="X617" i="4" s="1"/>
  <c r="U616" i="4"/>
  <c r="X616" i="4" s="1"/>
  <c r="U615" i="4"/>
  <c r="X615" i="4" s="1"/>
  <c r="U614" i="4"/>
  <c r="X614" i="4" s="1"/>
  <c r="U613" i="4"/>
  <c r="X613" i="4" s="1"/>
  <c r="U612" i="4"/>
  <c r="X612" i="4" s="1"/>
  <c r="U611" i="4"/>
  <c r="X611" i="4" s="1"/>
  <c r="U610" i="4"/>
  <c r="X610" i="4" s="1"/>
  <c r="U609" i="4"/>
  <c r="X609" i="4" s="1"/>
  <c r="U608" i="4"/>
  <c r="X608" i="4" s="1"/>
  <c r="U607" i="4"/>
  <c r="X607" i="4" s="1"/>
  <c r="U606" i="4"/>
  <c r="X606" i="4" s="1"/>
  <c r="U605" i="4"/>
  <c r="X605" i="4" s="1"/>
  <c r="U604" i="4"/>
  <c r="X604" i="4" s="1"/>
  <c r="U603" i="4"/>
  <c r="X603" i="4" s="1"/>
  <c r="U602" i="4"/>
  <c r="X602" i="4" s="1"/>
  <c r="U601" i="4"/>
  <c r="X601" i="4" s="1"/>
  <c r="U600" i="4"/>
  <c r="X600" i="4" s="1"/>
  <c r="U599" i="4"/>
  <c r="X599" i="4" s="1"/>
  <c r="U598" i="4"/>
  <c r="X598" i="4" s="1"/>
  <c r="U597" i="4"/>
  <c r="X597" i="4" s="1"/>
  <c r="U596" i="4"/>
  <c r="X596" i="4" s="1"/>
  <c r="U595" i="4"/>
  <c r="X595" i="4" s="1"/>
  <c r="U594" i="4"/>
  <c r="X594" i="4" s="1"/>
  <c r="U593" i="4"/>
  <c r="X593" i="4" s="1"/>
  <c r="U592" i="4"/>
  <c r="X592" i="4" s="1"/>
  <c r="U591" i="4"/>
  <c r="X591" i="4" s="1"/>
  <c r="U590" i="4"/>
  <c r="X590" i="4" s="1"/>
  <c r="U589" i="4"/>
  <c r="X589" i="4" s="1"/>
  <c r="U588" i="4"/>
  <c r="X588" i="4" s="1"/>
  <c r="U587" i="4"/>
  <c r="X587" i="4" s="1"/>
  <c r="U586" i="4"/>
  <c r="X586" i="4" s="1"/>
  <c r="U585" i="4"/>
  <c r="X585" i="4" s="1"/>
  <c r="U584" i="4"/>
  <c r="X584" i="4" s="1"/>
  <c r="U583" i="4"/>
  <c r="X583" i="4" s="1"/>
  <c r="U582" i="4"/>
  <c r="X582" i="4" s="1"/>
  <c r="U581" i="4"/>
  <c r="X581" i="4" s="1"/>
  <c r="U580" i="4"/>
  <c r="X580" i="4" s="1"/>
  <c r="U579" i="4"/>
  <c r="X579" i="4" s="1"/>
  <c r="U578" i="4"/>
  <c r="X578" i="4" s="1"/>
  <c r="U577" i="4"/>
  <c r="X577" i="4" s="1"/>
  <c r="U576" i="4"/>
  <c r="X576" i="4" s="1"/>
  <c r="U575" i="4"/>
  <c r="X575" i="4" s="1"/>
  <c r="U574" i="4"/>
  <c r="X574" i="4" s="1"/>
  <c r="U573" i="4"/>
  <c r="X573" i="4" s="1"/>
  <c r="U572" i="4"/>
  <c r="X572" i="4" s="1"/>
  <c r="U571" i="4"/>
  <c r="X571" i="4" s="1"/>
  <c r="U570" i="4"/>
  <c r="X570" i="4" s="1"/>
  <c r="U569" i="4"/>
  <c r="X569" i="4" s="1"/>
  <c r="U568" i="4"/>
  <c r="X568" i="4" s="1"/>
  <c r="U567" i="4"/>
  <c r="X567" i="4" s="1"/>
  <c r="U566" i="4"/>
  <c r="X566" i="4" s="1"/>
  <c r="U565" i="4"/>
  <c r="X565" i="4" s="1"/>
  <c r="U564" i="4"/>
  <c r="X564" i="4" s="1"/>
  <c r="U563" i="4"/>
  <c r="X563" i="4" s="1"/>
  <c r="U562" i="4"/>
  <c r="X562" i="4" s="1"/>
  <c r="U561" i="4"/>
  <c r="X561" i="4" s="1"/>
  <c r="U560" i="4"/>
  <c r="X560" i="4" s="1"/>
  <c r="U559" i="4"/>
  <c r="X559" i="4" s="1"/>
  <c r="U558" i="4"/>
  <c r="X558" i="4" s="1"/>
  <c r="U557" i="4"/>
  <c r="X557" i="4" s="1"/>
  <c r="U556" i="4"/>
  <c r="X556" i="4" s="1"/>
  <c r="U555" i="4"/>
  <c r="X555" i="4" s="1"/>
  <c r="U554" i="4"/>
  <c r="X554" i="4" s="1"/>
  <c r="U553" i="4"/>
  <c r="X553" i="4" s="1"/>
  <c r="U552" i="4"/>
  <c r="X552" i="4" s="1"/>
  <c r="U551" i="4"/>
  <c r="X551" i="4" s="1"/>
  <c r="U550" i="4"/>
  <c r="X550" i="4" s="1"/>
  <c r="U549" i="4"/>
  <c r="X549" i="4" s="1"/>
  <c r="U548" i="4"/>
  <c r="X548" i="4" s="1"/>
  <c r="U547" i="4"/>
  <c r="X547" i="4" s="1"/>
  <c r="U546" i="4"/>
  <c r="X546" i="4" s="1"/>
  <c r="U545" i="4"/>
  <c r="X545" i="4" s="1"/>
  <c r="U544" i="4"/>
  <c r="X544" i="4" s="1"/>
  <c r="U543" i="4"/>
  <c r="X543" i="4" s="1"/>
  <c r="U542" i="4"/>
  <c r="X542" i="4" s="1"/>
  <c r="U541" i="4"/>
  <c r="X541" i="4" s="1"/>
  <c r="U540" i="4"/>
  <c r="X540" i="4" s="1"/>
  <c r="U539" i="4"/>
  <c r="X539" i="4" s="1"/>
  <c r="U538" i="4"/>
  <c r="X538" i="4" s="1"/>
  <c r="U537" i="4"/>
  <c r="X537" i="4" s="1"/>
  <c r="U536" i="4"/>
  <c r="X536" i="4" s="1"/>
  <c r="U535" i="4"/>
  <c r="X535" i="4" s="1"/>
  <c r="U534" i="4"/>
  <c r="X534" i="4" s="1"/>
  <c r="U533" i="4"/>
  <c r="X533" i="4" s="1"/>
  <c r="U532" i="4"/>
  <c r="X532" i="4" s="1"/>
  <c r="U531" i="4"/>
  <c r="X531" i="4" s="1"/>
  <c r="U530" i="4"/>
  <c r="X530" i="4" s="1"/>
  <c r="U529" i="4"/>
  <c r="X529" i="4" s="1"/>
  <c r="U528" i="4"/>
  <c r="X528" i="4" s="1"/>
  <c r="U527" i="4"/>
  <c r="X527" i="4" s="1"/>
  <c r="U526" i="4"/>
  <c r="X526" i="4" s="1"/>
  <c r="U525" i="4"/>
  <c r="X525" i="4" s="1"/>
  <c r="U524" i="4"/>
  <c r="X524" i="4" s="1"/>
  <c r="U523" i="4"/>
  <c r="X523" i="4" s="1"/>
  <c r="U522" i="4"/>
  <c r="X522" i="4" s="1"/>
  <c r="U521" i="4"/>
  <c r="X521" i="4" s="1"/>
  <c r="U520" i="4"/>
  <c r="X520" i="4" s="1"/>
  <c r="U519" i="4"/>
  <c r="X519" i="4" s="1"/>
  <c r="U518" i="4"/>
  <c r="X518" i="4" s="1"/>
  <c r="U517" i="4"/>
  <c r="X517" i="4" s="1"/>
  <c r="U516" i="4"/>
  <c r="X516" i="4" s="1"/>
  <c r="U515" i="4"/>
  <c r="X515" i="4" s="1"/>
  <c r="U514" i="4"/>
  <c r="X514" i="4" s="1"/>
  <c r="U513" i="4"/>
  <c r="X513" i="4" s="1"/>
  <c r="U512" i="4"/>
  <c r="X512" i="4" s="1"/>
  <c r="U511" i="4"/>
  <c r="X511" i="4" s="1"/>
  <c r="U510" i="4"/>
  <c r="X510" i="4" s="1"/>
  <c r="U509" i="4"/>
  <c r="X509" i="4" s="1"/>
  <c r="U508" i="4"/>
  <c r="X508" i="4" s="1"/>
  <c r="U507" i="4"/>
  <c r="X507" i="4"/>
  <c r="U506" i="4"/>
  <c r="X506" i="4" s="1"/>
  <c r="U505" i="4"/>
  <c r="X505" i="4" s="1"/>
  <c r="U504" i="4"/>
  <c r="X504" i="4" s="1"/>
  <c r="U503" i="4"/>
  <c r="X503" i="4" s="1"/>
  <c r="U502" i="4"/>
  <c r="X502" i="4" s="1"/>
  <c r="U501" i="4"/>
  <c r="X501" i="4" s="1"/>
  <c r="U500" i="4"/>
  <c r="X500" i="4" s="1"/>
  <c r="U499" i="4"/>
  <c r="X499" i="4" s="1"/>
  <c r="U498" i="4"/>
  <c r="X498" i="4" s="1"/>
  <c r="U497" i="4"/>
  <c r="X497" i="4" s="1"/>
  <c r="U496" i="4"/>
  <c r="X496" i="4" s="1"/>
  <c r="U495" i="4"/>
  <c r="X495" i="4" s="1"/>
  <c r="U494" i="4"/>
  <c r="X494" i="4" s="1"/>
  <c r="U493" i="4"/>
  <c r="X493" i="4" s="1"/>
  <c r="U492" i="4"/>
  <c r="X492" i="4" s="1"/>
  <c r="U491" i="4"/>
  <c r="X491" i="4" s="1"/>
  <c r="U490" i="4"/>
  <c r="X490" i="4" s="1"/>
  <c r="U489" i="4"/>
  <c r="X489" i="4" s="1"/>
  <c r="U488" i="4"/>
  <c r="X488" i="4" s="1"/>
  <c r="U487" i="4"/>
  <c r="X487" i="4" s="1"/>
  <c r="U486" i="4"/>
  <c r="X486" i="4" s="1"/>
  <c r="U485" i="4"/>
  <c r="X485" i="4" s="1"/>
  <c r="U484" i="4"/>
  <c r="X484" i="4" s="1"/>
  <c r="U483" i="4"/>
  <c r="X483" i="4" s="1"/>
  <c r="U482" i="4"/>
  <c r="X482" i="4" s="1"/>
  <c r="U481" i="4"/>
  <c r="X481" i="4" s="1"/>
  <c r="U480" i="4"/>
  <c r="X480" i="4" s="1"/>
  <c r="U479" i="4"/>
  <c r="X479" i="4" s="1"/>
  <c r="U478" i="4"/>
  <c r="X478" i="4" s="1"/>
  <c r="U477" i="4"/>
  <c r="X477" i="4" s="1"/>
  <c r="U476" i="4"/>
  <c r="X476" i="4" s="1"/>
  <c r="U475" i="4"/>
  <c r="X475" i="4" s="1"/>
  <c r="U474" i="4"/>
  <c r="X474" i="4" s="1"/>
  <c r="U473" i="4"/>
  <c r="X473" i="4" s="1"/>
  <c r="U472" i="4"/>
  <c r="X472" i="4" s="1"/>
  <c r="U471" i="4"/>
  <c r="X471" i="4" s="1"/>
  <c r="U470" i="4"/>
  <c r="X470" i="4" s="1"/>
  <c r="U469" i="4"/>
  <c r="X469" i="4" s="1"/>
  <c r="U468" i="4"/>
  <c r="X468" i="4" s="1"/>
  <c r="U467" i="4"/>
  <c r="X467" i="4" s="1"/>
  <c r="U466" i="4"/>
  <c r="X466" i="4" s="1"/>
  <c r="U465" i="4"/>
  <c r="X465" i="4" s="1"/>
  <c r="U464" i="4"/>
  <c r="X464" i="4" s="1"/>
  <c r="U463" i="4"/>
  <c r="X463" i="4" s="1"/>
  <c r="U462" i="4"/>
  <c r="X462" i="4" s="1"/>
  <c r="U461" i="4"/>
  <c r="X461" i="4" s="1"/>
  <c r="U460" i="4"/>
  <c r="X460" i="4" s="1"/>
  <c r="U459" i="4"/>
  <c r="X459" i="4" s="1"/>
  <c r="U458" i="4"/>
  <c r="X458" i="4" s="1"/>
  <c r="U457" i="4"/>
  <c r="X457" i="4" s="1"/>
  <c r="U456" i="4"/>
  <c r="X456" i="4" s="1"/>
  <c r="U455" i="4"/>
  <c r="X455" i="4" s="1"/>
  <c r="U454" i="4"/>
  <c r="X454" i="4" s="1"/>
  <c r="U453" i="4"/>
  <c r="X453" i="4" s="1"/>
  <c r="U452" i="4"/>
  <c r="X452" i="4" s="1"/>
  <c r="U451" i="4"/>
  <c r="X451" i="4" s="1"/>
  <c r="U450" i="4"/>
  <c r="X450" i="4" s="1"/>
  <c r="U449" i="4"/>
  <c r="X449" i="4" s="1"/>
  <c r="U448" i="4"/>
  <c r="X448" i="4" s="1"/>
  <c r="U447" i="4"/>
  <c r="X447" i="4" s="1"/>
  <c r="U446" i="4"/>
  <c r="X446" i="4" s="1"/>
  <c r="U445" i="4"/>
  <c r="X445" i="4" s="1"/>
  <c r="U444" i="4"/>
  <c r="X444" i="4" s="1"/>
  <c r="U443" i="4"/>
  <c r="X443" i="4" s="1"/>
  <c r="U442" i="4"/>
  <c r="X442" i="4" s="1"/>
  <c r="U441" i="4"/>
  <c r="X441" i="4" s="1"/>
  <c r="U440" i="4"/>
  <c r="X440" i="4" s="1"/>
  <c r="U439" i="4"/>
  <c r="X439" i="4" s="1"/>
  <c r="U438" i="4"/>
  <c r="X438" i="4" s="1"/>
  <c r="U437" i="4"/>
  <c r="X437" i="4" s="1"/>
  <c r="U436" i="4"/>
  <c r="X436" i="4" s="1"/>
  <c r="U435" i="4"/>
  <c r="X435" i="4" s="1"/>
  <c r="U434" i="4"/>
  <c r="X434" i="4" s="1"/>
  <c r="U433" i="4"/>
  <c r="X433" i="4" s="1"/>
  <c r="U432" i="4"/>
  <c r="X432" i="4" s="1"/>
  <c r="U431" i="4"/>
  <c r="X431" i="4" s="1"/>
  <c r="U430" i="4"/>
  <c r="X430" i="4" s="1"/>
  <c r="U429" i="4"/>
  <c r="X429" i="4" s="1"/>
  <c r="U428" i="4"/>
  <c r="X428" i="4" s="1"/>
  <c r="U427" i="4"/>
  <c r="X427" i="4" s="1"/>
  <c r="U426" i="4"/>
  <c r="X426" i="4" s="1"/>
  <c r="U425" i="4"/>
  <c r="X425" i="4" s="1"/>
  <c r="U424" i="4"/>
  <c r="X424" i="4" s="1"/>
  <c r="U423" i="4"/>
  <c r="X423" i="4" s="1"/>
  <c r="U422" i="4"/>
  <c r="X422" i="4" s="1"/>
  <c r="U421" i="4"/>
  <c r="X421" i="4" s="1"/>
  <c r="U420" i="4"/>
  <c r="X420" i="4" s="1"/>
  <c r="U419" i="4"/>
  <c r="X419" i="4" s="1"/>
  <c r="U418" i="4"/>
  <c r="X418" i="4" s="1"/>
  <c r="U417" i="4"/>
  <c r="X417" i="4" s="1"/>
  <c r="U416" i="4"/>
  <c r="X416" i="4" s="1"/>
  <c r="U415" i="4"/>
  <c r="X415" i="4" s="1"/>
  <c r="U414" i="4"/>
  <c r="X414" i="4" s="1"/>
  <c r="U413" i="4"/>
  <c r="X413" i="4" s="1"/>
  <c r="U412" i="4"/>
  <c r="X412" i="4" s="1"/>
  <c r="U411" i="4"/>
  <c r="X411" i="4" s="1"/>
  <c r="U410" i="4"/>
  <c r="X410" i="4" s="1"/>
  <c r="U409" i="4"/>
  <c r="X409" i="4" s="1"/>
  <c r="U408" i="4"/>
  <c r="X408" i="4" s="1"/>
  <c r="U407" i="4"/>
  <c r="X407" i="4" s="1"/>
  <c r="U406" i="4"/>
  <c r="X406" i="4" s="1"/>
  <c r="U405" i="4"/>
  <c r="X405" i="4" s="1"/>
  <c r="U404" i="4"/>
  <c r="X404" i="4" s="1"/>
  <c r="U403" i="4"/>
  <c r="X403" i="4" s="1"/>
  <c r="U402" i="4"/>
  <c r="X402" i="4" s="1"/>
  <c r="U401" i="4"/>
  <c r="X401" i="4" s="1"/>
  <c r="U400" i="4"/>
  <c r="X400" i="4" s="1"/>
  <c r="U399" i="4"/>
  <c r="X399" i="4" s="1"/>
  <c r="U398" i="4"/>
  <c r="X398" i="4" s="1"/>
  <c r="U397" i="4"/>
  <c r="X397" i="4" s="1"/>
  <c r="U396" i="4"/>
  <c r="X396" i="4" s="1"/>
  <c r="U395" i="4"/>
  <c r="X395" i="4" s="1"/>
  <c r="U394" i="4"/>
  <c r="X394" i="4" s="1"/>
  <c r="U393" i="4"/>
  <c r="X393" i="4" s="1"/>
  <c r="U392" i="4"/>
  <c r="X392" i="4" s="1"/>
  <c r="U391" i="4"/>
  <c r="X391" i="4" s="1"/>
  <c r="U390" i="4"/>
  <c r="X390" i="4" s="1"/>
  <c r="U389" i="4"/>
  <c r="X389" i="4" s="1"/>
  <c r="U388" i="4"/>
  <c r="X388" i="4" s="1"/>
  <c r="U387" i="4"/>
  <c r="X387" i="4" s="1"/>
  <c r="U386" i="4"/>
  <c r="X386" i="4" s="1"/>
  <c r="U385" i="4"/>
  <c r="X385" i="4" s="1"/>
  <c r="U384" i="4"/>
  <c r="X384" i="4" s="1"/>
  <c r="U383" i="4"/>
  <c r="X383" i="4" s="1"/>
  <c r="U382" i="4"/>
  <c r="X382" i="4" s="1"/>
  <c r="U381" i="4"/>
  <c r="X381" i="4" s="1"/>
  <c r="U380" i="4"/>
  <c r="X380" i="4" s="1"/>
  <c r="U379" i="4"/>
  <c r="X379" i="4" s="1"/>
  <c r="U378" i="4"/>
  <c r="X378" i="4" s="1"/>
  <c r="U377" i="4"/>
  <c r="X377" i="4" s="1"/>
  <c r="U376" i="4"/>
  <c r="X376" i="4" s="1"/>
  <c r="U375" i="4"/>
  <c r="X375" i="4" s="1"/>
  <c r="U374" i="4"/>
  <c r="X374" i="4" s="1"/>
  <c r="U373" i="4"/>
  <c r="X373" i="4" s="1"/>
  <c r="U372" i="4"/>
  <c r="X372" i="4" s="1"/>
  <c r="U371" i="4"/>
  <c r="X371" i="4" s="1"/>
  <c r="U370" i="4"/>
  <c r="X370" i="4" s="1"/>
  <c r="U369" i="4"/>
  <c r="X369" i="4" s="1"/>
  <c r="U368" i="4"/>
  <c r="X368" i="4" s="1"/>
  <c r="U367" i="4"/>
  <c r="X367" i="4" s="1"/>
  <c r="U366" i="4"/>
  <c r="X366" i="4" s="1"/>
  <c r="U365" i="4"/>
  <c r="X365" i="4" s="1"/>
  <c r="U363" i="4"/>
  <c r="X363" i="4" s="1"/>
  <c r="U361" i="4"/>
  <c r="X361" i="4" s="1"/>
  <c r="U360" i="4"/>
  <c r="X360" i="4" s="1"/>
  <c r="U359" i="4"/>
  <c r="X359" i="4" s="1"/>
  <c r="U358" i="4"/>
  <c r="X358" i="4" s="1"/>
  <c r="U357" i="4"/>
  <c r="X357" i="4" s="1"/>
  <c r="U356" i="4"/>
  <c r="X356" i="4" s="1"/>
  <c r="U355" i="4"/>
  <c r="X355" i="4" s="1"/>
  <c r="U354" i="4"/>
  <c r="X354" i="4" s="1"/>
  <c r="U353" i="4"/>
  <c r="X353" i="4" s="1"/>
  <c r="U352" i="4"/>
  <c r="X352" i="4" s="1"/>
  <c r="U351" i="4"/>
  <c r="X351" i="4" s="1"/>
  <c r="U350" i="4"/>
  <c r="X350" i="4" s="1"/>
  <c r="U349" i="4"/>
  <c r="X349" i="4" s="1"/>
  <c r="U348" i="4"/>
  <c r="X348" i="4" s="1"/>
  <c r="U347" i="4"/>
  <c r="X347" i="4" s="1"/>
  <c r="U346" i="4"/>
  <c r="X346" i="4" s="1"/>
  <c r="U345" i="4"/>
  <c r="X345" i="4" s="1"/>
  <c r="U344" i="4"/>
  <c r="X344" i="4" s="1"/>
  <c r="U343" i="4"/>
  <c r="X343" i="4" s="1"/>
  <c r="U342" i="4"/>
  <c r="X342" i="4" s="1"/>
  <c r="U341" i="4"/>
  <c r="X341" i="4" s="1"/>
  <c r="U340" i="4"/>
  <c r="X340" i="4" s="1"/>
  <c r="U339" i="4"/>
  <c r="X339" i="4" s="1"/>
  <c r="U338" i="4"/>
  <c r="X338" i="4" s="1"/>
  <c r="U337" i="4"/>
  <c r="X337" i="4" s="1"/>
  <c r="U336" i="4"/>
  <c r="X336" i="4" s="1"/>
  <c r="U335" i="4"/>
  <c r="X335" i="4" s="1"/>
  <c r="U334" i="4"/>
  <c r="X334" i="4" s="1"/>
  <c r="U333" i="4"/>
  <c r="X333" i="4" s="1"/>
  <c r="U332" i="4"/>
  <c r="X332" i="4" s="1"/>
  <c r="U331" i="4"/>
  <c r="X331" i="4" s="1"/>
  <c r="U330" i="4"/>
  <c r="X330" i="4" s="1"/>
  <c r="U329" i="4"/>
  <c r="X329" i="4" s="1"/>
  <c r="U328" i="4"/>
  <c r="X328" i="4" s="1"/>
  <c r="U327" i="4"/>
  <c r="X327" i="4" s="1"/>
  <c r="U326" i="4"/>
  <c r="X326" i="4" s="1"/>
  <c r="U325" i="4"/>
  <c r="X325" i="4" s="1"/>
  <c r="U324" i="4"/>
  <c r="X324" i="4" s="1"/>
  <c r="U323" i="4"/>
  <c r="X323" i="4" s="1"/>
  <c r="U322" i="4"/>
  <c r="X322" i="4" s="1"/>
  <c r="U321" i="4"/>
  <c r="X321" i="4" s="1"/>
  <c r="U320" i="4"/>
  <c r="X320" i="4" s="1"/>
  <c r="U319" i="4"/>
  <c r="X319" i="4" s="1"/>
  <c r="U318" i="4"/>
  <c r="X318" i="4" s="1"/>
  <c r="U317" i="4"/>
  <c r="X317" i="4" s="1"/>
  <c r="U316" i="4"/>
  <c r="X316" i="4" s="1"/>
  <c r="U315" i="4"/>
  <c r="X315" i="4" s="1"/>
  <c r="U314" i="4"/>
  <c r="X314" i="4" s="1"/>
  <c r="U313" i="4"/>
  <c r="X313" i="4" s="1"/>
  <c r="U312" i="4"/>
  <c r="X312" i="4" s="1"/>
  <c r="U311" i="4"/>
  <c r="X311" i="4" s="1"/>
  <c r="U310" i="4"/>
  <c r="X310" i="4" s="1"/>
  <c r="U309" i="4"/>
  <c r="X309" i="4" s="1"/>
  <c r="U308" i="4"/>
  <c r="X308" i="4" s="1"/>
  <c r="U307" i="4"/>
  <c r="X307" i="4" s="1"/>
  <c r="U306" i="4"/>
  <c r="X306" i="4" s="1"/>
  <c r="U305" i="4"/>
  <c r="X305" i="4" s="1"/>
  <c r="U304" i="4"/>
  <c r="X304" i="4" s="1"/>
  <c r="U303" i="4"/>
  <c r="X303" i="4" s="1"/>
  <c r="U302" i="4"/>
  <c r="X302" i="4" s="1"/>
  <c r="U301" i="4"/>
  <c r="X301" i="4" s="1"/>
  <c r="U300" i="4"/>
  <c r="X300" i="4" s="1"/>
  <c r="U299" i="4"/>
  <c r="X299" i="4" s="1"/>
  <c r="U298" i="4"/>
  <c r="X298" i="4" s="1"/>
  <c r="U297" i="4"/>
  <c r="X297" i="4" s="1"/>
  <c r="U296" i="4"/>
  <c r="X296" i="4" s="1"/>
  <c r="U295" i="4"/>
  <c r="X295" i="4" s="1"/>
  <c r="U294" i="4"/>
  <c r="X294" i="4" s="1"/>
  <c r="U293" i="4"/>
  <c r="X293" i="4" s="1"/>
  <c r="U292" i="4"/>
  <c r="X292" i="4" s="1"/>
  <c r="U291" i="4"/>
  <c r="X291" i="4" s="1"/>
  <c r="U290" i="4"/>
  <c r="X290" i="4" s="1"/>
  <c r="U289" i="4"/>
  <c r="X289" i="4" s="1"/>
  <c r="U288" i="4"/>
  <c r="X288" i="4" s="1"/>
  <c r="U287" i="4"/>
  <c r="X287" i="4" s="1"/>
  <c r="U286" i="4"/>
  <c r="X286" i="4" s="1"/>
  <c r="U285" i="4"/>
  <c r="X285" i="4" s="1"/>
  <c r="U284" i="4"/>
  <c r="X284" i="4" s="1"/>
  <c r="U283" i="4"/>
  <c r="X283" i="4" s="1"/>
  <c r="U282" i="4"/>
  <c r="X282" i="4" s="1"/>
  <c r="U281" i="4"/>
  <c r="X281" i="4" s="1"/>
  <c r="U280" i="4"/>
  <c r="X280" i="4" s="1"/>
  <c r="U279" i="4"/>
  <c r="X279" i="4" s="1"/>
  <c r="U278" i="4"/>
  <c r="X278" i="4" s="1"/>
  <c r="U277" i="4"/>
  <c r="X277" i="4" s="1"/>
  <c r="U276" i="4"/>
  <c r="X276" i="4" s="1"/>
  <c r="U275" i="4"/>
  <c r="X275" i="4" s="1"/>
  <c r="U274" i="4"/>
  <c r="X274" i="4" s="1"/>
  <c r="U273" i="4"/>
  <c r="X273" i="4" s="1"/>
  <c r="U272" i="4"/>
  <c r="X272" i="4" s="1"/>
  <c r="U271" i="4"/>
  <c r="X271" i="4" s="1"/>
  <c r="U270" i="4"/>
  <c r="X270" i="4" s="1"/>
  <c r="U269" i="4"/>
  <c r="X269" i="4" s="1"/>
  <c r="U268" i="4"/>
  <c r="X268" i="4" s="1"/>
  <c r="U267" i="4"/>
  <c r="X267" i="4" s="1"/>
  <c r="U266" i="4"/>
  <c r="X266" i="4" s="1"/>
  <c r="U265" i="4"/>
  <c r="X265" i="4" s="1"/>
  <c r="U264" i="4"/>
  <c r="X264" i="4" s="1"/>
  <c r="U263" i="4"/>
  <c r="X263" i="4" s="1"/>
  <c r="U262" i="4"/>
  <c r="X262" i="4" s="1"/>
  <c r="U261" i="4"/>
  <c r="X261" i="4" s="1"/>
  <c r="U260" i="4"/>
  <c r="X260" i="4" s="1"/>
  <c r="U259" i="4"/>
  <c r="X259" i="4" s="1"/>
  <c r="U258" i="4"/>
  <c r="X258" i="4" s="1"/>
  <c r="U257" i="4"/>
  <c r="X257" i="4" s="1"/>
  <c r="U256" i="4"/>
  <c r="X256" i="4" s="1"/>
  <c r="U255" i="4"/>
  <c r="X255" i="4" s="1"/>
  <c r="U254" i="4"/>
  <c r="X254" i="4" s="1"/>
  <c r="U253" i="4"/>
  <c r="X253" i="4" s="1"/>
  <c r="U252" i="4"/>
  <c r="X252" i="4" s="1"/>
  <c r="U251" i="4"/>
  <c r="X251" i="4" s="1"/>
  <c r="U250" i="4"/>
  <c r="X250" i="4" s="1"/>
  <c r="U249" i="4"/>
  <c r="X249" i="4" s="1"/>
  <c r="U248" i="4"/>
  <c r="X248" i="4" s="1"/>
  <c r="U247" i="4"/>
  <c r="X247" i="4" s="1"/>
  <c r="U246" i="4"/>
  <c r="X246" i="4" s="1"/>
  <c r="U245" i="4"/>
  <c r="X245" i="4" s="1"/>
  <c r="U244" i="4"/>
  <c r="X244" i="4" s="1"/>
  <c r="U243" i="4"/>
  <c r="X243" i="4" s="1"/>
  <c r="U242" i="4"/>
  <c r="X242" i="4" s="1"/>
  <c r="U241" i="4"/>
  <c r="X241" i="4" s="1"/>
  <c r="U240" i="4"/>
  <c r="X240" i="4" s="1"/>
  <c r="U239" i="4"/>
  <c r="X239" i="4" s="1"/>
  <c r="U238" i="4"/>
  <c r="X238" i="4" s="1"/>
  <c r="U237" i="4"/>
  <c r="X237" i="4" s="1"/>
  <c r="U236" i="4"/>
  <c r="X236" i="4" s="1"/>
  <c r="U235" i="4"/>
  <c r="X235" i="4" s="1"/>
  <c r="U234" i="4"/>
  <c r="X234" i="4" s="1"/>
  <c r="U233" i="4"/>
  <c r="X233" i="4" s="1"/>
  <c r="U232" i="4"/>
  <c r="X232" i="4" s="1"/>
  <c r="U231" i="4"/>
  <c r="X231" i="4" s="1"/>
  <c r="U230" i="4"/>
  <c r="X230" i="4" s="1"/>
  <c r="U229" i="4"/>
  <c r="X229" i="4" s="1"/>
  <c r="U228" i="4"/>
  <c r="X228" i="4" s="1"/>
  <c r="U227" i="4"/>
  <c r="X227" i="4" s="1"/>
  <c r="U226" i="4"/>
  <c r="X226" i="4" s="1"/>
  <c r="U225" i="4"/>
  <c r="X225" i="4" s="1"/>
  <c r="U224" i="4"/>
  <c r="X224" i="4" s="1"/>
  <c r="U220" i="4"/>
  <c r="X220" i="4" s="1"/>
  <c r="U219" i="4"/>
  <c r="X219" i="4" s="1"/>
  <c r="U218" i="4"/>
  <c r="X218" i="4" s="1"/>
  <c r="U217" i="4"/>
  <c r="X217" i="4" s="1"/>
  <c r="U216" i="4"/>
  <c r="X216" i="4" s="1"/>
  <c r="U215" i="4"/>
  <c r="X215" i="4" s="1"/>
  <c r="U214" i="4"/>
  <c r="X214" i="4" s="1"/>
  <c r="U213" i="4"/>
  <c r="X213" i="4" s="1"/>
  <c r="U212" i="4"/>
  <c r="X212" i="4" s="1"/>
  <c r="U211" i="4"/>
  <c r="X211" i="4" s="1"/>
  <c r="U210" i="4"/>
  <c r="X210" i="4" s="1"/>
  <c r="U209" i="4"/>
  <c r="X209" i="4" s="1"/>
  <c r="U208" i="4"/>
  <c r="X208" i="4" s="1"/>
  <c r="U207" i="4"/>
  <c r="X207" i="4" s="1"/>
  <c r="U206" i="4"/>
  <c r="X206" i="4" s="1"/>
  <c r="U205" i="4"/>
  <c r="X205" i="4" s="1"/>
  <c r="U204" i="4"/>
  <c r="X204" i="4" s="1"/>
  <c r="U203" i="4"/>
  <c r="X203" i="4" s="1"/>
  <c r="U202" i="4"/>
  <c r="X202" i="4" s="1"/>
  <c r="U201" i="4"/>
  <c r="X201" i="4" s="1"/>
  <c r="U200" i="4"/>
  <c r="X200" i="4" s="1"/>
  <c r="U199" i="4"/>
  <c r="X199" i="4" s="1"/>
  <c r="U198" i="4"/>
  <c r="X198" i="4" s="1"/>
  <c r="U197" i="4"/>
  <c r="X197" i="4" s="1"/>
  <c r="U196" i="4"/>
  <c r="X196" i="4" s="1"/>
  <c r="U195" i="4"/>
  <c r="X195" i="4" s="1"/>
  <c r="U194" i="4"/>
  <c r="X194" i="4" s="1"/>
  <c r="U193" i="4"/>
  <c r="X193" i="4" s="1"/>
  <c r="U192" i="4"/>
  <c r="X192" i="4" s="1"/>
  <c r="U191" i="4"/>
  <c r="X191" i="4" s="1"/>
  <c r="U190" i="4"/>
  <c r="X190" i="4" s="1"/>
  <c r="U189" i="4"/>
  <c r="X189" i="4" s="1"/>
  <c r="U188" i="4"/>
  <c r="X188" i="4" s="1"/>
  <c r="U187" i="4"/>
  <c r="X187" i="4" s="1"/>
  <c r="U186" i="4"/>
  <c r="X186" i="4" s="1"/>
  <c r="U185" i="4"/>
  <c r="X185" i="4" s="1"/>
  <c r="U184" i="4"/>
  <c r="X184" i="4" s="1"/>
  <c r="U183" i="4"/>
  <c r="X183" i="4" s="1"/>
  <c r="U182" i="4"/>
  <c r="X182" i="4" s="1"/>
  <c r="U181" i="4"/>
  <c r="X181" i="4" s="1"/>
  <c r="U180" i="4"/>
  <c r="X180" i="4" s="1"/>
  <c r="U179" i="4"/>
  <c r="X179" i="4" s="1"/>
  <c r="U178" i="4"/>
  <c r="X178" i="4" s="1"/>
  <c r="U177" i="4"/>
  <c r="X177" i="4" s="1"/>
  <c r="U176" i="4"/>
  <c r="X176" i="4" s="1"/>
  <c r="U175" i="4"/>
  <c r="X175" i="4" s="1"/>
  <c r="U174" i="4"/>
  <c r="X174" i="4" s="1"/>
  <c r="U173" i="4"/>
  <c r="X173" i="4" s="1"/>
  <c r="U172" i="4"/>
  <c r="X172" i="4" s="1"/>
  <c r="U171" i="4"/>
  <c r="X171" i="4" s="1"/>
  <c r="U170" i="4"/>
  <c r="X170" i="4" s="1"/>
  <c r="U169" i="4"/>
  <c r="X169" i="4" s="1"/>
  <c r="U168" i="4"/>
  <c r="X168" i="4" s="1"/>
  <c r="U167" i="4"/>
  <c r="X167" i="4"/>
  <c r="U166" i="4"/>
  <c r="X166" i="4" s="1"/>
  <c r="U165" i="4"/>
  <c r="X165" i="4" s="1"/>
  <c r="U164" i="4"/>
  <c r="X164" i="4" s="1"/>
  <c r="U163" i="4"/>
  <c r="X163" i="4" s="1"/>
  <c r="U162" i="4"/>
  <c r="X162" i="4" s="1"/>
  <c r="U161" i="4"/>
  <c r="X161" i="4" s="1"/>
  <c r="U160" i="4"/>
  <c r="X160" i="4" s="1"/>
  <c r="U159" i="4"/>
  <c r="X159" i="4" s="1"/>
  <c r="U158" i="4"/>
  <c r="X158" i="4" s="1"/>
  <c r="U157" i="4"/>
  <c r="X157" i="4" s="1"/>
  <c r="U156" i="4"/>
  <c r="X156" i="4" s="1"/>
  <c r="U155" i="4"/>
  <c r="X155" i="4" s="1"/>
  <c r="U154" i="4"/>
  <c r="X154" i="4" s="1"/>
  <c r="U153" i="4"/>
  <c r="X153" i="4" s="1"/>
  <c r="U152" i="4"/>
  <c r="X152" i="4" s="1"/>
  <c r="U151" i="4"/>
  <c r="X151" i="4" s="1"/>
  <c r="U150" i="4"/>
  <c r="X150" i="4" s="1"/>
  <c r="U149" i="4"/>
  <c r="X149" i="4" s="1"/>
  <c r="U148" i="4"/>
  <c r="X148" i="4" s="1"/>
  <c r="U147" i="4"/>
  <c r="X147" i="4" s="1"/>
  <c r="U146" i="4"/>
  <c r="X146" i="4" s="1"/>
  <c r="U145" i="4"/>
  <c r="X145" i="4" s="1"/>
  <c r="U144" i="4"/>
  <c r="X144" i="4" s="1"/>
  <c r="U143" i="4"/>
  <c r="X143" i="4" s="1"/>
  <c r="U142" i="4"/>
  <c r="X142" i="4" s="1"/>
  <c r="U141" i="4"/>
  <c r="X141" i="4" s="1"/>
  <c r="U140" i="4"/>
  <c r="X140" i="4" s="1"/>
  <c r="U139" i="4"/>
  <c r="X139" i="4" s="1"/>
  <c r="U138" i="4"/>
  <c r="X138" i="4" s="1"/>
  <c r="U137" i="4"/>
  <c r="X137" i="4" s="1"/>
  <c r="U136" i="4"/>
  <c r="X136" i="4" s="1"/>
  <c r="U135" i="4"/>
  <c r="X135" i="4" s="1"/>
  <c r="U134" i="4"/>
  <c r="X134" i="4" s="1"/>
  <c r="U133" i="4"/>
  <c r="X133" i="4" s="1"/>
  <c r="U132" i="4"/>
  <c r="X132" i="4" s="1"/>
  <c r="U131" i="4"/>
  <c r="X131" i="4" s="1"/>
  <c r="U130" i="4"/>
  <c r="X130" i="4" s="1"/>
  <c r="U129" i="4"/>
  <c r="X129" i="4" s="1"/>
  <c r="U128" i="4"/>
  <c r="X128" i="4" s="1"/>
  <c r="U127" i="4"/>
  <c r="X127" i="4" s="1"/>
  <c r="U126" i="4"/>
  <c r="X126" i="4" s="1"/>
  <c r="U125" i="4"/>
  <c r="X125" i="4" s="1"/>
  <c r="U124" i="4"/>
  <c r="X124" i="4" s="1"/>
  <c r="U123" i="4"/>
  <c r="X123" i="4" s="1"/>
  <c r="U122" i="4"/>
  <c r="X122" i="4" s="1"/>
  <c r="U121" i="4"/>
  <c r="X121" i="4" s="1"/>
  <c r="U120" i="4"/>
  <c r="X120" i="4" s="1"/>
  <c r="U119" i="4"/>
  <c r="X119" i="4" s="1"/>
  <c r="U118" i="4"/>
  <c r="X118" i="4" s="1"/>
  <c r="U117" i="4"/>
  <c r="X117" i="4" s="1"/>
  <c r="U116" i="4"/>
  <c r="X116" i="4" s="1"/>
  <c r="U115" i="4"/>
  <c r="X115" i="4" s="1"/>
  <c r="U114" i="4"/>
  <c r="X114" i="4" s="1"/>
  <c r="U113" i="4"/>
  <c r="X113" i="4" s="1"/>
  <c r="U112" i="4"/>
  <c r="X112" i="4" s="1"/>
  <c r="U111" i="4"/>
  <c r="X111" i="4" s="1"/>
  <c r="U110" i="4"/>
  <c r="X110" i="4" s="1"/>
  <c r="U109" i="4"/>
  <c r="X109" i="4" s="1"/>
  <c r="U108" i="4"/>
  <c r="X108" i="4" s="1"/>
  <c r="U107" i="4"/>
  <c r="X107" i="4" s="1"/>
  <c r="U106" i="4"/>
  <c r="X106" i="4" s="1"/>
  <c r="U105" i="4"/>
  <c r="X105" i="4" s="1"/>
  <c r="U104" i="4"/>
  <c r="X104" i="4" s="1"/>
  <c r="U103" i="4"/>
  <c r="X103" i="4" s="1"/>
  <c r="U102" i="4"/>
  <c r="X102" i="4" s="1"/>
  <c r="U34" i="4"/>
  <c r="X34" i="4" s="1"/>
  <c r="U35" i="4"/>
  <c r="X35" i="4" s="1"/>
  <c r="U31" i="4"/>
  <c r="X31" i="4" s="1"/>
  <c r="U45" i="4"/>
  <c r="X45" i="4" s="1"/>
  <c r="U46" i="4"/>
  <c r="X46" i="4" s="1"/>
  <c r="U78" i="4"/>
  <c r="X78" i="4" s="1"/>
  <c r="U79" i="4"/>
  <c r="X79" i="4" s="1"/>
  <c r="U80" i="4"/>
  <c r="X80" i="4" s="1"/>
  <c r="U81" i="4"/>
  <c r="X81" i="4" s="1"/>
  <c r="U82" i="4"/>
  <c r="X82" i="4" s="1"/>
  <c r="U83" i="4"/>
  <c r="X83" i="4" s="1"/>
  <c r="U84" i="4"/>
  <c r="X84" i="4" s="1"/>
  <c r="U85" i="4"/>
  <c r="X85" i="4" s="1"/>
  <c r="U30" i="4"/>
  <c r="X30" i="4" s="1"/>
  <c r="U32" i="4"/>
  <c r="X32" i="4" s="1"/>
  <c r="U1460" i="4"/>
  <c r="X1460" i="4" s="1"/>
  <c r="U33" i="4"/>
  <c r="X33" i="4" s="1"/>
  <c r="U94" i="4"/>
  <c r="X94" i="4" s="1"/>
  <c r="U95" i="4"/>
  <c r="X95" i="4" s="1"/>
  <c r="U96" i="4"/>
  <c r="X96" i="4" s="1"/>
  <c r="U97" i="4"/>
  <c r="X97" i="4" s="1"/>
  <c r="U98" i="4"/>
  <c r="X98" i="4" s="1"/>
  <c r="U99" i="4"/>
  <c r="X99" i="4" s="1"/>
  <c r="U100" i="4"/>
  <c r="X100" i="4" s="1"/>
  <c r="U101" i="4"/>
  <c r="X101" i="4" s="1"/>
  <c r="U70" i="4"/>
  <c r="X70" i="4" s="1"/>
  <c r="U71" i="4"/>
  <c r="X71" i="4" s="1"/>
  <c r="U72" i="4"/>
  <c r="X72" i="4" s="1"/>
  <c r="U73" i="4"/>
  <c r="X73" i="4" s="1"/>
  <c r="U40" i="4"/>
  <c r="X40" i="4" s="1"/>
  <c r="U41" i="4"/>
  <c r="X41" i="4" s="1"/>
  <c r="U42" i="4"/>
  <c r="X42" i="4" s="1"/>
  <c r="U43" i="4"/>
  <c r="X43" i="4" s="1"/>
  <c r="U1114" i="4"/>
  <c r="X1114" i="4" s="1"/>
  <c r="U1115" i="4"/>
  <c r="X1115" i="4" s="1"/>
  <c r="U1116" i="4"/>
  <c r="X1116" i="4" s="1"/>
  <c r="U44" i="4"/>
  <c r="X44" i="4" s="1"/>
  <c r="U47" i="4"/>
  <c r="X47" i="4" s="1"/>
  <c r="U48" i="4"/>
  <c r="X48" i="4" s="1"/>
  <c r="U1293" i="4"/>
  <c r="X1293" i="4" s="1"/>
  <c r="U74" i="4"/>
  <c r="X74" i="4" s="1"/>
  <c r="U75" i="4"/>
  <c r="X75" i="4" s="1"/>
  <c r="U76" i="4"/>
  <c r="X76" i="4" s="1"/>
  <c r="U77" i="4"/>
  <c r="X77" i="4" s="1"/>
  <c r="U27" i="4"/>
  <c r="X27" i="4" s="1"/>
  <c r="U28" i="4"/>
  <c r="X28" i="4" s="1"/>
  <c r="U29" i="4"/>
  <c r="X29" i="4" s="1"/>
  <c r="U26" i="4"/>
  <c r="X26" i="4" s="1"/>
  <c r="U16" i="4"/>
  <c r="X16" i="4" s="1"/>
  <c r="U17" i="4"/>
  <c r="X17" i="4" s="1"/>
  <c r="U68" i="4"/>
  <c r="X68" i="4" s="1"/>
  <c r="U69" i="4"/>
  <c r="X69" i="4" s="1"/>
  <c r="U65" i="4"/>
  <c r="X65" i="4" s="1"/>
  <c r="U66" i="4"/>
  <c r="X66" i="4" s="1"/>
  <c r="U67" i="4"/>
  <c r="X67" i="4" s="1"/>
  <c r="U58" i="4"/>
  <c r="X58" i="4" s="1"/>
  <c r="U59" i="4"/>
  <c r="X59" i="4" s="1"/>
  <c r="U60" i="4"/>
  <c r="X60" i="4" s="1"/>
  <c r="U61" i="4"/>
  <c r="X61" i="4" s="1"/>
  <c r="U62" i="4"/>
  <c r="X62" i="4" s="1"/>
  <c r="U63" i="4"/>
  <c r="X63" i="4" s="1"/>
  <c r="U64" i="4"/>
  <c r="X64" i="4" s="1"/>
  <c r="U55" i="4"/>
  <c r="X55" i="4" s="1"/>
  <c r="U56" i="4"/>
  <c r="X56" i="4" s="1"/>
  <c r="U57" i="4"/>
  <c r="X57" i="4" s="1"/>
  <c r="U37" i="4"/>
  <c r="X37" i="4" s="1"/>
  <c r="U38" i="4"/>
  <c r="X38" i="4" s="1"/>
  <c r="U39" i="4"/>
  <c r="X39" i="4" s="1"/>
  <c r="U53" i="4"/>
  <c r="X53" i="4" s="1"/>
  <c r="U54" i="4"/>
  <c r="X54" i="4" s="1"/>
  <c r="U36" i="4"/>
  <c r="X36" i="4" s="1"/>
  <c r="U93" i="4"/>
  <c r="X93" i="4" s="1"/>
  <c r="U89" i="4"/>
  <c r="X89" i="4" s="1"/>
  <c r="U90" i="4"/>
  <c r="X90" i="4" s="1"/>
  <c r="U91" i="4"/>
  <c r="X91" i="4" s="1"/>
  <c r="U92" i="4"/>
  <c r="X92" i="4" s="1"/>
  <c r="U88" i="4"/>
  <c r="X88" i="4" s="1"/>
  <c r="U87" i="4"/>
  <c r="X87" i="4" s="1"/>
  <c r="U86" i="4"/>
  <c r="X86" i="4" s="1"/>
  <c r="U8" i="4"/>
  <c r="X8" i="4" s="1"/>
  <c r="U9" i="4"/>
  <c r="X9" i="4" s="1"/>
  <c r="U10" i="4"/>
  <c r="X10" i="4" s="1"/>
  <c r="U11" i="4"/>
  <c r="X11" i="4" s="1"/>
  <c r="U12" i="4"/>
  <c r="X12" i="4" s="1"/>
  <c r="U13" i="4"/>
  <c r="X13" i="4" s="1"/>
  <c r="U14" i="4"/>
  <c r="X14" i="4" s="1"/>
  <c r="U15" i="4"/>
  <c r="X15" i="4" s="1"/>
  <c r="U49" i="4"/>
  <c r="X49" i="4" s="1"/>
  <c r="U50" i="4"/>
  <c r="X50" i="4" s="1"/>
  <c r="U51" i="4"/>
  <c r="X51" i="4" s="1"/>
  <c r="U52" i="4"/>
  <c r="X52" i="4" s="1"/>
  <c r="U5" i="4"/>
  <c r="X5" i="4" s="1"/>
  <c r="U6" i="4"/>
  <c r="X6" i="4" s="1"/>
  <c r="U7" i="4"/>
  <c r="X7" i="4" s="1"/>
  <c r="U821" i="4"/>
  <c r="X821" i="4" s="1"/>
  <c r="U3" i="4"/>
  <c r="X3" i="4" s="1"/>
  <c r="U4" i="4"/>
  <c r="X4" i="4" s="1"/>
  <c r="U2" i="4"/>
  <c r="X2" i="4" s="1"/>
  <c r="U222" i="4"/>
  <c r="X222" i="4" s="1"/>
  <c r="U223" i="4"/>
  <c r="X223" i="4" s="1"/>
  <c r="U221" i="4"/>
  <c r="X221" i="4" s="1"/>
  <c r="K223" i="4"/>
  <c r="T76" i="4"/>
  <c r="T75" i="4"/>
  <c r="T74" i="4"/>
  <c r="T1293" i="4"/>
  <c r="T48" i="4"/>
  <c r="T47" i="4"/>
  <c r="T44" i="4"/>
  <c r="T1116" i="4"/>
  <c r="T1115" i="4"/>
  <c r="T1114" i="4"/>
  <c r="T43" i="4"/>
  <c r="T42" i="4"/>
  <c r="T41" i="4"/>
  <c r="T40" i="4"/>
  <c r="T73" i="4"/>
  <c r="T72" i="4"/>
  <c r="T71" i="4"/>
  <c r="T70" i="4"/>
  <c r="T100" i="4"/>
  <c r="T99" i="4"/>
  <c r="T98" i="4"/>
  <c r="T97" i="4"/>
  <c r="T96" i="4"/>
  <c r="T95" i="4"/>
  <c r="T94" i="4"/>
  <c r="T1460" i="4"/>
  <c r="T32" i="4"/>
  <c r="T85" i="4"/>
  <c r="T84" i="4"/>
  <c r="T83" i="4"/>
  <c r="T82" i="4"/>
  <c r="T81" i="4"/>
  <c r="T80" i="4"/>
  <c r="T79" i="4"/>
  <c r="T78" i="4"/>
  <c r="T26" i="4"/>
  <c r="T54" i="4"/>
  <c r="T53" i="4"/>
  <c r="T39" i="4"/>
  <c r="T38" i="4"/>
  <c r="T37" i="4"/>
  <c r="T36" i="4"/>
  <c r="T88" i="4"/>
  <c r="T87" i="4"/>
  <c r="T86" i="4"/>
  <c r="T51" i="4"/>
  <c r="T50" i="4"/>
  <c r="T15" i="4"/>
  <c r="T14" i="4"/>
  <c r="T13" i="4"/>
  <c r="T12" i="4"/>
  <c r="T11" i="4"/>
  <c r="T10" i="4"/>
  <c r="T9" i="4"/>
  <c r="T8" i="4"/>
  <c r="T5" i="4"/>
  <c r="T4" i="4"/>
  <c r="T3" i="4"/>
  <c r="T223" i="4"/>
  <c r="T222" i="4"/>
  <c r="T221" i="4"/>
  <c r="G23" i="6" l="1"/>
  <c r="AE164" i="4"/>
  <c r="AE112" i="4"/>
  <c r="AE137" i="4"/>
  <c r="AE483" i="4"/>
  <c r="G22" i="6"/>
  <c r="G20" i="6"/>
  <c r="G16" i="6"/>
  <c r="G19" i="6"/>
  <c r="G21" i="6"/>
  <c r="G33" i="6"/>
  <c r="G24" i="6"/>
  <c r="G17" i="6"/>
  <c r="G27" i="6"/>
  <c r="G30" i="6"/>
  <c r="G29" i="6"/>
  <c r="G18" i="6"/>
  <c r="G34" i="6"/>
  <c r="G32" i="6"/>
  <c r="G26" i="6"/>
  <c r="G25" i="6"/>
  <c r="G31" i="6"/>
  <c r="G28" i="6"/>
  <c r="G35" i="6" l="1"/>
  <c r="AF1422" i="4"/>
  <c r="AF1290" i="4"/>
  <c r="AF1245" i="4"/>
  <c r="AF1456" i="4"/>
  <c r="AF1127" i="4"/>
  <c r="AF1397" i="4"/>
  <c r="AF1657" i="4"/>
  <c r="AF1136" i="4"/>
  <c r="AF1371" i="4"/>
  <c r="AF816" i="4"/>
  <c r="AF1574" i="4"/>
  <c r="AF1617" i="4"/>
  <c r="AF744" i="4"/>
  <c r="AF1252" i="4"/>
  <c r="AF1387" i="4"/>
  <c r="AF326" i="4"/>
  <c r="AF716" i="4"/>
  <c r="AJ1683" i="4"/>
  <c r="AF1509" i="4"/>
  <c r="AF1066" i="4"/>
  <c r="AF1377" i="4"/>
  <c r="AF1041" i="4"/>
  <c r="AF1130" i="4"/>
  <c r="AF1342" i="4"/>
  <c r="AF424" i="4"/>
  <c r="AJ1626" i="4"/>
  <c r="AF1412" i="4"/>
  <c r="AF1693" i="4"/>
  <c r="AF1101" i="4"/>
  <c r="AF244" i="4"/>
  <c r="AF1504" i="4"/>
  <c r="AF1532" i="4"/>
  <c r="AF402" i="4"/>
  <c r="AF1728" i="4"/>
  <c r="AF301" i="4"/>
  <c r="AF1430" i="4"/>
  <c r="AF1403" i="4"/>
  <c r="AF1255" i="4"/>
  <c r="AF1410" i="4"/>
  <c r="AF1141" i="4"/>
  <c r="AF1229" i="4"/>
  <c r="AF1694" i="4"/>
  <c r="AF1631" i="4"/>
  <c r="AF1646" i="4"/>
  <c r="AF1366" i="4"/>
  <c r="AF593" i="4"/>
  <c r="AF1687" i="4"/>
  <c r="AF1466" i="4"/>
  <c r="AF1508" i="4"/>
  <c r="AF143" i="4"/>
  <c r="AF1530" i="4"/>
  <c r="AF1250" i="4"/>
  <c r="AF1198" i="4"/>
  <c r="AF1355" i="4"/>
  <c r="AF231" i="4"/>
  <c r="AF583" i="4"/>
  <c r="AF1115" i="4"/>
  <c r="AF1018" i="4"/>
  <c r="AF1302" i="4"/>
  <c r="AF653" i="4"/>
  <c r="AF727" i="4"/>
  <c r="AF1208" i="4"/>
  <c r="AF933" i="4"/>
  <c r="AF1232" i="4"/>
  <c r="AF1239" i="4"/>
  <c r="AF1570" i="4"/>
  <c r="AF1352" i="4"/>
  <c r="AF1527" i="4"/>
  <c r="AF944" i="4"/>
  <c r="AF690" i="4"/>
  <c r="AF1117" i="4"/>
  <c r="AF1702" i="4"/>
  <c r="AF1452" i="4"/>
  <c r="AF1339" i="4"/>
  <c r="AF1213" i="4"/>
  <c r="AF426" i="4"/>
  <c r="AF1545" i="4"/>
  <c r="AF1613" i="4"/>
  <c r="AF1055" i="4"/>
  <c r="AF847" i="4"/>
  <c r="AF1662" i="4"/>
  <c r="AF1444" i="4"/>
  <c r="AF1297" i="4"/>
  <c r="AF1200" i="4"/>
  <c r="AF1563" i="4"/>
  <c r="AJ1474" i="4"/>
  <c r="AF1473" i="4"/>
  <c r="AF685" i="4"/>
  <c r="AF1588" i="4"/>
  <c r="AF1501" i="4"/>
  <c r="AF1738" i="4"/>
  <c r="AF1635" i="4"/>
  <c r="AF1321" i="4"/>
  <c r="AF710" i="4"/>
  <c r="AF1704" i="4"/>
  <c r="AF1379" i="4"/>
  <c r="AF1690" i="4"/>
  <c r="AF1510" i="4"/>
  <c r="AF1493" i="4"/>
  <c r="AF790" i="4"/>
  <c r="AF1180" i="4"/>
  <c r="AF488" i="4"/>
  <c r="AF1328" i="4"/>
  <c r="AF1107" i="4"/>
  <c r="AF1327" i="4"/>
  <c r="AF1026" i="4"/>
  <c r="AF787" i="4"/>
  <c r="AF855" i="4"/>
  <c r="AF1282" i="4"/>
  <c r="AF1453" i="4"/>
  <c r="AF1275" i="4"/>
  <c r="AF1278" i="4"/>
  <c r="AF1577" i="4"/>
  <c r="AF1554" i="4"/>
  <c r="AF1045" i="4"/>
  <c r="AF1497" i="4"/>
  <c r="AF1699" i="4"/>
  <c r="AF1503" i="4"/>
  <c r="AF1419" i="4"/>
  <c r="AJ1604" i="4"/>
  <c r="AF1341" i="4"/>
  <c r="AF1597" i="4"/>
  <c r="AF791" i="4"/>
  <c r="AF1716" i="4"/>
  <c r="AF1344" i="4"/>
  <c r="AF655" i="4"/>
  <c r="AF808" i="4"/>
  <c r="AF343" i="4"/>
  <c r="AF1318" i="4"/>
  <c r="AF894" i="4"/>
  <c r="AF1312" i="4"/>
  <c r="AF1322" i="4"/>
  <c r="AF1471" i="4"/>
  <c r="AF1548" i="4"/>
  <c r="AF671" i="4"/>
  <c r="AF889" i="4"/>
  <c r="AF1717" i="4"/>
  <c r="AF278" i="4"/>
  <c r="AF964" i="4"/>
  <c r="AF1428" i="4"/>
  <c r="AF1085" i="4"/>
  <c r="AF1685" i="4"/>
  <c r="AF1511" i="4"/>
  <c r="AF1648" i="4"/>
  <c r="AF1357" i="4"/>
  <c r="AF1634" i="4"/>
  <c r="AF1592" i="4"/>
  <c r="AF337" i="4"/>
  <c r="AF1140" i="4"/>
  <c r="AF1253" i="4"/>
  <c r="AF1517" i="4"/>
  <c r="AF1593" i="4"/>
  <c r="AF1537" i="4"/>
  <c r="AF1362" i="4"/>
  <c r="AF1046" i="4"/>
  <c r="AF1490" i="4"/>
  <c r="AJ1647" i="4"/>
  <c r="AF1722" i="4"/>
  <c r="AF637" i="4"/>
  <c r="AF1544" i="4"/>
  <c r="AF1316" i="4"/>
  <c r="AF1686" i="4"/>
  <c r="AF1004" i="4"/>
  <c r="AF1157" i="4"/>
  <c r="AF1658" i="4"/>
  <c r="AF1345" i="4"/>
  <c r="AF541" i="4"/>
  <c r="AF1601" i="4"/>
  <c r="AF1480" i="4"/>
  <c r="AF677" i="4"/>
  <c r="AF1669" i="4"/>
  <c r="AF1215" i="4"/>
  <c r="AF1246" i="4"/>
  <c r="AJ1394" i="4"/>
  <c r="AF410" i="4"/>
  <c r="AF1048" i="4"/>
  <c r="AF1139" i="4"/>
  <c r="AF1434" i="4"/>
  <c r="AF1309" i="4"/>
  <c r="AF1382" i="4"/>
  <c r="AF552" i="4"/>
  <c r="AF1129" i="4"/>
  <c r="AF1506" i="4"/>
  <c r="AF1039" i="4"/>
  <c r="AF509" i="4"/>
  <c r="AF895" i="4"/>
  <c r="AF629" i="4"/>
  <c r="AF1254" i="4"/>
  <c r="AF833" i="4"/>
  <c r="AF1076" i="4"/>
  <c r="AF1061" i="4"/>
  <c r="AF747" i="4"/>
  <c r="AF1237" i="4"/>
  <c r="AF1274" i="4"/>
  <c r="AF843" i="4"/>
  <c r="AJ1410" i="4"/>
  <c r="AF1576" i="4"/>
  <c r="AF1534" i="4"/>
  <c r="AF631" i="4"/>
  <c r="AF1195" i="4"/>
  <c r="AF1552" i="4"/>
  <c r="AF1276" i="4"/>
  <c r="AF1260" i="4"/>
  <c r="AF1644" i="4"/>
  <c r="AF1659" i="4"/>
  <c r="AF1562" i="4"/>
  <c r="AJ1282" i="4"/>
  <c r="AF1641" i="4"/>
  <c r="AF1014" i="4"/>
  <c r="AF1062" i="4"/>
  <c r="AF950" i="4"/>
  <c r="AF1308" i="4"/>
  <c r="AF1169" i="4"/>
  <c r="AF515" i="4"/>
  <c r="AF1668" i="4"/>
  <c r="AF1225" i="4"/>
  <c r="AF720" i="4"/>
  <c r="AF1682" i="4"/>
  <c r="AF429" i="4"/>
  <c r="AF1398" i="4"/>
  <c r="AF385" i="4"/>
  <c r="AF1020" i="4"/>
  <c r="AF751" i="4"/>
  <c r="AF153" i="4"/>
  <c r="AJ1712" i="4"/>
  <c r="AF1350" i="4"/>
  <c r="AF982" i="4"/>
  <c r="AF1351" i="4"/>
  <c r="AF1324" i="4"/>
  <c r="AF959" i="4"/>
  <c r="AF1163" i="4"/>
  <c r="AF641" i="4"/>
  <c r="AF861" i="4"/>
  <c r="AF594" i="4"/>
  <c r="AF1156" i="4"/>
  <c r="AF1435" i="4"/>
  <c r="AF1409" i="4"/>
  <c r="AF1623" i="4"/>
  <c r="AF1319" i="4"/>
  <c r="AF1197" i="4"/>
  <c r="AF762" i="4"/>
  <c r="AF1697" i="4"/>
  <c r="AF1353" i="4"/>
  <c r="AF1336" i="4"/>
  <c r="AF846" i="4"/>
  <c r="AF1705" i="4"/>
  <c r="AJ1602" i="4"/>
  <c r="AF1698" i="4"/>
  <c r="AF1311" i="4"/>
  <c r="AF1558" i="4"/>
  <c r="AF1429" i="4"/>
  <c r="AF391" i="4"/>
  <c r="AF375" i="4"/>
  <c r="AF1078" i="4"/>
  <c r="AF1223" i="4"/>
  <c r="AF1113" i="4"/>
  <c r="AF844" i="4"/>
  <c r="AF595" i="4"/>
  <c r="AF395" i="4"/>
  <c r="AF1380" i="4"/>
  <c r="AF1304" i="4"/>
  <c r="AF1012" i="4"/>
  <c r="AF1425" i="4"/>
  <c r="AF1224" i="4"/>
  <c r="AF1499" i="4"/>
  <c r="AJ541" i="4"/>
  <c r="AF1424" i="4"/>
  <c r="AF1724" i="4"/>
  <c r="AF1364" i="4"/>
  <c r="AF1411" i="4"/>
  <c r="AF1533" i="4"/>
  <c r="AF330" i="4"/>
  <c r="AF1288" i="4"/>
  <c r="AF1609" i="4"/>
  <c r="AF1181" i="4"/>
  <c r="AF1458" i="4"/>
  <c r="AF1263" i="4"/>
  <c r="AF856" i="4"/>
  <c r="AF763" i="4"/>
  <c r="AF1094" i="4"/>
  <c r="AF1467" i="4"/>
  <c r="AF1090" i="4"/>
  <c r="AF1518" i="4"/>
  <c r="AJ1572" i="4"/>
  <c r="AF1521" i="4"/>
  <c r="AF1589" i="4"/>
  <c r="AF773" i="4"/>
  <c r="AF841" i="4"/>
  <c r="AF782" i="4"/>
  <c r="AF648" i="4"/>
  <c r="AF1044" i="4"/>
  <c r="AF864" i="4"/>
  <c r="AF388" i="4"/>
  <c r="AF1678" i="4"/>
  <c r="AF792" i="4"/>
  <c r="AF1121" i="4"/>
  <c r="AF664" i="4"/>
  <c r="AF971" i="4"/>
  <c r="AF1477" i="4"/>
  <c r="AF974" i="4"/>
  <c r="AF1543" i="4"/>
  <c r="AF1607" i="4"/>
  <c r="AF1559" i="4"/>
  <c r="AF965" i="4"/>
  <c r="AF1689" i="4"/>
  <c r="AF1388" i="4"/>
  <c r="AF1149" i="4"/>
  <c r="AF1427" i="4"/>
  <c r="AF1674" i="4"/>
  <c r="AF1433" i="4"/>
  <c r="AF1494" i="4"/>
  <c r="AF1594" i="4"/>
  <c r="AF924" i="4"/>
  <c r="AJ1062" i="4"/>
  <c r="AF740" i="4"/>
  <c r="AF695" i="4"/>
  <c r="AF1469" i="4"/>
  <c r="AF1201" i="4"/>
  <c r="AF361" i="4"/>
  <c r="AF1131" i="4"/>
  <c r="AF945" i="4"/>
  <c r="AF1600" i="4"/>
  <c r="AF1526" i="4"/>
  <c r="AF1586" i="4"/>
  <c r="AF812" i="4"/>
  <c r="AF956" i="4"/>
  <c r="AF1568" i="4"/>
  <c r="AF519" i="4"/>
  <c r="AF1005" i="4"/>
  <c r="AF1347" i="4"/>
  <c r="AF1486" i="4"/>
  <c r="AF1092" i="4"/>
  <c r="AF1539" i="4"/>
  <c r="AF1310" i="4"/>
  <c r="AF961" i="4"/>
  <c r="AF1460" i="4"/>
  <c r="AF765" i="4"/>
  <c r="AF1633" i="4"/>
  <c r="AF897" i="4"/>
  <c r="AF308" i="4"/>
  <c r="AF1267" i="4"/>
  <c r="AF287" i="4"/>
  <c r="AF1162" i="4"/>
  <c r="AF1406" i="4"/>
  <c r="AF1065" i="4"/>
  <c r="AF732" i="4"/>
  <c r="AF1146" i="4"/>
  <c r="AF1104" i="4"/>
  <c r="AF766" i="4"/>
  <c r="AJ1523" i="4"/>
  <c r="AF771" i="4"/>
  <c r="AF1349" i="4"/>
  <c r="AF1575" i="4"/>
  <c r="AF1249" i="4"/>
  <c r="AF803" i="4"/>
  <c r="AF253" i="4"/>
  <c r="AJ1684" i="4"/>
  <c r="AF1383" i="4"/>
  <c r="AF262" i="4"/>
  <c r="AF647" i="4"/>
  <c r="AF520" i="4"/>
  <c r="AF1189" i="4"/>
  <c r="AF1013" i="4"/>
  <c r="AF1464" i="4"/>
  <c r="AF1269" i="4"/>
  <c r="AF1513" i="4"/>
  <c r="AF553" i="4"/>
  <c r="AF1330" i="4"/>
  <c r="AJ1484" i="4"/>
  <c r="AF947" i="4"/>
  <c r="AF1712" i="4"/>
  <c r="AF1451" i="4"/>
  <c r="AF935" i="4"/>
  <c r="AF1389" i="4"/>
  <c r="AF1598" i="4"/>
  <c r="AF1317" i="4"/>
  <c r="AF1334" i="4"/>
  <c r="AF845" i="4"/>
  <c r="AF360" i="4"/>
  <c r="AF1610" i="4"/>
  <c r="AF1390" i="4"/>
  <c r="AF1407" i="4"/>
  <c r="AF908" i="4"/>
  <c r="AF1472" i="4"/>
  <c r="AF914" i="4"/>
  <c r="AF1374" i="4"/>
  <c r="AF445" i="4"/>
  <c r="AF1338" i="4"/>
  <c r="AF1581" i="4"/>
  <c r="AF708" i="4"/>
  <c r="AF1331" i="4"/>
  <c r="AJ1652" i="4"/>
  <c r="AF1093" i="4"/>
  <c r="AF1416" i="4"/>
  <c r="AF869" i="4"/>
  <c r="AF1625" i="4"/>
  <c r="AF1640" i="4"/>
  <c r="AF1399" i="4"/>
  <c r="AF1436" i="4"/>
  <c r="AF1468" i="4"/>
  <c r="AF1284" i="4"/>
  <c r="AF1447" i="4"/>
  <c r="AF1560" i="4"/>
  <c r="AF1205" i="4"/>
  <c r="AF1656" i="4"/>
  <c r="AF1565" i="4"/>
  <c r="AF1500" i="4"/>
  <c r="AF259" i="4"/>
  <c r="AF1476" i="4"/>
  <c r="AF452" i="4"/>
  <c r="AF1721" i="4"/>
  <c r="AF427" i="4"/>
  <c r="AF697" i="4"/>
  <c r="AF1033" i="4"/>
  <c r="AF1720" i="4"/>
  <c r="AF1520" i="4"/>
  <c r="AF1566" i="4"/>
  <c r="AJ1403" i="4"/>
  <c r="AF900" i="4"/>
  <c r="AF1023" i="4"/>
  <c r="AF1049" i="4"/>
  <c r="AF1017" i="4"/>
  <c r="AF1650" i="4"/>
  <c r="AF1402" i="4"/>
  <c r="AF1300" i="4"/>
  <c r="AF1392" i="4"/>
  <c r="AF1666" i="4"/>
  <c r="AF921" i="4"/>
  <c r="AF1684" i="4"/>
  <c r="AF1516" i="4"/>
  <c r="AF1583" i="4"/>
  <c r="AF1335" i="4"/>
  <c r="AF1394" i="4"/>
  <c r="AF1446" i="4"/>
  <c r="AF217" i="4"/>
  <c r="AF1235" i="4"/>
  <c r="AF1025" i="4"/>
  <c r="AF1258" i="4"/>
  <c r="AF1573" i="4"/>
  <c r="AJ1603" i="4"/>
  <c r="AF1289" i="4"/>
  <c r="AF1234" i="4"/>
  <c r="AF1714" i="4"/>
  <c r="AF969" i="4"/>
  <c r="AF1356" i="4"/>
  <c r="AF1043" i="4"/>
  <c r="AF1404" i="4"/>
  <c r="AF768" i="4"/>
  <c r="AF1729" i="4"/>
  <c r="AF772" i="4"/>
  <c r="AF928" i="4"/>
  <c r="AF764" i="4"/>
  <c r="AF876" i="4"/>
  <c r="AF1432" i="4"/>
  <c r="AJ1716" i="4"/>
  <c r="AF1726" i="4"/>
  <c r="AF834" i="4"/>
  <c r="AF960" i="4"/>
  <c r="AF1222" i="4"/>
  <c r="AF1514" i="4"/>
  <c r="AF1059" i="4"/>
  <c r="AF940" i="4"/>
  <c r="AF1074" i="4"/>
  <c r="AF1401" i="4"/>
  <c r="AF1373" i="4"/>
  <c r="AF1672" i="4"/>
  <c r="AJ1661" i="4"/>
  <c r="AF976" i="4"/>
  <c r="AF1038" i="4"/>
  <c r="AF466" i="4"/>
  <c r="AF1147" i="4"/>
  <c r="AF987" i="4"/>
  <c r="AJ1613" i="4"/>
  <c r="AF1295" i="4"/>
  <c r="AF1491" i="4"/>
  <c r="AF142" i="4"/>
  <c r="AF1271" i="4"/>
  <c r="AF907" i="4"/>
  <c r="AJ1412" i="4"/>
  <c r="AF953" i="4"/>
  <c r="AF1463" i="4"/>
  <c r="AF1238" i="4"/>
  <c r="AF1040" i="4"/>
  <c r="AJ1029" i="4"/>
  <c r="AF1426" i="4"/>
  <c r="AF332" i="4"/>
  <c r="AF284" i="4"/>
  <c r="AF1091" i="4"/>
  <c r="AF874" i="4"/>
  <c r="AF719" i="4"/>
  <c r="AF413" i="4"/>
  <c r="AF233" i="4"/>
  <c r="AF1057" i="4"/>
  <c r="AF1028" i="4"/>
  <c r="AF242" i="4"/>
  <c r="AF1627" i="4"/>
  <c r="AF775" i="4"/>
  <c r="AF779" i="4"/>
  <c r="AF1281" i="4"/>
  <c r="AJ965" i="4"/>
  <c r="AF927" i="4"/>
  <c r="AF313" i="4"/>
  <c r="AF1715" i="4"/>
  <c r="AF1713" i="4"/>
  <c r="AF1395" i="4"/>
  <c r="AF1315" i="4"/>
  <c r="AF901" i="4"/>
  <c r="AF1679" i="4"/>
  <c r="AF1064" i="4"/>
  <c r="AF1645" i="4"/>
  <c r="AF1376" i="4"/>
  <c r="AF795" i="4"/>
  <c r="AF1381" i="4"/>
  <c r="AF354" i="4"/>
  <c r="AF1522" i="4"/>
  <c r="AF1340" i="4"/>
  <c r="AF694" i="4"/>
  <c r="AF1632" i="4"/>
  <c r="AF401" i="4"/>
  <c r="AF1240" i="4"/>
  <c r="AJ1035" i="4"/>
  <c r="AF1525" i="4"/>
  <c r="AF627" i="4"/>
  <c r="AJ1473" i="4"/>
  <c r="AF1408" i="4"/>
  <c r="AF423" i="4"/>
  <c r="AF857" i="4"/>
  <c r="AF1602" i="4"/>
  <c r="AF1369" i="4"/>
  <c r="AF1372" i="4"/>
  <c r="AJ1475" i="4"/>
  <c r="AF350" i="4"/>
  <c r="AF796" i="4"/>
  <c r="AF642" i="4"/>
  <c r="AF1604" i="4"/>
  <c r="AF1133" i="4"/>
  <c r="AJ1419" i="4"/>
  <c r="AF532" i="4"/>
  <c r="AF949" i="4"/>
  <c r="AF1571" i="4"/>
  <c r="AF680" i="4"/>
  <c r="AF1630" i="4"/>
  <c r="AF1677" i="4"/>
  <c r="AF865" i="4"/>
  <c r="AJ1534" i="4"/>
  <c r="AJ1177" i="4"/>
  <c r="AF600" i="4"/>
  <c r="AF467" i="4"/>
  <c r="AF769" i="4"/>
  <c r="AF1212" i="4"/>
  <c r="AF923" i="4"/>
  <c r="AF995" i="4"/>
  <c r="AJ536" i="4"/>
  <c r="AJ1352" i="4"/>
  <c r="AF265" i="4"/>
  <c r="AF881" i="4"/>
  <c r="AF1386" i="4"/>
  <c r="AJ1532" i="4"/>
  <c r="AF300" i="4"/>
  <c r="AF1296" i="4"/>
  <c r="AF1667" i="4"/>
  <c r="AF1042" i="4"/>
  <c r="AF910" i="4"/>
  <c r="AF1221" i="4"/>
  <c r="AF929" i="4"/>
  <c r="AF1643" i="4"/>
  <c r="AF1440" i="4"/>
  <c r="AF1676" i="4"/>
  <c r="AF264" i="4"/>
  <c r="AF1150" i="4"/>
  <c r="AF978" i="4"/>
  <c r="AF496" i="4"/>
  <c r="AF1512" i="4"/>
  <c r="AJ1741" i="4"/>
  <c r="AF985" i="4"/>
  <c r="AF163" i="4"/>
  <c r="AF534" i="4"/>
  <c r="AJ1361" i="4"/>
  <c r="AJ1554" i="4"/>
  <c r="AF223" i="4"/>
  <c r="AF807" i="4"/>
  <c r="AF266" i="4"/>
  <c r="AF127" i="4"/>
  <c r="AF310" i="4"/>
  <c r="AF1731" i="4"/>
  <c r="AF373" i="4"/>
  <c r="AJ1220" i="4"/>
  <c r="AF739" i="4"/>
  <c r="AF660" i="4"/>
  <c r="AJ1470" i="4"/>
  <c r="AJ496" i="4"/>
  <c r="AF809" i="4"/>
  <c r="AF892" i="4"/>
  <c r="AJ990" i="4"/>
  <c r="AJ1674" i="4"/>
  <c r="AF589" i="4"/>
  <c r="AF1651" i="4"/>
  <c r="AF1148" i="4"/>
  <c r="AJ901" i="4"/>
  <c r="AF133" i="4"/>
  <c r="AF294" i="4"/>
  <c r="AF418" i="4"/>
  <c r="AF567" i="4"/>
  <c r="AF1585" i="4"/>
  <c r="AF1051" i="4"/>
  <c r="AJ685" i="4"/>
  <c r="AJ1373" i="4"/>
  <c r="AJ910" i="4"/>
  <c r="AF742" i="4"/>
  <c r="AJ1490" i="4"/>
  <c r="AF481" i="4"/>
  <c r="AF918" i="4"/>
  <c r="AF533" i="4"/>
  <c r="AF1529" i="4"/>
  <c r="AJ1306" i="4"/>
  <c r="AJ1732" i="4"/>
  <c r="AJ1231" i="4"/>
  <c r="AJ1369" i="4"/>
  <c r="AF1484" i="4"/>
  <c r="AF853" i="4"/>
  <c r="AF1365" i="4"/>
  <c r="AF909" i="4"/>
  <c r="AF1032" i="4"/>
  <c r="AF209" i="4"/>
  <c r="AF1555" i="4"/>
  <c r="AJ1161" i="4"/>
  <c r="AF1323" i="4"/>
  <c r="AF1204" i="4"/>
  <c r="AF1241" i="4"/>
  <c r="AF1313" i="4"/>
  <c r="AF1550" i="4"/>
  <c r="AF1375" i="4"/>
  <c r="AF1546" i="4"/>
  <c r="AF562" i="4"/>
  <c r="AF1614" i="4"/>
  <c r="AF646" i="4"/>
  <c r="AF1619" i="4"/>
  <c r="AF1161" i="4"/>
  <c r="AF1605" i="4"/>
  <c r="AF1688" i="4"/>
  <c r="AF1220" i="4"/>
  <c r="AF1459" i="4"/>
  <c r="AF1337" i="4"/>
  <c r="AF246" i="4"/>
  <c r="AF1556" i="4"/>
  <c r="AF531" i="4"/>
  <c r="AF1584" i="4"/>
  <c r="AJ1071" i="4"/>
  <c r="AJ1588" i="4"/>
  <c r="AJ1442" i="4"/>
  <c r="AF144" i="4"/>
  <c r="AF1277" i="4"/>
  <c r="AF404" i="4"/>
  <c r="AF705" i="4"/>
  <c r="AF1052" i="4"/>
  <c r="AF707" i="4"/>
  <c r="AF1449" i="4"/>
  <c r="AF236" i="4"/>
  <c r="AF469" i="4"/>
  <c r="AF616" i="4"/>
  <c r="AF1209" i="4"/>
  <c r="AF1287" i="4"/>
  <c r="AF1710" i="4"/>
  <c r="AF1187" i="4"/>
  <c r="AF247" i="4"/>
  <c r="AF1611" i="4"/>
  <c r="AJ1499" i="4"/>
  <c r="AF1487" i="4"/>
  <c r="AF1279" i="4"/>
  <c r="AJ1663" i="4"/>
  <c r="AF1165" i="4"/>
  <c r="AF919" i="4"/>
  <c r="AF1367" i="4"/>
  <c r="AF1707" i="4"/>
  <c r="AF1519" i="4"/>
  <c r="AF972" i="4"/>
  <c r="AF639" i="4"/>
  <c r="AF1441" i="4"/>
  <c r="AJ703" i="4"/>
  <c r="AF862" i="4"/>
  <c r="AF1359" i="4"/>
  <c r="AJ322" i="4"/>
  <c r="AF1732" i="4"/>
  <c r="AF1159" i="4"/>
  <c r="AF1251" i="4"/>
  <c r="AJ403" i="4"/>
  <c r="AF1415" i="4"/>
  <c r="AF1624" i="4"/>
  <c r="AF1175" i="4"/>
  <c r="AF1354" i="4"/>
  <c r="AJ1344" i="4"/>
  <c r="AF1216" i="4"/>
  <c r="AF1294" i="4"/>
  <c r="AF683" i="4"/>
  <c r="AJ1417" i="4"/>
  <c r="AF975" i="4"/>
  <c r="AF1569" i="4"/>
  <c r="AF1488" i="4"/>
  <c r="AF1723" i="4"/>
  <c r="AF1481" i="4"/>
  <c r="AF1703" i="4"/>
  <c r="AF1368" i="4"/>
  <c r="AF1027" i="4"/>
  <c r="AF214" i="4"/>
  <c r="AF1542" i="4"/>
  <c r="AF1137" i="4"/>
  <c r="AF1474" i="4"/>
  <c r="AF890" i="4"/>
  <c r="AF1142" i="4"/>
  <c r="AJ1645" i="4"/>
  <c r="AF517" i="4"/>
  <c r="AJ1264" i="4"/>
  <c r="AF679" i="4"/>
  <c r="AJ1701" i="4"/>
  <c r="AF1054" i="4"/>
  <c r="AF1653" i="4"/>
  <c r="AF838" i="4"/>
  <c r="AJ1353" i="4"/>
  <c r="AF307" i="4"/>
  <c r="AF529" i="4"/>
  <c r="AJ1310" i="4"/>
  <c r="AJ1498" i="4"/>
  <c r="AJ1315" i="4"/>
  <c r="AF873" i="4"/>
  <c r="AF1647" i="4"/>
  <c r="AF1507" i="4"/>
  <c r="AF954" i="4"/>
  <c r="AF1608" i="4"/>
  <c r="AF1145" i="4"/>
  <c r="AF597" i="4"/>
  <c r="AF1050" i="4"/>
  <c r="AJ1599" i="4"/>
  <c r="AF1730" i="4"/>
  <c r="AF1291" i="4"/>
  <c r="AF147" i="4"/>
  <c r="AF543" i="4"/>
  <c r="AF1158" i="4"/>
  <c r="AF1378" i="4"/>
  <c r="AF1103" i="4"/>
  <c r="AJ557" i="4"/>
  <c r="AJ1433" i="4"/>
  <c r="AJ1651" i="4"/>
  <c r="AF1414" i="4"/>
  <c r="AF1292" i="4"/>
  <c r="AF1348" i="4"/>
  <c r="AF1233" i="4"/>
  <c r="AJ1172" i="4"/>
  <c r="AF850" i="4"/>
  <c r="AF577" i="4"/>
  <c r="AF1110" i="4"/>
  <c r="AF1553" i="4"/>
  <c r="AF1384" i="4"/>
  <c r="AF1307" i="4"/>
  <c r="AJ1425" i="4"/>
  <c r="AF724" i="4"/>
  <c r="AF1168" i="4"/>
  <c r="AJ1618" i="4"/>
  <c r="AF1063" i="4"/>
  <c r="AF203" i="4"/>
  <c r="AF794" i="4"/>
  <c r="AF504" i="4"/>
  <c r="AF1606" i="4"/>
  <c r="AF1227" i="4"/>
  <c r="AF1132" i="4"/>
  <c r="AF902" i="4"/>
  <c r="AF525" i="4"/>
  <c r="AF213" i="4"/>
  <c r="AF1578" i="4"/>
  <c r="AF461" i="4"/>
  <c r="AJ832" i="4"/>
  <c r="AF1420" i="4"/>
  <c r="AJ727" i="4"/>
  <c r="AF455" i="4"/>
  <c r="AJ1331" i="4"/>
  <c r="AF1193" i="4"/>
  <c r="AF1439" i="4"/>
  <c r="AF937" i="4"/>
  <c r="AJ1489" i="4"/>
  <c r="AF381" i="4"/>
  <c r="AF1417" i="4"/>
  <c r="AF619" i="4"/>
  <c r="AF1734" i="4"/>
  <c r="AF917" i="4"/>
  <c r="AF202" i="4"/>
  <c r="AF505" i="4"/>
  <c r="AJ1355" i="4"/>
  <c r="AF702" i="4"/>
  <c r="AF785" i="4"/>
  <c r="AF745" i="4"/>
  <c r="AF1060" i="4"/>
  <c r="AJ1528" i="4"/>
  <c r="AF748" i="4"/>
  <c r="AJ841" i="4"/>
  <c r="AF654" i="4"/>
  <c r="AF1540" i="4"/>
  <c r="AF1081" i="4"/>
  <c r="AF1492" i="4"/>
  <c r="AF871" i="4"/>
  <c r="AF1007" i="4"/>
  <c r="AF1671" i="4"/>
  <c r="AF1172" i="4"/>
  <c r="AJ1650" i="4"/>
  <c r="AF1696" i="4"/>
  <c r="AF1618" i="4"/>
  <c r="AF1496" i="4"/>
  <c r="AF1523" i="4"/>
  <c r="AF1711" i="4"/>
  <c r="AF733" i="4"/>
  <c r="AF459" i="4"/>
  <c r="AF472" i="4"/>
  <c r="AJ1725" i="4"/>
  <c r="AJ1677" i="4"/>
  <c r="AF1029" i="4"/>
  <c r="AF1320" i="4"/>
  <c r="AF934" i="4"/>
  <c r="AF1177" i="4"/>
  <c r="AF1068" i="4"/>
  <c r="AJ1597" i="4"/>
  <c r="AF499" i="4"/>
  <c r="AF1236" i="4"/>
  <c r="AF721" i="4"/>
  <c r="AF591" i="4"/>
  <c r="AF479" i="4"/>
  <c r="AF596" i="4"/>
  <c r="AF606" i="4"/>
  <c r="AJ1340" i="4"/>
  <c r="AJ1516" i="4"/>
  <c r="AF295" i="4"/>
  <c r="AF305" i="4"/>
  <c r="AF866" i="4"/>
  <c r="AF200" i="4"/>
  <c r="AJ631" i="4"/>
  <c r="AF575" i="4"/>
  <c r="AJ1605" i="4"/>
  <c r="AF1535" i="4"/>
  <c r="AF1203" i="4"/>
  <c r="AF1470" i="4"/>
  <c r="AJ1454" i="4"/>
  <c r="AJ1628" i="4"/>
  <c r="AF618" i="4"/>
  <c r="AF210" i="4"/>
  <c r="AF824" i="4"/>
  <c r="AF1261" i="4"/>
  <c r="AF1009" i="4"/>
  <c r="AF711" i="4"/>
  <c r="AF726" i="4"/>
  <c r="AF507" i="4"/>
  <c r="AF860" i="4"/>
  <c r="AF1070" i="4"/>
  <c r="AF955" i="4"/>
  <c r="AF204" i="4"/>
  <c r="AJ1341" i="4"/>
  <c r="AF1170" i="4"/>
  <c r="AF990" i="4"/>
  <c r="AF1664" i="4"/>
  <c r="AF290" i="4"/>
  <c r="AF323" i="4"/>
  <c r="AF1660" i="4"/>
  <c r="AF1431" i="4"/>
  <c r="AF1219" i="4"/>
  <c r="AF1670" i="4"/>
  <c r="AJ1591" i="4"/>
  <c r="AF1346" i="4"/>
  <c r="AF911" i="4"/>
  <c r="AF1709" i="4"/>
  <c r="AF1579" i="4"/>
  <c r="AF257" i="4"/>
  <c r="AJ1111" i="4"/>
  <c r="AF1301" i="4"/>
  <c r="AF915" i="4"/>
  <c r="AF1549" i="4"/>
  <c r="AF1673" i="4"/>
  <c r="AF1561" i="4"/>
  <c r="AF1111" i="4"/>
  <c r="AF814" i="4"/>
  <c r="AF1636" i="4"/>
  <c r="AF1478" i="4"/>
  <c r="AF1524" i="4"/>
  <c r="AJ907" i="4"/>
  <c r="AF454" i="4"/>
  <c r="AJ463" i="4"/>
  <c r="AF376" i="4"/>
  <c r="AJ1740" i="4"/>
  <c r="AF607" i="4"/>
  <c r="AF1207" i="4"/>
  <c r="AF896" i="4"/>
  <c r="AF1663" i="4"/>
  <c r="AF1418" i="4"/>
  <c r="AF1405" i="4"/>
  <c r="AF538" i="4"/>
  <c r="AJ1448" i="4"/>
  <c r="AJ1667" i="4"/>
  <c r="AF1143" i="4"/>
  <c r="AF1483" i="4"/>
  <c r="AF1325" i="4"/>
  <c r="AF943" i="4"/>
  <c r="AF558" i="4"/>
  <c r="AF1173" i="4"/>
  <c r="AF356" i="4"/>
  <c r="AF1363" i="4"/>
  <c r="AF825" i="4"/>
  <c r="AF701" i="4"/>
  <c r="AF1391" i="4"/>
  <c r="AF527" i="4"/>
  <c r="AF557" i="4"/>
  <c r="AJ1546" i="4"/>
  <c r="AF551" i="4"/>
  <c r="AJ1166" i="4"/>
  <c r="AF1036" i="4"/>
  <c r="AJ1539" i="4"/>
  <c r="AF757" i="4"/>
  <c r="AF1502" i="4"/>
  <c r="AJ971" i="4"/>
  <c r="AJ397" i="4"/>
  <c r="AF366" i="4"/>
  <c r="AF1211" i="4"/>
  <c r="AF1691" i="4"/>
  <c r="AF1134" i="4"/>
  <c r="AJ1537" i="4"/>
  <c r="AF397" i="4"/>
  <c r="AF573" i="4"/>
  <c r="AF888" i="4"/>
  <c r="AF996" i="4"/>
  <c r="AF516" i="4"/>
  <c r="AF731" i="4"/>
  <c r="AF1210" i="4"/>
  <c r="AF756" i="4"/>
  <c r="AF1639" i="4"/>
  <c r="AF390" i="4"/>
  <c r="AF303" i="4"/>
  <c r="AF1285" i="4"/>
  <c r="AF1226" i="4"/>
  <c r="AF1733" i="4"/>
  <c r="AF1727" i="4"/>
  <c r="AF1037" i="4"/>
  <c r="AF1035" i="4"/>
  <c r="AF128" i="4"/>
  <c r="AF1528" i="4"/>
  <c r="AF1273" i="4"/>
  <c r="AF1654" i="4"/>
  <c r="AJ1553" i="4"/>
  <c r="AF514" i="4"/>
  <c r="AF872" i="4"/>
  <c r="AF1184" i="4"/>
  <c r="AF503" i="4"/>
  <c r="AF382" i="4"/>
  <c r="AF1489" i="4"/>
  <c r="AF778" i="4"/>
  <c r="AJ1379" i="4"/>
  <c r="AF643" i="4"/>
  <c r="AF215" i="4"/>
  <c r="AF624" i="4"/>
  <c r="AF1021" i="4"/>
  <c r="AF1084" i="4"/>
  <c r="AF913" i="4"/>
  <c r="AF1413" i="4"/>
  <c r="AF1445" i="4"/>
  <c r="AF1400" i="4"/>
  <c r="AF628" i="4"/>
  <c r="AF321" i="4"/>
  <c r="AJ1627" i="4"/>
  <c r="AF1000" i="4"/>
  <c r="AJ1289" i="4"/>
  <c r="AF831" i="4"/>
  <c r="AF1683" i="4"/>
  <c r="AF386" i="4"/>
  <c r="AJ1619" i="4"/>
  <c r="AJ351" i="4"/>
  <c r="AJ1156" i="4"/>
  <c r="AF798" i="4"/>
  <c r="AF341" i="4"/>
  <c r="AF1700" i="4"/>
  <c r="AF416" i="4"/>
  <c r="AF521" i="4"/>
  <c r="AF983" i="4"/>
  <c r="AF487" i="4"/>
  <c r="AF184" i="4"/>
  <c r="AJ1205" i="4"/>
  <c r="AJ808" i="4"/>
  <c r="AF1164" i="4"/>
  <c r="AF270" i="4"/>
  <c r="AF891" i="4"/>
  <c r="AF449" i="4"/>
  <c r="AJ477" i="4"/>
  <c r="AJ884" i="4"/>
  <c r="AF988" i="4"/>
  <c r="AJ1548" i="4"/>
  <c r="AF1010" i="4"/>
  <c r="AF973" i="4"/>
  <c r="AF1095" i="4"/>
  <c r="AF805" i="4"/>
  <c r="AF848" i="4"/>
  <c r="AF226" i="4"/>
  <c r="AJ828" i="4"/>
  <c r="AJ1451" i="4"/>
  <c r="AJ1422" i="4"/>
  <c r="AF1582" i="4"/>
  <c r="AF718" i="4"/>
  <c r="AF1638" i="4"/>
  <c r="AF1326" i="4"/>
  <c r="AF1615" i="4"/>
  <c r="AF480" i="4"/>
  <c r="AF484" i="4"/>
  <c r="AF407" i="4"/>
  <c r="AJ452" i="4"/>
  <c r="AF789" i="4"/>
  <c r="AJ1238" i="4"/>
  <c r="AF948" i="4"/>
  <c r="AJ880" i="4"/>
  <c r="AF1450" i="4"/>
  <c r="AJ566" i="4"/>
  <c r="AF1016" i="4"/>
  <c r="AJ1350" i="4"/>
  <c r="AF1192" i="4"/>
  <c r="AF713" i="4"/>
  <c r="AF682" i="4"/>
  <c r="AF617" i="4"/>
  <c r="AF336" i="4"/>
  <c r="AF435" i="4"/>
  <c r="AF1174" i="4"/>
  <c r="AJ1346" i="4"/>
  <c r="AF728" i="4"/>
  <c r="AF446" i="4"/>
  <c r="AF926" i="4"/>
  <c r="AF1186" i="4"/>
  <c r="AF1124" i="4"/>
  <c r="AJ1428" i="4"/>
  <c r="AF275" i="4"/>
  <c r="AF621" i="4"/>
  <c r="AJ1358" i="4"/>
  <c r="AF1599" i="4"/>
  <c r="AF1333" i="4"/>
  <c r="AF999" i="4"/>
  <c r="AF282" i="4"/>
  <c r="AF767" i="4"/>
  <c r="AJ1171" i="4"/>
  <c r="AF349" i="4"/>
  <c r="AJ1673" i="4"/>
  <c r="AF500" i="4"/>
  <c r="AJ374" i="4"/>
  <c r="AJ1141" i="4"/>
  <c r="AJ1549" i="4"/>
  <c r="AF351" i="4"/>
  <c r="AJ1378" i="4"/>
  <c r="AJ585" i="4"/>
  <c r="AJ1495" i="4"/>
  <c r="AF980" i="4"/>
  <c r="AF1247" i="4"/>
  <c r="AF228" i="4"/>
  <c r="AF243" i="4"/>
  <c r="AF157" i="4"/>
  <c r="AF644" i="4"/>
  <c r="AF453" i="4"/>
  <c r="AF1108" i="4"/>
  <c r="AF1179" i="4"/>
  <c r="AF1612" i="4"/>
  <c r="AF800" i="4"/>
  <c r="AF544" i="4"/>
  <c r="AF781" i="4"/>
  <c r="AF1106" i="4"/>
  <c r="AJ1552" i="4"/>
  <c r="AF826" i="4"/>
  <c r="AF273" i="4"/>
  <c r="AF806" i="4"/>
  <c r="AF761" i="4"/>
  <c r="AF510" i="4"/>
  <c r="AJ1714" i="4"/>
  <c r="AF1001" i="4"/>
  <c r="AJ333" i="4"/>
  <c r="AF378" i="4"/>
  <c r="AJ1598" i="4"/>
  <c r="AF239" i="4"/>
  <c r="AF1393" i="4"/>
  <c r="AJ111" i="4"/>
  <c r="AJ438" i="4"/>
  <c r="AF1126" i="4"/>
  <c r="AJ1398" i="4"/>
  <c r="AJ468" i="4"/>
  <c r="AJ1555" i="4"/>
  <c r="AF560" i="4"/>
  <c r="AF1116" i="4"/>
  <c r="AJ609" i="4"/>
  <c r="AJ657" i="4"/>
  <c r="AF554" i="4"/>
  <c r="AF893" i="4"/>
  <c r="AF780" i="4"/>
  <c r="AJ982" i="4"/>
  <c r="AJ1522" i="4"/>
  <c r="AJ1533" i="4"/>
  <c r="AJ1686" i="4"/>
  <c r="AF1616" i="4"/>
  <c r="AF1572" i="4"/>
  <c r="AJ749" i="4"/>
  <c r="AJ471" i="4"/>
  <c r="AF148" i="4"/>
  <c r="AF328" i="4"/>
  <c r="AJ1153" i="4"/>
  <c r="AF612" i="4"/>
  <c r="AJ117" i="4"/>
  <c r="AJ572" i="4"/>
  <c r="AJ1191" i="4"/>
  <c r="AJ1163" i="4"/>
  <c r="AJ1216" i="4"/>
  <c r="AJ131" i="4"/>
  <c r="AF511" i="4"/>
  <c r="AF819" i="4"/>
  <c r="AF1461" i="4"/>
  <c r="AF124" i="4"/>
  <c r="AJ1666" i="4"/>
  <c r="AF835" i="4"/>
  <c r="AJ1408" i="4"/>
  <c r="AF111" i="4"/>
  <c r="AF734" i="4"/>
  <c r="AJ1202" i="4"/>
  <c r="AF192" i="4"/>
  <c r="AF878" i="4"/>
  <c r="AF106" i="4"/>
  <c r="AJ1526" i="4"/>
  <c r="AF421" i="4"/>
  <c r="AJ891" i="4"/>
  <c r="AF450" i="4"/>
  <c r="AF1725" i="4"/>
  <c r="AF1191" i="4"/>
  <c r="AF1587" i="4"/>
  <c r="AJ1608" i="4"/>
  <c r="AF1079" i="4"/>
  <c r="AJ1620" i="4"/>
  <c r="AF1053" i="4"/>
  <c r="AJ1024" i="4"/>
  <c r="AF396" i="4"/>
  <c r="AJ1617" i="4"/>
  <c r="AF383" i="4"/>
  <c r="AJ1356" i="4"/>
  <c r="AJ1590" i="4"/>
  <c r="AJ1079" i="4"/>
  <c r="AF817" i="4"/>
  <c r="AJ636" i="4"/>
  <c r="AJ1236" i="4"/>
  <c r="AJ1634" i="4"/>
  <c r="AF1283" i="4"/>
  <c r="AF1740" i="4"/>
  <c r="AF658" i="4"/>
  <c r="AF632" i="4"/>
  <c r="AF433" i="4"/>
  <c r="AJ516" i="4"/>
  <c r="AJ912" i="4"/>
  <c r="AF579" i="4"/>
  <c r="AF463" i="4"/>
  <c r="AF730" i="4"/>
  <c r="AF797" i="4"/>
  <c r="AF441" i="4"/>
  <c r="AJ532" i="4"/>
  <c r="AF887" i="4"/>
  <c r="AJ1174" i="4"/>
  <c r="AF622" i="4"/>
  <c r="AF905" i="4"/>
  <c r="AF613" i="4"/>
  <c r="AF1019" i="4"/>
  <c r="AJ790" i="4"/>
  <c r="AF1119" i="4"/>
  <c r="AJ1426" i="4"/>
  <c r="AF212" i="4"/>
  <c r="AJ1709" i="4"/>
  <c r="AJ1711" i="4"/>
  <c r="AF1097" i="4"/>
  <c r="AJ1122" i="4"/>
  <c r="AF1178" i="4"/>
  <c r="AF400" i="4"/>
  <c r="AF131" i="4"/>
  <c r="AF868" i="4"/>
  <c r="AF1551" i="4"/>
  <c r="AF1343" i="4"/>
  <c r="AF1661" i="4"/>
  <c r="AF993" i="4"/>
  <c r="AJ1215" i="4"/>
  <c r="AF623" i="4"/>
  <c r="AF723" i="4"/>
  <c r="AF1695" i="4"/>
  <c r="AF1256" i="4"/>
  <c r="AF699" i="4"/>
  <c r="AF408" i="4"/>
  <c r="AF549" i="4"/>
  <c r="AJ586" i="4"/>
  <c r="AF946" i="4"/>
  <c r="AF1123" i="4"/>
  <c r="AJ1424" i="4"/>
  <c r="AF536" i="4"/>
  <c r="AF957" i="4"/>
  <c r="AF1031" i="4"/>
  <c r="AF434" i="4"/>
  <c r="AF176" i="4"/>
  <c r="AF535" i="4"/>
  <c r="AF331" i="4"/>
  <c r="AF1591" i="4"/>
  <c r="AJ650" i="4"/>
  <c r="AF372" i="4"/>
  <c r="AJ624" i="4"/>
  <c r="AJ895" i="4"/>
  <c r="AJ780" i="4"/>
  <c r="AJ1374" i="4"/>
  <c r="AF743" i="4"/>
  <c r="AF681" i="4"/>
  <c r="AF966" i="4"/>
  <c r="AJ429" i="4"/>
  <c r="AJ1694" i="4"/>
  <c r="AJ720" i="4"/>
  <c r="AJ444" i="4"/>
  <c r="AJ276" i="4"/>
  <c r="AJ795" i="4"/>
  <c r="AF1264" i="4"/>
  <c r="AJ649" i="4"/>
  <c r="AJ474" i="4"/>
  <c r="AF365" i="4"/>
  <c r="AF464" i="4"/>
  <c r="AF368" i="4"/>
  <c r="AJ1140" i="4"/>
  <c r="AJ1406" i="4"/>
  <c r="AF1438" i="4"/>
  <c r="AF1423" i="4"/>
  <c r="AJ1045" i="4"/>
  <c r="AF875" i="4"/>
  <c r="AJ605" i="4"/>
  <c r="AF818" i="4"/>
  <c r="AF193" i="4"/>
  <c r="AJ591" i="4"/>
  <c r="AF1358" i="4"/>
  <c r="AJ1200" i="4"/>
  <c r="AJ382" i="4"/>
  <c r="AJ1659" i="4"/>
  <c r="AF1329" i="4"/>
  <c r="AF1547" i="4"/>
  <c r="AF415" i="4"/>
  <c r="AF962" i="4"/>
  <c r="AJ848" i="4"/>
  <c r="AF359" i="4"/>
  <c r="AJ1695" i="4"/>
  <c r="AF1538" i="4"/>
  <c r="AF870" i="4"/>
  <c r="AF1305" i="4"/>
  <c r="AF885" i="4"/>
  <c r="AJ1218" i="4"/>
  <c r="AF339" i="4"/>
  <c r="AJ660" i="4"/>
  <c r="AF1675" i="4"/>
  <c r="AF293" i="4"/>
  <c r="AF849" i="4"/>
  <c r="AF377" i="4"/>
  <c r="AJ1501" i="4"/>
  <c r="AF316" i="4"/>
  <c r="AF1003" i="4"/>
  <c r="AJ1521" i="4"/>
  <c r="AJ402" i="4"/>
  <c r="AF569" i="4"/>
  <c r="AF829" i="4"/>
  <c r="AJ1388" i="4"/>
  <c r="AJ792" i="4"/>
  <c r="AJ644" i="4"/>
  <c r="AJ1116" i="4"/>
  <c r="AF574" i="4"/>
  <c r="AJ833" i="4"/>
  <c r="AJ889" i="4"/>
  <c r="AF1118" i="4"/>
  <c r="AF432" i="4"/>
  <c r="AJ1596" i="4"/>
  <c r="AF1022" i="4"/>
  <c r="AF1265" i="4"/>
  <c r="AF598" i="4"/>
  <c r="AF1680" i="4"/>
  <c r="AF753" i="4"/>
  <c r="AF822" i="4"/>
  <c r="AJ534" i="4"/>
  <c r="AF672" i="4"/>
  <c r="AJ641" i="4"/>
  <c r="AJ1284" i="4"/>
  <c r="AF615" i="4"/>
  <c r="AJ1458" i="4"/>
  <c r="AF1495" i="4"/>
  <c r="AJ1393" i="4"/>
  <c r="AJ1269" i="4"/>
  <c r="AJ853" i="4"/>
  <c r="AF442" i="4"/>
  <c r="AF1120" i="4"/>
  <c r="AF886" i="4"/>
  <c r="AF578" i="4"/>
  <c r="AF611" i="4"/>
  <c r="AJ1299" i="4"/>
  <c r="AF706" i="4"/>
  <c r="AJ1435" i="4"/>
  <c r="AJ1359" i="4"/>
  <c r="AF263" i="4"/>
  <c r="AF729" i="4"/>
  <c r="AF758" i="4"/>
  <c r="AF462" i="4"/>
  <c r="AJ1178" i="4"/>
  <c r="AF709" i="4"/>
  <c r="AF1298" i="4"/>
  <c r="AJ1186" i="4"/>
  <c r="AF280" i="4"/>
  <c r="AF859" i="4"/>
  <c r="AF302" i="4"/>
  <c r="AJ1668" i="4"/>
  <c r="AF199" i="4"/>
  <c r="AJ1409" i="4"/>
  <c r="AF1160" i="4"/>
  <c r="AF1642" i="4"/>
  <c r="AF1505" i="4"/>
  <c r="AF1665" i="4"/>
  <c r="AF277" i="4"/>
  <c r="AF669" i="4"/>
  <c r="AF115" i="4"/>
  <c r="AJ1610" i="4"/>
  <c r="AF1741" i="4"/>
  <c r="AJ493" i="4"/>
  <c r="AF1681" i="4"/>
  <c r="AF1214" i="4"/>
  <c r="AF1024" i="4"/>
  <c r="AJ1727" i="4"/>
  <c r="AF392" i="4"/>
  <c r="AF698" i="4"/>
  <c r="AF688" i="4"/>
  <c r="AF749" i="4"/>
  <c r="AJ1538" i="4"/>
  <c r="AJ1595" i="4"/>
  <c r="AJ1276" i="4"/>
  <c r="AJ1631" i="4"/>
  <c r="AJ350" i="4"/>
  <c r="AJ746" i="4"/>
  <c r="AF357" i="4"/>
  <c r="AJ1693" i="4"/>
  <c r="AF649" i="4"/>
  <c r="AJ1581" i="4"/>
  <c r="AF1270" i="4"/>
  <c r="AF852" i="4"/>
  <c r="AJ596" i="4"/>
  <c r="AJ654" i="4"/>
  <c r="AF1257" i="4"/>
  <c r="AF903" i="4"/>
  <c r="AJ1457" i="4"/>
  <c r="AJ1145" i="4"/>
  <c r="AF1183" i="4"/>
  <c r="AF1718" i="4"/>
  <c r="AJ1664" i="4"/>
  <c r="AJ1006" i="4"/>
  <c r="AF738" i="4"/>
  <c r="AF1629" i="4"/>
  <c r="AF770" i="4"/>
  <c r="AJ1682" i="4"/>
  <c r="AF371" i="4"/>
  <c r="AF737" i="4"/>
  <c r="AF963" i="4"/>
  <c r="AF634" i="4"/>
  <c r="AF1194" i="4"/>
  <c r="AF1268" i="4"/>
  <c r="AF468" i="4"/>
  <c r="AF158" i="4"/>
  <c r="AJ639" i="4"/>
  <c r="AF608" i="4"/>
  <c r="AJ1565" i="4"/>
  <c r="AJ927" i="4"/>
  <c r="AF1259" i="4"/>
  <c r="AJ1690" i="4"/>
  <c r="AF1069" i="4"/>
  <c r="AF717" i="4"/>
  <c r="AF1443" i="4"/>
  <c r="AF920" i="4"/>
  <c r="AF1306" i="4"/>
  <c r="AJ1266" i="4"/>
  <c r="AJ1040" i="4"/>
  <c r="AF405" i="4"/>
  <c r="AF1462" i="4"/>
  <c r="AF113" i="4"/>
  <c r="AJ879" i="4"/>
  <c r="AF930" i="4"/>
  <c r="AF689" i="4"/>
  <c r="AF201" i="4"/>
  <c r="AF912" i="4"/>
  <c r="AF398" i="4"/>
  <c r="AJ1429" i="4"/>
  <c r="AF1652" i="4"/>
  <c r="AF191" i="4"/>
  <c r="AF989" i="4"/>
  <c r="AJ1567" i="4"/>
  <c r="AJ896" i="4"/>
  <c r="AJ708" i="4"/>
  <c r="AF1231" i="4"/>
  <c r="AF1421" i="4"/>
  <c r="AF1701" i="4"/>
  <c r="AJ1730" i="4"/>
  <c r="AF281" i="4"/>
  <c r="AF784" i="4"/>
  <c r="AF877" i="4"/>
  <c r="AJ1635" i="4"/>
  <c r="AJ1468" i="4"/>
  <c r="AF393" i="4"/>
  <c r="AF938" i="4"/>
  <c r="AF788" i="4"/>
  <c r="AJ1731" i="4"/>
  <c r="AJ862" i="4"/>
  <c r="AJ1726" i="4"/>
  <c r="AF474" i="4"/>
  <c r="AJ247" i="4"/>
  <c r="AF289" i="4"/>
  <c r="AF1332" i="4"/>
  <c r="AF882" i="4"/>
  <c r="AJ778" i="4"/>
  <c r="AJ789" i="4"/>
  <c r="AF1114" i="4"/>
  <c r="AJ593" i="4"/>
  <c r="AJ1381" i="4"/>
  <c r="AJ1167" i="4"/>
  <c r="AJ1347" i="4"/>
  <c r="AF1603" i="4"/>
  <c r="AJ1486" i="4"/>
  <c r="AJ1542" i="4"/>
  <c r="AF370" i="4"/>
  <c r="AF820" i="4"/>
  <c r="AJ1519" i="4"/>
  <c r="AF580" i="4"/>
  <c r="AF802" i="4"/>
  <c r="AF1122" i="4"/>
  <c r="AF793" i="4"/>
  <c r="AF1590" i="4"/>
  <c r="AJ1715" i="4"/>
  <c r="AJ621" i="4"/>
  <c r="AF406" i="4"/>
  <c r="AF836" i="4"/>
  <c r="AF880" i="4"/>
  <c r="AF1655" i="4"/>
  <c r="AJ1692" i="4"/>
  <c r="AJ1377" i="4"/>
  <c r="AF1109" i="4"/>
  <c r="AJ837" i="4"/>
  <c r="AF530" i="4"/>
  <c r="AF674" i="4"/>
  <c r="AJ1434" i="4"/>
  <c r="AJ996" i="4"/>
  <c r="AJ266" i="4"/>
  <c r="AJ498" i="4"/>
  <c r="AJ482" i="4"/>
  <c r="AJ1217" i="4"/>
  <c r="AF1206" i="4"/>
  <c r="AJ764" i="4"/>
  <c r="AF439" i="4"/>
  <c r="AF592" i="4"/>
  <c r="AJ1081" i="4"/>
  <c r="AJ1593" i="4"/>
  <c r="AJ1003" i="4"/>
  <c r="AF1087" i="4"/>
  <c r="AF340" i="4"/>
  <c r="AJ220" i="4"/>
  <c r="AJ393" i="4"/>
  <c r="AJ278" i="4"/>
  <c r="AJ1054" i="4"/>
  <c r="AJ1438" i="4"/>
  <c r="AJ1148" i="4"/>
  <c r="AJ607" i="4"/>
  <c r="AJ156" i="4"/>
  <c r="AF1360" i="4"/>
  <c r="AF470" i="4"/>
  <c r="AF564" i="4"/>
  <c r="AJ705" i="4"/>
  <c r="AJ275" i="4"/>
  <c r="AF334" i="4"/>
  <c r="AJ413" i="4"/>
  <c r="AJ1508" i="4"/>
  <c r="AJ921" i="4"/>
  <c r="AJ1445" i="4"/>
  <c r="AF151" i="4"/>
  <c r="AF828" i="4"/>
  <c r="AJ338" i="4"/>
  <c r="AJ1733" i="4"/>
  <c r="AJ1413" i="4"/>
  <c r="AJ1562" i="4"/>
  <c r="AJ843" i="4"/>
  <c r="AJ399" i="4"/>
  <c r="AF1536" i="4"/>
  <c r="AJ1316" i="4"/>
  <c r="AF196" i="4"/>
  <c r="AJ846" i="4"/>
  <c r="AJ141" i="4"/>
  <c r="AJ1151" i="4"/>
  <c r="AF746" i="4"/>
  <c r="AF110" i="4"/>
  <c r="AJ698" i="4"/>
  <c r="AJ885" i="4"/>
  <c r="AF667" i="4"/>
  <c r="AJ424" i="4"/>
  <c r="AJ279" i="4"/>
  <c r="AJ981" i="4"/>
  <c r="AF227" i="4"/>
  <c r="AF229" i="4"/>
  <c r="AJ995" i="4"/>
  <c r="AJ1155" i="4"/>
  <c r="AF451" i="4"/>
  <c r="AF185" i="4"/>
  <c r="AF854" i="4"/>
  <c r="AF651" i="4"/>
  <c r="AJ328" i="4"/>
  <c r="AJ321" i="4"/>
  <c r="AF130" i="4"/>
  <c r="AJ973" i="4"/>
  <c r="AJ1083" i="4"/>
  <c r="AF712" i="4"/>
  <c r="AJ1642" i="4"/>
  <c r="AF338" i="4"/>
  <c r="AF387" i="4"/>
  <c r="AF1479" i="4"/>
  <c r="AJ1698" i="4"/>
  <c r="AF218" i="4"/>
  <c r="AF1621" i="4"/>
  <c r="AF545" i="4"/>
  <c r="AF661" i="4"/>
  <c r="AF258" i="4"/>
  <c r="AJ1675" i="4"/>
  <c r="AF399" i="4"/>
  <c r="AJ182" i="4"/>
  <c r="AJ1368" i="4"/>
  <c r="AJ829" i="4"/>
  <c r="AJ1105" i="4"/>
  <c r="AF967" i="4"/>
  <c r="AJ1139" i="4"/>
  <c r="AJ661" i="4"/>
  <c r="AF1176" i="4"/>
  <c r="AF252" i="4"/>
  <c r="AJ348" i="4"/>
  <c r="AJ105" i="4"/>
  <c r="AJ580" i="4"/>
  <c r="AJ905" i="4"/>
  <c r="AJ525" i="4"/>
  <c r="AJ368" i="4"/>
  <c r="AJ786" i="4"/>
  <c r="AF1737" i="4"/>
  <c r="AJ1515" i="4"/>
  <c r="AF419" i="4"/>
  <c r="AJ1509" i="4"/>
  <c r="AJ562" i="4"/>
  <c r="AJ606" i="4"/>
  <c r="AJ1636" i="4"/>
  <c r="AJ1370" i="4"/>
  <c r="AJ410" i="4"/>
  <c r="AF665" i="4"/>
  <c r="AF994" i="4"/>
  <c r="AF582" i="4"/>
  <c r="AF1075" i="4"/>
  <c r="AF1138" i="4"/>
  <c r="AJ336" i="4"/>
  <c r="AF171" i="4"/>
  <c r="AF735" i="4"/>
  <c r="AJ495" i="4"/>
  <c r="AJ1049" i="4"/>
  <c r="AJ1680" i="4"/>
  <c r="AJ190" i="4"/>
  <c r="AF107" i="4"/>
  <c r="AJ917" i="4"/>
  <c r="AJ1637" i="4"/>
  <c r="AJ1254" i="4"/>
  <c r="AF883" i="4"/>
  <c r="AJ1706" i="4"/>
  <c r="AJ388" i="4"/>
  <c r="AJ1401" i="4"/>
  <c r="AJ655" i="4"/>
  <c r="AJ256" i="4"/>
  <c r="AJ942" i="4"/>
  <c r="AJ164" i="4"/>
  <c r="AJ556" i="4"/>
  <c r="AJ725" i="4"/>
  <c r="AF916" i="4"/>
  <c r="AJ1213" i="4"/>
  <c r="AJ1292" i="4"/>
  <c r="AF1008" i="4"/>
  <c r="AJ434" i="4"/>
  <c r="AJ1085" i="4"/>
  <c r="AF1083" i="4"/>
  <c r="AF238" i="4"/>
  <c r="AJ1022" i="4"/>
  <c r="AJ306" i="4"/>
  <c r="AF222" i="4"/>
  <c r="AJ1443" i="4"/>
  <c r="AF327" i="4"/>
  <c r="AF248" i="4"/>
  <c r="AF662" i="4"/>
  <c r="AF867" i="4"/>
  <c r="AJ800" i="4"/>
  <c r="AJ136" i="4"/>
  <c r="AJ970" i="4"/>
  <c r="AF1475" i="4"/>
  <c r="AF224" i="4"/>
  <c r="AJ283" i="4"/>
  <c r="AJ1629" i="4"/>
  <c r="AF430" i="4"/>
  <c r="AJ1550" i="4"/>
  <c r="AJ1738" i="4"/>
  <c r="AF620" i="4"/>
  <c r="AF755" i="4"/>
  <c r="AJ1227" i="4"/>
  <c r="AJ1611" i="4"/>
  <c r="AF175" i="4"/>
  <c r="AJ147" i="4"/>
  <c r="AJ1681" i="4"/>
  <c r="AF633" i="4"/>
  <c r="AJ1208" i="4"/>
  <c r="AJ1271" i="4"/>
  <c r="AJ547" i="4"/>
  <c r="AF1742" i="4"/>
  <c r="AJ1262" i="4"/>
  <c r="AF169" i="4"/>
  <c r="AF1125" i="4"/>
  <c r="AF116" i="4"/>
  <c r="AJ500" i="4"/>
  <c r="AJ1176" i="4"/>
  <c r="AF1171" i="4"/>
  <c r="AF539" i="4"/>
  <c r="AF1739" i="4"/>
  <c r="AJ724" i="4"/>
  <c r="AJ253" i="4"/>
  <c r="AJ511" i="4"/>
  <c r="AJ711" i="4"/>
  <c r="AJ268" i="4"/>
  <c r="AJ677" i="4"/>
  <c r="AJ1330" i="4"/>
  <c r="AJ484" i="4"/>
  <c r="AJ960" i="4"/>
  <c r="AF403" i="4"/>
  <c r="AF663" i="4"/>
  <c r="AJ1607" i="4"/>
  <c r="AJ545" i="4"/>
  <c r="AJ287" i="4"/>
  <c r="AF1314" i="4"/>
  <c r="AJ594" i="4"/>
  <c r="AF443" i="4"/>
  <c r="AJ1689" i="4"/>
  <c r="AF125" i="4"/>
  <c r="AJ347" i="4"/>
  <c r="AF1299" i="4"/>
  <c r="AF362" i="4"/>
  <c r="AJ1146" i="4"/>
  <c r="AF254" i="4"/>
  <c r="AJ1679" i="4"/>
  <c r="AF1437" i="4"/>
  <c r="AJ367" i="4"/>
  <c r="AJ1456" i="4"/>
  <c r="AJ155" i="4"/>
  <c r="AJ1013" i="4"/>
  <c r="AJ1034" i="4"/>
  <c r="AJ1589" i="4"/>
  <c r="AJ171" i="4"/>
  <c r="AF493" i="4"/>
  <c r="AF425" i="4"/>
  <c r="AJ1150" i="4"/>
  <c r="AF1567" i="4"/>
  <c r="AJ464" i="4"/>
  <c r="AJ560" i="4"/>
  <c r="AJ1108" i="4"/>
  <c r="AF839" i="4"/>
  <c r="AF572" i="4"/>
  <c r="AF1072" i="4"/>
  <c r="AF932" i="4"/>
  <c r="AJ538" i="4"/>
  <c r="AF490" i="4"/>
  <c r="AF1086" i="4"/>
  <c r="AF150" i="4"/>
  <c r="AF783" i="4"/>
  <c r="AJ1646" i="4"/>
  <c r="AJ979" i="4"/>
  <c r="AJ518" i="4"/>
  <c r="AJ272" i="4"/>
  <c r="AF1096" i="4"/>
  <c r="AJ248" i="4"/>
  <c r="AF810" i="4"/>
  <c r="AF1067" i="4"/>
  <c r="AF925" i="4"/>
  <c r="AF1637" i="4"/>
  <c r="AF186" i="4"/>
  <c r="AJ561" i="4"/>
  <c r="AF686" i="4"/>
  <c r="AJ1547" i="4"/>
  <c r="AF177" i="4"/>
  <c r="AF837" i="4"/>
  <c r="AJ447" i="4"/>
  <c r="AJ827" i="4"/>
  <c r="AF675" i="4"/>
  <c r="AF1280" i="4"/>
  <c r="AF250" i="4"/>
  <c r="AF198" i="4"/>
  <c r="AF526" i="4"/>
  <c r="AJ1482" i="4"/>
  <c r="AJ1301" i="4"/>
  <c r="AJ1136" i="4"/>
  <c r="AJ1268" i="4"/>
  <c r="AJ1639" i="4"/>
  <c r="AJ945" i="4"/>
  <c r="AF237" i="4"/>
  <c r="AJ756" i="4"/>
  <c r="AJ401" i="4"/>
  <c r="AJ1721" i="4"/>
  <c r="AF939" i="4"/>
  <c r="AJ1304" i="4"/>
  <c r="AJ849" i="4"/>
  <c r="AJ977" i="4"/>
  <c r="AF245" i="4"/>
  <c r="AJ210" i="4"/>
  <c r="AJ488" i="4"/>
  <c r="AJ938" i="4"/>
  <c r="AF625" i="4"/>
  <c r="AF272" i="4"/>
  <c r="AJ109" i="4"/>
  <c r="AJ162" i="4"/>
  <c r="AJ712" i="4"/>
  <c r="AF105" i="4"/>
  <c r="AJ1074" i="4"/>
  <c r="AJ148" i="4"/>
  <c r="AJ813" i="4"/>
  <c r="AJ1308" i="4"/>
  <c r="AF149" i="4"/>
  <c r="AF1167" i="4"/>
  <c r="AJ387" i="4"/>
  <c r="AJ270" i="4"/>
  <c r="AF1152" i="4"/>
  <c r="AF565" i="4"/>
  <c r="AJ1225" i="4"/>
  <c r="AF279" i="4"/>
  <c r="AJ1110" i="4"/>
  <c r="AJ1047" i="4"/>
  <c r="AF513" i="4"/>
  <c r="AF291" i="4"/>
  <c r="AJ1307" i="4"/>
  <c r="AJ1296" i="4"/>
  <c r="AF550" i="4"/>
  <c r="AF1515" i="4"/>
  <c r="AJ634" i="4"/>
  <c r="AF497" i="4"/>
  <c r="AJ185" i="4"/>
  <c r="AJ1010" i="4"/>
  <c r="AJ1134" i="4"/>
  <c r="AJ404" i="4"/>
  <c r="AJ1574" i="4"/>
  <c r="AF220" i="4"/>
  <c r="AF605" i="4"/>
  <c r="AF324" i="4"/>
  <c r="AJ1440" i="4"/>
  <c r="AF722" i="4"/>
  <c r="AF821" i="4"/>
  <c r="AJ1479" i="4"/>
  <c r="AJ900" i="4"/>
  <c r="AF102" i="4"/>
  <c r="AF1620" i="4"/>
  <c r="AF1708" i="4"/>
  <c r="AF320" i="4"/>
  <c r="AJ1126" i="4"/>
  <c r="AF777" i="4"/>
  <c r="AJ719" i="4"/>
  <c r="AF1006" i="4"/>
  <c r="AJ1719" i="4"/>
  <c r="AJ455" i="4"/>
  <c r="AF1262" i="4"/>
  <c r="AF984" i="4"/>
  <c r="AF904" i="4"/>
  <c r="AJ1018" i="4"/>
  <c r="AJ893" i="4"/>
  <c r="AF725" i="4"/>
  <c r="AJ166" i="4"/>
  <c r="AJ1561" i="4"/>
  <c r="AF221" i="4"/>
  <c r="AF348" i="4"/>
  <c r="AJ785" i="4"/>
  <c r="AJ1184" i="4"/>
  <c r="AJ686" i="4"/>
  <c r="AJ1691" i="4"/>
  <c r="AF652" i="4"/>
  <c r="AJ575" i="4"/>
  <c r="AJ926" i="4"/>
  <c r="AJ1703" i="4"/>
  <c r="AJ688" i="4"/>
  <c r="AJ1138" i="4"/>
  <c r="AJ1665" i="4"/>
  <c r="AJ976" i="4"/>
  <c r="AF358" i="4"/>
  <c r="AF1154" i="4"/>
  <c r="AJ432" i="4"/>
  <c r="AJ1464" i="4"/>
  <c r="AF1557" i="4"/>
  <c r="AF1385" i="4"/>
  <c r="AF162" i="4"/>
  <c r="AF1706" i="4"/>
  <c r="AF1196" i="4"/>
  <c r="AJ1700" i="4"/>
  <c r="AJ1170" i="4"/>
  <c r="AJ1327" i="4"/>
  <c r="AF197" i="4"/>
  <c r="AJ1578" i="4"/>
  <c r="AF335" i="4"/>
  <c r="AF786" i="4"/>
  <c r="AJ1466" i="4"/>
  <c r="AF498" i="4"/>
  <c r="AJ1152" i="4"/>
  <c r="AJ1135" i="4"/>
  <c r="AJ1288" i="4"/>
  <c r="AJ1092" i="4"/>
  <c r="AF161" i="4"/>
  <c r="AF986" i="4"/>
  <c r="AF126" i="4"/>
  <c r="AJ1582" i="4"/>
  <c r="AJ459" i="4"/>
  <c r="AJ222" i="4"/>
  <c r="AJ571" i="4"/>
  <c r="AJ1450" i="4"/>
  <c r="AJ359" i="4"/>
  <c r="AF495" i="4"/>
  <c r="AJ1019" i="4"/>
  <c r="AF1073" i="4"/>
  <c r="AF977" i="4"/>
  <c r="AJ1503" i="4"/>
  <c r="AF1541" i="4"/>
  <c r="AJ1212" i="4"/>
  <c r="AF602" i="4"/>
  <c r="AJ1739" i="4"/>
  <c r="AJ1279" i="4"/>
  <c r="AJ1506" i="4"/>
  <c r="AJ1329" i="4"/>
  <c r="AJ906" i="4"/>
  <c r="AJ1556" i="4"/>
  <c r="AF635" i="4"/>
  <c r="AJ371" i="4"/>
  <c r="AJ1655" i="4"/>
  <c r="AJ821" i="4"/>
  <c r="AJ1685" i="4"/>
  <c r="AJ1476" i="4"/>
  <c r="AJ1517" i="4"/>
  <c r="AJ480" i="4"/>
  <c r="AF485" i="4"/>
  <c r="AF958" i="4"/>
  <c r="AJ1527" i="4"/>
  <c r="AJ699" i="4"/>
  <c r="AJ298" i="4"/>
  <c r="AJ588" i="4"/>
  <c r="AF970" i="4"/>
  <c r="AJ959" i="4"/>
  <c r="AJ443" i="4"/>
  <c r="AJ479" i="4"/>
  <c r="AJ903" i="4"/>
  <c r="AJ733" i="4"/>
  <c r="AF1102" i="4"/>
  <c r="AJ875" i="4"/>
  <c r="AF576" i="4"/>
  <c r="AJ963" i="4"/>
  <c r="AJ207" i="4"/>
  <c r="AF546" i="4"/>
  <c r="AJ372" i="4"/>
  <c r="AF187" i="4"/>
  <c r="AF132" i="4"/>
  <c r="AF1230" i="4"/>
  <c r="AF1457" i="4"/>
  <c r="AF951" i="4"/>
  <c r="AF109" i="4"/>
  <c r="AJ894" i="4"/>
  <c r="AJ1075" i="4"/>
  <c r="AJ617" i="4"/>
  <c r="AJ933" i="4"/>
  <c r="AF1719" i="4"/>
  <c r="AJ497" i="4"/>
  <c r="AJ1242" i="4"/>
  <c r="AJ1086" i="4"/>
  <c r="AJ669" i="4"/>
  <c r="AF355" i="4"/>
  <c r="AF288" i="4"/>
  <c r="AF1098" i="4"/>
  <c r="AF898" i="4"/>
  <c r="AF166" i="4"/>
  <c r="AJ533" i="4"/>
  <c r="AJ1241" i="4"/>
  <c r="AF379" i="4"/>
  <c r="AJ1543" i="4"/>
  <c r="AJ1084" i="4"/>
  <c r="AJ285" i="4"/>
  <c r="AJ1623" i="4"/>
  <c r="AJ1089" i="4"/>
  <c r="AJ1324" i="4"/>
  <c r="AJ1630" i="4"/>
  <c r="AJ1453" i="4"/>
  <c r="AF486" i="4"/>
  <c r="AF659" i="4"/>
  <c r="AF1182" i="4"/>
  <c r="AJ355" i="4"/>
  <c r="AJ955" i="4"/>
  <c r="AJ383" i="4"/>
  <c r="AF692" i="4"/>
  <c r="AJ521" i="4"/>
  <c r="AF1454" i="4"/>
  <c r="AF164" i="4"/>
  <c r="AJ1073" i="4"/>
  <c r="AJ370" i="4"/>
  <c r="AJ1257" i="4"/>
  <c r="AJ106" i="4"/>
  <c r="AF311" i="4"/>
  <c r="AF754" i="4"/>
  <c r="AF1482" i="4"/>
  <c r="AJ1366" i="4"/>
  <c r="AJ114" i="4"/>
  <c r="AF267" i="4"/>
  <c r="AJ357" i="4"/>
  <c r="AJ1154" i="4"/>
  <c r="AJ339" i="4"/>
  <c r="AJ816" i="4"/>
  <c r="AF750" i="4"/>
  <c r="AF292" i="4"/>
  <c r="AJ1094" i="4"/>
  <c r="AJ811" i="4"/>
  <c r="AJ1587" i="4"/>
  <c r="AF456" i="4"/>
  <c r="AF271" i="4"/>
  <c r="AF457" i="4"/>
  <c r="AF1735" i="4"/>
  <c r="AF155" i="4"/>
  <c r="AF353" i="4"/>
  <c r="AF1622" i="4"/>
  <c r="AJ713" i="4"/>
  <c r="AJ1100" i="4"/>
  <c r="AJ508" i="4"/>
  <c r="AJ1720" i="4"/>
  <c r="AJ257" i="4"/>
  <c r="AF1485" i="4"/>
  <c r="AJ1230" i="4"/>
  <c r="AJ1485" i="4"/>
  <c r="AJ548" i="4"/>
  <c r="AJ860" i="4"/>
  <c r="AJ1144" i="4"/>
  <c r="AF232" i="4"/>
  <c r="AJ527" i="4"/>
  <c r="AF1151" i="4"/>
  <c r="AJ738" i="4"/>
  <c r="AJ1281" i="4"/>
  <c r="AJ121" i="4"/>
  <c r="AJ1014" i="4"/>
  <c r="AF548" i="4"/>
  <c r="AJ1286" i="4"/>
  <c r="AF1015" i="4"/>
  <c r="AJ151" i="4"/>
  <c r="AJ854" i="4"/>
  <c r="AF936" i="4"/>
  <c r="AF1626" i="4"/>
  <c r="AF1135" i="4"/>
  <c r="AF137" i="4"/>
  <c r="AF458" i="4"/>
  <c r="AJ888" i="4"/>
  <c r="AJ1362" i="4"/>
  <c r="AJ779" i="4"/>
  <c r="AJ1207" i="4"/>
  <c r="AJ1197" i="4"/>
  <c r="AJ311" i="4"/>
  <c r="AJ138" i="4"/>
  <c r="AJ597" i="4"/>
  <c r="AJ1007" i="4"/>
  <c r="AF114" i="4"/>
  <c r="AJ909" i="4"/>
  <c r="AJ1255" i="4"/>
  <c r="AJ633" i="4"/>
  <c r="AF1105" i="4"/>
  <c r="AJ216" i="4"/>
  <c r="AF138" i="4"/>
  <c r="AJ1349" i="4"/>
  <c r="AF216" i="4"/>
  <c r="AJ242" i="4"/>
  <c r="AJ1303" i="4"/>
  <c r="AJ226" i="4"/>
  <c r="AJ549" i="4"/>
  <c r="AJ1545" i="4"/>
  <c r="AJ261" i="4"/>
  <c r="AJ302" i="4"/>
  <c r="AF568" i="4"/>
  <c r="AF104" i="4"/>
  <c r="AJ1244" i="4"/>
  <c r="AJ124" i="4"/>
  <c r="AJ730" i="4"/>
  <c r="AJ1612" i="4"/>
  <c r="AJ394" i="4"/>
  <c r="AF556" i="4"/>
  <c r="AJ1570" i="4"/>
  <c r="AJ208" i="4"/>
  <c r="AJ1463" i="4"/>
  <c r="AJ1064" i="4"/>
  <c r="AF346" i="4"/>
  <c r="AJ1293" i="4"/>
  <c r="AJ341" i="4"/>
  <c r="AJ967" i="4"/>
  <c r="AF420" i="4"/>
  <c r="AF609" i="4"/>
  <c r="AJ1065" i="4"/>
  <c r="AJ187" i="4"/>
  <c r="AJ343" i="4"/>
  <c r="AJ475" i="4"/>
  <c r="AJ890" i="4"/>
  <c r="AJ1055" i="4"/>
  <c r="AJ563" i="4"/>
  <c r="AJ273" i="4"/>
  <c r="AJ123" i="4"/>
  <c r="AJ428" i="4"/>
  <c r="AJ558" i="4"/>
  <c r="AF1243" i="4"/>
  <c r="AF367" i="4"/>
  <c r="AJ262" i="4"/>
  <c r="AJ223" i="4"/>
  <c r="AJ219" i="4"/>
  <c r="AJ1026" i="4"/>
  <c r="AJ866" i="4"/>
  <c r="AJ722" i="4"/>
  <c r="AJ1158" i="4"/>
  <c r="AJ902" i="4"/>
  <c r="AJ1107" i="4"/>
  <c r="AJ299" i="4"/>
  <c r="AJ215" i="4"/>
  <c r="AF436" i="4"/>
  <c r="AJ1168" i="4"/>
  <c r="AJ1559" i="4"/>
  <c r="AJ1185" i="4"/>
  <c r="AJ721" i="4"/>
  <c r="AJ1199" i="4"/>
  <c r="AF477" i="4"/>
  <c r="AJ323" i="4"/>
  <c r="AJ1090" i="4"/>
  <c r="AJ411" i="4"/>
  <c r="AF561" i="4"/>
  <c r="AJ744" i="4"/>
  <c r="AJ576" i="4"/>
  <c r="AJ1201" i="4"/>
  <c r="AJ1333" i="4"/>
  <c r="AF968" i="4"/>
  <c r="AF476" i="4"/>
  <c r="AJ217" i="4"/>
  <c r="AJ1009" i="4"/>
  <c r="AJ796" i="4"/>
  <c r="AF322" i="4"/>
  <c r="AF502" i="4"/>
  <c r="AJ659" i="4"/>
  <c r="AJ1278" i="4"/>
  <c r="AF884" i="4"/>
  <c r="AJ1718" i="4"/>
  <c r="AJ127" i="4"/>
  <c r="AJ1008" i="4"/>
  <c r="AJ1128" i="4"/>
  <c r="AJ766" i="4"/>
  <c r="AJ122" i="4"/>
  <c r="AJ787" i="4"/>
  <c r="AJ221" i="4"/>
  <c r="AJ859" i="4"/>
  <c r="AJ395" i="4"/>
  <c r="AF269" i="4"/>
  <c r="AF437" i="4"/>
  <c r="AJ107" i="4"/>
  <c r="AF103" i="4"/>
  <c r="AJ213" i="4"/>
  <c r="AJ1131" i="4"/>
  <c r="AJ625" i="4"/>
  <c r="AF736" i="4"/>
  <c r="AJ1033" i="4"/>
  <c r="AF1112" i="4"/>
  <c r="AJ1258" i="4"/>
  <c r="AJ1336" i="4"/>
  <c r="AF992" i="4"/>
  <c r="AJ739" i="4"/>
  <c r="AJ616" i="4"/>
  <c r="AJ818" i="4"/>
  <c r="AF666" i="4"/>
  <c r="AJ952" i="4"/>
  <c r="AJ158" i="4"/>
  <c r="AJ701" i="4"/>
  <c r="AJ1478" i="4"/>
  <c r="AJ1483" i="4"/>
  <c r="AF1077" i="4"/>
  <c r="AJ1397" i="4"/>
  <c r="AJ1586" i="4"/>
  <c r="AJ1240" i="4"/>
  <c r="AF1531" i="4"/>
  <c r="AJ969" i="4"/>
  <c r="AJ315" i="4"/>
  <c r="AF475" i="4"/>
  <c r="AJ133" i="4"/>
  <c r="AJ682" i="4"/>
  <c r="AF563" i="4"/>
  <c r="AJ264" i="4"/>
  <c r="AJ1343" i="4"/>
  <c r="AF1082" i="4"/>
  <c r="AJ930" i="4"/>
  <c r="AJ1436" i="4"/>
  <c r="AJ352" i="4"/>
  <c r="AJ695" i="4"/>
  <c r="AJ360" i="4"/>
  <c r="AJ267" i="4"/>
  <c r="AF942" i="4"/>
  <c r="AJ1524" i="4"/>
  <c r="AJ892" i="4"/>
  <c r="AJ1209" i="4"/>
  <c r="AF687" i="4"/>
  <c r="AJ997" i="4"/>
  <c r="AJ1395" i="4"/>
  <c r="AJ762" i="4"/>
  <c r="AJ953" i="4"/>
  <c r="AF879" i="4"/>
  <c r="AJ1696" i="4"/>
  <c r="AJ1103" i="4"/>
  <c r="AJ972" i="4"/>
  <c r="AJ342" i="4"/>
  <c r="AJ920" i="4"/>
  <c r="AJ814" i="4"/>
  <c r="AJ1633" i="4"/>
  <c r="AJ1147" i="4"/>
  <c r="AJ1385" i="4"/>
  <c r="AF657" i="4"/>
  <c r="AJ378" i="4"/>
  <c r="AJ772" i="4"/>
  <c r="AF317" i="4"/>
  <c r="AJ1004" i="4"/>
  <c r="AJ1722" i="4"/>
  <c r="AF319" i="4"/>
  <c r="AJ919" i="4"/>
  <c r="AF325" i="4"/>
  <c r="AJ130" i="4"/>
  <c r="AJ1077" i="4"/>
  <c r="AJ457" i="4"/>
  <c r="AJ1345" i="4"/>
  <c r="AJ1367" i="4"/>
  <c r="AF555" i="4"/>
  <c r="AJ1295" i="4"/>
  <c r="AJ201" i="4"/>
  <c r="AJ788" i="4"/>
  <c r="AF991" i="4"/>
  <c r="AF626" i="4"/>
  <c r="AJ286" i="4"/>
  <c r="AJ1638" i="4"/>
  <c r="AJ765" i="4"/>
  <c r="AJ568" i="4"/>
  <c r="AJ672" i="4"/>
  <c r="AJ439" i="4"/>
  <c r="AJ1576" i="4"/>
  <c r="AJ1491" i="4"/>
  <c r="AF585" i="4"/>
  <c r="AJ931" i="4"/>
  <c r="AJ519" i="4"/>
  <c r="AJ176" i="4"/>
  <c r="AF1649" i="4"/>
  <c r="AF586" i="4"/>
  <c r="AJ514" i="4"/>
  <c r="AJ734" i="4"/>
  <c r="AJ196" i="4"/>
  <c r="AJ1724" i="4"/>
  <c r="AJ612" i="4"/>
  <c r="AJ737" i="4"/>
  <c r="AJ1190" i="4"/>
  <c r="AJ620" i="4"/>
  <c r="AJ425" i="4"/>
  <c r="AJ153" i="4"/>
  <c r="AJ517" i="4"/>
  <c r="AF235" i="4"/>
  <c r="AJ1025" i="4"/>
  <c r="AJ1273" i="4"/>
  <c r="AJ1080" i="4"/>
  <c r="AF483" i="4"/>
  <c r="AJ510" i="4"/>
  <c r="AJ407" i="4"/>
  <c r="AF1071" i="4"/>
  <c r="AJ943" i="4"/>
  <c r="AF240" i="4"/>
  <c r="AJ112" i="4"/>
  <c r="AJ614" i="4"/>
  <c r="AJ683" i="4"/>
  <c r="AF547" i="4"/>
  <c r="AJ1270" i="4"/>
  <c r="AJ551" i="4"/>
  <c r="AF700" i="4"/>
  <c r="AF309" i="4"/>
  <c r="AF540" i="4"/>
  <c r="AF1396" i="4"/>
  <c r="AJ1096" i="4"/>
  <c r="AJ671" i="4"/>
  <c r="AJ1267" i="4"/>
  <c r="AJ608" i="4"/>
  <c r="AF1272" i="4"/>
  <c r="AF154" i="4"/>
  <c r="AJ1439" i="4"/>
  <c r="AJ555" i="4"/>
  <c r="AF170" i="4"/>
  <c r="AJ1364" i="4"/>
  <c r="AF188" i="4"/>
  <c r="AJ462" i="4"/>
  <c r="AJ436" i="4"/>
  <c r="AJ707" i="4"/>
  <c r="AF1089" i="4"/>
  <c r="AF804" i="4"/>
  <c r="AF491" i="4"/>
  <c r="AJ300" i="4"/>
  <c r="AJ1348" i="4"/>
  <c r="AF146" i="4"/>
  <c r="AJ1051" i="4"/>
  <c r="AJ193" i="4"/>
  <c r="AF1595" i="4"/>
  <c r="AJ192" i="4"/>
  <c r="AJ1060" i="4"/>
  <c r="AJ1421" i="4"/>
  <c r="AF704" i="4"/>
  <c r="AJ313" i="4"/>
  <c r="AJ835" i="4"/>
  <c r="AJ1497" i="4"/>
  <c r="AJ501" i="4"/>
  <c r="AF159" i="4"/>
  <c r="AF249" i="4"/>
  <c r="AJ406" i="4"/>
  <c r="AJ857" i="4"/>
  <c r="AJ1311" i="4"/>
  <c r="AJ1143" i="4"/>
  <c r="AJ1437" i="4"/>
  <c r="AJ319" i="4"/>
  <c r="AJ492" i="4"/>
  <c r="AJ870" i="4"/>
  <c r="AJ640" i="4"/>
  <c r="AJ899" i="4"/>
  <c r="AJ1222" i="4"/>
  <c r="AJ1536" i="4"/>
  <c r="AJ868" i="4"/>
  <c r="AJ391" i="4"/>
  <c r="AJ664" i="4"/>
  <c r="AJ481" i="4"/>
  <c r="AJ702" i="4"/>
  <c r="AJ867" i="4"/>
  <c r="AJ1697" i="4"/>
  <c r="AJ1228" i="4"/>
  <c r="AF261" i="4"/>
  <c r="AJ1112" i="4"/>
  <c r="AJ904" i="4"/>
  <c r="AF139" i="4"/>
  <c r="AJ618" i="4"/>
  <c r="AJ1063" i="4"/>
  <c r="AJ1232" i="4"/>
  <c r="AJ377" i="4"/>
  <c r="AJ1600" i="4"/>
  <c r="AJ1334" i="4"/>
  <c r="AJ806" i="4"/>
  <c r="AJ1057" i="4"/>
  <c r="AJ466" i="4"/>
  <c r="AJ1317" i="4"/>
  <c r="AF1596" i="4"/>
  <c r="AF776" i="4"/>
  <c r="AF811" i="4"/>
  <c r="AJ697" i="4"/>
  <c r="AJ1447" i="4"/>
  <c r="AF329" i="4"/>
  <c r="AJ1728" i="4"/>
  <c r="AF981" i="4"/>
  <c r="AJ667" i="4"/>
  <c r="AJ1563" i="4"/>
  <c r="AJ294" i="4"/>
  <c r="AJ1000" i="4"/>
  <c r="AJ1237" i="4"/>
  <c r="AJ1070" i="4"/>
  <c r="AJ658" i="4"/>
  <c r="AJ587" i="4"/>
  <c r="AJ767" i="4"/>
  <c r="AJ119" i="4"/>
  <c r="AJ416" i="4"/>
  <c r="AJ873" i="4"/>
  <c r="AJ202" i="4"/>
  <c r="AJ794" i="4"/>
  <c r="AJ1735" i="4"/>
  <c r="AJ1052" i="4"/>
  <c r="AF140" i="4"/>
  <c r="AJ1251" i="4"/>
  <c r="AJ858" i="4"/>
  <c r="AJ985" i="4"/>
  <c r="AJ761" i="4"/>
  <c r="AJ1518" i="4"/>
  <c r="AF431" i="4"/>
  <c r="AJ200" i="4"/>
  <c r="AJ863" i="4"/>
  <c r="AF906" i="4"/>
  <c r="AJ1423" i="4"/>
  <c r="AJ978" i="4"/>
  <c r="AF181" i="4"/>
  <c r="AJ125" i="4"/>
  <c r="AJ544" i="4"/>
  <c r="AF134" i="4"/>
  <c r="AJ1616" i="4"/>
  <c r="AJ1187" i="4"/>
  <c r="AJ461" i="4"/>
  <c r="AJ922" i="4"/>
  <c r="AJ564" i="4"/>
  <c r="AJ1640" i="4"/>
  <c r="AF830" i="4"/>
  <c r="AF389" i="4"/>
  <c r="AJ783" i="4"/>
  <c r="AJ1658" i="4"/>
  <c r="AJ793" i="4"/>
  <c r="AF1185" i="4"/>
  <c r="AJ916" i="4"/>
  <c r="AJ638" i="4"/>
  <c r="AJ957" i="4"/>
  <c r="AJ271" i="4"/>
  <c r="AJ1558" i="4"/>
  <c r="AJ183" i="4"/>
  <c r="AJ1314" i="4"/>
  <c r="AJ1313" i="4"/>
  <c r="AF1736" i="4"/>
  <c r="AJ178" i="4"/>
  <c r="AJ325" i="4"/>
  <c r="AF941" i="4"/>
  <c r="AF693" i="4"/>
  <c r="AJ582" i="4"/>
  <c r="AJ883" i="4"/>
  <c r="AF384" i="4"/>
  <c r="AJ966" i="4"/>
  <c r="AJ1390" i="4"/>
  <c r="AJ1198" i="4"/>
  <c r="AF448" i="4"/>
  <c r="AJ643" i="4"/>
  <c r="AJ1585" i="4"/>
  <c r="AJ1239" i="4"/>
  <c r="AJ1500" i="4"/>
  <c r="AJ326" i="4"/>
  <c r="AJ1488" i="4"/>
  <c r="AF673" i="4"/>
  <c r="AF1099" i="4"/>
  <c r="AF152" i="4"/>
  <c r="AJ1360" i="4"/>
  <c r="AF858" i="4"/>
  <c r="AJ1609" i="4"/>
  <c r="AJ218" i="4"/>
  <c r="AF230" i="4"/>
  <c r="AJ577" i="4"/>
  <c r="AJ1382" i="4"/>
  <c r="AJ288" i="4"/>
  <c r="AF508" i="4"/>
  <c r="AJ1058" i="4"/>
  <c r="AJ1195" i="4"/>
  <c r="AJ361" i="4"/>
  <c r="AJ615" i="4"/>
  <c r="AF851" i="4"/>
  <c r="AJ1196" i="4"/>
  <c r="AJ1318" i="4"/>
  <c r="AJ1455" i="4"/>
  <c r="AJ334" i="4"/>
  <c r="AJ292" i="4"/>
  <c r="AJ715" i="4"/>
  <c r="AJ505" i="4"/>
  <c r="AJ175" i="4"/>
  <c r="AJ962" i="4"/>
  <c r="AJ184" i="4"/>
  <c r="AJ645" i="4"/>
  <c r="AJ964" i="4"/>
  <c r="AJ1036" i="4"/>
  <c r="AJ1093" i="4"/>
  <c r="AJ908" i="4"/>
  <c r="AJ129" i="4"/>
  <c r="AF823" i="4"/>
  <c r="AJ1571" i="4"/>
  <c r="AJ198" i="4"/>
  <c r="AJ1551" i="4"/>
  <c r="AJ1525" i="4"/>
  <c r="AJ803" i="4"/>
  <c r="AF108" i="4"/>
  <c r="AJ1736" i="4"/>
  <c r="AJ753" i="4"/>
  <c r="AJ239" i="4"/>
  <c r="AJ898" i="4"/>
  <c r="AJ1263" i="4"/>
  <c r="AJ316" i="4"/>
  <c r="AF603" i="4"/>
  <c r="AF630" i="4"/>
  <c r="AJ214" i="4"/>
  <c r="AF1498" i="4"/>
  <c r="AJ769" i="4"/>
  <c r="AF414" i="4"/>
  <c r="AJ578" i="4"/>
  <c r="AJ968" i="4"/>
  <c r="AJ356" i="4"/>
  <c r="AF1199" i="4"/>
  <c r="AF183" i="4"/>
  <c r="AJ445" i="4"/>
  <c r="AJ603" i="4"/>
  <c r="AJ139" i="4"/>
  <c r="AJ741" i="4"/>
  <c r="AJ310" i="4"/>
  <c r="AF1442" i="4"/>
  <c r="AF840" i="4"/>
  <c r="AF363" i="4"/>
  <c r="AJ809" i="4"/>
  <c r="AJ723" i="4"/>
  <c r="AJ1069" i="4"/>
  <c r="AJ365" i="4"/>
  <c r="AJ1357" i="4"/>
  <c r="AF190" i="4"/>
  <c r="AJ1594" i="4"/>
  <c r="AF566" i="4"/>
  <c r="AF234" i="4"/>
  <c r="AJ1493" i="4"/>
  <c r="AJ1579" i="4"/>
  <c r="AJ197" i="4"/>
  <c r="AJ1337" i="4"/>
  <c r="AJ308" i="4"/>
  <c r="AJ1048" i="4"/>
  <c r="AJ937" i="4"/>
  <c r="AJ1321" i="4"/>
  <c r="AF799" i="4"/>
  <c r="AF178" i="4"/>
  <c r="AJ1053" i="4"/>
  <c r="AJ949" i="4"/>
  <c r="AJ1496" i="4"/>
  <c r="AJ485" i="4"/>
  <c r="AJ687" i="4"/>
  <c r="AJ233" i="4"/>
  <c r="AJ1180" i="4"/>
  <c r="AJ229" i="4"/>
  <c r="AJ665" i="4"/>
  <c r="AJ354" i="4"/>
  <c r="AJ1044" i="4"/>
  <c r="AJ115" i="4"/>
  <c r="AJ1511" i="4"/>
  <c r="AJ987" i="4"/>
  <c r="AJ770" i="4"/>
  <c r="AJ935" i="4"/>
  <c r="AJ1211" i="4"/>
  <c r="AJ362" i="4"/>
  <c r="AJ228" i="4"/>
  <c r="AF145" i="4"/>
  <c r="AJ993" i="4"/>
  <c r="AF121" i="4"/>
  <c r="AJ1016" i="4"/>
  <c r="AJ149" i="4"/>
  <c r="AJ797" i="4"/>
  <c r="AF306" i="4"/>
  <c r="AJ1710" i="4"/>
  <c r="AF394" i="4"/>
  <c r="AJ543" i="4"/>
  <c r="AF512" i="4"/>
  <c r="AF119" i="4"/>
  <c r="AJ877" i="4"/>
  <c r="AJ1699" i="4"/>
  <c r="AJ914" i="4"/>
  <c r="AJ458" i="4"/>
  <c r="AJ1462" i="4"/>
  <c r="AJ529" i="4"/>
  <c r="AF1286" i="4"/>
  <c r="AF298" i="4"/>
  <c r="AJ951" i="4"/>
  <c r="AJ714" i="4"/>
  <c r="AF1217" i="4"/>
  <c r="AJ1687" i="4"/>
  <c r="AJ1510" i="4"/>
  <c r="AJ1149" i="4"/>
  <c r="AJ1672" i="4"/>
  <c r="AJ502" i="4"/>
  <c r="AJ174" i="4"/>
  <c r="AJ619" i="4"/>
  <c r="AJ1676" i="4"/>
  <c r="AJ941" i="4"/>
  <c r="AJ1669" i="4"/>
  <c r="AJ710" i="4"/>
  <c r="AJ784" i="4"/>
  <c r="AJ263" i="4"/>
  <c r="AJ729" i="4"/>
  <c r="AJ773" i="4"/>
  <c r="AJ570" i="4"/>
  <c r="AJ181" i="4"/>
  <c r="AF668" i="4"/>
  <c r="AJ1137" i="4"/>
  <c r="AJ1583" i="4"/>
  <c r="AJ1277" i="4"/>
  <c r="AJ804" i="4"/>
  <c r="AJ1392" i="4"/>
  <c r="AF283" i="4"/>
  <c r="AF380" i="4"/>
  <c r="AJ646" i="4"/>
  <c r="AJ553" i="4"/>
  <c r="AJ1305" i="4"/>
  <c r="AJ249" i="4"/>
  <c r="AJ277" i="4"/>
  <c r="AJ1573" i="4"/>
  <c r="AJ483" i="4"/>
  <c r="AJ925" i="4"/>
  <c r="AF571" i="4"/>
  <c r="AJ398" i="4"/>
  <c r="AF260" i="4"/>
  <c r="AJ1420" i="4"/>
  <c r="AF444" i="4"/>
  <c r="AJ224" i="4"/>
  <c r="AJ1302" i="4"/>
  <c r="AJ1507" i="4"/>
  <c r="AJ1396" i="4"/>
  <c r="AJ1467" i="4"/>
  <c r="AF428" i="4"/>
  <c r="AJ1707" i="4"/>
  <c r="AJ878" i="4"/>
  <c r="AJ1027" i="4"/>
  <c r="AF842" i="4"/>
  <c r="AJ944" i="4"/>
  <c r="AJ704" i="4"/>
  <c r="AJ807" i="4"/>
  <c r="AJ589" i="4"/>
  <c r="AJ490" i="4"/>
  <c r="AJ706" i="4"/>
  <c r="AF447" i="4"/>
  <c r="AJ234" i="4"/>
  <c r="AJ1460" i="4"/>
  <c r="AF417" i="4"/>
  <c r="AJ301" i="4"/>
  <c r="AF599" i="4"/>
  <c r="AF832" i="4"/>
  <c r="AJ1734" i="4"/>
  <c r="AJ1405" i="4"/>
  <c r="AF225" i="4"/>
  <c r="AJ1113" i="4"/>
  <c r="AJ1742" i="4"/>
  <c r="AJ1260" i="4"/>
  <c r="AJ1325" i="4"/>
  <c r="AF440" i="4"/>
  <c r="AJ1402" i="4"/>
  <c r="AJ1380" i="4"/>
  <c r="AJ691" i="4"/>
  <c r="AJ1391" i="4"/>
  <c r="AJ991" i="4"/>
  <c r="AF179" i="4"/>
  <c r="AF581" i="4"/>
  <c r="AJ1407" i="4"/>
  <c r="AJ476" i="4"/>
  <c r="AJ1577" i="4"/>
  <c r="AJ666" i="4"/>
  <c r="AJ281" i="4"/>
  <c r="AJ1160" i="4"/>
  <c r="AF471" i="4"/>
  <c r="AJ1386" i="4"/>
  <c r="AJ1624" i="4"/>
  <c r="AJ1399" i="4"/>
  <c r="AJ470" i="4"/>
  <c r="AJ876" i="4"/>
  <c r="AJ847" i="4"/>
  <c r="AJ389" i="4"/>
  <c r="AJ678" i="4"/>
  <c r="AJ258" i="4"/>
  <c r="AJ668" i="4"/>
  <c r="AJ1505" i="4"/>
  <c r="AF979" i="4"/>
  <c r="AJ380" i="4"/>
  <c r="AJ1737" i="4"/>
  <c r="AJ140" i="4"/>
  <c r="AJ265" i="4"/>
  <c r="AF411" i="4"/>
  <c r="AJ1082" i="4"/>
  <c r="AJ1224" i="4"/>
  <c r="AJ755" i="4"/>
  <c r="AF1293" i="4"/>
  <c r="AF801" i="4"/>
  <c r="AF1361" i="4"/>
  <c r="AJ282" i="4"/>
  <c r="AJ1125" i="4"/>
  <c r="AJ774" i="4"/>
  <c r="AJ1250" i="4"/>
  <c r="AJ632" i="4"/>
  <c r="AJ1118" i="4"/>
  <c r="AJ289" i="4"/>
  <c r="AJ409" i="4"/>
  <c r="AJ345" i="4"/>
  <c r="AJ1670" i="4"/>
  <c r="AJ752" i="4"/>
  <c r="AF741" i="4"/>
  <c r="AJ798" i="4"/>
  <c r="AJ1430" i="4"/>
  <c r="AJ1095" i="4"/>
  <c r="AJ1615" i="4"/>
  <c r="AJ1662" i="4"/>
  <c r="AF1056" i="4"/>
  <c r="AJ1723" i="4"/>
  <c r="AJ137" i="4"/>
  <c r="AF208" i="4"/>
  <c r="AJ731" i="4"/>
  <c r="AJ152" i="4"/>
  <c r="AJ142" i="4"/>
  <c r="AF206" i="4"/>
  <c r="AJ327" i="4"/>
  <c r="AF120" i="4"/>
  <c r="AJ293" i="4"/>
  <c r="AF344" i="4"/>
  <c r="AJ1622" i="4"/>
  <c r="AJ812" i="4"/>
  <c r="AJ546" i="4"/>
  <c r="AF670" i="4"/>
  <c r="AF135" i="4"/>
  <c r="AJ652" i="4"/>
  <c r="AF165" i="4"/>
  <c r="AF129" i="4"/>
  <c r="AJ1050" i="4"/>
  <c r="AJ1114" i="4"/>
  <c r="AF1047" i="4"/>
  <c r="AJ771" i="4"/>
  <c r="AJ1032" i="4"/>
  <c r="AJ1078" i="4"/>
  <c r="AJ515" i="4"/>
  <c r="AJ209" i="4"/>
  <c r="AJ1043" i="4"/>
  <c r="AJ574" i="4"/>
  <c r="AJ1066" i="4"/>
  <c r="AJ381" i="4"/>
  <c r="AF160" i="4"/>
  <c r="AF703" i="4"/>
  <c r="AJ1323" i="4"/>
  <c r="AJ426" i="4"/>
  <c r="AJ1678" i="4"/>
  <c r="AF1266" i="4"/>
  <c r="AJ246" i="4"/>
  <c r="AJ838" i="4"/>
  <c r="AJ1461" i="4"/>
  <c r="AJ1182" i="4"/>
  <c r="AF1465" i="4"/>
  <c r="AJ1133" i="4"/>
  <c r="AF304" i="4"/>
  <c r="AF1100" i="4"/>
  <c r="AJ329" i="4"/>
  <c r="AJ601" i="4"/>
  <c r="AJ1339" i="4"/>
  <c r="AJ1223" i="4"/>
  <c r="AJ1142" i="4"/>
  <c r="AF997" i="4"/>
  <c r="AJ799" i="4"/>
  <c r="AJ992" i="4"/>
  <c r="AJ1256" i="4"/>
  <c r="AJ284" i="4"/>
  <c r="AF168" i="4"/>
  <c r="AF172" i="4"/>
  <c r="AF352" i="4"/>
  <c r="AJ1097" i="4"/>
  <c r="AF1228" i="4"/>
  <c r="AJ1285" i="4"/>
  <c r="AJ604" i="4"/>
  <c r="AJ1621" i="4"/>
  <c r="AJ750" i="4"/>
  <c r="AJ507" i="4"/>
  <c r="AF195" i="4"/>
  <c r="AJ506" i="4"/>
  <c r="AJ134" i="4"/>
  <c r="AJ1319" i="4"/>
  <c r="AJ1068" i="4"/>
  <c r="AJ694" i="4"/>
  <c r="AJ675" i="4"/>
  <c r="AJ194" i="4"/>
  <c r="AJ874" i="4"/>
  <c r="AJ1115" i="4"/>
  <c r="AJ728" i="4"/>
  <c r="AJ489" i="4"/>
  <c r="AJ611" i="4"/>
  <c r="AJ512" i="4"/>
  <c r="AJ1648" i="4"/>
  <c r="AJ581" i="4"/>
  <c r="AJ537" i="4"/>
  <c r="AJ312" i="4"/>
  <c r="AF1058" i="4"/>
  <c r="AJ472" i="4"/>
  <c r="AJ820" i="4"/>
  <c r="AJ255" i="4"/>
  <c r="AF601" i="4"/>
  <c r="AJ433" i="4"/>
  <c r="AF590" i="4"/>
  <c r="AJ1641" i="4"/>
  <c r="AJ929" i="4"/>
  <c r="AJ274" i="4"/>
  <c r="AJ1520" i="4"/>
  <c r="AF1034" i="4"/>
  <c r="AF501" i="4"/>
  <c r="AJ104" i="4"/>
  <c r="AJ412" i="4"/>
  <c r="AJ709" i="4"/>
  <c r="AJ740" i="4"/>
  <c r="AJ1127" i="4"/>
  <c r="AJ554" i="4"/>
  <c r="AJ1294" i="4"/>
  <c r="AF1166" i="4"/>
  <c r="AJ760" i="4"/>
  <c r="AF205" i="4"/>
  <c r="AJ1252" i="4"/>
  <c r="AF268" i="4"/>
  <c r="AJ918" i="4"/>
  <c r="AJ622" i="4"/>
  <c r="AJ1580" i="4"/>
  <c r="AJ565" i="4"/>
  <c r="AJ520" i="4"/>
  <c r="AJ465" i="4"/>
  <c r="AJ1375" i="4"/>
  <c r="AF528" i="4"/>
  <c r="AF374" i="4"/>
  <c r="AJ1469" i="4"/>
  <c r="AJ1119" i="4"/>
  <c r="AJ188" i="4"/>
  <c r="AJ1173" i="4"/>
  <c r="AJ726" i="4"/>
  <c r="AF691" i="4"/>
  <c r="AF1153" i="4"/>
  <c r="AF774" i="4"/>
  <c r="AF299" i="4"/>
  <c r="AJ344" i="4"/>
  <c r="AJ376" i="4"/>
  <c r="AJ1504" i="4"/>
  <c r="AJ1472" i="4"/>
  <c r="AJ238" i="4"/>
  <c r="AJ1704" i="4"/>
  <c r="AJ865" i="4"/>
  <c r="AJ437" i="4"/>
  <c r="AJ759" i="4"/>
  <c r="AJ775" i="4"/>
  <c r="AJ815" i="4"/>
  <c r="AF678" i="4"/>
  <c r="AJ1449" i="4"/>
  <c r="AJ451" i="4"/>
  <c r="AF604" i="4"/>
  <c r="AJ307" i="4"/>
  <c r="AF118" i="4"/>
  <c r="AJ839" i="4"/>
  <c r="AF1248" i="4"/>
  <c r="AJ845" i="4"/>
  <c r="AJ146" i="4"/>
  <c r="AJ165" i="4"/>
  <c r="AJ417" i="4"/>
  <c r="AJ1194" i="4"/>
  <c r="AJ1654" i="4"/>
  <c r="AJ435" i="4"/>
  <c r="AJ1101" i="4"/>
  <c r="AF676" i="4"/>
  <c r="AF117" i="4"/>
  <c r="AJ486" i="4"/>
  <c r="AJ696" i="4"/>
  <c r="AJ988" i="4"/>
  <c r="AJ924" i="4"/>
  <c r="AJ626" i="4"/>
  <c r="AF312" i="4"/>
  <c r="AJ450" i="4"/>
  <c r="AJ1214" i="4"/>
  <c r="AJ781" i="4"/>
  <c r="AF588" i="4"/>
  <c r="AJ314" i="4"/>
  <c r="AJ126" i="4"/>
  <c r="AJ499" i="4"/>
  <c r="AJ567" i="4"/>
  <c r="AJ243" i="4"/>
  <c r="AJ161" i="4"/>
  <c r="AJ947" i="4"/>
  <c r="AJ628" i="4"/>
  <c r="AJ530" i="4"/>
  <c r="AJ369" i="4"/>
  <c r="AJ1088" i="4"/>
  <c r="AJ674" i="4"/>
  <c r="AJ825" i="4"/>
  <c r="AF759" i="4"/>
  <c r="AJ1416" i="4"/>
  <c r="AF342" i="4"/>
  <c r="AJ1432" i="4"/>
  <c r="AF345" i="4"/>
  <c r="AJ1193" i="4"/>
  <c r="AJ602" i="4"/>
  <c r="AJ353" i="4"/>
  <c r="AJ191" i="4"/>
  <c r="AJ1372" i="4"/>
  <c r="AJ747" i="4"/>
  <c r="AF715" i="4"/>
  <c r="AJ1059" i="4"/>
  <c r="AJ670" i="4"/>
  <c r="AJ1713" i="4"/>
  <c r="AJ1660" i="4"/>
  <c r="AJ559" i="4"/>
  <c r="AJ861" i="4"/>
  <c r="AJ1169" i="4"/>
  <c r="AJ337" i="4"/>
  <c r="AJ590" i="4"/>
  <c r="AJ946" i="4"/>
  <c r="AJ145" i="4"/>
  <c r="AJ157" i="4"/>
  <c r="AJ1221" i="4"/>
  <c r="AJ1309" i="4"/>
  <c r="AJ172" i="4"/>
  <c r="AJ1253" i="4"/>
  <c r="AJ897" i="4"/>
  <c r="AJ504" i="4"/>
  <c r="AJ936" i="4"/>
  <c r="AJ487" i="4"/>
  <c r="AJ1203" i="4"/>
  <c r="AJ244" i="4"/>
  <c r="AF286" i="4"/>
  <c r="AF559" i="4"/>
  <c r="AJ1234" i="4"/>
  <c r="AJ1247" i="4"/>
  <c r="AJ651" i="4"/>
  <c r="AJ331" i="4"/>
  <c r="AJ690" i="4"/>
  <c r="AJ1248" i="4"/>
  <c r="AJ203" i="4"/>
  <c r="AF1002" i="4"/>
  <c r="AF1242" i="4"/>
  <c r="AJ1106" i="4"/>
  <c r="AF952" i="4"/>
  <c r="AJ817" i="4"/>
  <c r="AJ160" i="4"/>
  <c r="AF276" i="4"/>
  <c r="AF460" i="4"/>
  <c r="AJ823" i="4"/>
  <c r="AJ135" i="4"/>
  <c r="AJ1441" i="4"/>
  <c r="AJ304" i="4"/>
  <c r="AF489" i="4"/>
  <c r="AJ1326" i="4"/>
  <c r="AJ231" i="4"/>
  <c r="AJ1076" i="4"/>
  <c r="AJ1584" i="4"/>
  <c r="AF478" i="4"/>
  <c r="AJ1072" i="4"/>
  <c r="AJ1568" i="4"/>
  <c r="AJ1529" i="4"/>
  <c r="AF219" i="4"/>
  <c r="AJ1513" i="4"/>
  <c r="AJ911" i="4"/>
  <c r="AJ1338" i="4"/>
  <c r="AJ1091" i="4"/>
  <c r="AJ120" i="4"/>
  <c r="AJ1226" i="4"/>
  <c r="AJ427" i="4"/>
  <c r="AJ743" i="4"/>
  <c r="AJ742" i="4"/>
  <c r="AF1088" i="4"/>
  <c r="AJ915" i="4"/>
  <c r="AF523" i="4"/>
  <c r="AJ1002" i="4"/>
  <c r="AJ928" i="4"/>
  <c r="AJ1021" i="4"/>
  <c r="AJ1124" i="4"/>
  <c r="AJ1342" i="4"/>
  <c r="AF1455" i="4"/>
  <c r="AJ648" i="4"/>
  <c r="AJ984" i="4"/>
  <c r="AJ240" i="4"/>
  <c r="AJ494" i="4"/>
  <c r="AJ189" i="4"/>
  <c r="AF760" i="4"/>
  <c r="AJ1431" i="4"/>
  <c r="AJ1418" i="4"/>
  <c r="AJ1005" i="4"/>
  <c r="AJ950" i="4"/>
  <c r="AF173" i="4"/>
  <c r="AJ735" i="4"/>
  <c r="AJ689" i="4"/>
  <c r="AF813" i="4"/>
  <c r="AJ1123" i="4"/>
  <c r="AJ280" i="4"/>
  <c r="AF315" i="4"/>
  <c r="AJ524" i="4"/>
  <c r="AJ1481" i="4"/>
  <c r="AJ983" i="4"/>
  <c r="AJ974" i="4"/>
  <c r="AJ430" i="4"/>
  <c r="AJ1575" i="4"/>
  <c r="AJ999" i="4"/>
  <c r="AJ1129" i="4"/>
  <c r="AJ1601" i="4"/>
  <c r="AF1370" i="4"/>
  <c r="AJ599" i="4"/>
  <c r="AF570" i="4"/>
  <c r="AF518" i="4"/>
  <c r="AJ623" i="4"/>
  <c r="AJ1219" i="4"/>
  <c r="AJ887" i="4"/>
  <c r="AJ1298" i="4"/>
  <c r="AJ128" i="4"/>
  <c r="AJ954" i="4"/>
  <c r="AF640" i="4"/>
  <c r="AJ1480" i="4"/>
  <c r="AJ237" i="4"/>
  <c r="AJ975" i="4"/>
  <c r="AJ584" i="4"/>
  <c r="AF714" i="4"/>
  <c r="AJ324" i="4"/>
  <c r="AJ826" i="4"/>
  <c r="AJ1046" i="4"/>
  <c r="AJ842" i="4"/>
  <c r="AJ961" i="4"/>
  <c r="AJ1671" i="4"/>
  <c r="AJ1512" i="4"/>
  <c r="AJ550" i="4"/>
  <c r="AJ934" i="4"/>
  <c r="AJ810" i="4"/>
  <c r="AJ1102" i="4"/>
  <c r="AJ1644" i="4"/>
  <c r="AF174" i="4"/>
  <c r="AJ856" i="4"/>
  <c r="AJ454" i="4"/>
  <c r="AF180" i="4"/>
  <c r="AJ600" i="4"/>
  <c r="AF542" i="4"/>
  <c r="AJ1569" i="4"/>
  <c r="AF241" i="4"/>
  <c r="AJ170" i="4"/>
  <c r="AJ1444" i="4"/>
  <c r="AJ819" i="4"/>
  <c r="AF412" i="4"/>
  <c r="AJ871" i="4"/>
  <c r="AJ822" i="4"/>
  <c r="AJ940" i="4"/>
  <c r="AJ205" i="4"/>
  <c r="AJ513" i="4"/>
  <c r="AF684" i="4"/>
  <c r="AJ1632" i="4"/>
  <c r="AJ335" i="4"/>
  <c r="AJ232" i="4"/>
  <c r="AJ1471" i="4"/>
  <c r="AF899" i="4"/>
  <c r="AJ980" i="4"/>
  <c r="AJ850" i="4"/>
  <c r="AJ851" i="4"/>
  <c r="AJ1514" i="4"/>
  <c r="AF584" i="4"/>
  <c r="AF112" i="4"/>
  <c r="AF752" i="4"/>
  <c r="AJ252" i="4"/>
  <c r="AF473" i="4"/>
  <c r="AJ1376" i="4"/>
  <c r="AF318" i="4"/>
  <c r="AJ635" i="4"/>
  <c r="AJ1465" i="4"/>
  <c r="AF537" i="4"/>
  <c r="AJ1098" i="4"/>
  <c r="AF522" i="4"/>
  <c r="AJ259" i="4"/>
  <c r="AJ1229" i="4"/>
  <c r="AF256" i="4"/>
  <c r="AJ448" i="4"/>
  <c r="AJ449" i="4"/>
  <c r="AF610" i="4"/>
  <c r="AJ144" i="4"/>
  <c r="AJ1540" i="4"/>
  <c r="AJ539" i="4"/>
  <c r="AF1190" i="4"/>
  <c r="AJ776" i="4"/>
  <c r="AJ768" i="4"/>
  <c r="AJ881" i="4"/>
  <c r="AF815" i="4"/>
  <c r="AJ469" i="4"/>
  <c r="AF123" i="4"/>
  <c r="AJ317" i="4"/>
  <c r="AJ1656" i="4"/>
  <c r="AJ384" i="4"/>
  <c r="AJ1371" i="4"/>
  <c r="AJ456" i="4"/>
  <c r="AJ422" i="4"/>
  <c r="AJ673" i="4"/>
  <c r="AJ1411" i="4"/>
  <c r="AJ1494" i="4"/>
  <c r="AF998" i="4"/>
  <c r="AJ1192" i="4"/>
  <c r="AJ363" i="4"/>
  <c r="AF369" i="4"/>
  <c r="AJ1300" i="4"/>
  <c r="AJ1649" i="4"/>
  <c r="AJ592" i="4"/>
  <c r="AJ421" i="4"/>
  <c r="AJ392" i="4"/>
  <c r="AJ1162" i="4"/>
  <c r="AJ595" i="4"/>
  <c r="AJ467" i="4"/>
  <c r="AF1244" i="4"/>
  <c r="AJ1028" i="4"/>
  <c r="AJ1274" i="4"/>
  <c r="AJ460" i="4"/>
  <c r="AJ385" i="4"/>
  <c r="AJ598" i="4"/>
  <c r="AJ1560" i="4"/>
  <c r="AJ679" i="4"/>
  <c r="AJ332" i="4"/>
  <c r="AJ1566" i="4"/>
  <c r="AJ1030" i="4"/>
  <c r="AJ676" i="4"/>
  <c r="AJ716" i="4"/>
  <c r="AJ1415" i="4"/>
  <c r="AJ211" i="4"/>
  <c r="AJ235" i="4"/>
  <c r="AJ291" i="4"/>
  <c r="AJ1109" i="4"/>
  <c r="AJ754" i="4"/>
  <c r="AJ932" i="4"/>
  <c r="AJ1275" i="4"/>
  <c r="AJ1492" i="4"/>
  <c r="AJ296" i="4"/>
  <c r="AJ418" i="4"/>
  <c r="AJ824" i="4"/>
  <c r="AF863" i="4"/>
  <c r="AJ320" i="4"/>
  <c r="AJ295" i="4"/>
  <c r="AJ542" i="4"/>
  <c r="AF1448" i="4"/>
  <c r="AJ420" i="4"/>
  <c r="AJ522" i="4"/>
  <c r="AJ757" i="4"/>
  <c r="AF465" i="4"/>
  <c r="AJ989" i="4"/>
  <c r="AF696" i="4"/>
  <c r="AF650" i="4"/>
  <c r="AJ1280" i="4"/>
  <c r="AJ1502" i="4"/>
  <c r="AJ1452" i="4"/>
  <c r="AJ745" i="4"/>
  <c r="AF656" i="4"/>
  <c r="AJ1291" i="4"/>
  <c r="AF274" i="4"/>
  <c r="AJ290" i="4"/>
  <c r="AJ446" i="4"/>
  <c r="AF422" i="4"/>
  <c r="AF931" i="4"/>
  <c r="AJ1351" i="4"/>
  <c r="AJ1041" i="4"/>
  <c r="AJ414" i="4"/>
  <c r="AJ177" i="4"/>
  <c r="AJ1383" i="4"/>
  <c r="AJ1427" i="4"/>
  <c r="AJ1717" i="4"/>
  <c r="AJ1705" i="4"/>
  <c r="AJ1332" i="4"/>
  <c r="AF922" i="4"/>
  <c r="AJ1544" i="4"/>
  <c r="AJ805" i="4"/>
  <c r="AJ1625" i="4"/>
  <c r="AJ150" i="4"/>
  <c r="AF189" i="4"/>
  <c r="AJ1643" i="4"/>
  <c r="AJ400" i="4"/>
  <c r="AJ913" i="4"/>
  <c r="AJ1042" i="4"/>
  <c r="AJ379" i="4"/>
  <c r="AJ1037" i="4"/>
  <c r="AJ956" i="4"/>
  <c r="AJ1459" i="4"/>
  <c r="AJ163" i="4"/>
  <c r="AJ269" i="4"/>
  <c r="AJ1531" i="4"/>
  <c r="AJ1389" i="4"/>
  <c r="AJ882" i="4"/>
  <c r="AJ869" i="4"/>
  <c r="AJ415" i="4"/>
  <c r="AF296" i="4"/>
  <c r="AJ1020" i="4"/>
  <c r="AF207" i="4"/>
  <c r="AJ113" i="4"/>
  <c r="AJ647" i="4"/>
  <c r="AJ358" i="4"/>
  <c r="AF1030" i="4"/>
  <c r="AJ245" i="4"/>
  <c r="AJ1657" i="4"/>
  <c r="AJ1061" i="4"/>
  <c r="AJ1243" i="4"/>
  <c r="AJ390" i="4"/>
  <c r="AJ441" i="4"/>
  <c r="AF1144" i="4"/>
  <c r="AF141" i="4"/>
  <c r="AF1202" i="4"/>
  <c r="AJ629" i="4"/>
  <c r="AJ939" i="4"/>
  <c r="AF1218" i="4"/>
  <c r="AJ1535" i="4"/>
  <c r="AF333" i="4"/>
  <c r="AJ680" i="4"/>
  <c r="AF122" i="4"/>
  <c r="AJ405" i="4"/>
  <c r="AJ478" i="4"/>
  <c r="AJ440" i="4"/>
  <c r="AJ1031" i="4"/>
  <c r="AJ923" i="4"/>
  <c r="AJ1297" i="4"/>
  <c r="AF251" i="4"/>
  <c r="AJ830" i="4"/>
  <c r="AJ453" i="4"/>
  <c r="AJ1001" i="4"/>
  <c r="AJ852" i="4"/>
  <c r="AJ1265" i="4"/>
  <c r="AF211" i="4"/>
  <c r="AJ1011" i="4"/>
  <c r="AJ637" i="4"/>
  <c r="AF1080" i="4"/>
  <c r="AF285" i="4"/>
  <c r="AJ1164" i="4"/>
  <c r="AJ1087" i="4"/>
  <c r="AJ763" i="4"/>
  <c r="AJ1249" i="4"/>
  <c r="AJ173" i="4"/>
  <c r="AJ212" i="4"/>
  <c r="AJ531" i="4"/>
  <c r="AF636" i="4"/>
  <c r="AJ1354" i="4"/>
  <c r="AJ254" i="4"/>
  <c r="AF297" i="4"/>
  <c r="AF1128" i="4"/>
  <c r="AF1188" i="4"/>
  <c r="AJ1183" i="4"/>
  <c r="AJ573" i="4"/>
  <c r="AJ1117" i="4"/>
  <c r="AJ186" i="4"/>
  <c r="AJ116" i="4"/>
  <c r="AJ864" i="4"/>
  <c r="AJ346" i="4"/>
  <c r="AJ1210" i="4"/>
  <c r="AJ836" i="4"/>
  <c r="AJ330" i="4"/>
  <c r="AJ732" i="4"/>
  <c r="AJ1099" i="4"/>
  <c r="AF409" i="4"/>
  <c r="AF494" i="4"/>
  <c r="AJ1606" i="4"/>
  <c r="AJ103" i="4"/>
  <c r="AJ692" i="4"/>
  <c r="AF194" i="4"/>
  <c r="AJ1365" i="4"/>
  <c r="AJ230" i="4"/>
  <c r="AF1692" i="4"/>
  <c r="AJ700" i="4"/>
  <c r="AF492" i="4"/>
  <c r="AJ159" i="4"/>
  <c r="AJ831" i="4"/>
  <c r="AJ1729" i="4"/>
  <c r="AJ241" i="4"/>
  <c r="AJ948" i="4"/>
  <c r="AJ309" i="4"/>
  <c r="AJ305" i="4"/>
  <c r="AJ297" i="4"/>
  <c r="AJ491" i="4"/>
  <c r="AJ102" i="4"/>
  <c r="AJ473" i="4"/>
  <c r="AJ1159" i="4"/>
  <c r="AJ1557" i="4"/>
  <c r="AJ250" i="4"/>
  <c r="AJ782" i="4"/>
  <c r="AJ236" i="4"/>
  <c r="AJ642" i="4"/>
  <c r="AJ693" i="4"/>
  <c r="AJ791" i="4"/>
  <c r="AJ630" i="4"/>
  <c r="AJ1446" i="4"/>
  <c r="AJ1653" i="4"/>
  <c r="AJ1235" i="4"/>
  <c r="AJ1592" i="4"/>
  <c r="AJ318" i="4"/>
  <c r="AF524" i="4"/>
  <c r="AJ375" i="4"/>
  <c r="AF314" i="4"/>
  <c r="AJ994" i="4"/>
  <c r="AF347" i="4"/>
  <c r="AJ1477" i="4"/>
  <c r="AJ1012" i="4"/>
  <c r="AJ396" i="4"/>
  <c r="AJ1387" i="4"/>
  <c r="AJ1204" i="4"/>
  <c r="AJ204" i="4"/>
  <c r="AJ168" i="4"/>
  <c r="AJ552" i="4"/>
  <c r="AJ717" i="4"/>
  <c r="AJ1312" i="4"/>
  <c r="AJ366" i="4"/>
  <c r="AJ1322" i="4"/>
  <c r="AF1303" i="4"/>
  <c r="AJ1335" i="4"/>
  <c r="AJ227" i="4"/>
  <c r="AJ1056" i="4"/>
  <c r="AJ656" i="4"/>
  <c r="AJ535" i="4"/>
  <c r="AJ1400" i="4"/>
  <c r="AJ340" i="4"/>
  <c r="AJ373" i="4"/>
  <c r="AJ195" i="4"/>
  <c r="AJ1233" i="4"/>
  <c r="AJ1179" i="4"/>
  <c r="AF136" i="4"/>
  <c r="AJ736" i="4"/>
  <c r="AJ110" i="4"/>
  <c r="AJ844" i="4"/>
  <c r="AJ802" i="4"/>
  <c r="AJ1404" i="4"/>
  <c r="AJ840" i="4"/>
  <c r="AJ1175" i="4"/>
  <c r="AJ1614" i="4"/>
  <c r="AJ662" i="4"/>
  <c r="AJ681" i="4"/>
  <c r="AJ1067" i="4"/>
  <c r="AJ1702" i="4"/>
  <c r="AJ1015" i="4"/>
  <c r="AJ1328" i="4"/>
  <c r="AJ653" i="4"/>
  <c r="AJ751" i="4"/>
  <c r="AJ801" i="4"/>
  <c r="AJ509" i="4"/>
  <c r="AJ1132" i="4"/>
  <c r="AJ303" i="4"/>
  <c r="AF255" i="4"/>
  <c r="AJ143" i="4"/>
  <c r="AJ118" i="4"/>
  <c r="AF506" i="4"/>
  <c r="AJ419" i="4"/>
  <c r="AJ663" i="4"/>
  <c r="AJ528" i="4"/>
  <c r="AJ423" i="4"/>
  <c r="AJ748" i="4"/>
  <c r="AJ758" i="4"/>
  <c r="AF1628" i="4"/>
  <c r="AJ610" i="4"/>
  <c r="AJ569" i="4"/>
  <c r="AJ431" i="4"/>
  <c r="AJ886" i="4"/>
  <c r="AJ1039" i="4"/>
  <c r="AJ1023" i="4"/>
  <c r="AJ1130" i="4"/>
  <c r="AJ503" i="4"/>
  <c r="AJ855" i="4"/>
  <c r="AJ834" i="4"/>
  <c r="AF1011" i="4"/>
  <c r="AJ1188" i="4"/>
  <c r="AF167" i="4"/>
  <c r="AJ1245" i="4"/>
  <c r="AJ225" i="4"/>
  <c r="AJ1283" i="4"/>
  <c r="AF1155" i="4"/>
  <c r="AJ627" i="4"/>
  <c r="AJ579" i="4"/>
  <c r="AJ408" i="4"/>
  <c r="AF1580" i="4"/>
  <c r="AJ1287" i="4"/>
  <c r="AJ180" i="4"/>
  <c r="AF645" i="4"/>
  <c r="AF638" i="4"/>
  <c r="AJ169" i="4"/>
  <c r="AJ1121" i="4"/>
  <c r="AJ386" i="4"/>
  <c r="AJ1017" i="4"/>
  <c r="AF182" i="4"/>
  <c r="AJ251" i="4"/>
  <c r="AF587" i="4"/>
  <c r="AJ199" i="4"/>
  <c r="AJ986" i="4"/>
  <c r="AF482" i="4"/>
  <c r="AJ523" i="4"/>
  <c r="AJ613" i="4"/>
  <c r="AF364" i="4"/>
  <c r="AJ684" i="4"/>
  <c r="AJ777" i="4"/>
  <c r="AJ1246" i="4"/>
  <c r="AF438" i="4"/>
  <c r="AJ1206" i="4"/>
  <c r="AJ1708" i="4"/>
  <c r="AJ167" i="4"/>
  <c r="AJ583" i="4"/>
  <c r="AJ718" i="4"/>
  <c r="AJ442" i="4"/>
  <c r="AJ1189" i="4"/>
  <c r="AJ540" i="4"/>
  <c r="AJ1530" i="4"/>
  <c r="AJ1290" i="4"/>
  <c r="AJ179" i="4"/>
  <c r="AJ1120" i="4"/>
  <c r="AJ1272" i="4"/>
  <c r="AF156" i="4"/>
  <c r="AJ1688" i="4"/>
  <c r="AJ1259" i="4"/>
  <c r="AJ108" i="4"/>
  <c r="AJ154" i="4"/>
  <c r="AJ1038" i="4"/>
  <c r="AJ349" i="4"/>
  <c r="AJ206" i="4"/>
  <c r="AJ132" i="4"/>
  <c r="AJ364" i="4"/>
  <c r="AJ1104" i="4"/>
  <c r="AJ958" i="4"/>
  <c r="AJ1414" i="4"/>
  <c r="AJ1320" i="4"/>
  <c r="AF614" i="4"/>
  <c r="AJ526" i="4"/>
  <c r="AJ998" i="4"/>
  <c r="AJ1384" i="4"/>
  <c r="AJ260" i="4"/>
  <c r="AJ1487" i="4"/>
  <c r="AF827" i="4"/>
  <c r="AJ1181" i="4"/>
  <c r="AJ1157" i="4"/>
  <c r="AJ1541" i="4"/>
  <c r="AJ1261" i="4"/>
  <c r="AJ1363" i="4"/>
  <c r="AJ1165" i="4"/>
  <c r="AJ872" i="4"/>
  <c r="AI872" i="4" l="1"/>
  <c r="Z872" i="4"/>
  <c r="AH872" i="4"/>
  <c r="AA872" i="4"/>
  <c r="AO872" i="4"/>
  <c r="AD872" i="4"/>
  <c r="AB872" i="4"/>
  <c r="AG872" i="4"/>
  <c r="AK872" i="4"/>
  <c r="AM872" i="4"/>
  <c r="AN872" i="4"/>
  <c r="AN1165" i="4"/>
  <c r="AG1165" i="4"/>
  <c r="AB1165" i="4"/>
  <c r="AK1165" i="4"/>
  <c r="AO1165" i="4"/>
  <c r="AA1165" i="4"/>
  <c r="AH1165" i="4"/>
  <c r="AI1165" i="4"/>
  <c r="Z1165" i="4"/>
  <c r="AD1165" i="4"/>
  <c r="AM1165" i="4"/>
  <c r="AN1363" i="4"/>
  <c r="AK1363" i="4"/>
  <c r="AB1363" i="4"/>
  <c r="AI1363" i="4"/>
  <c r="AA1363" i="4"/>
  <c r="Z1363" i="4"/>
  <c r="AO1363" i="4"/>
  <c r="AH1363" i="4"/>
  <c r="AM1363" i="4"/>
  <c r="AD1363" i="4"/>
  <c r="AG1363" i="4"/>
  <c r="AH1261" i="4"/>
  <c r="AI1261" i="4"/>
  <c r="AA1261" i="4"/>
  <c r="AG1261" i="4"/>
  <c r="Z1261" i="4"/>
  <c r="AN1261" i="4"/>
  <c r="AO1261" i="4"/>
  <c r="AD1261" i="4"/>
  <c r="AK1261" i="4"/>
  <c r="AM1261" i="4"/>
  <c r="AB1261" i="4"/>
  <c r="AB1541" i="4"/>
  <c r="AH1541" i="4"/>
  <c r="AI1541" i="4"/>
  <c r="AG1541" i="4"/>
  <c r="AD1541" i="4"/>
  <c r="AN1541" i="4"/>
  <c r="Z1541" i="4"/>
  <c r="AO1541" i="4"/>
  <c r="AM1541" i="4"/>
  <c r="AA1541" i="4"/>
  <c r="AK1541" i="4"/>
  <c r="AD1157" i="4"/>
  <c r="Z1157" i="4"/>
  <c r="AG1157" i="4"/>
  <c r="AA1157" i="4"/>
  <c r="AH1157" i="4"/>
  <c r="AO1157" i="4"/>
  <c r="AM1157" i="4"/>
  <c r="AK1157" i="4"/>
  <c r="AN1157" i="4"/>
  <c r="AB1157" i="4"/>
  <c r="AI1157" i="4"/>
  <c r="Z1181" i="4"/>
  <c r="AK1181" i="4"/>
  <c r="AO1181" i="4"/>
  <c r="AD1181" i="4"/>
  <c r="AN1181" i="4"/>
  <c r="AA1181" i="4"/>
  <c r="AI1181" i="4"/>
  <c r="AG1181" i="4"/>
  <c r="AB1181" i="4"/>
  <c r="AM1181" i="4"/>
  <c r="AH1181" i="4"/>
  <c r="AL827" i="4"/>
  <c r="AG1487" i="4"/>
  <c r="AA1487" i="4"/>
  <c r="AM1487" i="4"/>
  <c r="AO1487" i="4"/>
  <c r="Z1487" i="4"/>
  <c r="AN1487" i="4"/>
  <c r="AK1487" i="4"/>
  <c r="AH1487" i="4"/>
  <c r="AB1487" i="4"/>
  <c r="AI1487" i="4"/>
  <c r="AD1487" i="4"/>
  <c r="AH260" i="4"/>
  <c r="AD260" i="4"/>
  <c r="AM260" i="4"/>
  <c r="Z260" i="4"/>
  <c r="AA260" i="4"/>
  <c r="AK260" i="4"/>
  <c r="AO260" i="4"/>
  <c r="AI260" i="4"/>
  <c r="AG260" i="4"/>
  <c r="AB260" i="4"/>
  <c r="AN260" i="4"/>
  <c r="AO1384" i="4"/>
  <c r="AM1384" i="4"/>
  <c r="AK1384" i="4"/>
  <c r="AB1384" i="4"/>
  <c r="AA1384" i="4"/>
  <c r="AD1384" i="4"/>
  <c r="AN1384" i="4"/>
  <c r="AI1384" i="4"/>
  <c r="AG1384" i="4"/>
  <c r="AH1384" i="4"/>
  <c r="Z1384" i="4"/>
  <c r="AB998" i="4"/>
  <c r="AH998" i="4"/>
  <c r="AA998" i="4"/>
  <c r="AG998" i="4"/>
  <c r="AD998" i="4"/>
  <c r="AN998" i="4"/>
  <c r="AM998" i="4"/>
  <c r="AK998" i="4"/>
  <c r="Z998" i="4"/>
  <c r="AI998" i="4"/>
  <c r="AO998" i="4"/>
  <c r="AK526" i="4"/>
  <c r="AB526" i="4"/>
  <c r="AI526" i="4"/>
  <c r="AG526" i="4"/>
  <c r="AA526" i="4"/>
  <c r="AH526" i="4"/>
  <c r="AD526" i="4"/>
  <c r="AN526" i="4"/>
  <c r="AO526" i="4"/>
  <c r="Z526" i="4"/>
  <c r="AM526" i="4"/>
  <c r="AL614" i="4"/>
  <c r="AN1320" i="4"/>
  <c r="AO1320" i="4"/>
  <c r="AB1320" i="4"/>
  <c r="AD1320" i="4"/>
  <c r="AH1320" i="4"/>
  <c r="Z1320" i="4"/>
  <c r="AA1320" i="4"/>
  <c r="AM1320" i="4"/>
  <c r="AI1320" i="4"/>
  <c r="AK1320" i="4"/>
  <c r="AG1320" i="4"/>
  <c r="AG1414" i="4"/>
  <c r="AH1414" i="4"/>
  <c r="AB1414" i="4"/>
  <c r="AA1414" i="4"/>
  <c r="AM1414" i="4"/>
  <c r="AI1414" i="4"/>
  <c r="AO1414" i="4"/>
  <c r="AK1414" i="4"/>
  <c r="AN1414" i="4"/>
  <c r="AD1414" i="4"/>
  <c r="Z1414" i="4"/>
  <c r="AO958" i="4"/>
  <c r="AD958" i="4"/>
  <c r="AM958" i="4"/>
  <c r="Z958" i="4"/>
  <c r="AG958" i="4"/>
  <c r="AH958" i="4"/>
  <c r="AA958" i="4"/>
  <c r="AB958" i="4"/>
  <c r="AN958" i="4"/>
  <c r="AK958" i="4"/>
  <c r="AI958" i="4"/>
  <c r="AK1104" i="4"/>
  <c r="AD1104" i="4"/>
  <c r="AH1104" i="4"/>
  <c r="AO1104" i="4"/>
  <c r="AI1104" i="4"/>
  <c r="AA1104" i="4"/>
  <c r="AN1104" i="4"/>
  <c r="AB1104" i="4"/>
  <c r="AM1104" i="4"/>
  <c r="Z1104" i="4"/>
  <c r="AG1104" i="4"/>
  <c r="AN364" i="4"/>
  <c r="AO364" i="4"/>
  <c r="Z364" i="4"/>
  <c r="AD364" i="4"/>
  <c r="AI364" i="4"/>
  <c r="AA364" i="4"/>
  <c r="AG364" i="4"/>
  <c r="AK364" i="4"/>
  <c r="AH364" i="4"/>
  <c r="AM364" i="4"/>
  <c r="Z132" i="4"/>
  <c r="AA132" i="4"/>
  <c r="AH132" i="4"/>
  <c r="AN132" i="4"/>
  <c r="AG132" i="4"/>
  <c r="AO132" i="4"/>
  <c r="AK132" i="4"/>
  <c r="AB132" i="4"/>
  <c r="AI132" i="4"/>
  <c r="AD132" i="4"/>
  <c r="AM132" i="4"/>
  <c r="AI206" i="4"/>
  <c r="AB206" i="4"/>
  <c r="AN206" i="4"/>
  <c r="AH206" i="4"/>
  <c r="AO206" i="4"/>
  <c r="AD206" i="4"/>
  <c r="AG206" i="4"/>
  <c r="AM206" i="4"/>
  <c r="AA206" i="4"/>
  <c r="Z206" i="4"/>
  <c r="AK206" i="4"/>
  <c r="AI349" i="4"/>
  <c r="AO349" i="4"/>
  <c r="Z349" i="4"/>
  <c r="AM349" i="4"/>
  <c r="AB349" i="4"/>
  <c r="AH349" i="4"/>
  <c r="AG349" i="4"/>
  <c r="AN349" i="4"/>
  <c r="AK349" i="4"/>
  <c r="AA349" i="4"/>
  <c r="AD349" i="4"/>
  <c r="AM1038" i="4"/>
  <c r="AG1038" i="4"/>
  <c r="AI1038" i="4"/>
  <c r="AN1038" i="4"/>
  <c r="AA1038" i="4"/>
  <c r="AD1038" i="4"/>
  <c r="AH1038" i="4"/>
  <c r="AK1038" i="4"/>
  <c r="Z1038" i="4"/>
  <c r="AO1038" i="4"/>
  <c r="AB1038" i="4"/>
  <c r="AN154" i="4"/>
  <c r="AA154" i="4"/>
  <c r="AM154" i="4"/>
  <c r="AI154" i="4"/>
  <c r="Z154" i="4"/>
  <c r="AG154" i="4"/>
  <c r="AB154" i="4"/>
  <c r="AD154" i="4"/>
  <c r="AH154" i="4"/>
  <c r="AK154" i="4"/>
  <c r="AO154" i="4"/>
  <c r="AK108" i="4"/>
  <c r="AH108" i="4"/>
  <c r="AA108" i="4"/>
  <c r="AG108" i="4"/>
  <c r="AI108" i="4"/>
  <c r="Z108" i="4"/>
  <c r="AM108" i="4"/>
  <c r="AN108" i="4"/>
  <c r="AO108" i="4"/>
  <c r="AD108" i="4"/>
  <c r="AB108" i="4"/>
  <c r="AD1259" i="4"/>
  <c r="AH1259" i="4"/>
  <c r="AO1259" i="4"/>
  <c r="AM1259" i="4"/>
  <c r="AA1259" i="4"/>
  <c r="AB1259" i="4"/>
  <c r="AN1259" i="4"/>
  <c r="AK1259" i="4"/>
  <c r="AG1259" i="4"/>
  <c r="AI1259" i="4"/>
  <c r="Z1259" i="4"/>
  <c r="Z1688" i="4"/>
  <c r="AI1688" i="4"/>
  <c r="AH1688" i="4"/>
  <c r="AG1688" i="4"/>
  <c r="AN1688" i="4"/>
  <c r="AO1688" i="4"/>
  <c r="AD1688" i="4"/>
  <c r="AK1688" i="4"/>
  <c r="AB1688" i="4"/>
  <c r="AA1688" i="4"/>
  <c r="AM1688" i="4"/>
  <c r="AL156" i="4"/>
  <c r="Z1272" i="4"/>
  <c r="AA1272" i="4"/>
  <c r="AH1272" i="4"/>
  <c r="AB1272" i="4"/>
  <c r="AK1272" i="4"/>
  <c r="AD1272" i="4"/>
  <c r="AI1272" i="4"/>
  <c r="AO1272" i="4"/>
  <c r="AM1272" i="4"/>
  <c r="AG1272" i="4"/>
  <c r="AN1272" i="4"/>
  <c r="AG1120" i="4"/>
  <c r="AI1120" i="4"/>
  <c r="AH1120" i="4"/>
  <c r="AA1120" i="4"/>
  <c r="AK1120" i="4"/>
  <c r="AM1120" i="4"/>
  <c r="AN1120" i="4"/>
  <c r="AO1120" i="4"/>
  <c r="AD1120" i="4"/>
  <c r="Z1120" i="4"/>
  <c r="AB1120" i="4"/>
  <c r="AA179" i="4"/>
  <c r="AN179" i="4"/>
  <c r="Z179" i="4"/>
  <c r="AI179" i="4"/>
  <c r="AM179" i="4"/>
  <c r="AO179" i="4"/>
  <c r="AH179" i="4"/>
  <c r="AD179" i="4"/>
  <c r="AG179" i="4"/>
  <c r="AK179" i="4"/>
  <c r="AB179" i="4"/>
  <c r="AB1290" i="4"/>
  <c r="AO1290" i="4"/>
  <c r="AG1290" i="4"/>
  <c r="AH1290" i="4"/>
  <c r="AN1290" i="4"/>
  <c r="AA1290" i="4"/>
  <c r="AI1290" i="4"/>
  <c r="AK1290" i="4"/>
  <c r="Z1290" i="4"/>
  <c r="AD1290" i="4"/>
  <c r="AM1290" i="4"/>
  <c r="AB1530" i="4"/>
  <c r="AG1530" i="4"/>
  <c r="Z1530" i="4"/>
  <c r="AM1530" i="4"/>
  <c r="AI1530" i="4"/>
  <c r="AN1530" i="4"/>
  <c r="AK1530" i="4"/>
  <c r="AH1530" i="4"/>
  <c r="AO1530" i="4"/>
  <c r="AD1530" i="4"/>
  <c r="AA1530" i="4"/>
  <c r="AN540" i="4"/>
  <c r="AH540" i="4"/>
  <c r="AI540" i="4"/>
  <c r="AO540" i="4"/>
  <c r="AG540" i="4"/>
  <c r="AK540" i="4"/>
  <c r="AM540" i="4"/>
  <c r="AA540" i="4"/>
  <c r="Z540" i="4"/>
  <c r="AD540" i="4"/>
  <c r="AB540" i="4"/>
  <c r="AH1189" i="4"/>
  <c r="AN1189" i="4"/>
  <c r="AB1189" i="4"/>
  <c r="Z1189" i="4"/>
  <c r="AI1189" i="4"/>
  <c r="AK1189" i="4"/>
  <c r="AM1189" i="4"/>
  <c r="AA1189" i="4"/>
  <c r="AD1189" i="4"/>
  <c r="AG1189" i="4"/>
  <c r="AO1189" i="4"/>
  <c r="AD442" i="4"/>
  <c r="AH442" i="4"/>
  <c r="AB442" i="4"/>
  <c r="AG442" i="4"/>
  <c r="AI442" i="4"/>
  <c r="AA442" i="4"/>
  <c r="Z442" i="4"/>
  <c r="AK442" i="4"/>
  <c r="AN442" i="4"/>
  <c r="AM442" i="4"/>
  <c r="AO442" i="4"/>
  <c r="AD718" i="4"/>
  <c r="AB718" i="4"/>
  <c r="AM718" i="4"/>
  <c r="AH718" i="4"/>
  <c r="Z718" i="4"/>
  <c r="AN718" i="4"/>
  <c r="AG718" i="4"/>
  <c r="AA718" i="4"/>
  <c r="AI718" i="4"/>
  <c r="AO718" i="4"/>
  <c r="AK718" i="4"/>
  <c r="AD583" i="4"/>
  <c r="AN583" i="4"/>
  <c r="AA583" i="4"/>
  <c r="AK583" i="4"/>
  <c r="Z583" i="4"/>
  <c r="AB583" i="4"/>
  <c r="AM583" i="4"/>
  <c r="AI583" i="4"/>
  <c r="AH583" i="4"/>
  <c r="AO583" i="4"/>
  <c r="AG583" i="4"/>
  <c r="AA167" i="4"/>
  <c r="AB167" i="4"/>
  <c r="AI167" i="4"/>
  <c r="AD167" i="4"/>
  <c r="AK167" i="4"/>
  <c r="Z167" i="4"/>
  <c r="AN167" i="4"/>
  <c r="AO167" i="4"/>
  <c r="AH167" i="4"/>
  <c r="AG167" i="4"/>
  <c r="AM167" i="4"/>
  <c r="AK1708" i="4"/>
  <c r="AH1708" i="4"/>
  <c r="AI1708" i="4"/>
  <c r="AM1708" i="4"/>
  <c r="AG1708" i="4"/>
  <c r="AA1708" i="4"/>
  <c r="Z1708" i="4"/>
  <c r="AN1708" i="4"/>
  <c r="AO1708" i="4"/>
  <c r="AD1708" i="4"/>
  <c r="AB1708" i="4"/>
  <c r="AI1206" i="4"/>
  <c r="AN1206" i="4"/>
  <c r="AO1206" i="4"/>
  <c r="AA1206" i="4"/>
  <c r="AG1206" i="4"/>
  <c r="AD1206" i="4"/>
  <c r="AB1206" i="4"/>
  <c r="AH1206" i="4"/>
  <c r="AK1206" i="4"/>
  <c r="Z1206" i="4"/>
  <c r="AM1206" i="4"/>
  <c r="AL438" i="4"/>
  <c r="AD1246" i="4"/>
  <c r="Z1246" i="4"/>
  <c r="AA1246" i="4"/>
  <c r="AK1246" i="4"/>
  <c r="AN1246" i="4"/>
  <c r="AG1246" i="4"/>
  <c r="AM1246" i="4"/>
  <c r="AH1246" i="4"/>
  <c r="AB1246" i="4"/>
  <c r="AO1246" i="4"/>
  <c r="AI1246" i="4"/>
  <c r="AG777" i="4"/>
  <c r="AN777" i="4"/>
  <c r="AA777" i="4"/>
  <c r="AK777" i="4"/>
  <c r="AO777" i="4"/>
  <c r="AD777" i="4"/>
  <c r="AM777" i="4"/>
  <c r="AI777" i="4"/>
  <c r="Z777" i="4"/>
  <c r="AH777" i="4"/>
  <c r="AB777" i="4"/>
  <c r="AO684" i="4"/>
  <c r="AK684" i="4"/>
  <c r="AN684" i="4"/>
  <c r="AH684" i="4"/>
  <c r="AI684" i="4"/>
  <c r="AG684" i="4"/>
  <c r="AD684" i="4"/>
  <c r="AA684" i="4"/>
  <c r="Z684" i="4"/>
  <c r="AB684" i="4"/>
  <c r="AM684" i="4"/>
  <c r="AL364" i="4"/>
  <c r="AK613" i="4"/>
  <c r="AA613" i="4"/>
  <c r="Z613" i="4"/>
  <c r="AI613" i="4"/>
  <c r="AH613" i="4"/>
  <c r="AO613" i="4"/>
  <c r="AD613" i="4"/>
  <c r="AN613" i="4"/>
  <c r="AG613" i="4"/>
  <c r="AM613" i="4"/>
  <c r="AB613" i="4"/>
  <c r="AG523" i="4"/>
  <c r="AA523" i="4"/>
  <c r="AM523" i="4"/>
  <c r="AO523" i="4"/>
  <c r="Z523" i="4"/>
  <c r="AH523" i="4"/>
  <c r="AK523" i="4"/>
  <c r="AN523" i="4"/>
  <c r="AD523" i="4"/>
  <c r="AI523" i="4"/>
  <c r="AB523" i="4"/>
  <c r="AL482" i="4"/>
  <c r="AB986" i="4"/>
  <c r="AA986" i="4"/>
  <c r="AN986" i="4"/>
  <c r="AK986" i="4"/>
  <c r="AH986" i="4"/>
  <c r="AG986" i="4"/>
  <c r="AM986" i="4"/>
  <c r="AO986" i="4"/>
  <c r="Z986" i="4"/>
  <c r="AD986" i="4"/>
  <c r="AI986" i="4"/>
  <c r="Z199" i="4"/>
  <c r="AO199" i="4"/>
  <c r="AB199" i="4"/>
  <c r="AI199" i="4"/>
  <c r="AD199" i="4"/>
  <c r="AH199" i="4"/>
  <c r="AN199" i="4"/>
  <c r="AM199" i="4"/>
  <c r="AA199" i="4"/>
  <c r="AK199" i="4"/>
  <c r="AG199" i="4"/>
  <c r="AL587" i="4"/>
  <c r="AA251" i="4"/>
  <c r="AB251" i="4"/>
  <c r="AH251" i="4"/>
  <c r="AI251" i="4"/>
  <c r="AN251" i="4"/>
  <c r="AK251" i="4"/>
  <c r="AM251" i="4"/>
  <c r="AD251" i="4"/>
  <c r="Z251" i="4"/>
  <c r="AO251" i="4"/>
  <c r="AG251" i="4"/>
  <c r="AL182" i="4"/>
  <c r="AI1017" i="4"/>
  <c r="AM1017" i="4"/>
  <c r="AK1017" i="4"/>
  <c r="AB1017" i="4"/>
  <c r="AD1017" i="4"/>
  <c r="Z1017" i="4"/>
  <c r="AA1017" i="4"/>
  <c r="AH1017" i="4"/>
  <c r="AG1017" i="4"/>
  <c r="AN1017" i="4"/>
  <c r="AO1017" i="4"/>
  <c r="AA386" i="4"/>
  <c r="AI386" i="4"/>
  <c r="AH386" i="4"/>
  <c r="Z386" i="4"/>
  <c r="AG386" i="4"/>
  <c r="AM386" i="4"/>
  <c r="AN386" i="4"/>
  <c r="AO386" i="4"/>
  <c r="AD386" i="4"/>
  <c r="AK386" i="4"/>
  <c r="AB386" i="4"/>
  <c r="AO1121" i="4"/>
  <c r="AD1121" i="4"/>
  <c r="AB1121" i="4"/>
  <c r="AK1121" i="4"/>
  <c r="AN1121" i="4"/>
  <c r="AM1121" i="4"/>
  <c r="AI1121" i="4"/>
  <c r="AG1121" i="4"/>
  <c r="AH1121" i="4"/>
  <c r="Z1121" i="4"/>
  <c r="AA1121" i="4"/>
  <c r="AH169" i="4"/>
  <c r="AO169" i="4"/>
  <c r="AI169" i="4"/>
  <c r="AK169" i="4"/>
  <c r="AG169" i="4"/>
  <c r="AD169" i="4"/>
  <c r="Z169" i="4"/>
  <c r="AN169" i="4"/>
  <c r="AB169" i="4"/>
  <c r="AM169" i="4"/>
  <c r="AA169" i="4"/>
  <c r="AL638" i="4"/>
  <c r="AL645" i="4"/>
  <c r="AH180" i="4"/>
  <c r="AB180" i="4"/>
  <c r="AD180" i="4"/>
  <c r="AG180" i="4"/>
  <c r="Z180" i="4"/>
  <c r="AN180" i="4"/>
  <c r="AK180" i="4"/>
  <c r="AI180" i="4"/>
  <c r="AO180" i="4"/>
  <c r="AA180" i="4"/>
  <c r="AM180" i="4"/>
  <c r="AH1287" i="4"/>
  <c r="AG1287" i="4"/>
  <c r="AK1287" i="4"/>
  <c r="AD1287" i="4"/>
  <c r="Z1287" i="4"/>
  <c r="AO1287" i="4"/>
  <c r="AM1287" i="4"/>
  <c r="AB1287" i="4"/>
  <c r="AI1287" i="4"/>
  <c r="AN1287" i="4"/>
  <c r="AA1287" i="4"/>
  <c r="AL1580" i="4"/>
  <c r="AM408" i="4"/>
  <c r="AN408" i="4"/>
  <c r="AH408" i="4"/>
  <c r="AK408" i="4"/>
  <c r="Z408" i="4"/>
  <c r="AB408" i="4"/>
  <c r="AO408" i="4"/>
  <c r="AI408" i="4"/>
  <c r="AD408" i="4"/>
  <c r="AA408" i="4"/>
  <c r="AG408" i="4"/>
  <c r="AI579" i="4"/>
  <c r="AK579" i="4"/>
  <c r="AN579" i="4"/>
  <c r="AG579" i="4"/>
  <c r="AB579" i="4"/>
  <c r="AM579" i="4"/>
  <c r="AH579" i="4"/>
  <c r="AA579" i="4"/>
  <c r="AO579" i="4"/>
  <c r="AD579" i="4"/>
  <c r="Z579" i="4"/>
  <c r="Z627" i="4"/>
  <c r="AI627" i="4"/>
  <c r="AO627" i="4"/>
  <c r="AK627" i="4"/>
  <c r="AB627" i="4"/>
  <c r="AG627" i="4"/>
  <c r="AD627" i="4"/>
  <c r="AN627" i="4"/>
  <c r="AA627" i="4"/>
  <c r="AH627" i="4"/>
  <c r="AM627" i="4"/>
  <c r="AL1155" i="4"/>
  <c r="AD1283" i="4"/>
  <c r="AO1283" i="4"/>
  <c r="AI1283" i="4"/>
  <c r="AK1283" i="4"/>
  <c r="AM1283" i="4"/>
  <c r="AN1283" i="4"/>
  <c r="AA1283" i="4"/>
  <c r="AB1283" i="4"/>
  <c r="Z1283" i="4"/>
  <c r="AG1283" i="4"/>
  <c r="AH1283" i="4"/>
  <c r="AI225" i="4"/>
  <c r="Z225" i="4"/>
  <c r="AA225" i="4"/>
  <c r="AK225" i="4"/>
  <c r="AO225" i="4"/>
  <c r="AN225" i="4"/>
  <c r="AB225" i="4"/>
  <c r="AM225" i="4"/>
  <c r="AD225" i="4"/>
  <c r="AG225" i="4"/>
  <c r="AH225" i="4"/>
  <c r="AK1245" i="4"/>
  <c r="Z1245" i="4"/>
  <c r="AG1245" i="4"/>
  <c r="AA1245" i="4"/>
  <c r="AI1245" i="4"/>
  <c r="AH1245" i="4"/>
  <c r="AO1245" i="4"/>
  <c r="AD1245" i="4"/>
  <c r="AB1245" i="4"/>
  <c r="AM1245" i="4"/>
  <c r="AN1245" i="4"/>
  <c r="AL167" i="4"/>
  <c r="AH1188" i="4"/>
  <c r="AB1188" i="4"/>
  <c r="AM1188" i="4"/>
  <c r="AK1188" i="4"/>
  <c r="AN1188" i="4"/>
  <c r="Z1188" i="4"/>
  <c r="AG1188" i="4"/>
  <c r="AD1188" i="4"/>
  <c r="AO1188" i="4"/>
  <c r="AI1188" i="4"/>
  <c r="AA1188" i="4"/>
  <c r="AL1011" i="4"/>
  <c r="AA834" i="4"/>
  <c r="AG834" i="4"/>
  <c r="AH834" i="4"/>
  <c r="AK834" i="4"/>
  <c r="AO834" i="4"/>
  <c r="AI834" i="4"/>
  <c r="AB834" i="4"/>
  <c r="Z834" i="4"/>
  <c r="AD834" i="4"/>
  <c r="AM834" i="4"/>
  <c r="AN834" i="4"/>
  <c r="AH855" i="4"/>
  <c r="AM855" i="4"/>
  <c r="AB855" i="4"/>
  <c r="AO855" i="4"/>
  <c r="AA855" i="4"/>
  <c r="AN855" i="4"/>
  <c r="AD855" i="4"/>
  <c r="AI855" i="4"/>
  <c r="AK855" i="4"/>
  <c r="AG855" i="4"/>
  <c r="Z855" i="4"/>
  <c r="AM503" i="4"/>
  <c r="AH503" i="4"/>
  <c r="Z503" i="4"/>
  <c r="AD503" i="4"/>
  <c r="AA503" i="4"/>
  <c r="AG503" i="4"/>
  <c r="AI503" i="4"/>
  <c r="AB503" i="4"/>
  <c r="AK503" i="4"/>
  <c r="AO503" i="4"/>
  <c r="AN503" i="4"/>
  <c r="AB1130" i="4"/>
  <c r="AI1130" i="4"/>
  <c r="AA1130" i="4"/>
  <c r="Z1130" i="4"/>
  <c r="AD1130" i="4"/>
  <c r="AM1130" i="4"/>
  <c r="AK1130" i="4"/>
  <c r="AO1130" i="4"/>
  <c r="AN1130" i="4"/>
  <c r="AH1130" i="4"/>
  <c r="AG1130" i="4"/>
  <c r="Z1023" i="4"/>
  <c r="AI1023" i="4"/>
  <c r="AH1023" i="4"/>
  <c r="AO1023" i="4"/>
  <c r="AB1023" i="4"/>
  <c r="AG1023" i="4"/>
  <c r="AA1023" i="4"/>
  <c r="AM1023" i="4"/>
  <c r="AD1023" i="4"/>
  <c r="AK1023" i="4"/>
  <c r="AN1023" i="4"/>
  <c r="AO1039" i="4"/>
  <c r="AN1039" i="4"/>
  <c r="AA1039" i="4"/>
  <c r="AI1039" i="4"/>
  <c r="AK1039" i="4"/>
  <c r="AG1039" i="4"/>
  <c r="Z1039" i="4"/>
  <c r="AD1039" i="4"/>
  <c r="AH1039" i="4"/>
  <c r="AM1039" i="4"/>
  <c r="AB1039" i="4"/>
  <c r="AM886" i="4"/>
  <c r="Z886" i="4"/>
  <c r="AN886" i="4"/>
  <c r="AG886" i="4"/>
  <c r="AI886" i="4"/>
  <c r="AH886" i="4"/>
  <c r="AK886" i="4"/>
  <c r="AA886" i="4"/>
  <c r="AO886" i="4"/>
  <c r="AB886" i="4"/>
  <c r="AD886" i="4"/>
  <c r="AM431" i="4"/>
  <c r="AD431" i="4"/>
  <c r="AH431" i="4"/>
  <c r="AB431" i="4"/>
  <c r="AA431" i="4"/>
  <c r="Z431" i="4"/>
  <c r="AK431" i="4"/>
  <c r="AI431" i="4"/>
  <c r="AN431" i="4"/>
  <c r="AO431" i="4"/>
  <c r="AG431" i="4"/>
  <c r="AG569" i="4"/>
  <c r="AH569" i="4"/>
  <c r="AA569" i="4"/>
  <c r="AI569" i="4"/>
  <c r="AD569" i="4"/>
  <c r="AB569" i="4"/>
  <c r="AN569" i="4"/>
  <c r="AM569" i="4"/>
  <c r="AO569" i="4"/>
  <c r="AK569" i="4"/>
  <c r="Z569" i="4"/>
  <c r="AD610" i="4"/>
  <c r="AK610" i="4"/>
  <c r="AH610" i="4"/>
  <c r="Z610" i="4"/>
  <c r="AN610" i="4"/>
  <c r="AA610" i="4"/>
  <c r="AB610" i="4"/>
  <c r="AM610" i="4"/>
  <c r="AG610" i="4"/>
  <c r="AI610" i="4"/>
  <c r="AO610" i="4"/>
  <c r="AL1628" i="4"/>
  <c r="AM758" i="4"/>
  <c r="AG758" i="4"/>
  <c r="AB758" i="4"/>
  <c r="AN758" i="4"/>
  <c r="Z758" i="4"/>
  <c r="AH758" i="4"/>
  <c r="AA758" i="4"/>
  <c r="AD758" i="4"/>
  <c r="AK758" i="4"/>
  <c r="AI758" i="4"/>
  <c r="AO758" i="4"/>
  <c r="AB748" i="4"/>
  <c r="AM748" i="4"/>
  <c r="AO748" i="4"/>
  <c r="AN748" i="4"/>
  <c r="AD748" i="4"/>
  <c r="AH748" i="4"/>
  <c r="AA748" i="4"/>
  <c r="AG748" i="4"/>
  <c r="AK748" i="4"/>
  <c r="Z748" i="4"/>
  <c r="AI748" i="4"/>
  <c r="AG423" i="4"/>
  <c r="AO423" i="4"/>
  <c r="AB423" i="4"/>
  <c r="AA423" i="4"/>
  <c r="AD423" i="4"/>
  <c r="AK423" i="4"/>
  <c r="AI423" i="4"/>
  <c r="AH423" i="4"/>
  <c r="Z423" i="4"/>
  <c r="AN423" i="4"/>
  <c r="AM423" i="4"/>
  <c r="AK528" i="4"/>
  <c r="AI528" i="4"/>
  <c r="AA528" i="4"/>
  <c r="AG528" i="4"/>
  <c r="AB528" i="4"/>
  <c r="AN528" i="4"/>
  <c r="AO528" i="4"/>
  <c r="AD528" i="4"/>
  <c r="AH528" i="4"/>
  <c r="Z528" i="4"/>
  <c r="AM528" i="4"/>
  <c r="AH663" i="4"/>
  <c r="AD663" i="4"/>
  <c r="Z663" i="4"/>
  <c r="AG663" i="4"/>
  <c r="AI663" i="4"/>
  <c r="AM663" i="4"/>
  <c r="AA663" i="4"/>
  <c r="AB663" i="4"/>
  <c r="AO663" i="4"/>
  <c r="AN663" i="4"/>
  <c r="AK663" i="4"/>
  <c r="AN419" i="4"/>
  <c r="AI419" i="4"/>
  <c r="AA419" i="4"/>
  <c r="AB419" i="4"/>
  <c r="Z419" i="4"/>
  <c r="AG419" i="4"/>
  <c r="AK419" i="4"/>
  <c r="AH419" i="4"/>
  <c r="AD419" i="4"/>
  <c r="AM419" i="4"/>
  <c r="AO419" i="4"/>
  <c r="AL506" i="4"/>
  <c r="AI118" i="4"/>
  <c r="Z118" i="4"/>
  <c r="AN118" i="4"/>
  <c r="AK118" i="4"/>
  <c r="AG118" i="4"/>
  <c r="AA118" i="4"/>
  <c r="AB118" i="4"/>
  <c r="AH118" i="4"/>
  <c r="AO118" i="4"/>
  <c r="AD118" i="4"/>
  <c r="AM118" i="4"/>
  <c r="AN143" i="4"/>
  <c r="AO143" i="4"/>
  <c r="AM143" i="4"/>
  <c r="AH143" i="4"/>
  <c r="AK143" i="4"/>
  <c r="AI143" i="4"/>
  <c r="AG143" i="4"/>
  <c r="AA143" i="4"/>
  <c r="AB143" i="4"/>
  <c r="AD143" i="4"/>
  <c r="Z143" i="4"/>
  <c r="AL255" i="4"/>
  <c r="AH303" i="4"/>
  <c r="AG303" i="4"/>
  <c r="AB303" i="4"/>
  <c r="Z303" i="4"/>
  <c r="AI303" i="4"/>
  <c r="AM303" i="4"/>
  <c r="AK303" i="4"/>
  <c r="AD303" i="4"/>
  <c r="AA303" i="4"/>
  <c r="AO303" i="4"/>
  <c r="AN303" i="4"/>
  <c r="AO1132" i="4"/>
  <c r="Z1132" i="4"/>
  <c r="AA1132" i="4"/>
  <c r="AN1132" i="4"/>
  <c r="AM1132" i="4"/>
  <c r="AD1132" i="4"/>
  <c r="AG1132" i="4"/>
  <c r="AI1132" i="4"/>
  <c r="AH1132" i="4"/>
  <c r="AB1132" i="4"/>
  <c r="AK1132" i="4"/>
  <c r="AD509" i="4"/>
  <c r="AI509" i="4"/>
  <c r="AK509" i="4"/>
  <c r="AN509" i="4"/>
  <c r="AA509" i="4"/>
  <c r="AM509" i="4"/>
  <c r="AH509" i="4"/>
  <c r="Z509" i="4"/>
  <c r="AG509" i="4"/>
  <c r="AO509" i="4"/>
  <c r="AB509" i="4"/>
  <c r="AK801" i="4"/>
  <c r="AG801" i="4"/>
  <c r="AA801" i="4"/>
  <c r="Z801" i="4"/>
  <c r="AI801" i="4"/>
  <c r="AD801" i="4"/>
  <c r="AM801" i="4"/>
  <c r="AO801" i="4"/>
  <c r="AN801" i="4"/>
  <c r="AH801" i="4"/>
  <c r="AB801" i="4"/>
  <c r="AK751" i="4"/>
  <c r="AD751" i="4"/>
  <c r="Z751" i="4"/>
  <c r="AN751" i="4"/>
  <c r="AO751" i="4"/>
  <c r="AI751" i="4"/>
  <c r="AM751" i="4"/>
  <c r="AB751" i="4"/>
  <c r="AG751" i="4"/>
  <c r="AH751" i="4"/>
  <c r="AA751" i="4"/>
  <c r="AM653" i="4"/>
  <c r="AI653" i="4"/>
  <c r="AG653" i="4"/>
  <c r="AK653" i="4"/>
  <c r="AA653" i="4"/>
  <c r="AD653" i="4"/>
  <c r="AO653" i="4"/>
  <c r="AB653" i="4"/>
  <c r="AH653" i="4"/>
  <c r="Z653" i="4"/>
  <c r="AN653" i="4"/>
  <c r="AH1328" i="4"/>
  <c r="Z1328" i="4"/>
  <c r="AA1328" i="4"/>
  <c r="AI1328" i="4"/>
  <c r="AO1328" i="4"/>
  <c r="AN1328" i="4"/>
  <c r="AG1328" i="4"/>
  <c r="AB1328" i="4"/>
  <c r="AM1328" i="4"/>
  <c r="AK1328" i="4"/>
  <c r="AD1328" i="4"/>
  <c r="AB1015" i="4"/>
  <c r="AN1015" i="4"/>
  <c r="AG1015" i="4"/>
  <c r="AO1015" i="4"/>
  <c r="AM1015" i="4"/>
  <c r="AK1015" i="4"/>
  <c r="Z1015" i="4"/>
  <c r="AH1015" i="4"/>
  <c r="AA1015" i="4"/>
  <c r="AD1015" i="4"/>
  <c r="AI1015" i="4"/>
  <c r="AN1702" i="4"/>
  <c r="AB1702" i="4"/>
  <c r="AH1702" i="4"/>
  <c r="AK1702" i="4"/>
  <c r="AD1702" i="4"/>
  <c r="AI1702" i="4"/>
  <c r="AM1702" i="4"/>
  <c r="AG1702" i="4"/>
  <c r="Z1702" i="4"/>
  <c r="AO1702" i="4"/>
  <c r="AA1702" i="4"/>
  <c r="AD1067" i="4"/>
  <c r="AO1067" i="4"/>
  <c r="AA1067" i="4"/>
  <c r="AH1067" i="4"/>
  <c r="AN1067" i="4"/>
  <c r="AK1067" i="4"/>
  <c r="Z1067" i="4"/>
  <c r="AG1067" i="4"/>
  <c r="AI1067" i="4"/>
  <c r="AB1067" i="4"/>
  <c r="AM1067" i="4"/>
  <c r="AB681" i="4"/>
  <c r="AM681" i="4"/>
  <c r="AO681" i="4"/>
  <c r="AK681" i="4"/>
  <c r="Z681" i="4"/>
  <c r="AD681" i="4"/>
  <c r="AA681" i="4"/>
  <c r="AI681" i="4"/>
  <c r="AG681" i="4"/>
  <c r="AH681" i="4"/>
  <c r="AN681" i="4"/>
  <c r="AI662" i="4"/>
  <c r="AD662" i="4"/>
  <c r="AM662" i="4"/>
  <c r="Z662" i="4"/>
  <c r="AA662" i="4"/>
  <c r="AB662" i="4"/>
  <c r="AO662" i="4"/>
  <c r="AH662" i="4"/>
  <c r="AG662" i="4"/>
  <c r="AK662" i="4"/>
  <c r="AN662" i="4"/>
  <c r="AK1614" i="4"/>
  <c r="AI1614" i="4"/>
  <c r="AM1614" i="4"/>
  <c r="Z1614" i="4"/>
  <c r="AD1614" i="4"/>
  <c r="AH1614" i="4"/>
  <c r="AO1614" i="4"/>
  <c r="AN1614" i="4"/>
  <c r="AG1614" i="4"/>
  <c r="AB1614" i="4"/>
  <c r="AA1614" i="4"/>
  <c r="AH1175" i="4"/>
  <c r="AI1175" i="4"/>
  <c r="AO1175" i="4"/>
  <c r="AM1175" i="4"/>
  <c r="AB1175" i="4"/>
  <c r="Z1175" i="4"/>
  <c r="AD1175" i="4"/>
  <c r="AN1175" i="4"/>
  <c r="AG1175" i="4"/>
  <c r="AA1175" i="4"/>
  <c r="AK1175" i="4"/>
  <c r="AB840" i="4"/>
  <c r="AI840" i="4"/>
  <c r="AG840" i="4"/>
  <c r="AH840" i="4"/>
  <c r="AN840" i="4"/>
  <c r="AO840" i="4"/>
  <c r="AD840" i="4"/>
  <c r="AA840" i="4"/>
  <c r="AK840" i="4"/>
  <c r="AM840" i="4"/>
  <c r="Z840" i="4"/>
  <c r="AI1404" i="4"/>
  <c r="AO1404" i="4"/>
  <c r="AM1404" i="4"/>
  <c r="AD1404" i="4"/>
  <c r="Z1404" i="4"/>
  <c r="AH1404" i="4"/>
  <c r="AA1404" i="4"/>
  <c r="AB1404" i="4"/>
  <c r="AN1404" i="4"/>
  <c r="AK1404" i="4"/>
  <c r="AG1404" i="4"/>
  <c r="AH802" i="4"/>
  <c r="AA802" i="4"/>
  <c r="AO802" i="4"/>
  <c r="AM802" i="4"/>
  <c r="AG802" i="4"/>
  <c r="AI802" i="4"/>
  <c r="AD802" i="4"/>
  <c r="AB802" i="4"/>
  <c r="AK802" i="4"/>
  <c r="Z802" i="4"/>
  <c r="AN802" i="4"/>
  <c r="Z844" i="4"/>
  <c r="AK844" i="4"/>
  <c r="AM844" i="4"/>
  <c r="AO844" i="4"/>
  <c r="AA844" i="4"/>
  <c r="AD844" i="4"/>
  <c r="AH844" i="4"/>
  <c r="AB844" i="4"/>
  <c r="AI844" i="4"/>
  <c r="AN844" i="4"/>
  <c r="AG844" i="4"/>
  <c r="AI110" i="4"/>
  <c r="AD110" i="4"/>
  <c r="AA110" i="4"/>
  <c r="AG110" i="4"/>
  <c r="AM110" i="4"/>
  <c r="AB110" i="4"/>
  <c r="AK110" i="4"/>
  <c r="AN110" i="4"/>
  <c r="AO110" i="4"/>
  <c r="AH110" i="4"/>
  <c r="Z110" i="4"/>
  <c r="AG736" i="4"/>
  <c r="AH736" i="4"/>
  <c r="AO736" i="4"/>
  <c r="AM736" i="4"/>
  <c r="AN736" i="4"/>
  <c r="AI736" i="4"/>
  <c r="AD736" i="4"/>
  <c r="Z736" i="4"/>
  <c r="AB736" i="4"/>
  <c r="AK736" i="4"/>
  <c r="AA736" i="4"/>
  <c r="AL136" i="4"/>
  <c r="AG1179" i="4"/>
  <c r="AO1179" i="4"/>
  <c r="AM1179" i="4"/>
  <c r="AI1179" i="4"/>
  <c r="AK1179" i="4"/>
  <c r="Z1179" i="4"/>
  <c r="AH1179" i="4"/>
  <c r="AA1179" i="4"/>
  <c r="AB1179" i="4"/>
  <c r="AN1179" i="4"/>
  <c r="AD1179" i="4"/>
  <c r="AN1233" i="4"/>
  <c r="Z1233" i="4"/>
  <c r="AD1233" i="4"/>
  <c r="AH1233" i="4"/>
  <c r="AG1233" i="4"/>
  <c r="AO1233" i="4"/>
  <c r="AB1233" i="4"/>
  <c r="AA1233" i="4"/>
  <c r="AK1233" i="4"/>
  <c r="AI1233" i="4"/>
  <c r="AM1233" i="4"/>
  <c r="AB195" i="4"/>
  <c r="Z195" i="4"/>
  <c r="AN195" i="4"/>
  <c r="AA195" i="4"/>
  <c r="AK195" i="4"/>
  <c r="AD195" i="4"/>
  <c r="AG195" i="4"/>
  <c r="AH195" i="4"/>
  <c r="AI195" i="4"/>
  <c r="AM195" i="4"/>
  <c r="AO195" i="4"/>
  <c r="AK373" i="4"/>
  <c r="AO373" i="4"/>
  <c r="AI373" i="4"/>
  <c r="AA373" i="4"/>
  <c r="AG373" i="4"/>
  <c r="AH373" i="4"/>
  <c r="Z373" i="4"/>
  <c r="AM373" i="4"/>
  <c r="AD373" i="4"/>
  <c r="AB373" i="4"/>
  <c r="AN373" i="4"/>
  <c r="AB340" i="4"/>
  <c r="AO340" i="4"/>
  <c r="AH340" i="4"/>
  <c r="AN340" i="4"/>
  <c r="Z340" i="4"/>
  <c r="AM340" i="4"/>
  <c r="AK340" i="4"/>
  <c r="AD340" i="4"/>
  <c r="AG340" i="4"/>
  <c r="AI340" i="4"/>
  <c r="AA340" i="4"/>
  <c r="AH1400" i="4"/>
  <c r="Z1400" i="4"/>
  <c r="AO1400" i="4"/>
  <c r="AM1400" i="4"/>
  <c r="AG1400" i="4"/>
  <c r="AN1400" i="4"/>
  <c r="AA1400" i="4"/>
  <c r="AB1400" i="4"/>
  <c r="AK1400" i="4"/>
  <c r="AI1400" i="4"/>
  <c r="AD1400" i="4"/>
  <c r="AN535" i="4"/>
  <c r="AO535" i="4"/>
  <c r="AH535" i="4"/>
  <c r="AG535" i="4"/>
  <c r="AI535" i="4"/>
  <c r="AA535" i="4"/>
  <c r="AB535" i="4"/>
  <c r="AM535" i="4"/>
  <c r="Z535" i="4"/>
  <c r="AK535" i="4"/>
  <c r="AD535" i="4"/>
  <c r="AN656" i="4"/>
  <c r="AI656" i="4"/>
  <c r="AO656" i="4"/>
  <c r="AK656" i="4"/>
  <c r="AM656" i="4"/>
  <c r="AG656" i="4"/>
  <c r="AB656" i="4"/>
  <c r="AH656" i="4"/>
  <c r="AA656" i="4"/>
  <c r="Z656" i="4"/>
  <c r="AD656" i="4"/>
  <c r="AO1056" i="4"/>
  <c r="AA1056" i="4"/>
  <c r="AD1056" i="4"/>
  <c r="AG1056" i="4"/>
  <c r="AK1056" i="4"/>
  <c r="AI1056" i="4"/>
  <c r="AN1056" i="4"/>
  <c r="AM1056" i="4"/>
  <c r="AB1056" i="4"/>
  <c r="Z1056" i="4"/>
  <c r="AH1056" i="4"/>
  <c r="AD227" i="4"/>
  <c r="AG227" i="4"/>
  <c r="AB227" i="4"/>
  <c r="AI227" i="4"/>
  <c r="AK227" i="4"/>
  <c r="AH227" i="4"/>
  <c r="Z227" i="4"/>
  <c r="AN227" i="4"/>
  <c r="AO227" i="4"/>
  <c r="AM227" i="4"/>
  <c r="AA227" i="4"/>
  <c r="AA1335" i="4"/>
  <c r="AB1335" i="4"/>
  <c r="AG1335" i="4"/>
  <c r="AH1335" i="4"/>
  <c r="AD1335" i="4"/>
  <c r="AO1335" i="4"/>
  <c r="Z1335" i="4"/>
  <c r="AN1335" i="4"/>
  <c r="AM1335" i="4"/>
  <c r="AI1335" i="4"/>
  <c r="AK1335" i="4"/>
  <c r="AL1303" i="4"/>
  <c r="AK1322" i="4"/>
  <c r="AG1322" i="4"/>
  <c r="AM1322" i="4"/>
  <c r="AA1322" i="4"/>
  <c r="AD1322" i="4"/>
  <c r="AI1322" i="4"/>
  <c r="AB1322" i="4"/>
  <c r="AN1322" i="4"/>
  <c r="AH1322" i="4"/>
  <c r="AO1322" i="4"/>
  <c r="Z1322" i="4"/>
  <c r="AB366" i="4"/>
  <c r="AH366" i="4"/>
  <c r="AG366" i="4"/>
  <c r="AK366" i="4"/>
  <c r="AI366" i="4"/>
  <c r="Z366" i="4"/>
  <c r="AD366" i="4"/>
  <c r="AN366" i="4"/>
  <c r="AO366" i="4"/>
  <c r="AA366" i="4"/>
  <c r="AM366" i="4"/>
  <c r="AH1312" i="4"/>
  <c r="AA1312" i="4"/>
  <c r="AD1312" i="4"/>
  <c r="AO1312" i="4"/>
  <c r="AI1312" i="4"/>
  <c r="AM1312" i="4"/>
  <c r="AB1312" i="4"/>
  <c r="AK1312" i="4"/>
  <c r="Z1312" i="4"/>
  <c r="AG1312" i="4"/>
  <c r="AN1312" i="4"/>
  <c r="AB717" i="4"/>
  <c r="AI717" i="4"/>
  <c r="AK717" i="4"/>
  <c r="AH717" i="4"/>
  <c r="Z717" i="4"/>
  <c r="AG717" i="4"/>
  <c r="AA717" i="4"/>
  <c r="AD717" i="4"/>
  <c r="AN717" i="4"/>
  <c r="AM717" i="4"/>
  <c r="AO717" i="4"/>
  <c r="Z552" i="4"/>
  <c r="AG552" i="4"/>
  <c r="AK552" i="4"/>
  <c r="AH552" i="4"/>
  <c r="AM552" i="4"/>
  <c r="AO552" i="4"/>
  <c r="AB552" i="4"/>
  <c r="AI552" i="4"/>
  <c r="AN552" i="4"/>
  <c r="AD552" i="4"/>
  <c r="AA552" i="4"/>
  <c r="AK168" i="4"/>
  <c r="AG168" i="4"/>
  <c r="AB168" i="4"/>
  <c r="AN168" i="4"/>
  <c r="AI168" i="4"/>
  <c r="AD168" i="4"/>
  <c r="AH168" i="4"/>
  <c r="AM168" i="4"/>
  <c r="AO168" i="4"/>
  <c r="Z168" i="4"/>
  <c r="AA168" i="4"/>
  <c r="AB204" i="4"/>
  <c r="AM204" i="4"/>
  <c r="AG204" i="4"/>
  <c r="AA204" i="4"/>
  <c r="AD204" i="4"/>
  <c r="AO204" i="4"/>
  <c r="AN204" i="4"/>
  <c r="AK204" i="4"/>
  <c r="AI204" i="4"/>
  <c r="AH204" i="4"/>
  <c r="Z204" i="4"/>
  <c r="AO1204" i="4"/>
  <c r="AB1204" i="4"/>
  <c r="AN1204" i="4"/>
  <c r="AH1204" i="4"/>
  <c r="AG1204" i="4"/>
  <c r="Z1204" i="4"/>
  <c r="AM1204" i="4"/>
  <c r="AD1204" i="4"/>
  <c r="AA1204" i="4"/>
  <c r="AI1204" i="4"/>
  <c r="AK1204" i="4"/>
  <c r="AI1387" i="4"/>
  <c r="AK1387" i="4"/>
  <c r="AN1387" i="4"/>
  <c r="AM1387" i="4"/>
  <c r="AO1387" i="4"/>
  <c r="AG1387" i="4"/>
  <c r="AB1387" i="4"/>
  <c r="Z1387" i="4"/>
  <c r="AA1387" i="4"/>
  <c r="AH1387" i="4"/>
  <c r="AD1387" i="4"/>
  <c r="AI396" i="4"/>
  <c r="AO396" i="4"/>
  <c r="AH396" i="4"/>
  <c r="Z396" i="4"/>
  <c r="AD396" i="4"/>
  <c r="AA396" i="4"/>
  <c r="AN396" i="4"/>
  <c r="AG396" i="4"/>
  <c r="AM396" i="4"/>
  <c r="AK396" i="4"/>
  <c r="AB396" i="4"/>
  <c r="AH1012" i="4"/>
  <c r="AO1012" i="4"/>
  <c r="AN1012" i="4"/>
  <c r="AD1012" i="4"/>
  <c r="Z1012" i="4"/>
  <c r="AG1012" i="4"/>
  <c r="AK1012" i="4"/>
  <c r="AB1012" i="4"/>
  <c r="AM1012" i="4"/>
  <c r="AA1012" i="4"/>
  <c r="AI1012" i="4"/>
  <c r="AM1477" i="4"/>
  <c r="AB1477" i="4"/>
  <c r="AG1477" i="4"/>
  <c r="AD1477" i="4"/>
  <c r="AI1477" i="4"/>
  <c r="AN1477" i="4"/>
  <c r="AO1477" i="4"/>
  <c r="AA1477" i="4"/>
  <c r="AK1477" i="4"/>
  <c r="AH1477" i="4"/>
  <c r="Z1477" i="4"/>
  <c r="AL347" i="4"/>
  <c r="AB994" i="4"/>
  <c r="AH994" i="4"/>
  <c r="Z994" i="4"/>
  <c r="AO994" i="4"/>
  <c r="AM994" i="4"/>
  <c r="AN994" i="4"/>
  <c r="AG994" i="4"/>
  <c r="AI994" i="4"/>
  <c r="AD994" i="4"/>
  <c r="AK994" i="4"/>
  <c r="AA994" i="4"/>
  <c r="AL314" i="4"/>
  <c r="AA375" i="4"/>
  <c r="AM375" i="4"/>
  <c r="AO375" i="4"/>
  <c r="AB375" i="4"/>
  <c r="AD375" i="4"/>
  <c r="AK375" i="4"/>
  <c r="Z375" i="4"/>
  <c r="AN375" i="4"/>
  <c r="AI375" i="4"/>
  <c r="AH375" i="4"/>
  <c r="AG375" i="4"/>
  <c r="AL524" i="4"/>
  <c r="AO318" i="4"/>
  <c r="AI318" i="4"/>
  <c r="AH318" i="4"/>
  <c r="AA318" i="4"/>
  <c r="AB318" i="4"/>
  <c r="AM318" i="4"/>
  <c r="AN318" i="4"/>
  <c r="AD318" i="4"/>
  <c r="Z318" i="4"/>
  <c r="AK318" i="4"/>
  <c r="AG318" i="4"/>
  <c r="AA1592" i="4"/>
  <c r="AN1592" i="4"/>
  <c r="AH1592" i="4"/>
  <c r="AK1592" i="4"/>
  <c r="AI1592" i="4"/>
  <c r="AM1592" i="4"/>
  <c r="AO1592" i="4"/>
  <c r="AG1592" i="4"/>
  <c r="Z1592" i="4"/>
  <c r="AB1592" i="4"/>
  <c r="AD1592" i="4"/>
  <c r="AN1235" i="4"/>
  <c r="AD1235" i="4"/>
  <c r="AI1235" i="4"/>
  <c r="AM1235" i="4"/>
  <c r="AB1235" i="4"/>
  <c r="AH1235" i="4"/>
  <c r="AA1235" i="4"/>
  <c r="AG1235" i="4"/>
  <c r="AK1235" i="4"/>
  <c r="Z1235" i="4"/>
  <c r="AO1235" i="4"/>
  <c r="AB1653" i="4"/>
  <c r="Z1653" i="4"/>
  <c r="AA1653" i="4"/>
  <c r="AH1653" i="4"/>
  <c r="AK1653" i="4"/>
  <c r="AO1653" i="4"/>
  <c r="AD1653" i="4"/>
  <c r="AG1653" i="4"/>
  <c r="AM1653" i="4"/>
  <c r="AI1653" i="4"/>
  <c r="AN1653" i="4"/>
  <c r="AB1446" i="4"/>
  <c r="AO1446" i="4"/>
  <c r="AA1446" i="4"/>
  <c r="AM1446" i="4"/>
  <c r="Z1446" i="4"/>
  <c r="AH1446" i="4"/>
  <c r="AI1446" i="4"/>
  <c r="AN1446" i="4"/>
  <c r="AG1446" i="4"/>
  <c r="AK1446" i="4"/>
  <c r="AD1446" i="4"/>
  <c r="AA630" i="4"/>
  <c r="AO630" i="4"/>
  <c r="AB630" i="4"/>
  <c r="AD630" i="4"/>
  <c r="AI630" i="4"/>
  <c r="AN630" i="4"/>
  <c r="Z630" i="4"/>
  <c r="AM630" i="4"/>
  <c r="AG630" i="4"/>
  <c r="AH630" i="4"/>
  <c r="AK630" i="4"/>
  <c r="AK791" i="4"/>
  <c r="Z791" i="4"/>
  <c r="AM791" i="4"/>
  <c r="AH791" i="4"/>
  <c r="AD791" i="4"/>
  <c r="AN791" i="4"/>
  <c r="AA791" i="4"/>
  <c r="AG791" i="4"/>
  <c r="AI791" i="4"/>
  <c r="AO791" i="4"/>
  <c r="AB791" i="4"/>
  <c r="AK693" i="4"/>
  <c r="AA693" i="4"/>
  <c r="AG693" i="4"/>
  <c r="AB693" i="4"/>
  <c r="AI693" i="4"/>
  <c r="AH693" i="4"/>
  <c r="AO693" i="4"/>
  <c r="Z693" i="4"/>
  <c r="AD693" i="4"/>
  <c r="AM693" i="4"/>
  <c r="AN693" i="4"/>
  <c r="AO642" i="4"/>
  <c r="Z642" i="4"/>
  <c r="AD642" i="4"/>
  <c r="AH642" i="4"/>
  <c r="AB642" i="4"/>
  <c r="AA642" i="4"/>
  <c r="AM642" i="4"/>
  <c r="AG642" i="4"/>
  <c r="AK642" i="4"/>
  <c r="AN642" i="4"/>
  <c r="AI642" i="4"/>
  <c r="AG236" i="4"/>
  <c r="AI236" i="4"/>
  <c r="Z236" i="4"/>
  <c r="AN236" i="4"/>
  <c r="AD236" i="4"/>
  <c r="AB236" i="4"/>
  <c r="AA236" i="4"/>
  <c r="AM236" i="4"/>
  <c r="AK236" i="4"/>
  <c r="AH236" i="4"/>
  <c r="AO236" i="4"/>
  <c r="AD782" i="4"/>
  <c r="AI782" i="4"/>
  <c r="AK782" i="4"/>
  <c r="AO782" i="4"/>
  <c r="AG782" i="4"/>
  <c r="AH782" i="4"/>
  <c r="Z782" i="4"/>
  <c r="AM782" i="4"/>
  <c r="AB782" i="4"/>
  <c r="AN782" i="4"/>
  <c r="AA782" i="4"/>
  <c r="AA250" i="4"/>
  <c r="Z250" i="4"/>
  <c r="AI250" i="4"/>
  <c r="AD250" i="4"/>
  <c r="AG250" i="4"/>
  <c r="AB250" i="4"/>
  <c r="AM250" i="4"/>
  <c r="AH250" i="4"/>
  <c r="AN250" i="4"/>
  <c r="AO250" i="4"/>
  <c r="AK250" i="4"/>
  <c r="AM1557" i="4"/>
  <c r="AI1557" i="4"/>
  <c r="AG1557" i="4"/>
  <c r="Z1557" i="4"/>
  <c r="AB1557" i="4"/>
  <c r="AH1557" i="4"/>
  <c r="AN1557" i="4"/>
  <c r="AO1557" i="4"/>
  <c r="AK1557" i="4"/>
  <c r="AA1557" i="4"/>
  <c r="AD1557" i="4"/>
  <c r="Z1159" i="4"/>
  <c r="AA1159" i="4"/>
  <c r="AN1159" i="4"/>
  <c r="AO1159" i="4"/>
  <c r="AB1159" i="4"/>
  <c r="AD1159" i="4"/>
  <c r="AH1159" i="4"/>
  <c r="AI1159" i="4"/>
  <c r="AM1159" i="4"/>
  <c r="AG1159" i="4"/>
  <c r="AK1159" i="4"/>
  <c r="AB473" i="4"/>
  <c r="AH473" i="4"/>
  <c r="Z473" i="4"/>
  <c r="AK473" i="4"/>
  <c r="AI473" i="4"/>
  <c r="AM473" i="4"/>
  <c r="AO473" i="4"/>
  <c r="AN473" i="4"/>
  <c r="AD473" i="4"/>
  <c r="AA473" i="4"/>
  <c r="AG473" i="4"/>
  <c r="AB102" i="4"/>
  <c r="AH102" i="4"/>
  <c r="AK102" i="4"/>
  <c r="AN102" i="4"/>
  <c r="AO102" i="4"/>
  <c r="AA102" i="4"/>
  <c r="AI102" i="4"/>
  <c r="AM102" i="4"/>
  <c r="Z102" i="4"/>
  <c r="AD102" i="4"/>
  <c r="AG102" i="4"/>
  <c r="AA491" i="4"/>
  <c r="AI491" i="4"/>
  <c r="AN491" i="4"/>
  <c r="AM491" i="4"/>
  <c r="AK491" i="4"/>
  <c r="Z491" i="4"/>
  <c r="AG491" i="4"/>
  <c r="AB491" i="4"/>
  <c r="AD491" i="4"/>
  <c r="AO491" i="4"/>
  <c r="AH491" i="4"/>
  <c r="AM297" i="4"/>
  <c r="AH297" i="4"/>
  <c r="AN297" i="4"/>
  <c r="AD297" i="4"/>
  <c r="AK297" i="4"/>
  <c r="AI297" i="4"/>
  <c r="Z297" i="4"/>
  <c r="AB297" i="4"/>
  <c r="AA297" i="4"/>
  <c r="AO297" i="4"/>
  <c r="AG297" i="4"/>
  <c r="AN305" i="4"/>
  <c r="AH305" i="4"/>
  <c r="AO305" i="4"/>
  <c r="Z305" i="4"/>
  <c r="AB305" i="4"/>
  <c r="AI305" i="4"/>
  <c r="AG305" i="4"/>
  <c r="AD305" i="4"/>
  <c r="AM305" i="4"/>
  <c r="AA305" i="4"/>
  <c r="AK305" i="4"/>
  <c r="AO309" i="4"/>
  <c r="AN309" i="4"/>
  <c r="AM309" i="4"/>
  <c r="AK309" i="4"/>
  <c r="AB309" i="4"/>
  <c r="AI309" i="4"/>
  <c r="Z309" i="4"/>
  <c r="AH309" i="4"/>
  <c r="AD309" i="4"/>
  <c r="AG309" i="4"/>
  <c r="AA309" i="4"/>
  <c r="AN948" i="4"/>
  <c r="AA948" i="4"/>
  <c r="Z948" i="4"/>
  <c r="AG948" i="4"/>
  <c r="AH948" i="4"/>
  <c r="AO948" i="4"/>
  <c r="AK948" i="4"/>
  <c r="AM948" i="4"/>
  <c r="AB948" i="4"/>
  <c r="AI948" i="4"/>
  <c r="AD948" i="4"/>
  <c r="AI241" i="4"/>
  <c r="AH241" i="4"/>
  <c r="Z241" i="4"/>
  <c r="AK241" i="4"/>
  <c r="AM241" i="4"/>
  <c r="AG241" i="4"/>
  <c r="AD241" i="4"/>
  <c r="AO241" i="4"/>
  <c r="AB241" i="4"/>
  <c r="AA241" i="4"/>
  <c r="AN241" i="4"/>
  <c r="AI1729" i="4"/>
  <c r="AB1729" i="4"/>
  <c r="AA1729" i="4"/>
  <c r="AM1729" i="4"/>
  <c r="Z1729" i="4"/>
  <c r="AN1729" i="4"/>
  <c r="AH1729" i="4"/>
  <c r="AG1729" i="4"/>
  <c r="AK1729" i="4"/>
  <c r="AO1729" i="4"/>
  <c r="AD1729" i="4"/>
  <c r="Z831" i="4"/>
  <c r="AK831" i="4"/>
  <c r="AG831" i="4"/>
  <c r="AM831" i="4"/>
  <c r="AA831" i="4"/>
  <c r="AD831" i="4"/>
  <c r="AH831" i="4"/>
  <c r="AI831" i="4"/>
  <c r="AO831" i="4"/>
  <c r="AB831" i="4"/>
  <c r="AN831" i="4"/>
  <c r="AI159" i="4"/>
  <c r="AN159" i="4"/>
  <c r="AM159" i="4"/>
  <c r="AO159" i="4"/>
  <c r="AB159" i="4"/>
  <c r="AD159" i="4"/>
  <c r="AA159" i="4"/>
  <c r="AK159" i="4"/>
  <c r="AH159" i="4"/>
  <c r="Z159" i="4"/>
  <c r="AG159" i="4"/>
  <c r="AL492" i="4"/>
  <c r="AA700" i="4"/>
  <c r="AI700" i="4"/>
  <c r="AM700" i="4"/>
  <c r="AD700" i="4"/>
  <c r="Z700" i="4"/>
  <c r="AG700" i="4"/>
  <c r="AK700" i="4"/>
  <c r="AB700" i="4"/>
  <c r="AN700" i="4"/>
  <c r="AO700" i="4"/>
  <c r="AH700" i="4"/>
  <c r="AL1692" i="4"/>
  <c r="AN230" i="4"/>
  <c r="AG230" i="4"/>
  <c r="AH230" i="4"/>
  <c r="AD230" i="4"/>
  <c r="AK230" i="4"/>
  <c r="AI230" i="4"/>
  <c r="AM230" i="4"/>
  <c r="Z230" i="4"/>
  <c r="AA230" i="4"/>
  <c r="AB230" i="4"/>
  <c r="AO230" i="4"/>
  <c r="AO1365" i="4"/>
  <c r="AK1365" i="4"/>
  <c r="AH1365" i="4"/>
  <c r="AI1365" i="4"/>
  <c r="Z1365" i="4"/>
  <c r="AM1365" i="4"/>
  <c r="AA1365" i="4"/>
  <c r="AB1365" i="4"/>
  <c r="AN1365" i="4"/>
  <c r="AG1365" i="4"/>
  <c r="AD1365" i="4"/>
  <c r="AL194" i="4"/>
  <c r="Z692" i="4"/>
  <c r="AI692" i="4"/>
  <c r="AD692" i="4"/>
  <c r="AA692" i="4"/>
  <c r="AO692" i="4"/>
  <c r="AG692" i="4"/>
  <c r="AB692" i="4"/>
  <c r="AM692" i="4"/>
  <c r="AH692" i="4"/>
  <c r="AK692" i="4"/>
  <c r="AN692" i="4"/>
  <c r="AB103" i="4"/>
  <c r="AH103" i="4"/>
  <c r="AM103" i="4"/>
  <c r="AA103" i="4"/>
  <c r="AK103" i="4"/>
  <c r="Z103" i="4"/>
  <c r="AG103" i="4"/>
  <c r="AN103" i="4"/>
  <c r="AO103" i="4"/>
  <c r="AD103" i="4"/>
  <c r="AI103" i="4"/>
  <c r="AD1606" i="4"/>
  <c r="AA1606" i="4"/>
  <c r="AG1606" i="4"/>
  <c r="AH1606" i="4"/>
  <c r="AM1606" i="4"/>
  <c r="Z1606" i="4"/>
  <c r="AO1606" i="4"/>
  <c r="AN1606" i="4"/>
  <c r="AB1606" i="4"/>
  <c r="AI1606" i="4"/>
  <c r="AK1606" i="4"/>
  <c r="AL494" i="4"/>
  <c r="AL409" i="4"/>
  <c r="AO1099" i="4"/>
  <c r="AB1099" i="4"/>
  <c r="AA1099" i="4"/>
  <c r="AH1099" i="4"/>
  <c r="AN1099" i="4"/>
  <c r="AM1099" i="4"/>
  <c r="Z1099" i="4"/>
  <c r="AG1099" i="4"/>
  <c r="AI1099" i="4"/>
  <c r="AK1099" i="4"/>
  <c r="AD1099" i="4"/>
  <c r="AI732" i="4"/>
  <c r="AN732" i="4"/>
  <c r="AO732" i="4"/>
  <c r="AA732" i="4"/>
  <c r="AM732" i="4"/>
  <c r="AK732" i="4"/>
  <c r="AB732" i="4"/>
  <c r="Z732" i="4"/>
  <c r="AG732" i="4"/>
  <c r="AH732" i="4"/>
  <c r="AD732" i="4"/>
  <c r="AG330" i="4"/>
  <c r="AH330" i="4"/>
  <c r="Z330" i="4"/>
  <c r="AM330" i="4"/>
  <c r="AO330" i="4"/>
  <c r="AB330" i="4"/>
  <c r="AN330" i="4"/>
  <c r="AI330" i="4"/>
  <c r="AK330" i="4"/>
  <c r="AA330" i="4"/>
  <c r="AD330" i="4"/>
  <c r="AK836" i="4"/>
  <c r="AH836" i="4"/>
  <c r="AG836" i="4"/>
  <c r="AM836" i="4"/>
  <c r="Z836" i="4"/>
  <c r="AD836" i="4"/>
  <c r="AO836" i="4"/>
  <c r="AA836" i="4"/>
  <c r="AN836" i="4"/>
  <c r="AI836" i="4"/>
  <c r="AK1210" i="4"/>
  <c r="AG1210" i="4"/>
  <c r="AM1210" i="4"/>
  <c r="AI1210" i="4"/>
  <c r="AB1210" i="4"/>
  <c r="Z1210" i="4"/>
  <c r="AO1210" i="4"/>
  <c r="AA1210" i="4"/>
  <c r="AN1210" i="4"/>
  <c r="AD1210" i="4"/>
  <c r="AH1210" i="4"/>
  <c r="AM346" i="4"/>
  <c r="AA346" i="4"/>
  <c r="AK346" i="4"/>
  <c r="AG346" i="4"/>
  <c r="AD346" i="4"/>
  <c r="AI346" i="4"/>
  <c r="AB346" i="4"/>
  <c r="AH346" i="4"/>
  <c r="Z346" i="4"/>
  <c r="AO346" i="4"/>
  <c r="AN346" i="4"/>
  <c r="AB864" i="4"/>
  <c r="AI864" i="4"/>
  <c r="Z864" i="4"/>
  <c r="AA864" i="4"/>
  <c r="AD864" i="4"/>
  <c r="AM864" i="4"/>
  <c r="AK864" i="4"/>
  <c r="AN864" i="4"/>
  <c r="AH864" i="4"/>
  <c r="AO864" i="4"/>
  <c r="AG864" i="4"/>
  <c r="Z116" i="4"/>
  <c r="AM116" i="4"/>
  <c r="AA116" i="4"/>
  <c r="AD116" i="4"/>
  <c r="AK116" i="4"/>
  <c r="AB116" i="4"/>
  <c r="AH116" i="4"/>
  <c r="AI116" i="4"/>
  <c r="AN116" i="4"/>
  <c r="AO116" i="4"/>
  <c r="AG116" i="4"/>
  <c r="AI186" i="4"/>
  <c r="AG186" i="4"/>
  <c r="AK186" i="4"/>
  <c r="AA186" i="4"/>
  <c r="AD186" i="4"/>
  <c r="AM186" i="4"/>
  <c r="AN186" i="4"/>
  <c r="Z186" i="4"/>
  <c r="AH186" i="4"/>
  <c r="AB186" i="4"/>
  <c r="AO186" i="4"/>
  <c r="AD1117" i="4"/>
  <c r="AK1117" i="4"/>
  <c r="AI1117" i="4"/>
  <c r="AB1117" i="4"/>
  <c r="AH1117" i="4"/>
  <c r="Z1117" i="4"/>
  <c r="AO1117" i="4"/>
  <c r="AN1117" i="4"/>
  <c r="AG1117" i="4"/>
  <c r="AM1117" i="4"/>
  <c r="AA1117" i="4"/>
  <c r="AB573" i="4"/>
  <c r="AO573" i="4"/>
  <c r="AM573" i="4"/>
  <c r="AI573" i="4"/>
  <c r="AD573" i="4"/>
  <c r="AH573" i="4"/>
  <c r="Z573" i="4"/>
  <c r="AK573" i="4"/>
  <c r="AA573" i="4"/>
  <c r="AN573" i="4"/>
  <c r="AG573" i="4"/>
  <c r="AD1183" i="4"/>
  <c r="AN1183" i="4"/>
  <c r="AA1183" i="4"/>
  <c r="AK1183" i="4"/>
  <c r="AB1183" i="4"/>
  <c r="Z1183" i="4"/>
  <c r="AM1183" i="4"/>
  <c r="AG1183" i="4"/>
  <c r="AH1183" i="4"/>
  <c r="AO1183" i="4"/>
  <c r="AI1183" i="4"/>
  <c r="AL1188" i="4"/>
  <c r="AL1128" i="4"/>
  <c r="AL297" i="4"/>
  <c r="AG254" i="4"/>
  <c r="AD254" i="4"/>
  <c r="AM254" i="4"/>
  <c r="AI254" i="4"/>
  <c r="AB254" i="4"/>
  <c r="AK254" i="4"/>
  <c r="AH254" i="4"/>
  <c r="AN254" i="4"/>
  <c r="Z254" i="4"/>
  <c r="AO254" i="4"/>
  <c r="AA254" i="4"/>
  <c r="AK1354" i="4"/>
  <c r="AM1354" i="4"/>
  <c r="AN1354" i="4"/>
  <c r="Z1354" i="4"/>
  <c r="AB1354" i="4"/>
  <c r="AI1354" i="4"/>
  <c r="AD1354" i="4"/>
  <c r="AG1354" i="4"/>
  <c r="AO1354" i="4"/>
  <c r="AA1354" i="4"/>
  <c r="AH1354" i="4"/>
  <c r="AL636" i="4"/>
  <c r="AG531" i="4"/>
  <c r="AA531" i="4"/>
  <c r="Z531" i="4"/>
  <c r="AN531" i="4"/>
  <c r="AB531" i="4"/>
  <c r="AD531" i="4"/>
  <c r="AH531" i="4"/>
  <c r="AI531" i="4"/>
  <c r="AM531" i="4"/>
  <c r="AO531" i="4"/>
  <c r="AK531" i="4"/>
  <c r="AH212" i="4"/>
  <c r="AD212" i="4"/>
  <c r="Z212" i="4"/>
  <c r="AK212" i="4"/>
  <c r="AO212" i="4"/>
  <c r="AB212" i="4"/>
  <c r="AA212" i="4"/>
  <c r="AN212" i="4"/>
  <c r="AI212" i="4"/>
  <c r="AG212" i="4"/>
  <c r="AM212" i="4"/>
  <c r="AB173" i="4"/>
  <c r="AH173" i="4"/>
  <c r="AG173" i="4"/>
  <c r="AO173" i="4"/>
  <c r="AI173" i="4"/>
  <c r="AD173" i="4"/>
  <c r="AN173" i="4"/>
  <c r="AM173" i="4"/>
  <c r="AK173" i="4"/>
  <c r="Z173" i="4"/>
  <c r="AA173" i="4"/>
  <c r="Z1249" i="4"/>
  <c r="AI1249" i="4"/>
  <c r="AN1249" i="4"/>
  <c r="AG1249" i="4"/>
  <c r="AA1249" i="4"/>
  <c r="AM1249" i="4"/>
  <c r="AD1249" i="4"/>
  <c r="AO1249" i="4"/>
  <c r="AK1249" i="4"/>
  <c r="AH1249" i="4"/>
  <c r="AB1249" i="4"/>
  <c r="AO763" i="4"/>
  <c r="AI763" i="4"/>
  <c r="AN763" i="4"/>
  <c r="AG763" i="4"/>
  <c r="Z763" i="4"/>
  <c r="AK763" i="4"/>
  <c r="AA763" i="4"/>
  <c r="AM763" i="4"/>
  <c r="AD763" i="4"/>
  <c r="AH763" i="4"/>
  <c r="AB763" i="4"/>
  <c r="AM1087" i="4"/>
  <c r="Z1087" i="4"/>
  <c r="AB1087" i="4"/>
  <c r="AN1087" i="4"/>
  <c r="AI1087" i="4"/>
  <c r="AK1087" i="4"/>
  <c r="AO1087" i="4"/>
  <c r="AH1087" i="4"/>
  <c r="AG1087" i="4"/>
  <c r="AD1087" i="4"/>
  <c r="AA1087" i="4"/>
  <c r="AH1164" i="4"/>
  <c r="AG1164" i="4"/>
  <c r="Z1164" i="4"/>
  <c r="AM1164" i="4"/>
  <c r="AI1164" i="4"/>
  <c r="AK1164" i="4"/>
  <c r="AO1164" i="4"/>
  <c r="AA1164" i="4"/>
  <c r="AB1164" i="4"/>
  <c r="AD1164" i="4"/>
  <c r="AN1164" i="4"/>
  <c r="AL285" i="4"/>
  <c r="AL1080" i="4"/>
  <c r="AO637" i="4"/>
  <c r="AB637" i="4"/>
  <c r="AN637" i="4"/>
  <c r="AM637" i="4"/>
  <c r="AG637" i="4"/>
  <c r="AH637" i="4"/>
  <c r="AI637" i="4"/>
  <c r="AD637" i="4"/>
  <c r="AK637" i="4"/>
  <c r="Z637" i="4"/>
  <c r="AA637" i="4"/>
  <c r="AG1011" i="4"/>
  <c r="AD1011" i="4"/>
  <c r="AO1011" i="4"/>
  <c r="Z1011" i="4"/>
  <c r="AN1011" i="4"/>
  <c r="AA1011" i="4"/>
  <c r="AI1011" i="4"/>
  <c r="AB1011" i="4"/>
  <c r="AM1011" i="4"/>
  <c r="AK1011" i="4"/>
  <c r="AH1011" i="4"/>
  <c r="AL211" i="4"/>
  <c r="AK1265" i="4"/>
  <c r="AN1265" i="4"/>
  <c r="AI1265" i="4"/>
  <c r="AB1265" i="4"/>
  <c r="Z1265" i="4"/>
  <c r="AD1265" i="4"/>
  <c r="AH1265" i="4"/>
  <c r="AO1265" i="4"/>
  <c r="AG1265" i="4"/>
  <c r="AA1265" i="4"/>
  <c r="AM1265" i="4"/>
  <c r="AK852" i="4"/>
  <c r="AD852" i="4"/>
  <c r="AO852" i="4"/>
  <c r="AA852" i="4"/>
  <c r="AN852" i="4"/>
  <c r="AH852" i="4"/>
  <c r="AB852" i="4"/>
  <c r="AI852" i="4"/>
  <c r="AM852" i="4"/>
  <c r="Z852" i="4"/>
  <c r="AG852" i="4"/>
  <c r="AD1001" i="4"/>
  <c r="AG1001" i="4"/>
  <c r="AI1001" i="4"/>
  <c r="AB1001" i="4"/>
  <c r="AA1001" i="4"/>
  <c r="AK1001" i="4"/>
  <c r="AO1001" i="4"/>
  <c r="Z1001" i="4"/>
  <c r="AH1001" i="4"/>
  <c r="AN1001" i="4"/>
  <c r="AM1001" i="4"/>
  <c r="Z453" i="4"/>
  <c r="AA453" i="4"/>
  <c r="AD453" i="4"/>
  <c r="AN453" i="4"/>
  <c r="AB453" i="4"/>
  <c r="AM453" i="4"/>
  <c r="AK453" i="4"/>
  <c r="AI453" i="4"/>
  <c r="AH453" i="4"/>
  <c r="AG453" i="4"/>
  <c r="AO453" i="4"/>
  <c r="AN830" i="4"/>
  <c r="Z830" i="4"/>
  <c r="AM830" i="4"/>
  <c r="AG830" i="4"/>
  <c r="AO830" i="4"/>
  <c r="AD830" i="4"/>
  <c r="AI830" i="4"/>
  <c r="AK830" i="4"/>
  <c r="AA830" i="4"/>
  <c r="AH830" i="4"/>
  <c r="AB830" i="4"/>
  <c r="AL251" i="4"/>
  <c r="AN1297" i="4"/>
  <c r="AH1297" i="4"/>
  <c r="AI1297" i="4"/>
  <c r="AD1297" i="4"/>
  <c r="AO1297" i="4"/>
  <c r="Z1297" i="4"/>
  <c r="AA1297" i="4"/>
  <c r="AB1297" i="4"/>
  <c r="AK1297" i="4"/>
  <c r="AM1297" i="4"/>
  <c r="AG1297" i="4"/>
  <c r="AK923" i="4"/>
  <c r="AN923" i="4"/>
  <c r="AG923" i="4"/>
  <c r="AB923" i="4"/>
  <c r="AD923" i="4"/>
  <c r="AM923" i="4"/>
  <c r="AI923" i="4"/>
  <c r="AA923" i="4"/>
  <c r="AO923" i="4"/>
  <c r="Z923" i="4"/>
  <c r="AH923" i="4"/>
  <c r="AN1031" i="4"/>
  <c r="AK1031" i="4"/>
  <c r="AI1031" i="4"/>
  <c r="AA1031" i="4"/>
  <c r="AG1031" i="4"/>
  <c r="AO1031" i="4"/>
  <c r="AH1031" i="4"/>
  <c r="AM1031" i="4"/>
  <c r="AD1031" i="4"/>
  <c r="Z1031" i="4"/>
  <c r="AB1031" i="4"/>
  <c r="AD440" i="4"/>
  <c r="AG440" i="4"/>
  <c r="AM440" i="4"/>
  <c r="AA440" i="4"/>
  <c r="AK440" i="4"/>
  <c r="AO440" i="4"/>
  <c r="AN440" i="4"/>
  <c r="AH440" i="4"/>
  <c r="Z440" i="4"/>
  <c r="AI440" i="4"/>
  <c r="AB440" i="4"/>
  <c r="AM478" i="4"/>
  <c r="AH478" i="4"/>
  <c r="AG478" i="4"/>
  <c r="AN478" i="4"/>
  <c r="AD478" i="4"/>
  <c r="AK478" i="4"/>
  <c r="Z478" i="4"/>
  <c r="AB478" i="4"/>
  <c r="AA478" i="4"/>
  <c r="AO478" i="4"/>
  <c r="AI478" i="4"/>
  <c r="AA405" i="4"/>
  <c r="AK405" i="4"/>
  <c r="AN405" i="4"/>
  <c r="Z405" i="4"/>
  <c r="AH405" i="4"/>
  <c r="AG405" i="4"/>
  <c r="AB405" i="4"/>
  <c r="AO405" i="4"/>
  <c r="AD405" i="4"/>
  <c r="AM405" i="4"/>
  <c r="AI405" i="4"/>
  <c r="AL122" i="4"/>
  <c r="AN680" i="4"/>
  <c r="AH680" i="4"/>
  <c r="AI680" i="4"/>
  <c r="AM680" i="4"/>
  <c r="AO680" i="4"/>
  <c r="AG680" i="4"/>
  <c r="AB680" i="4"/>
  <c r="AA680" i="4"/>
  <c r="AK680" i="4"/>
  <c r="Z680" i="4"/>
  <c r="AD680" i="4"/>
  <c r="AL333" i="4"/>
  <c r="AK1535" i="4"/>
  <c r="AD1535" i="4"/>
  <c r="AG1535" i="4"/>
  <c r="AH1535" i="4"/>
  <c r="Z1535" i="4"/>
  <c r="AN1535" i="4"/>
  <c r="AM1535" i="4"/>
  <c r="AA1535" i="4"/>
  <c r="AO1535" i="4"/>
  <c r="AB1535" i="4"/>
  <c r="AI1535" i="4"/>
  <c r="AL1218" i="4"/>
  <c r="AD939" i="4"/>
  <c r="AA939" i="4"/>
  <c r="AB939" i="4"/>
  <c r="AI939" i="4"/>
  <c r="AN939" i="4"/>
  <c r="AM939" i="4"/>
  <c r="AG939" i="4"/>
  <c r="AK939" i="4"/>
  <c r="AO939" i="4"/>
  <c r="Z939" i="4"/>
  <c r="AH939" i="4"/>
  <c r="AM629" i="4"/>
  <c r="AK629" i="4"/>
  <c r="AI629" i="4"/>
  <c r="AH629" i="4"/>
  <c r="AN629" i="4"/>
  <c r="AD629" i="4"/>
  <c r="Z629" i="4"/>
  <c r="AG629" i="4"/>
  <c r="AB629" i="4"/>
  <c r="AO629" i="4"/>
  <c r="AA629" i="4"/>
  <c r="AL1202" i="4"/>
  <c r="AL141" i="4"/>
  <c r="AL1144" i="4"/>
  <c r="AB441" i="4"/>
  <c r="AG441" i="4"/>
  <c r="AN441" i="4"/>
  <c r="AA441" i="4"/>
  <c r="Z441" i="4"/>
  <c r="AM441" i="4"/>
  <c r="AI441" i="4"/>
  <c r="AD441" i="4"/>
  <c r="AK441" i="4"/>
  <c r="AO441" i="4"/>
  <c r="AH441" i="4"/>
  <c r="AB390" i="4"/>
  <c r="AD390" i="4"/>
  <c r="AA390" i="4"/>
  <c r="AO390" i="4"/>
  <c r="AK390" i="4"/>
  <c r="AG390" i="4"/>
  <c r="AI390" i="4"/>
  <c r="Z390" i="4"/>
  <c r="AN390" i="4"/>
  <c r="AH390" i="4"/>
  <c r="AM390" i="4"/>
  <c r="AH1243" i="4"/>
  <c r="AD1243" i="4"/>
  <c r="AN1243" i="4"/>
  <c r="AO1243" i="4"/>
  <c r="AG1243" i="4"/>
  <c r="AK1243" i="4"/>
  <c r="AB1243" i="4"/>
  <c r="AA1243" i="4"/>
  <c r="AM1243" i="4"/>
  <c r="Z1243" i="4"/>
  <c r="AI1243" i="4"/>
  <c r="AH1061" i="4"/>
  <c r="AA1061" i="4"/>
  <c r="AM1061" i="4"/>
  <c r="AG1061" i="4"/>
  <c r="AB1061" i="4"/>
  <c r="AD1061" i="4"/>
  <c r="Z1061" i="4"/>
  <c r="AN1061" i="4"/>
  <c r="AO1061" i="4"/>
  <c r="AK1061" i="4"/>
  <c r="AI1061" i="4"/>
  <c r="Z1657" i="4"/>
  <c r="AB1657" i="4"/>
  <c r="AI1657" i="4"/>
  <c r="AK1657" i="4"/>
  <c r="AH1657" i="4"/>
  <c r="AM1657" i="4"/>
  <c r="AN1657" i="4"/>
  <c r="AG1657" i="4"/>
  <c r="AD1657" i="4"/>
  <c r="AO1657" i="4"/>
  <c r="AA1657" i="4"/>
  <c r="AN245" i="4"/>
  <c r="Z245" i="4"/>
  <c r="AK245" i="4"/>
  <c r="AB245" i="4"/>
  <c r="AA245" i="4"/>
  <c r="AH245" i="4"/>
  <c r="AG245" i="4"/>
  <c r="AO245" i="4"/>
  <c r="AD245" i="4"/>
  <c r="AM245" i="4"/>
  <c r="AI245" i="4"/>
  <c r="AL1030" i="4"/>
  <c r="AO358" i="4"/>
  <c r="AG358" i="4"/>
  <c r="AA358" i="4"/>
  <c r="Z358" i="4"/>
  <c r="AH358" i="4"/>
  <c r="AD358" i="4"/>
  <c r="AB358" i="4"/>
  <c r="AI358" i="4"/>
  <c r="AN358" i="4"/>
  <c r="AK358" i="4"/>
  <c r="AM358" i="4"/>
  <c r="AN647" i="4"/>
  <c r="AB647" i="4"/>
  <c r="AO647" i="4"/>
  <c r="AG647" i="4"/>
  <c r="AK647" i="4"/>
  <c r="AA647" i="4"/>
  <c r="AI647" i="4"/>
  <c r="AH647" i="4"/>
  <c r="AD647" i="4"/>
  <c r="AM647" i="4"/>
  <c r="Z647" i="4"/>
  <c r="AO113" i="4"/>
  <c r="AB113" i="4"/>
  <c r="AI113" i="4"/>
  <c r="AG113" i="4"/>
  <c r="Z113" i="4"/>
  <c r="AA113" i="4"/>
  <c r="AK113" i="4"/>
  <c r="AD113" i="4"/>
  <c r="AM113" i="4"/>
  <c r="AH113" i="4"/>
  <c r="AN113" i="4"/>
  <c r="AL207" i="4"/>
  <c r="Z1020" i="4"/>
  <c r="AH1020" i="4"/>
  <c r="AG1020" i="4"/>
  <c r="AN1020" i="4"/>
  <c r="AD1020" i="4"/>
  <c r="AK1020" i="4"/>
  <c r="AA1020" i="4"/>
  <c r="AO1020" i="4"/>
  <c r="AB1020" i="4"/>
  <c r="AI1020" i="4"/>
  <c r="AM1020" i="4"/>
  <c r="AL296" i="4"/>
  <c r="AO415" i="4"/>
  <c r="AH415" i="4"/>
  <c r="AD415" i="4"/>
  <c r="Z415" i="4"/>
  <c r="AK415" i="4"/>
  <c r="AM415" i="4"/>
  <c r="AA415" i="4"/>
  <c r="AB415" i="4"/>
  <c r="AN415" i="4"/>
  <c r="AI415" i="4"/>
  <c r="AG415" i="4"/>
  <c r="AN869" i="4"/>
  <c r="Z869" i="4"/>
  <c r="AD869" i="4"/>
  <c r="AI869" i="4"/>
  <c r="AK869" i="4"/>
  <c r="AA869" i="4"/>
  <c r="AB869" i="4"/>
  <c r="AH869" i="4"/>
  <c r="AG869" i="4"/>
  <c r="AM869" i="4"/>
  <c r="AO869" i="4"/>
  <c r="Z882" i="4"/>
  <c r="AI882" i="4"/>
  <c r="AA882" i="4"/>
  <c r="AN882" i="4"/>
  <c r="AD882" i="4"/>
  <c r="AO882" i="4"/>
  <c r="AM882" i="4"/>
  <c r="AK882" i="4"/>
  <c r="AB882" i="4"/>
  <c r="AH882" i="4"/>
  <c r="AG882" i="4"/>
  <c r="AO1389" i="4"/>
  <c r="AM1389" i="4"/>
  <c r="Z1389" i="4"/>
  <c r="AN1389" i="4"/>
  <c r="AI1389" i="4"/>
  <c r="AD1389" i="4"/>
  <c r="AK1389" i="4"/>
  <c r="AA1389" i="4"/>
  <c r="AH1389" i="4"/>
  <c r="AG1389" i="4"/>
  <c r="AB1389" i="4"/>
  <c r="AD1531" i="4"/>
  <c r="AI1531" i="4"/>
  <c r="AM1531" i="4"/>
  <c r="AH1531" i="4"/>
  <c r="AO1531" i="4"/>
  <c r="AK1531" i="4"/>
  <c r="AB1531" i="4"/>
  <c r="Z1531" i="4"/>
  <c r="AN1531" i="4"/>
  <c r="AG1531" i="4"/>
  <c r="AA1531" i="4"/>
  <c r="AH269" i="4"/>
  <c r="AM269" i="4"/>
  <c r="AD269" i="4"/>
  <c r="AN269" i="4"/>
  <c r="AA269" i="4"/>
  <c r="AI269" i="4"/>
  <c r="AG269" i="4"/>
  <c r="AB269" i="4"/>
  <c r="Z269" i="4"/>
  <c r="AK269" i="4"/>
  <c r="AO269" i="4"/>
  <c r="AM163" i="4"/>
  <c r="AK163" i="4"/>
  <c r="AA163" i="4"/>
  <c r="AD163" i="4"/>
  <c r="AO163" i="4"/>
  <c r="AG163" i="4"/>
  <c r="AH163" i="4"/>
  <c r="AI163" i="4"/>
  <c r="AN163" i="4"/>
  <c r="AB163" i="4"/>
  <c r="Z163" i="4"/>
  <c r="AO1459" i="4"/>
  <c r="AG1459" i="4"/>
  <c r="AM1459" i="4"/>
  <c r="AK1459" i="4"/>
  <c r="AA1459" i="4"/>
  <c r="Z1459" i="4"/>
  <c r="AN1459" i="4"/>
  <c r="AI1459" i="4"/>
  <c r="AD1459" i="4"/>
  <c r="AH1459" i="4"/>
  <c r="AB1459" i="4"/>
  <c r="AH956" i="4"/>
  <c r="AK956" i="4"/>
  <c r="AA956" i="4"/>
  <c r="Z956" i="4"/>
  <c r="AO956" i="4"/>
  <c r="AI956" i="4"/>
  <c r="AD956" i="4"/>
  <c r="AM956" i="4"/>
  <c r="AN956" i="4"/>
  <c r="AG956" i="4"/>
  <c r="AB956" i="4"/>
  <c r="Z1037" i="4"/>
  <c r="AK1037" i="4"/>
  <c r="AN1037" i="4"/>
  <c r="AB1037" i="4"/>
  <c r="AH1037" i="4"/>
  <c r="AG1037" i="4"/>
  <c r="AO1037" i="4"/>
  <c r="AD1037" i="4"/>
  <c r="AA1037" i="4"/>
  <c r="AI1037" i="4"/>
  <c r="AM1037" i="4"/>
  <c r="AN379" i="4"/>
  <c r="AD379" i="4"/>
  <c r="AO379" i="4"/>
  <c r="AM379" i="4"/>
  <c r="AH379" i="4"/>
  <c r="AA379" i="4"/>
  <c r="AB379" i="4"/>
  <c r="AG379" i="4"/>
  <c r="AI379" i="4"/>
  <c r="Z379" i="4"/>
  <c r="AK379" i="4"/>
  <c r="AD1042" i="4"/>
  <c r="Z1042" i="4"/>
  <c r="AH1042" i="4"/>
  <c r="AB1042" i="4"/>
  <c r="AN1042" i="4"/>
  <c r="AG1042" i="4"/>
  <c r="AA1042" i="4"/>
  <c r="AK1042" i="4"/>
  <c r="AI1042" i="4"/>
  <c r="AM1042" i="4"/>
  <c r="AO1042" i="4"/>
  <c r="AD913" i="4"/>
  <c r="AN913" i="4"/>
  <c r="AI913" i="4"/>
  <c r="AH913" i="4"/>
  <c r="AG913" i="4"/>
  <c r="AB913" i="4"/>
  <c r="AK913" i="4"/>
  <c r="AM913" i="4"/>
  <c r="AO913" i="4"/>
  <c r="Z913" i="4"/>
  <c r="AA913" i="4"/>
  <c r="AI400" i="4"/>
  <c r="AH400" i="4"/>
  <c r="AN400" i="4"/>
  <c r="AB400" i="4"/>
  <c r="Z400" i="4"/>
  <c r="AA400" i="4"/>
  <c r="AG400" i="4"/>
  <c r="AK400" i="4"/>
  <c r="AD400" i="4"/>
  <c r="AM400" i="4"/>
  <c r="AO400" i="4"/>
  <c r="AA1643" i="4"/>
  <c r="Z1643" i="4"/>
  <c r="AI1643" i="4"/>
  <c r="AO1643" i="4"/>
  <c r="AK1643" i="4"/>
  <c r="AM1643" i="4"/>
  <c r="AD1643" i="4"/>
  <c r="AB1643" i="4"/>
  <c r="AH1643" i="4"/>
  <c r="AG1643" i="4"/>
  <c r="AN1643" i="4"/>
  <c r="AL189" i="4"/>
  <c r="AA150" i="4"/>
  <c r="AB150" i="4"/>
  <c r="AH150" i="4"/>
  <c r="AG150" i="4"/>
  <c r="AN150" i="4"/>
  <c r="AI150" i="4"/>
  <c r="AO150" i="4"/>
  <c r="AD150" i="4"/>
  <c r="Z150" i="4"/>
  <c r="AK150" i="4"/>
  <c r="AM150" i="4"/>
  <c r="AA1625" i="4"/>
  <c r="AI1625" i="4"/>
  <c r="AG1625" i="4"/>
  <c r="AH1625" i="4"/>
  <c r="AO1625" i="4"/>
  <c r="AD1625" i="4"/>
  <c r="AN1625" i="4"/>
  <c r="AM1625" i="4"/>
  <c r="Z1625" i="4"/>
  <c r="AK1625" i="4"/>
  <c r="AB1625" i="4"/>
  <c r="AN805" i="4"/>
  <c r="AG805" i="4"/>
  <c r="AH805" i="4"/>
  <c r="AK805" i="4"/>
  <c r="AM805" i="4"/>
  <c r="AB805" i="4"/>
  <c r="Z805" i="4"/>
  <c r="AA805" i="4"/>
  <c r="AD805" i="4"/>
  <c r="AI805" i="4"/>
  <c r="AO805" i="4"/>
  <c r="Z1544" i="4"/>
  <c r="AB1544" i="4"/>
  <c r="AN1544" i="4"/>
  <c r="AO1544" i="4"/>
  <c r="AA1544" i="4"/>
  <c r="AH1544" i="4"/>
  <c r="AK1544" i="4"/>
  <c r="AM1544" i="4"/>
  <c r="AD1544" i="4"/>
  <c r="AI1544" i="4"/>
  <c r="AG1544" i="4"/>
  <c r="AL922" i="4"/>
  <c r="AO1332" i="4"/>
  <c r="AK1332" i="4"/>
  <c r="AA1332" i="4"/>
  <c r="AG1332" i="4"/>
  <c r="AD1332" i="4"/>
  <c r="AI1332" i="4"/>
  <c r="AN1332" i="4"/>
  <c r="AB1332" i="4"/>
  <c r="AH1332" i="4"/>
  <c r="Z1332" i="4"/>
  <c r="AM1332" i="4"/>
  <c r="Z1705" i="4"/>
  <c r="AN1705" i="4"/>
  <c r="AO1705" i="4"/>
  <c r="AB1705" i="4"/>
  <c r="AM1705" i="4"/>
  <c r="AI1705" i="4"/>
  <c r="AA1705" i="4"/>
  <c r="AG1705" i="4"/>
  <c r="AH1705" i="4"/>
  <c r="AD1705" i="4"/>
  <c r="AK1705" i="4"/>
  <c r="AB1717" i="4"/>
  <c r="AD1717" i="4"/>
  <c r="AI1717" i="4"/>
  <c r="AK1717" i="4"/>
  <c r="AG1717" i="4"/>
  <c r="AM1717" i="4"/>
  <c r="AN1717" i="4"/>
  <c r="AA1717" i="4"/>
  <c r="AO1717" i="4"/>
  <c r="Z1717" i="4"/>
  <c r="AH1717" i="4"/>
  <c r="AA1427" i="4"/>
  <c r="AN1427" i="4"/>
  <c r="Z1427" i="4"/>
  <c r="AK1427" i="4"/>
  <c r="AD1427" i="4"/>
  <c r="AB1427" i="4"/>
  <c r="AO1427" i="4"/>
  <c r="AM1427" i="4"/>
  <c r="AH1427" i="4"/>
  <c r="AG1427" i="4"/>
  <c r="AI1427" i="4"/>
  <c r="Z1383" i="4"/>
  <c r="AB1383" i="4"/>
  <c r="AM1383" i="4"/>
  <c r="AH1383" i="4"/>
  <c r="AN1383" i="4"/>
  <c r="AO1383" i="4"/>
  <c r="AA1383" i="4"/>
  <c r="AK1383" i="4"/>
  <c r="AI1383" i="4"/>
  <c r="AG1383" i="4"/>
  <c r="AD1383" i="4"/>
  <c r="AD177" i="4"/>
  <c r="AB177" i="4"/>
  <c r="AG177" i="4"/>
  <c r="AM177" i="4"/>
  <c r="AN177" i="4"/>
  <c r="AH177" i="4"/>
  <c r="AI177" i="4"/>
  <c r="Z177" i="4"/>
  <c r="AK177" i="4"/>
  <c r="AO177" i="4"/>
  <c r="AA177" i="4"/>
  <c r="AN414" i="4"/>
  <c r="AB414" i="4"/>
  <c r="AK414" i="4"/>
  <c r="AG414" i="4"/>
  <c r="Z414" i="4"/>
  <c r="AO414" i="4"/>
  <c r="AH414" i="4"/>
  <c r="AI414" i="4"/>
  <c r="AD414" i="4"/>
  <c r="AA414" i="4"/>
  <c r="AM414" i="4"/>
  <c r="AK1041" i="4"/>
  <c r="AB1041" i="4"/>
  <c r="AI1041" i="4"/>
  <c r="AH1041" i="4"/>
  <c r="AG1041" i="4"/>
  <c r="Z1041" i="4"/>
  <c r="AD1041" i="4"/>
  <c r="AN1041" i="4"/>
  <c r="AA1041" i="4"/>
  <c r="AM1041" i="4"/>
  <c r="AO1041" i="4"/>
  <c r="AD1351" i="4"/>
  <c r="AN1351" i="4"/>
  <c r="AO1351" i="4"/>
  <c r="Z1351" i="4"/>
  <c r="AH1351" i="4"/>
  <c r="AI1351" i="4"/>
  <c r="AM1351" i="4"/>
  <c r="AB1351" i="4"/>
  <c r="AG1351" i="4"/>
  <c r="AA1351" i="4"/>
  <c r="AK1351" i="4"/>
  <c r="AL931" i="4"/>
  <c r="AL422" i="4"/>
  <c r="AA446" i="4"/>
  <c r="AO446" i="4"/>
  <c r="AH446" i="4"/>
  <c r="AG446" i="4"/>
  <c r="Z446" i="4"/>
  <c r="AN446" i="4"/>
  <c r="AM446" i="4"/>
  <c r="AB446" i="4"/>
  <c r="AK446" i="4"/>
  <c r="AD446" i="4"/>
  <c r="AI446" i="4"/>
  <c r="Z290" i="4"/>
  <c r="AM290" i="4"/>
  <c r="AI290" i="4"/>
  <c r="AA290" i="4"/>
  <c r="AN290" i="4"/>
  <c r="AD290" i="4"/>
  <c r="AK290" i="4"/>
  <c r="AB290" i="4"/>
  <c r="AG290" i="4"/>
  <c r="AO290" i="4"/>
  <c r="AH290" i="4"/>
  <c r="AL274" i="4"/>
  <c r="AK1291" i="4"/>
  <c r="Z1291" i="4"/>
  <c r="AH1291" i="4"/>
  <c r="AI1291" i="4"/>
  <c r="AD1291" i="4"/>
  <c r="AM1291" i="4"/>
  <c r="AB1291" i="4"/>
  <c r="AO1291" i="4"/>
  <c r="AN1291" i="4"/>
  <c r="AG1291" i="4"/>
  <c r="AA1291" i="4"/>
  <c r="AL656" i="4"/>
  <c r="AB745" i="4"/>
  <c r="AN745" i="4"/>
  <c r="Z745" i="4"/>
  <c r="AA745" i="4"/>
  <c r="AO745" i="4"/>
  <c r="AK745" i="4"/>
  <c r="AH745" i="4"/>
  <c r="AI745" i="4"/>
  <c r="AG745" i="4"/>
  <c r="AD745" i="4"/>
  <c r="AM745" i="4"/>
  <c r="Z1452" i="4"/>
  <c r="AM1452" i="4"/>
  <c r="AD1452" i="4"/>
  <c r="AN1452" i="4"/>
  <c r="AA1452" i="4"/>
  <c r="AO1452" i="4"/>
  <c r="AH1452" i="4"/>
  <c r="AK1452" i="4"/>
  <c r="AG1452" i="4"/>
  <c r="AB1452" i="4"/>
  <c r="AI1452" i="4"/>
  <c r="AD1502" i="4"/>
  <c r="AB1502" i="4"/>
  <c r="AO1502" i="4"/>
  <c r="AG1502" i="4"/>
  <c r="AA1502" i="4"/>
  <c r="AN1502" i="4"/>
  <c r="AH1502" i="4"/>
  <c r="AI1502" i="4"/>
  <c r="AM1502" i="4"/>
  <c r="Z1502" i="4"/>
  <c r="AK1502" i="4"/>
  <c r="AH1280" i="4"/>
  <c r="AO1280" i="4"/>
  <c r="AK1280" i="4"/>
  <c r="AN1280" i="4"/>
  <c r="AM1280" i="4"/>
  <c r="AA1280" i="4"/>
  <c r="AG1280" i="4"/>
  <c r="Z1280" i="4"/>
  <c r="AD1280" i="4"/>
  <c r="AI1280" i="4"/>
  <c r="AB1280" i="4"/>
  <c r="AL650" i="4"/>
  <c r="AL696" i="4"/>
  <c r="Z989" i="4"/>
  <c r="AO989" i="4"/>
  <c r="AI989" i="4"/>
  <c r="AK989" i="4"/>
  <c r="AG989" i="4"/>
  <c r="AN989" i="4"/>
  <c r="AB989" i="4"/>
  <c r="AM989" i="4"/>
  <c r="AA989" i="4"/>
  <c r="AH989" i="4"/>
  <c r="AD989" i="4"/>
  <c r="AL465" i="4"/>
  <c r="Z757" i="4"/>
  <c r="AH757" i="4"/>
  <c r="AO757" i="4"/>
  <c r="AI757" i="4"/>
  <c r="AM757" i="4"/>
  <c r="AN757" i="4"/>
  <c r="AB757" i="4"/>
  <c r="AK757" i="4"/>
  <c r="AG757" i="4"/>
  <c r="AD757" i="4"/>
  <c r="AA757" i="4"/>
  <c r="Z522" i="4"/>
  <c r="AO522" i="4"/>
  <c r="AK522" i="4"/>
  <c r="AA522" i="4"/>
  <c r="AI522" i="4"/>
  <c r="AD522" i="4"/>
  <c r="AG522" i="4"/>
  <c r="AH522" i="4"/>
  <c r="AN522" i="4"/>
  <c r="AB522" i="4"/>
  <c r="AM522" i="4"/>
  <c r="AA420" i="4"/>
  <c r="AI420" i="4"/>
  <c r="AM420" i="4"/>
  <c r="AO420" i="4"/>
  <c r="Z420" i="4"/>
  <c r="AN420" i="4"/>
  <c r="AG420" i="4"/>
  <c r="AK420" i="4"/>
  <c r="AH420" i="4"/>
  <c r="AD420" i="4"/>
  <c r="AB420" i="4"/>
  <c r="AL1448" i="4"/>
  <c r="AI542" i="4"/>
  <c r="AM542" i="4"/>
  <c r="AO542" i="4"/>
  <c r="Z542" i="4"/>
  <c r="AA542" i="4"/>
  <c r="AN542" i="4"/>
  <c r="AG542" i="4"/>
  <c r="AB542" i="4"/>
  <c r="AH542" i="4"/>
  <c r="AK542" i="4"/>
  <c r="AD542" i="4"/>
  <c r="AM295" i="4"/>
  <c r="AD295" i="4"/>
  <c r="AG295" i="4"/>
  <c r="AA295" i="4"/>
  <c r="AI295" i="4"/>
  <c r="Z295" i="4"/>
  <c r="AK295" i="4"/>
  <c r="AB295" i="4"/>
  <c r="AO295" i="4"/>
  <c r="AN295" i="4"/>
  <c r="AH295" i="4"/>
  <c r="AH320" i="4"/>
  <c r="Z320" i="4"/>
  <c r="AA320" i="4"/>
  <c r="AK320" i="4"/>
  <c r="AO320" i="4"/>
  <c r="AI320" i="4"/>
  <c r="AG320" i="4"/>
  <c r="AM320" i="4"/>
  <c r="AN320" i="4"/>
  <c r="AB320" i="4"/>
  <c r="AD320" i="4"/>
  <c r="AL863" i="4"/>
  <c r="AO824" i="4"/>
  <c r="Z824" i="4"/>
  <c r="AG824" i="4"/>
  <c r="AB824" i="4"/>
  <c r="AK824" i="4"/>
  <c r="AD824" i="4"/>
  <c r="AN824" i="4"/>
  <c r="AA824" i="4"/>
  <c r="AI824" i="4"/>
  <c r="AH824" i="4"/>
  <c r="AM824" i="4"/>
  <c r="AD418" i="4"/>
  <c r="AO418" i="4"/>
  <c r="AG418" i="4"/>
  <c r="AA418" i="4"/>
  <c r="AB418" i="4"/>
  <c r="Z418" i="4"/>
  <c r="AK418" i="4"/>
  <c r="AM418" i="4"/>
  <c r="AN418" i="4"/>
  <c r="AI418" i="4"/>
  <c r="AH418" i="4"/>
  <c r="AI296" i="4"/>
  <c r="AM296" i="4"/>
  <c r="AN296" i="4"/>
  <c r="AD296" i="4"/>
  <c r="AA296" i="4"/>
  <c r="AO296" i="4"/>
  <c r="AG296" i="4"/>
  <c r="Z296" i="4"/>
  <c r="AB296" i="4"/>
  <c r="AK296" i="4"/>
  <c r="AH296" i="4"/>
  <c r="Z1492" i="4"/>
  <c r="AH1492" i="4"/>
  <c r="AK1492" i="4"/>
  <c r="AO1492" i="4"/>
  <c r="AB1492" i="4"/>
  <c r="AA1492" i="4"/>
  <c r="AI1492" i="4"/>
  <c r="AM1492" i="4"/>
  <c r="AG1492" i="4"/>
  <c r="AD1492" i="4"/>
  <c r="AN1492" i="4"/>
  <c r="AA1275" i="4"/>
  <c r="AI1275" i="4"/>
  <c r="AG1275" i="4"/>
  <c r="AN1275" i="4"/>
  <c r="AB1275" i="4"/>
  <c r="Z1275" i="4"/>
  <c r="AD1275" i="4"/>
  <c r="AK1275" i="4"/>
  <c r="AH1275" i="4"/>
  <c r="AO1275" i="4"/>
  <c r="AM1275" i="4"/>
  <c r="AN932" i="4"/>
  <c r="AG932" i="4"/>
  <c r="AO932" i="4"/>
  <c r="AM932" i="4"/>
  <c r="AI932" i="4"/>
  <c r="AD932" i="4"/>
  <c r="AK932" i="4"/>
  <c r="AB932" i="4"/>
  <c r="AA932" i="4"/>
  <c r="AH932" i="4"/>
  <c r="Z932" i="4"/>
  <c r="AM754" i="4"/>
  <c r="AD754" i="4"/>
  <c r="AK754" i="4"/>
  <c r="Z754" i="4"/>
  <c r="AA754" i="4"/>
  <c r="AB754" i="4"/>
  <c r="AG754" i="4"/>
  <c r="AH754" i="4"/>
  <c r="AN754" i="4"/>
  <c r="AO754" i="4"/>
  <c r="AI754" i="4"/>
  <c r="AN1109" i="4"/>
  <c r="AB1109" i="4"/>
  <c r="AM1109" i="4"/>
  <c r="AH1109" i="4"/>
  <c r="AI1109" i="4"/>
  <c r="Z1109" i="4"/>
  <c r="AK1109" i="4"/>
  <c r="AA1109" i="4"/>
  <c r="AD1109" i="4"/>
  <c r="AO1109" i="4"/>
  <c r="AG1109" i="4"/>
  <c r="AD291" i="4"/>
  <c r="AG291" i="4"/>
  <c r="AK291" i="4"/>
  <c r="AN291" i="4"/>
  <c r="AB291" i="4"/>
  <c r="AH291" i="4"/>
  <c r="AM291" i="4"/>
  <c r="AO291" i="4"/>
  <c r="Z291" i="4"/>
  <c r="AA291" i="4"/>
  <c r="AI291" i="4"/>
  <c r="AO235" i="4"/>
  <c r="AA235" i="4"/>
  <c r="AH235" i="4"/>
  <c r="AD235" i="4"/>
  <c r="AK235" i="4"/>
  <c r="AM235" i="4"/>
  <c r="AB235" i="4"/>
  <c r="AI235" i="4"/>
  <c r="AG235" i="4"/>
  <c r="Z235" i="4"/>
  <c r="AN235" i="4"/>
  <c r="AB211" i="4"/>
  <c r="AK211" i="4"/>
  <c r="AI211" i="4"/>
  <c r="AN211" i="4"/>
  <c r="AD211" i="4"/>
  <c r="AM211" i="4"/>
  <c r="Z211" i="4"/>
  <c r="AG211" i="4"/>
  <c r="AO211" i="4"/>
  <c r="AA211" i="4"/>
  <c r="AH211" i="4"/>
  <c r="AI1415" i="4"/>
  <c r="AG1415" i="4"/>
  <c r="AH1415" i="4"/>
  <c r="AO1415" i="4"/>
  <c r="AK1415" i="4"/>
  <c r="AA1415" i="4"/>
  <c r="Z1415" i="4"/>
  <c r="AN1415" i="4"/>
  <c r="AM1415" i="4"/>
  <c r="AB1415" i="4"/>
  <c r="AD1415" i="4"/>
  <c r="AG716" i="4"/>
  <c r="AA716" i="4"/>
  <c r="Z716" i="4"/>
  <c r="AO716" i="4"/>
  <c r="AB716" i="4"/>
  <c r="AD716" i="4"/>
  <c r="AI716" i="4"/>
  <c r="AN716" i="4"/>
  <c r="AM716" i="4"/>
  <c r="AK716" i="4"/>
  <c r="AH716" i="4"/>
  <c r="AI676" i="4"/>
  <c r="Z676" i="4"/>
  <c r="AG676" i="4"/>
  <c r="AK676" i="4"/>
  <c r="AM676" i="4"/>
  <c r="AO676" i="4"/>
  <c r="AN676" i="4"/>
  <c r="AB676" i="4"/>
  <c r="AH676" i="4"/>
  <c r="AA676" i="4"/>
  <c r="AD676" i="4"/>
  <c r="AD1030" i="4"/>
  <c r="AN1030" i="4"/>
  <c r="AG1030" i="4"/>
  <c r="AI1030" i="4"/>
  <c r="AH1030" i="4"/>
  <c r="Z1030" i="4"/>
  <c r="AM1030" i="4"/>
  <c r="AB1030" i="4"/>
  <c r="AO1030" i="4"/>
  <c r="AK1030" i="4"/>
  <c r="AA1030" i="4"/>
  <c r="AO1566" i="4"/>
  <c r="AD1566" i="4"/>
  <c r="Z1566" i="4"/>
  <c r="AH1566" i="4"/>
  <c r="AK1566" i="4"/>
  <c r="AG1566" i="4"/>
  <c r="AN1566" i="4"/>
  <c r="AM1566" i="4"/>
  <c r="AB1566" i="4"/>
  <c r="AI1566" i="4"/>
  <c r="AA1566" i="4"/>
  <c r="AM332" i="4"/>
  <c r="AD332" i="4"/>
  <c r="AN332" i="4"/>
  <c r="AO332" i="4"/>
  <c r="Z332" i="4"/>
  <c r="AG332" i="4"/>
  <c r="AK332" i="4"/>
  <c r="AB332" i="4"/>
  <c r="AA332" i="4"/>
  <c r="AH332" i="4"/>
  <c r="AI332" i="4"/>
  <c r="AK679" i="4"/>
  <c r="AO679" i="4"/>
  <c r="Z679" i="4"/>
  <c r="AB679" i="4"/>
  <c r="AI679" i="4"/>
  <c r="AH679" i="4"/>
  <c r="AD679" i="4"/>
  <c r="AM679" i="4"/>
  <c r="AA679" i="4"/>
  <c r="AN679" i="4"/>
  <c r="AG679" i="4"/>
  <c r="AK1560" i="4"/>
  <c r="AG1560" i="4"/>
  <c r="AB1560" i="4"/>
  <c r="AA1560" i="4"/>
  <c r="AI1560" i="4"/>
  <c r="Z1560" i="4"/>
  <c r="AD1560" i="4"/>
  <c r="AN1560" i="4"/>
  <c r="AM1560" i="4"/>
  <c r="AH1560" i="4"/>
  <c r="AO1560" i="4"/>
  <c r="AM598" i="4"/>
  <c r="AI598" i="4"/>
  <c r="Z598" i="4"/>
  <c r="AK598" i="4"/>
  <c r="AN598" i="4"/>
  <c r="AH598" i="4"/>
  <c r="AO598" i="4"/>
  <c r="AA598" i="4"/>
  <c r="AD598" i="4"/>
  <c r="AB598" i="4"/>
  <c r="AG598" i="4"/>
  <c r="AG385" i="4"/>
  <c r="AA385" i="4"/>
  <c r="AM385" i="4"/>
  <c r="AB385" i="4"/>
  <c r="AK385" i="4"/>
  <c r="AN385" i="4"/>
  <c r="Z385" i="4"/>
  <c r="AD385" i="4"/>
  <c r="AH385" i="4"/>
  <c r="AI385" i="4"/>
  <c r="AO385" i="4"/>
  <c r="AI460" i="4"/>
  <c r="AN460" i="4"/>
  <c r="AG460" i="4"/>
  <c r="AO460" i="4"/>
  <c r="AK460" i="4"/>
  <c r="AD460" i="4"/>
  <c r="AB460" i="4"/>
  <c r="AH460" i="4"/>
  <c r="Z460" i="4"/>
  <c r="AA460" i="4"/>
  <c r="AM460" i="4"/>
  <c r="AG1274" i="4"/>
  <c r="Z1274" i="4"/>
  <c r="AK1274" i="4"/>
  <c r="AA1274" i="4"/>
  <c r="AB1274" i="4"/>
  <c r="AI1274" i="4"/>
  <c r="AD1274" i="4"/>
  <c r="AN1274" i="4"/>
  <c r="AM1274" i="4"/>
  <c r="AO1274" i="4"/>
  <c r="AH1274" i="4"/>
  <c r="AG1028" i="4"/>
  <c r="AA1028" i="4"/>
  <c r="AK1028" i="4"/>
  <c r="Z1028" i="4"/>
  <c r="AD1028" i="4"/>
  <c r="AH1028" i="4"/>
  <c r="AM1028" i="4"/>
  <c r="AB1028" i="4"/>
  <c r="AN1028" i="4"/>
  <c r="AO1028" i="4"/>
  <c r="AI1028" i="4"/>
  <c r="AL1244" i="4"/>
  <c r="AM467" i="4"/>
  <c r="AN467" i="4"/>
  <c r="AO467" i="4"/>
  <c r="AG467" i="4"/>
  <c r="AA467" i="4"/>
  <c r="AI467" i="4"/>
  <c r="AB467" i="4"/>
  <c r="AK467" i="4"/>
  <c r="AD467" i="4"/>
  <c r="Z467" i="4"/>
  <c r="AH467" i="4"/>
  <c r="AG595" i="4"/>
  <c r="Z595" i="4"/>
  <c r="AN595" i="4"/>
  <c r="AK595" i="4"/>
  <c r="AA595" i="4"/>
  <c r="AM595" i="4"/>
  <c r="AO595" i="4"/>
  <c r="AD595" i="4"/>
  <c r="AI595" i="4"/>
  <c r="AB595" i="4"/>
  <c r="AH595" i="4"/>
  <c r="AI1162" i="4"/>
  <c r="AN1162" i="4"/>
  <c r="Z1162" i="4"/>
  <c r="AD1162" i="4"/>
  <c r="AA1162" i="4"/>
  <c r="AB1162" i="4"/>
  <c r="AG1162" i="4"/>
  <c r="AO1162" i="4"/>
  <c r="AH1162" i="4"/>
  <c r="AK1162" i="4"/>
  <c r="AM1162" i="4"/>
  <c r="Z392" i="4"/>
  <c r="AG392" i="4"/>
  <c r="AM392" i="4"/>
  <c r="AK392" i="4"/>
  <c r="AA392" i="4"/>
  <c r="AO392" i="4"/>
  <c r="AH392" i="4"/>
  <c r="AN392" i="4"/>
  <c r="AI392" i="4"/>
  <c r="AD392" i="4"/>
  <c r="AB392" i="4"/>
  <c r="AO421" i="4"/>
  <c r="AI421" i="4"/>
  <c r="AM421" i="4"/>
  <c r="Z421" i="4"/>
  <c r="AH421" i="4"/>
  <c r="AG421" i="4"/>
  <c r="AB421" i="4"/>
  <c r="AK421" i="4"/>
  <c r="AN421" i="4"/>
  <c r="AA421" i="4"/>
  <c r="AD421" i="4"/>
  <c r="AA592" i="4"/>
  <c r="AG592" i="4"/>
  <c r="AD592" i="4"/>
  <c r="AH592" i="4"/>
  <c r="Z592" i="4"/>
  <c r="AI592" i="4"/>
  <c r="AO592" i="4"/>
  <c r="AB592" i="4"/>
  <c r="AM592" i="4"/>
  <c r="AN592" i="4"/>
  <c r="AK592" i="4"/>
  <c r="AK1649" i="4"/>
  <c r="Z1649" i="4"/>
  <c r="AI1649" i="4"/>
  <c r="AD1649" i="4"/>
  <c r="AH1649" i="4"/>
  <c r="AB1649" i="4"/>
  <c r="AA1649" i="4"/>
  <c r="AO1649" i="4"/>
  <c r="AG1649" i="4"/>
  <c r="AN1649" i="4"/>
  <c r="AM1649" i="4"/>
  <c r="AD1300" i="4"/>
  <c r="AO1300" i="4"/>
  <c r="AK1300" i="4"/>
  <c r="AB1300" i="4"/>
  <c r="AN1300" i="4"/>
  <c r="AI1300" i="4"/>
  <c r="AM1300" i="4"/>
  <c r="AG1300" i="4"/>
  <c r="AH1300" i="4"/>
  <c r="AA1300" i="4"/>
  <c r="Z1300" i="4"/>
  <c r="AL369" i="4"/>
  <c r="Z363" i="4"/>
  <c r="AH363" i="4"/>
  <c r="AO363" i="4"/>
  <c r="AK363" i="4"/>
  <c r="AI363" i="4"/>
  <c r="AD363" i="4"/>
  <c r="AA363" i="4"/>
  <c r="AN363" i="4"/>
  <c r="AB363" i="4"/>
  <c r="AM363" i="4"/>
  <c r="AG363" i="4"/>
  <c r="AI1192" i="4"/>
  <c r="AG1192" i="4"/>
  <c r="AN1192" i="4"/>
  <c r="AH1192" i="4"/>
  <c r="AB1192" i="4"/>
  <c r="Z1192" i="4"/>
  <c r="AM1192" i="4"/>
  <c r="AO1192" i="4"/>
  <c r="AD1192" i="4"/>
  <c r="AA1192" i="4"/>
  <c r="AK1192" i="4"/>
  <c r="AL998" i="4"/>
  <c r="AI1494" i="4"/>
  <c r="AB1494" i="4"/>
  <c r="AA1494" i="4"/>
  <c r="AN1494" i="4"/>
  <c r="AM1494" i="4"/>
  <c r="AD1494" i="4"/>
  <c r="AK1494" i="4"/>
  <c r="Z1494" i="4"/>
  <c r="AH1494" i="4"/>
  <c r="AG1494" i="4"/>
  <c r="AO1494" i="4"/>
  <c r="AD1411" i="4"/>
  <c r="AM1411" i="4"/>
  <c r="AO1411" i="4"/>
  <c r="AG1411" i="4"/>
  <c r="AI1411" i="4"/>
  <c r="Z1411" i="4"/>
  <c r="AA1411" i="4"/>
  <c r="AB1411" i="4"/>
  <c r="AH1411" i="4"/>
  <c r="AN1411" i="4"/>
  <c r="AK1411" i="4"/>
  <c r="AI673" i="4"/>
  <c r="AB673" i="4"/>
  <c r="AD673" i="4"/>
  <c r="AK673" i="4"/>
  <c r="AH673" i="4"/>
  <c r="AO673" i="4"/>
  <c r="AG673" i="4"/>
  <c r="AN673" i="4"/>
  <c r="AM673" i="4"/>
  <c r="Z673" i="4"/>
  <c r="AA673" i="4"/>
  <c r="AN422" i="4"/>
  <c r="AI422" i="4"/>
  <c r="AH422" i="4"/>
  <c r="AA422" i="4"/>
  <c r="AG422" i="4"/>
  <c r="AB422" i="4"/>
  <c r="AD422" i="4"/>
  <c r="AK422" i="4"/>
  <c r="AM422" i="4"/>
  <c r="AO422" i="4"/>
  <c r="Z422" i="4"/>
  <c r="AB456" i="4"/>
  <c r="AK456" i="4"/>
  <c r="AD456" i="4"/>
  <c r="AI456" i="4"/>
  <c r="Z456" i="4"/>
  <c r="AG456" i="4"/>
  <c r="AH456" i="4"/>
  <c r="AN456" i="4"/>
  <c r="AO456" i="4"/>
  <c r="AM456" i="4"/>
  <c r="AA456" i="4"/>
  <c r="AO1371" i="4"/>
  <c r="AM1371" i="4"/>
  <c r="AI1371" i="4"/>
  <c r="AA1371" i="4"/>
  <c r="AK1371" i="4"/>
  <c r="Z1371" i="4"/>
  <c r="AH1371" i="4"/>
  <c r="AD1371" i="4"/>
  <c r="AN1371" i="4"/>
  <c r="AG1371" i="4"/>
  <c r="AB1371" i="4"/>
  <c r="AO384" i="4"/>
  <c r="AB384" i="4"/>
  <c r="AA384" i="4"/>
  <c r="AN384" i="4"/>
  <c r="AK384" i="4"/>
  <c r="AM384" i="4"/>
  <c r="AH384" i="4"/>
  <c r="AG384" i="4"/>
  <c r="AI384" i="4"/>
  <c r="Z384" i="4"/>
  <c r="AD384" i="4"/>
  <c r="AH1656" i="4"/>
  <c r="AM1656" i="4"/>
  <c r="AA1656" i="4"/>
  <c r="AB1656" i="4"/>
  <c r="AK1656" i="4"/>
  <c r="Z1656" i="4"/>
  <c r="AG1656" i="4"/>
  <c r="AD1656" i="4"/>
  <c r="AO1656" i="4"/>
  <c r="AI1656" i="4"/>
  <c r="AN1656" i="4"/>
  <c r="AA317" i="4"/>
  <c r="Z317" i="4"/>
  <c r="AO317" i="4"/>
  <c r="AD317" i="4"/>
  <c r="AG317" i="4"/>
  <c r="AN317" i="4"/>
  <c r="AI317" i="4"/>
  <c r="AB317" i="4"/>
  <c r="AH317" i="4"/>
  <c r="AK317" i="4"/>
  <c r="AM317" i="4"/>
  <c r="AL123" i="4"/>
  <c r="AG469" i="4"/>
  <c r="AB469" i="4"/>
  <c r="AH469" i="4"/>
  <c r="AM469" i="4"/>
  <c r="Z469" i="4"/>
  <c r="AI469" i="4"/>
  <c r="AD469" i="4"/>
  <c r="AO469" i="4"/>
  <c r="AN469" i="4"/>
  <c r="AK469" i="4"/>
  <c r="AA469" i="4"/>
  <c r="AL815" i="4"/>
  <c r="AK881" i="4"/>
  <c r="AH881" i="4"/>
  <c r="Z881" i="4"/>
  <c r="AG881" i="4"/>
  <c r="AD881" i="4"/>
  <c r="AI881" i="4"/>
  <c r="AM881" i="4"/>
  <c r="AO881" i="4"/>
  <c r="AN881" i="4"/>
  <c r="AA881" i="4"/>
  <c r="AB881" i="4"/>
  <c r="AO768" i="4"/>
  <c r="AH768" i="4"/>
  <c r="Z768" i="4"/>
  <c r="AD768" i="4"/>
  <c r="AB768" i="4"/>
  <c r="AN768" i="4"/>
  <c r="AI768" i="4"/>
  <c r="AM768" i="4"/>
  <c r="AG768" i="4"/>
  <c r="AA768" i="4"/>
  <c r="AK768" i="4"/>
  <c r="AH776" i="4"/>
  <c r="AD776" i="4"/>
  <c r="AB776" i="4"/>
  <c r="AM776" i="4"/>
  <c r="AK776" i="4"/>
  <c r="AA776" i="4"/>
  <c r="AI776" i="4"/>
  <c r="AG776" i="4"/>
  <c r="Z776" i="4"/>
  <c r="AO776" i="4"/>
  <c r="AN776" i="4"/>
  <c r="AL1190" i="4"/>
  <c r="AN539" i="4"/>
  <c r="AK539" i="4"/>
  <c r="AM539" i="4"/>
  <c r="Z539" i="4"/>
  <c r="AD539" i="4"/>
  <c r="AB539" i="4"/>
  <c r="AI539" i="4"/>
  <c r="AG539" i="4"/>
  <c r="AO539" i="4"/>
  <c r="AA539" i="4"/>
  <c r="AH539" i="4"/>
  <c r="AN1540" i="4"/>
  <c r="AD1540" i="4"/>
  <c r="AH1540" i="4"/>
  <c r="AO1540" i="4"/>
  <c r="AM1540" i="4"/>
  <c r="AI1540" i="4"/>
  <c r="Z1540" i="4"/>
  <c r="AG1540" i="4"/>
  <c r="AA1540" i="4"/>
  <c r="AB1540" i="4"/>
  <c r="AK1540" i="4"/>
  <c r="AH144" i="4"/>
  <c r="AD144" i="4"/>
  <c r="AB144" i="4"/>
  <c r="AN144" i="4"/>
  <c r="AO144" i="4"/>
  <c r="AG144" i="4"/>
  <c r="Z144" i="4"/>
  <c r="AI144" i="4"/>
  <c r="AM144" i="4"/>
  <c r="AA144" i="4"/>
  <c r="AK144" i="4"/>
  <c r="AL610" i="4"/>
  <c r="Z449" i="4"/>
  <c r="AI449" i="4"/>
  <c r="AA449" i="4"/>
  <c r="AO449" i="4"/>
  <c r="AM449" i="4"/>
  <c r="AB449" i="4"/>
  <c r="AD449" i="4"/>
  <c r="AK449" i="4"/>
  <c r="AN449" i="4"/>
  <c r="AH449" i="4"/>
  <c r="AG449" i="4"/>
  <c r="AN448" i="4"/>
  <c r="AI448" i="4"/>
  <c r="AM448" i="4"/>
  <c r="AA448" i="4"/>
  <c r="AB448" i="4"/>
  <c r="AG448" i="4"/>
  <c r="AO448" i="4"/>
  <c r="AH448" i="4"/>
  <c r="AD448" i="4"/>
  <c r="AK448" i="4"/>
  <c r="Z448" i="4"/>
  <c r="AL256" i="4"/>
  <c r="AD1229" i="4"/>
  <c r="AB1229" i="4"/>
  <c r="AI1229" i="4"/>
  <c r="AG1229" i="4"/>
  <c r="Z1229" i="4"/>
  <c r="AH1229" i="4"/>
  <c r="AA1229" i="4"/>
  <c r="AK1229" i="4"/>
  <c r="AM1229" i="4"/>
  <c r="AO1229" i="4"/>
  <c r="AN1229" i="4"/>
  <c r="AH259" i="4"/>
  <c r="Z259" i="4"/>
  <c r="AB259" i="4"/>
  <c r="AA259" i="4"/>
  <c r="AK259" i="4"/>
  <c r="AM259" i="4"/>
  <c r="AG259" i="4"/>
  <c r="AI259" i="4"/>
  <c r="AN259" i="4"/>
  <c r="AO259" i="4"/>
  <c r="AD259" i="4"/>
  <c r="AL522" i="4"/>
  <c r="AN1098" i="4"/>
  <c r="AD1098" i="4"/>
  <c r="AO1098" i="4"/>
  <c r="Z1098" i="4"/>
  <c r="AB1098" i="4"/>
  <c r="AG1098" i="4"/>
  <c r="AI1098" i="4"/>
  <c r="AH1098" i="4"/>
  <c r="AM1098" i="4"/>
  <c r="AA1098" i="4"/>
  <c r="AK1098" i="4"/>
  <c r="AL537" i="4"/>
  <c r="AK1465" i="4"/>
  <c r="AB1465" i="4"/>
  <c r="Z1465" i="4"/>
  <c r="AN1465" i="4"/>
  <c r="AI1465" i="4"/>
  <c r="AA1465" i="4"/>
  <c r="AG1465" i="4"/>
  <c r="AM1465" i="4"/>
  <c r="AO1465" i="4"/>
  <c r="AH1465" i="4"/>
  <c r="AD1465" i="4"/>
  <c r="AM635" i="4"/>
  <c r="AA635" i="4"/>
  <c r="AH635" i="4"/>
  <c r="AI635" i="4"/>
  <c r="AK635" i="4"/>
  <c r="AO635" i="4"/>
  <c r="Z635" i="4"/>
  <c r="AG635" i="4"/>
  <c r="AN635" i="4"/>
  <c r="AD635" i="4"/>
  <c r="AB635" i="4"/>
  <c r="AL318" i="4"/>
  <c r="AM1376" i="4"/>
  <c r="Z1376" i="4"/>
  <c r="AD1376" i="4"/>
  <c r="AA1376" i="4"/>
  <c r="AH1376" i="4"/>
  <c r="AO1376" i="4"/>
  <c r="AG1376" i="4"/>
  <c r="AN1376" i="4"/>
  <c r="AB1376" i="4"/>
  <c r="AI1376" i="4"/>
  <c r="AK1376" i="4"/>
  <c r="AL473" i="4"/>
  <c r="AH252" i="4"/>
  <c r="AM252" i="4"/>
  <c r="AK252" i="4"/>
  <c r="AN252" i="4"/>
  <c r="AD252" i="4"/>
  <c r="AO252" i="4"/>
  <c r="AB252" i="4"/>
  <c r="Z252" i="4"/>
  <c r="AA252" i="4"/>
  <c r="AG252" i="4"/>
  <c r="AI252" i="4"/>
  <c r="AL752" i="4"/>
  <c r="AL112" i="4"/>
  <c r="AL584" i="4"/>
  <c r="AA1514" i="4"/>
  <c r="Z1514" i="4"/>
  <c r="AG1514" i="4"/>
  <c r="AO1514" i="4"/>
  <c r="AM1514" i="4"/>
  <c r="AH1514" i="4"/>
  <c r="AD1514" i="4"/>
  <c r="AB1514" i="4"/>
  <c r="AN1514" i="4"/>
  <c r="AI1514" i="4"/>
  <c r="AK1514" i="4"/>
  <c r="AM851" i="4"/>
  <c r="AN851" i="4"/>
  <c r="AI851" i="4"/>
  <c r="AG851" i="4"/>
  <c r="AK851" i="4"/>
  <c r="AA851" i="4"/>
  <c r="AD851" i="4"/>
  <c r="AB851" i="4"/>
  <c r="AH851" i="4"/>
  <c r="AO851" i="4"/>
  <c r="Z851" i="4"/>
  <c r="AN850" i="4"/>
  <c r="AB850" i="4"/>
  <c r="AG850" i="4"/>
  <c r="AO850" i="4"/>
  <c r="AM850" i="4"/>
  <c r="AK850" i="4"/>
  <c r="Z850" i="4"/>
  <c r="AI850" i="4"/>
  <c r="AH850" i="4"/>
  <c r="AA850" i="4"/>
  <c r="AD850" i="4"/>
  <c r="AA980" i="4"/>
  <c r="AN980" i="4"/>
  <c r="AI980" i="4"/>
  <c r="AO980" i="4"/>
  <c r="Z980" i="4"/>
  <c r="AD980" i="4"/>
  <c r="AH980" i="4"/>
  <c r="AM980" i="4"/>
  <c r="AG980" i="4"/>
  <c r="AB980" i="4"/>
  <c r="AK980" i="4"/>
  <c r="AL899" i="4"/>
  <c r="AG1471" i="4"/>
  <c r="AB1471" i="4"/>
  <c r="AI1471" i="4"/>
  <c r="AD1471" i="4"/>
  <c r="AO1471" i="4"/>
  <c r="AA1471" i="4"/>
  <c r="AM1471" i="4"/>
  <c r="AN1471" i="4"/>
  <c r="Z1471" i="4"/>
  <c r="AH1471" i="4"/>
  <c r="AK1471" i="4"/>
  <c r="AN232" i="4"/>
  <c r="Z232" i="4"/>
  <c r="AK232" i="4"/>
  <c r="AH232" i="4"/>
  <c r="AM232" i="4"/>
  <c r="AI232" i="4"/>
  <c r="AB232" i="4"/>
  <c r="AA232" i="4"/>
  <c r="AO232" i="4"/>
  <c r="AD232" i="4"/>
  <c r="AG232" i="4"/>
  <c r="Z335" i="4"/>
  <c r="AA335" i="4"/>
  <c r="AB335" i="4"/>
  <c r="AK335" i="4"/>
  <c r="AG335" i="4"/>
  <c r="AH335" i="4"/>
  <c r="AM335" i="4"/>
  <c r="AD335" i="4"/>
  <c r="AI335" i="4"/>
  <c r="AN335" i="4"/>
  <c r="AO335" i="4"/>
  <c r="AI1632" i="4"/>
  <c r="Z1632" i="4"/>
  <c r="AO1632" i="4"/>
  <c r="AH1632" i="4"/>
  <c r="AA1632" i="4"/>
  <c r="AK1632" i="4"/>
  <c r="AN1632" i="4"/>
  <c r="AG1632" i="4"/>
  <c r="AB1632" i="4"/>
  <c r="AM1632" i="4"/>
  <c r="AD1632" i="4"/>
  <c r="AL684" i="4"/>
  <c r="AH513" i="4"/>
  <c r="AI513" i="4"/>
  <c r="AB513" i="4"/>
  <c r="AA513" i="4"/>
  <c r="Z513" i="4"/>
  <c r="AN513" i="4"/>
  <c r="AO513" i="4"/>
  <c r="AK513" i="4"/>
  <c r="AG513" i="4"/>
  <c r="AM513" i="4"/>
  <c r="AD513" i="4"/>
  <c r="AB205" i="4"/>
  <c r="AN205" i="4"/>
  <c r="AD205" i="4"/>
  <c r="AM205" i="4"/>
  <c r="AK205" i="4"/>
  <c r="AO205" i="4"/>
  <c r="AG205" i="4"/>
  <c r="Z205" i="4"/>
  <c r="AI205" i="4"/>
  <c r="AH205" i="4"/>
  <c r="AA205" i="4"/>
  <c r="AI940" i="4"/>
  <c r="AM940" i="4"/>
  <c r="AO940" i="4"/>
  <c r="AD940" i="4"/>
  <c r="AH940" i="4"/>
  <c r="AK940" i="4"/>
  <c r="AN940" i="4"/>
  <c r="Z940" i="4"/>
  <c r="AB940" i="4"/>
  <c r="AA940" i="4"/>
  <c r="AG940" i="4"/>
  <c r="AN822" i="4"/>
  <c r="Z822" i="4"/>
  <c r="AK822" i="4"/>
  <c r="AD822" i="4"/>
  <c r="AB822" i="4"/>
  <c r="AO822" i="4"/>
  <c r="AA822" i="4"/>
  <c r="AG822" i="4"/>
  <c r="AI822" i="4"/>
  <c r="AM822" i="4"/>
  <c r="AH822" i="4"/>
  <c r="AN871" i="4"/>
  <c r="AD871" i="4"/>
  <c r="AA871" i="4"/>
  <c r="AK871" i="4"/>
  <c r="Z871" i="4"/>
  <c r="AH871" i="4"/>
  <c r="AM871" i="4"/>
  <c r="AO871" i="4"/>
  <c r="AI871" i="4"/>
  <c r="AG871" i="4"/>
  <c r="AB871" i="4"/>
  <c r="AL412" i="4"/>
  <c r="AD819" i="4"/>
  <c r="AH819" i="4"/>
  <c r="AG819" i="4"/>
  <c r="Z819" i="4"/>
  <c r="AB819" i="4"/>
  <c r="AO819" i="4"/>
  <c r="AM819" i="4"/>
  <c r="AK819" i="4"/>
  <c r="AN819" i="4"/>
  <c r="AI819" i="4"/>
  <c r="AA819" i="4"/>
  <c r="Z1444" i="4"/>
  <c r="AO1444" i="4"/>
  <c r="AG1444" i="4"/>
  <c r="AK1444" i="4"/>
  <c r="AH1444" i="4"/>
  <c r="AN1444" i="4"/>
  <c r="AD1444" i="4"/>
  <c r="AB1444" i="4"/>
  <c r="AI1444" i="4"/>
  <c r="AA1444" i="4"/>
  <c r="AM1444" i="4"/>
  <c r="AO170" i="4"/>
  <c r="AH170" i="4"/>
  <c r="AK170" i="4"/>
  <c r="AA170" i="4"/>
  <c r="AN170" i="4"/>
  <c r="AD170" i="4"/>
  <c r="AM170" i="4"/>
  <c r="AG170" i="4"/>
  <c r="Z170" i="4"/>
  <c r="AB170" i="4"/>
  <c r="AI170" i="4"/>
  <c r="AL241" i="4"/>
  <c r="AO1569" i="4"/>
  <c r="AD1569" i="4"/>
  <c r="AI1569" i="4"/>
  <c r="AA1569" i="4"/>
  <c r="AG1569" i="4"/>
  <c r="AH1569" i="4"/>
  <c r="AB1569" i="4"/>
  <c r="AN1569" i="4"/>
  <c r="AM1569" i="4"/>
  <c r="AK1569" i="4"/>
  <c r="Z1569" i="4"/>
  <c r="AL542" i="4"/>
  <c r="AN600" i="4"/>
  <c r="AB600" i="4"/>
  <c r="AO600" i="4"/>
  <c r="AD600" i="4"/>
  <c r="AK600" i="4"/>
  <c r="Z600" i="4"/>
  <c r="AG600" i="4"/>
  <c r="AA600" i="4"/>
  <c r="AI600" i="4"/>
  <c r="AH600" i="4"/>
  <c r="AM600" i="4"/>
  <c r="AL180" i="4"/>
  <c r="AI454" i="4"/>
  <c r="AB454" i="4"/>
  <c r="AO454" i="4"/>
  <c r="AH454" i="4"/>
  <c r="AG454" i="4"/>
  <c r="AN454" i="4"/>
  <c r="AD454" i="4"/>
  <c r="AK454" i="4"/>
  <c r="AM454" i="4"/>
  <c r="AA454" i="4"/>
  <c r="Z454" i="4"/>
  <c r="AG856" i="4"/>
  <c r="Z856" i="4"/>
  <c r="AB856" i="4"/>
  <c r="AN856" i="4"/>
  <c r="AM856" i="4"/>
  <c r="AO856" i="4"/>
  <c r="AH856" i="4"/>
  <c r="AK856" i="4"/>
  <c r="AA856" i="4"/>
  <c r="AD856" i="4"/>
  <c r="AI856" i="4"/>
  <c r="AL174" i="4"/>
  <c r="AI1644" i="4"/>
  <c r="AK1644" i="4"/>
  <c r="AM1644" i="4"/>
  <c r="AA1644" i="4"/>
  <c r="AG1644" i="4"/>
  <c r="AN1644" i="4"/>
  <c r="Z1644" i="4"/>
  <c r="AD1644" i="4"/>
  <c r="AH1644" i="4"/>
  <c r="AO1644" i="4"/>
  <c r="AB1644" i="4"/>
  <c r="AO1102" i="4"/>
  <c r="AA1102" i="4"/>
  <c r="AG1102" i="4"/>
  <c r="AM1102" i="4"/>
  <c r="AH1102" i="4"/>
  <c r="AB1102" i="4"/>
  <c r="AK1102" i="4"/>
  <c r="AI1102" i="4"/>
  <c r="Z1102" i="4"/>
  <c r="AD1102" i="4"/>
  <c r="AN1102" i="4"/>
  <c r="AD810" i="4"/>
  <c r="AH810" i="4"/>
  <c r="AI810" i="4"/>
  <c r="AN810" i="4"/>
  <c r="Z810" i="4"/>
  <c r="AM810" i="4"/>
  <c r="AO810" i="4"/>
  <c r="AB810" i="4"/>
  <c r="AA810" i="4"/>
  <c r="AK810" i="4"/>
  <c r="AG810" i="4"/>
  <c r="Z934" i="4"/>
  <c r="AM934" i="4"/>
  <c r="AH934" i="4"/>
  <c r="AN934" i="4"/>
  <c r="AD934" i="4"/>
  <c r="AO934" i="4"/>
  <c r="AA934" i="4"/>
  <c r="AI934" i="4"/>
  <c r="AB934" i="4"/>
  <c r="AK934" i="4"/>
  <c r="AG934" i="4"/>
  <c r="AD550" i="4"/>
  <c r="AA550" i="4"/>
  <c r="AM550" i="4"/>
  <c r="AH550" i="4"/>
  <c r="AN550" i="4"/>
  <c r="AK550" i="4"/>
  <c r="AO550" i="4"/>
  <c r="AG550" i="4"/>
  <c r="AB550" i="4"/>
  <c r="Z550" i="4"/>
  <c r="AI550" i="4"/>
  <c r="AN1512" i="4"/>
  <c r="AI1512" i="4"/>
  <c r="AM1512" i="4"/>
  <c r="AO1512" i="4"/>
  <c r="AG1512" i="4"/>
  <c r="Z1512" i="4"/>
  <c r="AH1512" i="4"/>
  <c r="AA1512" i="4"/>
  <c r="AD1512" i="4"/>
  <c r="AB1512" i="4"/>
  <c r="AK1512" i="4"/>
  <c r="AI1671" i="4"/>
  <c r="Z1671" i="4"/>
  <c r="AO1671" i="4"/>
  <c r="AK1671" i="4"/>
  <c r="AD1671" i="4"/>
  <c r="AA1671" i="4"/>
  <c r="AB1671" i="4"/>
  <c r="AN1671" i="4"/>
  <c r="AH1671" i="4"/>
  <c r="AG1671" i="4"/>
  <c r="AM1671" i="4"/>
  <c r="AA961" i="4"/>
  <c r="AM961" i="4"/>
  <c r="AO961" i="4"/>
  <c r="AG961" i="4"/>
  <c r="AH961" i="4"/>
  <c r="AN961" i="4"/>
  <c r="AI961" i="4"/>
  <c r="AK961" i="4"/>
  <c r="AD961" i="4"/>
  <c r="AB961" i="4"/>
  <c r="Z961" i="4"/>
  <c r="AD842" i="4"/>
  <c r="Z842" i="4"/>
  <c r="AA842" i="4"/>
  <c r="AG842" i="4"/>
  <c r="AO842" i="4"/>
  <c r="AN842" i="4"/>
  <c r="AK842" i="4"/>
  <c r="AM842" i="4"/>
  <c r="AH842" i="4"/>
  <c r="AI842" i="4"/>
  <c r="AH1046" i="4"/>
  <c r="AI1046" i="4"/>
  <c r="AN1046" i="4"/>
  <c r="AO1046" i="4"/>
  <c r="AA1046" i="4"/>
  <c r="AK1046" i="4"/>
  <c r="AB1046" i="4"/>
  <c r="AD1046" i="4"/>
  <c r="AG1046" i="4"/>
  <c r="AM1046" i="4"/>
  <c r="Z1046" i="4"/>
  <c r="AH826" i="4"/>
  <c r="Z826" i="4"/>
  <c r="AB826" i="4"/>
  <c r="AI826" i="4"/>
  <c r="AO826" i="4"/>
  <c r="AN826" i="4"/>
  <c r="AK826" i="4"/>
  <c r="AM826" i="4"/>
  <c r="AG826" i="4"/>
  <c r="AD826" i="4"/>
  <c r="AA826" i="4"/>
  <c r="AA324" i="4"/>
  <c r="AM324" i="4"/>
  <c r="AD324" i="4"/>
  <c r="AI324" i="4"/>
  <c r="AG324" i="4"/>
  <c r="Z324" i="4"/>
  <c r="AN324" i="4"/>
  <c r="AK324" i="4"/>
  <c r="AB324" i="4"/>
  <c r="AH324" i="4"/>
  <c r="AO324" i="4"/>
  <c r="AL714" i="4"/>
  <c r="AH584" i="4"/>
  <c r="AI584" i="4"/>
  <c r="AM584" i="4"/>
  <c r="AA584" i="4"/>
  <c r="AB584" i="4"/>
  <c r="AK584" i="4"/>
  <c r="AO584" i="4"/>
  <c r="Z584" i="4"/>
  <c r="AN584" i="4"/>
  <c r="AG584" i="4"/>
  <c r="AD584" i="4"/>
  <c r="AB975" i="4"/>
  <c r="AA975" i="4"/>
  <c r="AI975" i="4"/>
  <c r="AG975" i="4"/>
  <c r="AN975" i="4"/>
  <c r="AD975" i="4"/>
  <c r="AH975" i="4"/>
  <c r="AK975" i="4"/>
  <c r="AM975" i="4"/>
  <c r="AO975" i="4"/>
  <c r="Z975" i="4"/>
  <c r="AG237" i="4"/>
  <c r="AI237" i="4"/>
  <c r="AD237" i="4"/>
  <c r="AM237" i="4"/>
  <c r="AH237" i="4"/>
  <c r="AK237" i="4"/>
  <c r="AN237" i="4"/>
  <c r="AA237" i="4"/>
  <c r="Z237" i="4"/>
  <c r="AB237" i="4"/>
  <c r="AO237" i="4"/>
  <c r="AK1480" i="4"/>
  <c r="AN1480" i="4"/>
  <c r="AO1480" i="4"/>
  <c r="Z1480" i="4"/>
  <c r="AB1480" i="4"/>
  <c r="AD1480" i="4"/>
  <c r="AM1480" i="4"/>
  <c r="AG1480" i="4"/>
  <c r="AI1480" i="4"/>
  <c r="AH1480" i="4"/>
  <c r="AA1480" i="4"/>
  <c r="AL640" i="4"/>
  <c r="AK954" i="4"/>
  <c r="AO954" i="4"/>
  <c r="Z954" i="4"/>
  <c r="AD954" i="4"/>
  <c r="AA954" i="4"/>
  <c r="AI954" i="4"/>
  <c r="AH954" i="4"/>
  <c r="AB954" i="4"/>
  <c r="AN954" i="4"/>
  <c r="AM954" i="4"/>
  <c r="AG954" i="4"/>
  <c r="AI128" i="4"/>
  <c r="AN128" i="4"/>
  <c r="AM128" i="4"/>
  <c r="AH128" i="4"/>
  <c r="AD128" i="4"/>
  <c r="AA128" i="4"/>
  <c r="AO128" i="4"/>
  <c r="Z128" i="4"/>
  <c r="AK128" i="4"/>
  <c r="AG128" i="4"/>
  <c r="AB128" i="4"/>
  <c r="AB1298" i="4"/>
  <c r="AA1298" i="4"/>
  <c r="AI1298" i="4"/>
  <c r="AH1298" i="4"/>
  <c r="AD1298" i="4"/>
  <c r="AG1298" i="4"/>
  <c r="AO1298" i="4"/>
  <c r="AM1298" i="4"/>
  <c r="AN1298" i="4"/>
  <c r="AK1298" i="4"/>
  <c r="Z1298" i="4"/>
  <c r="AA887" i="4"/>
  <c r="AN887" i="4"/>
  <c r="AB887" i="4"/>
  <c r="Z887" i="4"/>
  <c r="AG887" i="4"/>
  <c r="AI887" i="4"/>
  <c r="AM887" i="4"/>
  <c r="AK887" i="4"/>
  <c r="AO887" i="4"/>
  <c r="AH887" i="4"/>
  <c r="AD887" i="4"/>
  <c r="AK1219" i="4"/>
  <c r="AG1219" i="4"/>
  <c r="AN1219" i="4"/>
  <c r="AH1219" i="4"/>
  <c r="AM1219" i="4"/>
  <c r="Z1219" i="4"/>
  <c r="AD1219" i="4"/>
  <c r="AO1219" i="4"/>
  <c r="AB1219" i="4"/>
  <c r="AI1219" i="4"/>
  <c r="AA1219" i="4"/>
  <c r="AH623" i="4"/>
  <c r="AA623" i="4"/>
  <c r="AO623" i="4"/>
  <c r="AD623" i="4"/>
  <c r="AK623" i="4"/>
  <c r="Z623" i="4"/>
  <c r="AN623" i="4"/>
  <c r="AM623" i="4"/>
  <c r="AB623" i="4"/>
  <c r="AG623" i="4"/>
  <c r="AI623" i="4"/>
  <c r="AL518" i="4"/>
  <c r="AL570" i="4"/>
  <c r="AD599" i="4"/>
  <c r="AG599" i="4"/>
  <c r="AK599" i="4"/>
  <c r="Z599" i="4"/>
  <c r="AB599" i="4"/>
  <c r="AO599" i="4"/>
  <c r="AM599" i="4"/>
  <c r="AA599" i="4"/>
  <c r="AN599" i="4"/>
  <c r="AI599" i="4"/>
  <c r="AH599" i="4"/>
  <c r="AL1370" i="4"/>
  <c r="AG1601" i="4"/>
  <c r="AI1601" i="4"/>
  <c r="AM1601" i="4"/>
  <c r="AA1601" i="4"/>
  <c r="AN1601" i="4"/>
  <c r="AK1601" i="4"/>
  <c r="Z1601" i="4"/>
  <c r="AD1601" i="4"/>
  <c r="AB1601" i="4"/>
  <c r="AO1601" i="4"/>
  <c r="AH1601" i="4"/>
  <c r="AG1129" i="4"/>
  <c r="AA1129" i="4"/>
  <c r="AI1129" i="4"/>
  <c r="AN1129" i="4"/>
  <c r="AM1129" i="4"/>
  <c r="AK1129" i="4"/>
  <c r="AO1129" i="4"/>
  <c r="Z1129" i="4"/>
  <c r="AB1129" i="4"/>
  <c r="AD1129" i="4"/>
  <c r="AH1129" i="4"/>
  <c r="AN999" i="4"/>
  <c r="AA999" i="4"/>
  <c r="AB999" i="4"/>
  <c r="AM999" i="4"/>
  <c r="AG999" i="4"/>
  <c r="Z999" i="4"/>
  <c r="AO999" i="4"/>
  <c r="AI999" i="4"/>
  <c r="AD999" i="4"/>
  <c r="AH999" i="4"/>
  <c r="AK999" i="4"/>
  <c r="AM1575" i="4"/>
  <c r="AA1575" i="4"/>
  <c r="AI1575" i="4"/>
  <c r="AN1575" i="4"/>
  <c r="Z1575" i="4"/>
  <c r="AO1575" i="4"/>
  <c r="AD1575" i="4"/>
  <c r="AH1575" i="4"/>
  <c r="AB1575" i="4"/>
  <c r="AK1575" i="4"/>
  <c r="AG1575" i="4"/>
  <c r="AB430" i="4"/>
  <c r="AG430" i="4"/>
  <c r="AM430" i="4"/>
  <c r="AI430" i="4"/>
  <c r="AH430" i="4"/>
  <c r="AA430" i="4"/>
  <c r="AK430" i="4"/>
  <c r="AD430" i="4"/>
  <c r="AN430" i="4"/>
  <c r="Z430" i="4"/>
  <c r="AO430" i="4"/>
  <c r="AK974" i="4"/>
  <c r="AO974" i="4"/>
  <c r="AH974" i="4"/>
  <c r="AN974" i="4"/>
  <c r="AM974" i="4"/>
  <c r="AD974" i="4"/>
  <c r="AA974" i="4"/>
  <c r="AI974" i="4"/>
  <c r="AG974" i="4"/>
  <c r="AB974" i="4"/>
  <c r="Z974" i="4"/>
  <c r="AM983" i="4"/>
  <c r="Z983" i="4"/>
  <c r="AK983" i="4"/>
  <c r="AO983" i="4"/>
  <c r="AD983" i="4"/>
  <c r="AH983" i="4"/>
  <c r="AN983" i="4"/>
  <c r="AA983" i="4"/>
  <c r="AI983" i="4"/>
  <c r="AB983" i="4"/>
  <c r="AG983" i="4"/>
  <c r="AM1481" i="4"/>
  <c r="AH1481" i="4"/>
  <c r="Z1481" i="4"/>
  <c r="AN1481" i="4"/>
  <c r="AI1481" i="4"/>
  <c r="AA1481" i="4"/>
  <c r="AD1481" i="4"/>
  <c r="AB1481" i="4"/>
  <c r="AG1481" i="4"/>
  <c r="AK1481" i="4"/>
  <c r="AO1481" i="4"/>
  <c r="AO524" i="4"/>
  <c r="AI524" i="4"/>
  <c r="AA524" i="4"/>
  <c r="AM524" i="4"/>
  <c r="AG524" i="4"/>
  <c r="AK524" i="4"/>
  <c r="AH524" i="4"/>
  <c r="AB524" i="4"/>
  <c r="Z524" i="4"/>
  <c r="AD524" i="4"/>
  <c r="AN524" i="4"/>
  <c r="AL315" i="4"/>
  <c r="AA280" i="4"/>
  <c r="AB280" i="4"/>
  <c r="AN280" i="4"/>
  <c r="Z280" i="4"/>
  <c r="AM280" i="4"/>
  <c r="AD280" i="4"/>
  <c r="AK280" i="4"/>
  <c r="AH280" i="4"/>
  <c r="AO280" i="4"/>
  <c r="AI280" i="4"/>
  <c r="AG280" i="4"/>
  <c r="AO1123" i="4"/>
  <c r="AM1123" i="4"/>
  <c r="AB1123" i="4"/>
  <c r="AA1123" i="4"/>
  <c r="Z1123" i="4"/>
  <c r="AH1123" i="4"/>
  <c r="AK1123" i="4"/>
  <c r="AI1123" i="4"/>
  <c r="AD1123" i="4"/>
  <c r="AG1123" i="4"/>
  <c r="AN1123" i="4"/>
  <c r="AL813" i="4"/>
  <c r="AO689" i="4"/>
  <c r="AG689" i="4"/>
  <c r="AB689" i="4"/>
  <c r="AD689" i="4"/>
  <c r="AM689" i="4"/>
  <c r="AI689" i="4"/>
  <c r="AN689" i="4"/>
  <c r="AK689" i="4"/>
  <c r="Z689" i="4"/>
  <c r="AA689" i="4"/>
  <c r="AH689" i="4"/>
  <c r="Z735" i="4"/>
  <c r="AI735" i="4"/>
  <c r="AM735" i="4"/>
  <c r="AK735" i="4"/>
  <c r="AO735" i="4"/>
  <c r="AH735" i="4"/>
  <c r="AA735" i="4"/>
  <c r="AB735" i="4"/>
  <c r="AD735" i="4"/>
  <c r="AG735" i="4"/>
  <c r="AN735" i="4"/>
  <c r="AL173" i="4"/>
  <c r="AB950" i="4"/>
  <c r="AN950" i="4"/>
  <c r="AD950" i="4"/>
  <c r="Z950" i="4"/>
  <c r="AA950" i="4"/>
  <c r="AK950" i="4"/>
  <c r="AM950" i="4"/>
  <c r="AO950" i="4"/>
  <c r="AH950" i="4"/>
  <c r="AI950" i="4"/>
  <c r="AG950" i="4"/>
  <c r="AI1005" i="4"/>
  <c r="Z1005" i="4"/>
  <c r="AM1005" i="4"/>
  <c r="AH1005" i="4"/>
  <c r="AA1005" i="4"/>
  <c r="AN1005" i="4"/>
  <c r="AO1005" i="4"/>
  <c r="AK1005" i="4"/>
  <c r="AB1005" i="4"/>
  <c r="AD1005" i="4"/>
  <c r="AG1005" i="4"/>
  <c r="AM1418" i="4"/>
  <c r="AB1418" i="4"/>
  <c r="AN1418" i="4"/>
  <c r="Z1418" i="4"/>
  <c r="AD1418" i="4"/>
  <c r="AI1418" i="4"/>
  <c r="AO1418" i="4"/>
  <c r="AA1418" i="4"/>
  <c r="AK1418" i="4"/>
  <c r="AH1418" i="4"/>
  <c r="AG1418" i="4"/>
  <c r="AI1431" i="4"/>
  <c r="AK1431" i="4"/>
  <c r="AG1431" i="4"/>
  <c r="AM1431" i="4"/>
  <c r="AN1431" i="4"/>
  <c r="AA1431" i="4"/>
  <c r="Z1431" i="4"/>
  <c r="AB1431" i="4"/>
  <c r="AH1431" i="4"/>
  <c r="AO1431" i="4"/>
  <c r="AD1431" i="4"/>
  <c r="AL760" i="4"/>
  <c r="AM189" i="4"/>
  <c r="AA189" i="4"/>
  <c r="AK189" i="4"/>
  <c r="AB189" i="4"/>
  <c r="AN189" i="4"/>
  <c r="AI189" i="4"/>
  <c r="AO189" i="4"/>
  <c r="Z189" i="4"/>
  <c r="AD189" i="4"/>
  <c r="AH189" i="4"/>
  <c r="AG189" i="4"/>
  <c r="AH494" i="4"/>
  <c r="AK494" i="4"/>
  <c r="AM494" i="4"/>
  <c r="AN494" i="4"/>
  <c r="AO494" i="4"/>
  <c r="Z494" i="4"/>
  <c r="AA494" i="4"/>
  <c r="AI494" i="4"/>
  <c r="AB494" i="4"/>
  <c r="AD494" i="4"/>
  <c r="AG494" i="4"/>
  <c r="AM240" i="4"/>
  <c r="AB240" i="4"/>
  <c r="AN240" i="4"/>
  <c r="AD240" i="4"/>
  <c r="Z240" i="4"/>
  <c r="AH240" i="4"/>
  <c r="AI240" i="4"/>
  <c r="AA240" i="4"/>
  <c r="AK240" i="4"/>
  <c r="AO240" i="4"/>
  <c r="AG240" i="4"/>
  <c r="AM984" i="4"/>
  <c r="AH984" i="4"/>
  <c r="AO984" i="4"/>
  <c r="AI984" i="4"/>
  <c r="Z984" i="4"/>
  <c r="AB984" i="4"/>
  <c r="AG984" i="4"/>
  <c r="AN984" i="4"/>
  <c r="AA984" i="4"/>
  <c r="AD984" i="4"/>
  <c r="AK984" i="4"/>
  <c r="AI648" i="4"/>
  <c r="AK648" i="4"/>
  <c r="AM648" i="4"/>
  <c r="AH648" i="4"/>
  <c r="AB648" i="4"/>
  <c r="AN648" i="4"/>
  <c r="Z648" i="4"/>
  <c r="AO648" i="4"/>
  <c r="AA648" i="4"/>
  <c r="AG648" i="4"/>
  <c r="AD648" i="4"/>
  <c r="AL1455" i="4"/>
  <c r="AH1342" i="4"/>
  <c r="AN1342" i="4"/>
  <c r="AB1342" i="4"/>
  <c r="AD1342" i="4"/>
  <c r="AA1342" i="4"/>
  <c r="AG1342" i="4"/>
  <c r="AO1342" i="4"/>
  <c r="AK1342" i="4"/>
  <c r="Z1342" i="4"/>
  <c r="AI1342" i="4"/>
  <c r="AM1342" i="4"/>
  <c r="AD1124" i="4"/>
  <c r="AI1124" i="4"/>
  <c r="AG1124" i="4"/>
  <c r="AH1124" i="4"/>
  <c r="AM1124" i="4"/>
  <c r="AN1124" i="4"/>
  <c r="AB1124" i="4"/>
  <c r="AO1124" i="4"/>
  <c r="AA1124" i="4"/>
  <c r="AK1124" i="4"/>
  <c r="Z1124" i="4"/>
  <c r="AH1021" i="4"/>
  <c r="AM1021" i="4"/>
  <c r="AB1021" i="4"/>
  <c r="AA1021" i="4"/>
  <c r="AO1021" i="4"/>
  <c r="AK1021" i="4"/>
  <c r="AD1021" i="4"/>
  <c r="Z1021" i="4"/>
  <c r="AN1021" i="4"/>
  <c r="AG1021" i="4"/>
  <c r="AI1021" i="4"/>
  <c r="AO928" i="4"/>
  <c r="AI928" i="4"/>
  <c r="AG928" i="4"/>
  <c r="AB928" i="4"/>
  <c r="AD928" i="4"/>
  <c r="AM928" i="4"/>
  <c r="Z928" i="4"/>
  <c r="AA928" i="4"/>
  <c r="AH928" i="4"/>
  <c r="AK928" i="4"/>
  <c r="AN928" i="4"/>
  <c r="AM1002" i="4"/>
  <c r="AO1002" i="4"/>
  <c r="AD1002" i="4"/>
  <c r="AA1002" i="4"/>
  <c r="AB1002" i="4"/>
  <c r="AN1002" i="4"/>
  <c r="AK1002" i="4"/>
  <c r="AG1002" i="4"/>
  <c r="AI1002" i="4"/>
  <c r="Z1002" i="4"/>
  <c r="AH1002" i="4"/>
  <c r="AL523" i="4"/>
  <c r="AO915" i="4"/>
  <c r="AN915" i="4"/>
  <c r="AG915" i="4"/>
  <c r="AD915" i="4"/>
  <c r="AA915" i="4"/>
  <c r="AK915" i="4"/>
  <c r="AM915" i="4"/>
  <c r="AI915" i="4"/>
  <c r="Z915" i="4"/>
  <c r="AH915" i="4"/>
  <c r="AB915" i="4"/>
  <c r="AL1088" i="4"/>
  <c r="AA742" i="4"/>
  <c r="AO742" i="4"/>
  <c r="AB742" i="4"/>
  <c r="AK742" i="4"/>
  <c r="Z742" i="4"/>
  <c r="AN742" i="4"/>
  <c r="AG742" i="4"/>
  <c r="AI742" i="4"/>
  <c r="AD742" i="4"/>
  <c r="AM742" i="4"/>
  <c r="AH742" i="4"/>
  <c r="Z743" i="4"/>
  <c r="AK743" i="4"/>
  <c r="AO743" i="4"/>
  <c r="AG743" i="4"/>
  <c r="AN743" i="4"/>
  <c r="AB743" i="4"/>
  <c r="AM743" i="4"/>
  <c r="AA743" i="4"/>
  <c r="AH743" i="4"/>
  <c r="AD743" i="4"/>
  <c r="AI743" i="4"/>
  <c r="AM427" i="4"/>
  <c r="AO427" i="4"/>
  <c r="AB427" i="4"/>
  <c r="AG427" i="4"/>
  <c r="AI427" i="4"/>
  <c r="AA427" i="4"/>
  <c r="AH427" i="4"/>
  <c r="AN427" i="4"/>
  <c r="AK427" i="4"/>
  <c r="AD427" i="4"/>
  <c r="Z427" i="4"/>
  <c r="AD1226" i="4"/>
  <c r="AK1226" i="4"/>
  <c r="AG1226" i="4"/>
  <c r="AO1226" i="4"/>
  <c r="AB1226" i="4"/>
  <c r="AI1226" i="4"/>
  <c r="AH1226" i="4"/>
  <c r="AN1226" i="4"/>
  <c r="AM1226" i="4"/>
  <c r="AA1226" i="4"/>
  <c r="Z1226" i="4"/>
  <c r="AN120" i="4"/>
  <c r="AI120" i="4"/>
  <c r="AD120" i="4"/>
  <c r="AB120" i="4"/>
  <c r="AO120" i="4"/>
  <c r="AG120" i="4"/>
  <c r="AH120" i="4"/>
  <c r="AK120" i="4"/>
  <c r="AA120" i="4"/>
  <c r="AM120" i="4"/>
  <c r="Z120" i="4"/>
  <c r="AD1091" i="4"/>
  <c r="AM1091" i="4"/>
  <c r="AO1091" i="4"/>
  <c r="Z1091" i="4"/>
  <c r="AK1091" i="4"/>
  <c r="AG1091" i="4"/>
  <c r="AN1091" i="4"/>
  <c r="AA1091" i="4"/>
  <c r="AB1091" i="4"/>
  <c r="AI1091" i="4"/>
  <c r="AH1091" i="4"/>
  <c r="AN1338" i="4"/>
  <c r="AI1338" i="4"/>
  <c r="AO1338" i="4"/>
  <c r="AK1338" i="4"/>
  <c r="AD1338" i="4"/>
  <c r="AA1338" i="4"/>
  <c r="AG1338" i="4"/>
  <c r="AH1338" i="4"/>
  <c r="Z1338" i="4"/>
  <c r="AM1338" i="4"/>
  <c r="AB1338" i="4"/>
  <c r="AO911" i="4"/>
  <c r="Z911" i="4"/>
  <c r="AI911" i="4"/>
  <c r="AG911" i="4"/>
  <c r="AB911" i="4"/>
  <c r="AM911" i="4"/>
  <c r="AA911" i="4"/>
  <c r="AN911" i="4"/>
  <c r="AD911" i="4"/>
  <c r="AH911" i="4"/>
  <c r="AK911" i="4"/>
  <c r="AN1513" i="4"/>
  <c r="AH1513" i="4"/>
  <c r="AD1513" i="4"/>
  <c r="AO1513" i="4"/>
  <c r="AG1513" i="4"/>
  <c r="AK1513" i="4"/>
  <c r="AI1513" i="4"/>
  <c r="AA1513" i="4"/>
  <c r="Z1513" i="4"/>
  <c r="AB1513" i="4"/>
  <c r="AM1513" i="4"/>
  <c r="AL219" i="4"/>
  <c r="Z1529" i="4"/>
  <c r="AN1529" i="4"/>
  <c r="AB1529" i="4"/>
  <c r="AH1529" i="4"/>
  <c r="AI1529" i="4"/>
  <c r="AD1529" i="4"/>
  <c r="AK1529" i="4"/>
  <c r="AM1529" i="4"/>
  <c r="AO1529" i="4"/>
  <c r="AG1529" i="4"/>
  <c r="AA1529" i="4"/>
  <c r="AG1568" i="4"/>
  <c r="AB1568" i="4"/>
  <c r="AH1568" i="4"/>
  <c r="AO1568" i="4"/>
  <c r="AD1568" i="4"/>
  <c r="AN1568" i="4"/>
  <c r="AM1568" i="4"/>
  <c r="AK1568" i="4"/>
  <c r="AA1568" i="4"/>
  <c r="AI1568" i="4"/>
  <c r="Z1568" i="4"/>
  <c r="AO1072" i="4"/>
  <c r="AG1072" i="4"/>
  <c r="AA1072" i="4"/>
  <c r="AH1072" i="4"/>
  <c r="AM1072" i="4"/>
  <c r="AB1072" i="4"/>
  <c r="AI1072" i="4"/>
  <c r="AN1072" i="4"/>
  <c r="AD1072" i="4"/>
  <c r="AK1072" i="4"/>
  <c r="Z1072" i="4"/>
  <c r="AL478" i="4"/>
  <c r="AN1584" i="4"/>
  <c r="Z1584" i="4"/>
  <c r="AH1584" i="4"/>
  <c r="AM1584" i="4"/>
  <c r="AG1584" i="4"/>
  <c r="AK1584" i="4"/>
  <c r="AD1584" i="4"/>
  <c r="AB1584" i="4"/>
  <c r="AO1584" i="4"/>
  <c r="AA1584" i="4"/>
  <c r="AI1584" i="4"/>
  <c r="AB1076" i="4"/>
  <c r="AK1076" i="4"/>
  <c r="Z1076" i="4"/>
  <c r="AM1076" i="4"/>
  <c r="AA1076" i="4"/>
  <c r="AN1076" i="4"/>
  <c r="AD1076" i="4"/>
  <c r="AH1076" i="4"/>
  <c r="AG1076" i="4"/>
  <c r="AO1076" i="4"/>
  <c r="AI1076" i="4"/>
  <c r="AD231" i="4"/>
  <c r="AO231" i="4"/>
  <c r="AB231" i="4"/>
  <c r="AA231" i="4"/>
  <c r="Z231" i="4"/>
  <c r="AH231" i="4"/>
  <c r="AM231" i="4"/>
  <c r="AK231" i="4"/>
  <c r="AI231" i="4"/>
  <c r="AN231" i="4"/>
  <c r="AG231" i="4"/>
  <c r="AO1326" i="4"/>
  <c r="AM1326" i="4"/>
  <c r="AI1326" i="4"/>
  <c r="Z1326" i="4"/>
  <c r="AB1326" i="4"/>
  <c r="AK1326" i="4"/>
  <c r="AH1326" i="4"/>
  <c r="AG1326" i="4"/>
  <c r="AA1326" i="4"/>
  <c r="AD1326" i="4"/>
  <c r="AN1326" i="4"/>
  <c r="AL489" i="4"/>
  <c r="Z304" i="4"/>
  <c r="AM304" i="4"/>
  <c r="AG304" i="4"/>
  <c r="AD304" i="4"/>
  <c r="AH304" i="4"/>
  <c r="AN304" i="4"/>
  <c r="AA304" i="4"/>
  <c r="AK304" i="4"/>
  <c r="AB304" i="4"/>
  <c r="AO304" i="4"/>
  <c r="AI304" i="4"/>
  <c r="AH1441" i="4"/>
  <c r="Z1441" i="4"/>
  <c r="AB1441" i="4"/>
  <c r="AG1441" i="4"/>
  <c r="AI1441" i="4"/>
  <c r="AM1441" i="4"/>
  <c r="AO1441" i="4"/>
  <c r="AK1441" i="4"/>
  <c r="AN1441" i="4"/>
  <c r="AA1441" i="4"/>
  <c r="AD1441" i="4"/>
  <c r="AA135" i="4"/>
  <c r="Z135" i="4"/>
  <c r="AO135" i="4"/>
  <c r="AK135" i="4"/>
  <c r="AM135" i="4"/>
  <c r="AG135" i="4"/>
  <c r="AH135" i="4"/>
  <c r="AN135" i="4"/>
  <c r="AI135" i="4"/>
  <c r="AD135" i="4"/>
  <c r="AB135" i="4"/>
  <c r="AH823" i="4"/>
  <c r="AD823" i="4"/>
  <c r="AO823" i="4"/>
  <c r="AM823" i="4"/>
  <c r="AB823" i="4"/>
  <c r="AA823" i="4"/>
  <c r="Z823" i="4"/>
  <c r="AK823" i="4"/>
  <c r="AI823" i="4"/>
  <c r="AG823" i="4"/>
  <c r="AN823" i="4"/>
  <c r="AL460" i="4"/>
  <c r="AL276" i="4"/>
  <c r="AB160" i="4"/>
  <c r="AG160" i="4"/>
  <c r="AI160" i="4"/>
  <c r="AD160" i="4"/>
  <c r="AO160" i="4"/>
  <c r="AH160" i="4"/>
  <c r="AK160" i="4"/>
  <c r="AA160" i="4"/>
  <c r="AM160" i="4"/>
  <c r="AN160" i="4"/>
  <c r="Z160" i="4"/>
  <c r="AG817" i="4"/>
  <c r="AI817" i="4"/>
  <c r="AD817" i="4"/>
  <c r="AN817" i="4"/>
  <c r="AH817" i="4"/>
  <c r="AM817" i="4"/>
  <c r="AA817" i="4"/>
  <c r="AB817" i="4"/>
  <c r="AK817" i="4"/>
  <c r="Z817" i="4"/>
  <c r="AO817" i="4"/>
  <c r="AL952" i="4"/>
  <c r="AN1106" i="4"/>
  <c r="AD1106" i="4"/>
  <c r="AK1106" i="4"/>
  <c r="AI1106" i="4"/>
  <c r="AM1106" i="4"/>
  <c r="Z1106" i="4"/>
  <c r="AG1106" i="4"/>
  <c r="AO1106" i="4"/>
  <c r="AA1106" i="4"/>
  <c r="AB1106" i="4"/>
  <c r="AH1106" i="4"/>
  <c r="AL1242" i="4"/>
  <c r="AL1002" i="4"/>
  <c r="AB203" i="4"/>
  <c r="AO203" i="4"/>
  <c r="AK203" i="4"/>
  <c r="Z203" i="4"/>
  <c r="AH203" i="4"/>
  <c r="AD203" i="4"/>
  <c r="AA203" i="4"/>
  <c r="AM203" i="4"/>
  <c r="AI203" i="4"/>
  <c r="AN203" i="4"/>
  <c r="AG203" i="4"/>
  <c r="AG1248" i="4"/>
  <c r="AN1248" i="4"/>
  <c r="AO1248" i="4"/>
  <c r="AD1248" i="4"/>
  <c r="AH1248" i="4"/>
  <c r="AM1248" i="4"/>
  <c r="Z1248" i="4"/>
  <c r="AI1248" i="4"/>
  <c r="AB1248" i="4"/>
  <c r="AA1248" i="4"/>
  <c r="AK1248" i="4"/>
  <c r="AI690" i="4"/>
  <c r="AA690" i="4"/>
  <c r="Z690" i="4"/>
  <c r="AO690" i="4"/>
  <c r="AD690" i="4"/>
  <c r="AK690" i="4"/>
  <c r="AM690" i="4"/>
  <c r="AN690" i="4"/>
  <c r="AG690" i="4"/>
  <c r="AH690" i="4"/>
  <c r="AB690" i="4"/>
  <c r="AH331" i="4"/>
  <c r="AK331" i="4"/>
  <c r="AO331" i="4"/>
  <c r="AI331" i="4"/>
  <c r="AM331" i="4"/>
  <c r="Z331" i="4"/>
  <c r="AA331" i="4"/>
  <c r="AB331" i="4"/>
  <c r="AG331" i="4"/>
  <c r="AD331" i="4"/>
  <c r="AN331" i="4"/>
  <c r="AA651" i="4"/>
  <c r="AM651" i="4"/>
  <c r="AD651" i="4"/>
  <c r="AK651" i="4"/>
  <c r="AI651" i="4"/>
  <c r="AH651" i="4"/>
  <c r="AN651" i="4"/>
  <c r="AB651" i="4"/>
  <c r="Z651" i="4"/>
  <c r="AG651" i="4"/>
  <c r="AO651" i="4"/>
  <c r="AN1247" i="4"/>
  <c r="AG1247" i="4"/>
  <c r="AO1247" i="4"/>
  <c r="AK1247" i="4"/>
  <c r="AD1247" i="4"/>
  <c r="AH1247" i="4"/>
  <c r="AM1247" i="4"/>
  <c r="Z1247" i="4"/>
  <c r="AA1247" i="4"/>
  <c r="AB1247" i="4"/>
  <c r="AI1247" i="4"/>
  <c r="AK1234" i="4"/>
  <c r="AA1234" i="4"/>
  <c r="Z1234" i="4"/>
  <c r="AO1234" i="4"/>
  <c r="AN1234" i="4"/>
  <c r="AM1234" i="4"/>
  <c r="AI1234" i="4"/>
  <c r="AH1234" i="4"/>
  <c r="AB1234" i="4"/>
  <c r="AD1234" i="4"/>
  <c r="AG1234" i="4"/>
  <c r="AL559" i="4"/>
  <c r="AL286" i="4"/>
  <c r="AB244" i="4"/>
  <c r="AN244" i="4"/>
  <c r="AK244" i="4"/>
  <c r="AH244" i="4"/>
  <c r="AG244" i="4"/>
  <c r="AA244" i="4"/>
  <c r="Z244" i="4"/>
  <c r="AO244" i="4"/>
  <c r="AI244" i="4"/>
  <c r="AD244" i="4"/>
  <c r="AM244" i="4"/>
  <c r="AM1203" i="4"/>
  <c r="AO1203" i="4"/>
  <c r="Z1203" i="4"/>
  <c r="AA1203" i="4"/>
  <c r="AH1203" i="4"/>
  <c r="AB1203" i="4"/>
  <c r="AK1203" i="4"/>
  <c r="AG1203" i="4"/>
  <c r="AI1203" i="4"/>
  <c r="AD1203" i="4"/>
  <c r="AN1203" i="4"/>
  <c r="AG487" i="4"/>
  <c r="AB487" i="4"/>
  <c r="AH487" i="4"/>
  <c r="AM487" i="4"/>
  <c r="AD487" i="4"/>
  <c r="AI487" i="4"/>
  <c r="AA487" i="4"/>
  <c r="AN487" i="4"/>
  <c r="AO487" i="4"/>
  <c r="AK487" i="4"/>
  <c r="Z487" i="4"/>
  <c r="AD936" i="4"/>
  <c r="AN936" i="4"/>
  <c r="AI936" i="4"/>
  <c r="AA936" i="4"/>
  <c r="AO936" i="4"/>
  <c r="AM936" i="4"/>
  <c r="AH936" i="4"/>
  <c r="AG936" i="4"/>
  <c r="Z936" i="4"/>
  <c r="AK936" i="4"/>
  <c r="AB936" i="4"/>
  <c r="AN504" i="4"/>
  <c r="Z504" i="4"/>
  <c r="AM504" i="4"/>
  <c r="AO504" i="4"/>
  <c r="AB504" i="4"/>
  <c r="AA504" i="4"/>
  <c r="AH504" i="4"/>
  <c r="AK504" i="4"/>
  <c r="AG504" i="4"/>
  <c r="AD504" i="4"/>
  <c r="AI504" i="4"/>
  <c r="AO897" i="4"/>
  <c r="AH897" i="4"/>
  <c r="AI897" i="4"/>
  <c r="Z897" i="4"/>
  <c r="AG897" i="4"/>
  <c r="AN897" i="4"/>
  <c r="AM897" i="4"/>
  <c r="AD897" i="4"/>
  <c r="AK897" i="4"/>
  <c r="AB897" i="4"/>
  <c r="AA897" i="4"/>
  <c r="Z1253" i="4"/>
  <c r="AB1253" i="4"/>
  <c r="AD1253" i="4"/>
  <c r="AI1253" i="4"/>
  <c r="AA1253" i="4"/>
  <c r="AG1253" i="4"/>
  <c r="AK1253" i="4"/>
  <c r="AO1253" i="4"/>
  <c r="AN1253" i="4"/>
  <c r="AH1253" i="4"/>
  <c r="AM1253" i="4"/>
  <c r="AM172" i="4"/>
  <c r="AG172" i="4"/>
  <c r="Z172" i="4"/>
  <c r="AO172" i="4"/>
  <c r="AK172" i="4"/>
  <c r="AB172" i="4"/>
  <c r="AH172" i="4"/>
  <c r="AA172" i="4"/>
  <c r="AN172" i="4"/>
  <c r="AI172" i="4"/>
  <c r="AD172" i="4"/>
  <c r="AI1309" i="4"/>
  <c r="AM1309" i="4"/>
  <c r="AD1309" i="4"/>
  <c r="AA1309" i="4"/>
  <c r="AG1309" i="4"/>
  <c r="AB1309" i="4"/>
  <c r="AO1309" i="4"/>
  <c r="AN1309" i="4"/>
  <c r="AH1309" i="4"/>
  <c r="Z1309" i="4"/>
  <c r="AK1309" i="4"/>
  <c r="AI1221" i="4"/>
  <c r="AN1221" i="4"/>
  <c r="AH1221" i="4"/>
  <c r="AB1221" i="4"/>
  <c r="AA1221" i="4"/>
  <c r="AO1221" i="4"/>
  <c r="AM1221" i="4"/>
  <c r="AK1221" i="4"/>
  <c r="AG1221" i="4"/>
  <c r="Z1221" i="4"/>
  <c r="AD1221" i="4"/>
  <c r="Z157" i="4"/>
  <c r="AN157" i="4"/>
  <c r="AI157" i="4"/>
  <c r="AA157" i="4"/>
  <c r="AO157" i="4"/>
  <c r="AM157" i="4"/>
  <c r="AG157" i="4"/>
  <c r="AK157" i="4"/>
  <c r="AB157" i="4"/>
  <c r="AH157" i="4"/>
  <c r="AD157" i="4"/>
  <c r="AM145" i="4"/>
  <c r="AK145" i="4"/>
  <c r="Z145" i="4"/>
  <c r="AG145" i="4"/>
  <c r="AB145" i="4"/>
  <c r="AA145" i="4"/>
  <c r="AO145" i="4"/>
  <c r="AN145" i="4"/>
  <c r="AH145" i="4"/>
  <c r="AI145" i="4"/>
  <c r="AD145" i="4"/>
  <c r="Z946" i="4"/>
  <c r="AH946" i="4"/>
  <c r="AG946" i="4"/>
  <c r="AB946" i="4"/>
  <c r="AI946" i="4"/>
  <c r="AN946" i="4"/>
  <c r="AK946" i="4"/>
  <c r="AO946" i="4"/>
  <c r="AA946" i="4"/>
  <c r="AD946" i="4"/>
  <c r="AM946" i="4"/>
  <c r="AN590" i="4"/>
  <c r="AM590" i="4"/>
  <c r="AG590" i="4"/>
  <c r="Z590" i="4"/>
  <c r="AH590" i="4"/>
  <c r="AB590" i="4"/>
  <c r="AI590" i="4"/>
  <c r="AO590" i="4"/>
  <c r="AA590" i="4"/>
  <c r="AK590" i="4"/>
  <c r="AD590" i="4"/>
  <c r="AG337" i="4"/>
  <c r="AN337" i="4"/>
  <c r="Z337" i="4"/>
  <c r="AO337" i="4"/>
  <c r="AH337" i="4"/>
  <c r="AK337" i="4"/>
  <c r="AD337" i="4"/>
  <c r="AI337" i="4"/>
  <c r="AA337" i="4"/>
  <c r="AB337" i="4"/>
  <c r="AM337" i="4"/>
  <c r="AD1169" i="4"/>
  <c r="AO1169" i="4"/>
  <c r="AM1169" i="4"/>
  <c r="AK1169" i="4"/>
  <c r="AN1169" i="4"/>
  <c r="AI1169" i="4"/>
  <c r="Z1169" i="4"/>
  <c r="AB1169" i="4"/>
  <c r="AG1169" i="4"/>
  <c r="AA1169" i="4"/>
  <c r="AH1169" i="4"/>
  <c r="AK861" i="4"/>
  <c r="AM861" i="4"/>
  <c r="AG861" i="4"/>
  <c r="AO861" i="4"/>
  <c r="AH861" i="4"/>
  <c r="AD861" i="4"/>
  <c r="AB861" i="4"/>
  <c r="AA861" i="4"/>
  <c r="Z861" i="4"/>
  <c r="AI861" i="4"/>
  <c r="AN861" i="4"/>
  <c r="AO559" i="4"/>
  <c r="Z559" i="4"/>
  <c r="AD559" i="4"/>
  <c r="AM559" i="4"/>
  <c r="AH559" i="4"/>
  <c r="AK559" i="4"/>
  <c r="AN559" i="4"/>
  <c r="AA559" i="4"/>
  <c r="AG559" i="4"/>
  <c r="AB559" i="4"/>
  <c r="AI559" i="4"/>
  <c r="AG1660" i="4"/>
  <c r="AA1660" i="4"/>
  <c r="AM1660" i="4"/>
  <c r="AI1660" i="4"/>
  <c r="AH1660" i="4"/>
  <c r="AB1660" i="4"/>
  <c r="AD1660" i="4"/>
  <c r="AN1660" i="4"/>
  <c r="AK1660" i="4"/>
  <c r="Z1660" i="4"/>
  <c r="AO1660" i="4"/>
  <c r="AH1713" i="4"/>
  <c r="AM1713" i="4"/>
  <c r="AG1713" i="4"/>
  <c r="AA1713" i="4"/>
  <c r="AO1713" i="4"/>
  <c r="AK1713" i="4"/>
  <c r="AB1713" i="4"/>
  <c r="Z1713" i="4"/>
  <c r="AI1713" i="4"/>
  <c r="AD1713" i="4"/>
  <c r="AN1713" i="4"/>
  <c r="AA670" i="4"/>
  <c r="AG670" i="4"/>
  <c r="AD670" i="4"/>
  <c r="AI670" i="4"/>
  <c r="AM670" i="4"/>
  <c r="Z670" i="4"/>
  <c r="AN670" i="4"/>
  <c r="AH670" i="4"/>
  <c r="AB670" i="4"/>
  <c r="AK670" i="4"/>
  <c r="AO670" i="4"/>
  <c r="AI1059" i="4"/>
  <c r="AH1059" i="4"/>
  <c r="AB1059" i="4"/>
  <c r="AN1059" i="4"/>
  <c r="AK1059" i="4"/>
  <c r="AG1059" i="4"/>
  <c r="AO1059" i="4"/>
  <c r="AD1059" i="4"/>
  <c r="AA1059" i="4"/>
  <c r="AM1059" i="4"/>
  <c r="Z1059" i="4"/>
  <c r="AL715" i="4"/>
  <c r="AD747" i="4"/>
  <c r="AG747" i="4"/>
  <c r="Z747" i="4"/>
  <c r="AH747" i="4"/>
  <c r="AK747" i="4"/>
  <c r="AB747" i="4"/>
  <c r="AM747" i="4"/>
  <c r="AA747" i="4"/>
  <c r="AO747" i="4"/>
  <c r="AI747" i="4"/>
  <c r="AN747" i="4"/>
  <c r="AB1372" i="4"/>
  <c r="AH1372" i="4"/>
  <c r="AO1372" i="4"/>
  <c r="AG1372" i="4"/>
  <c r="AI1372" i="4"/>
  <c r="AN1372" i="4"/>
  <c r="AK1372" i="4"/>
  <c r="AA1372" i="4"/>
  <c r="Z1372" i="4"/>
  <c r="AM1372" i="4"/>
  <c r="AD1372" i="4"/>
  <c r="AM191" i="4"/>
  <c r="AK191" i="4"/>
  <c r="AH191" i="4"/>
  <c r="AA191" i="4"/>
  <c r="Z191" i="4"/>
  <c r="AO191" i="4"/>
  <c r="AG191" i="4"/>
  <c r="AD191" i="4"/>
  <c r="AI191" i="4"/>
  <c r="AN191" i="4"/>
  <c r="AB191" i="4"/>
  <c r="AO353" i="4"/>
  <c r="AG353" i="4"/>
  <c r="AA353" i="4"/>
  <c r="AM353" i="4"/>
  <c r="Z353" i="4"/>
  <c r="AD353" i="4"/>
  <c r="AI353" i="4"/>
  <c r="AK353" i="4"/>
  <c r="AH353" i="4"/>
  <c r="AN353" i="4"/>
  <c r="AB353" i="4"/>
  <c r="AG602" i="4"/>
  <c r="AB602" i="4"/>
  <c r="AI602" i="4"/>
  <c r="AA602" i="4"/>
  <c r="Z602" i="4"/>
  <c r="AH602" i="4"/>
  <c r="AM602" i="4"/>
  <c r="AK602" i="4"/>
  <c r="AN602" i="4"/>
  <c r="AD602" i="4"/>
  <c r="AO602" i="4"/>
  <c r="AD1193" i="4"/>
  <c r="AI1193" i="4"/>
  <c r="AM1193" i="4"/>
  <c r="AN1193" i="4"/>
  <c r="AB1193" i="4"/>
  <c r="AK1193" i="4"/>
  <c r="Z1193" i="4"/>
  <c r="AA1193" i="4"/>
  <c r="AG1193" i="4"/>
  <c r="AO1193" i="4"/>
  <c r="AH1193" i="4"/>
  <c r="AL345" i="4"/>
  <c r="AH1432" i="4"/>
  <c r="AM1432" i="4"/>
  <c r="AO1432" i="4"/>
  <c r="AI1432" i="4"/>
  <c r="AG1432" i="4"/>
  <c r="Z1432" i="4"/>
  <c r="AK1432" i="4"/>
  <c r="AB1432" i="4"/>
  <c r="AD1432" i="4"/>
  <c r="AA1432" i="4"/>
  <c r="AN1432" i="4"/>
  <c r="AL342" i="4"/>
  <c r="AH1416" i="4"/>
  <c r="AO1416" i="4"/>
  <c r="AD1416" i="4"/>
  <c r="AB1416" i="4"/>
  <c r="Z1416" i="4"/>
  <c r="AA1416" i="4"/>
  <c r="AM1416" i="4"/>
  <c r="AG1416" i="4"/>
  <c r="AI1416" i="4"/>
  <c r="AN1416" i="4"/>
  <c r="AK1416" i="4"/>
  <c r="AL759" i="4"/>
  <c r="AG825" i="4"/>
  <c r="AH825" i="4"/>
  <c r="AO825" i="4"/>
  <c r="AN825" i="4"/>
  <c r="AK825" i="4"/>
  <c r="AD825" i="4"/>
  <c r="AB825" i="4"/>
  <c r="AI825" i="4"/>
  <c r="Z825" i="4"/>
  <c r="AA825" i="4"/>
  <c r="AM825" i="4"/>
  <c r="AM674" i="4"/>
  <c r="AH674" i="4"/>
  <c r="AB674" i="4"/>
  <c r="Z674" i="4"/>
  <c r="AN674" i="4"/>
  <c r="AD674" i="4"/>
  <c r="AG674" i="4"/>
  <c r="AO674" i="4"/>
  <c r="AK674" i="4"/>
  <c r="AA674" i="4"/>
  <c r="AI674" i="4"/>
  <c r="AA1088" i="4"/>
  <c r="AK1088" i="4"/>
  <c r="Z1088" i="4"/>
  <c r="AN1088" i="4"/>
  <c r="AO1088" i="4"/>
  <c r="AH1088" i="4"/>
  <c r="AD1088" i="4"/>
  <c r="AI1088" i="4"/>
  <c r="AB1088" i="4"/>
  <c r="AM1088" i="4"/>
  <c r="AG1088" i="4"/>
  <c r="AD369" i="4"/>
  <c r="AB369" i="4"/>
  <c r="AI369" i="4"/>
  <c r="AM369" i="4"/>
  <c r="AA369" i="4"/>
  <c r="AK369" i="4"/>
  <c r="Z369" i="4"/>
  <c r="AN369" i="4"/>
  <c r="AO369" i="4"/>
  <c r="AH369" i="4"/>
  <c r="AG369" i="4"/>
  <c r="Z530" i="4"/>
  <c r="AH530" i="4"/>
  <c r="AO530" i="4"/>
  <c r="AI530" i="4"/>
  <c r="AN530" i="4"/>
  <c r="AG530" i="4"/>
  <c r="AM530" i="4"/>
  <c r="AB530" i="4"/>
  <c r="AA530" i="4"/>
  <c r="AD530" i="4"/>
  <c r="AK530" i="4"/>
  <c r="AG628" i="4"/>
  <c r="AH628" i="4"/>
  <c r="AO628" i="4"/>
  <c r="AK628" i="4"/>
  <c r="Z628" i="4"/>
  <c r="AD628" i="4"/>
  <c r="AA628" i="4"/>
  <c r="AI628" i="4"/>
  <c r="AM628" i="4"/>
  <c r="AB628" i="4"/>
  <c r="AN628" i="4"/>
  <c r="AM947" i="4"/>
  <c r="Z947" i="4"/>
  <c r="AG947" i="4"/>
  <c r="AB947" i="4"/>
  <c r="AH947" i="4"/>
  <c r="AI947" i="4"/>
  <c r="AO947" i="4"/>
  <c r="AA947" i="4"/>
  <c r="AN947" i="4"/>
  <c r="AK947" i="4"/>
  <c r="AD947" i="4"/>
  <c r="AM161" i="4"/>
  <c r="AN161" i="4"/>
  <c r="AA161" i="4"/>
  <c r="AG161" i="4"/>
  <c r="AO161" i="4"/>
  <c r="AH161" i="4"/>
  <c r="AB161" i="4"/>
  <c r="Z161" i="4"/>
  <c r="AD161" i="4"/>
  <c r="AK161" i="4"/>
  <c r="AI161" i="4"/>
  <c r="AA243" i="4"/>
  <c r="AG243" i="4"/>
  <c r="AK243" i="4"/>
  <c r="AO243" i="4"/>
  <c r="AM243" i="4"/>
  <c r="AB243" i="4"/>
  <c r="AD243" i="4"/>
  <c r="AI243" i="4"/>
  <c r="AH243" i="4"/>
  <c r="AN243" i="4"/>
  <c r="Z243" i="4"/>
  <c r="AA567" i="4"/>
  <c r="AD567" i="4"/>
  <c r="AN567" i="4"/>
  <c r="Z567" i="4"/>
  <c r="AI567" i="4"/>
  <c r="AK567" i="4"/>
  <c r="AH567" i="4"/>
  <c r="AB567" i="4"/>
  <c r="AO567" i="4"/>
  <c r="AM567" i="4"/>
  <c r="AG567" i="4"/>
  <c r="AN499" i="4"/>
  <c r="AK499" i="4"/>
  <c r="AM499" i="4"/>
  <c r="AO499" i="4"/>
  <c r="AA499" i="4"/>
  <c r="AD499" i="4"/>
  <c r="AG499" i="4"/>
  <c r="Z499" i="4"/>
  <c r="AI499" i="4"/>
  <c r="AB499" i="4"/>
  <c r="AH499" i="4"/>
  <c r="Z126" i="4"/>
  <c r="AI126" i="4"/>
  <c r="AM126" i="4"/>
  <c r="AA126" i="4"/>
  <c r="AK126" i="4"/>
  <c r="AO126" i="4"/>
  <c r="AD126" i="4"/>
  <c r="AB126" i="4"/>
  <c r="AH126" i="4"/>
  <c r="AG126" i="4"/>
  <c r="AN126" i="4"/>
  <c r="AA314" i="4"/>
  <c r="AH314" i="4"/>
  <c r="AM314" i="4"/>
  <c r="AB314" i="4"/>
  <c r="Z314" i="4"/>
  <c r="AD314" i="4"/>
  <c r="AK314" i="4"/>
  <c r="AN314" i="4"/>
  <c r="AO314" i="4"/>
  <c r="AI314" i="4"/>
  <c r="AG314" i="4"/>
  <c r="AL588" i="4"/>
  <c r="AI781" i="4"/>
  <c r="AB781" i="4"/>
  <c r="Z781" i="4"/>
  <c r="AN781" i="4"/>
  <c r="AD781" i="4"/>
  <c r="AA781" i="4"/>
  <c r="AH781" i="4"/>
  <c r="AM781" i="4"/>
  <c r="AG781" i="4"/>
  <c r="AO781" i="4"/>
  <c r="AK781" i="4"/>
  <c r="AD1214" i="4"/>
  <c r="AG1214" i="4"/>
  <c r="AB1214" i="4"/>
  <c r="Z1214" i="4"/>
  <c r="AM1214" i="4"/>
  <c r="AN1214" i="4"/>
  <c r="AK1214" i="4"/>
  <c r="AO1214" i="4"/>
  <c r="AA1214" i="4"/>
  <c r="AH1214" i="4"/>
  <c r="AI1214" i="4"/>
  <c r="AN450" i="4"/>
  <c r="AG450" i="4"/>
  <c r="Z450" i="4"/>
  <c r="AH450" i="4"/>
  <c r="AB450" i="4"/>
  <c r="AI450" i="4"/>
  <c r="AO450" i="4"/>
  <c r="AM450" i="4"/>
  <c r="AD450" i="4"/>
  <c r="AA450" i="4"/>
  <c r="AK450" i="4"/>
  <c r="AL312" i="4"/>
  <c r="AK626" i="4"/>
  <c r="AA626" i="4"/>
  <c r="AH626" i="4"/>
  <c r="Z626" i="4"/>
  <c r="AN626" i="4"/>
  <c r="AB626" i="4"/>
  <c r="AG626" i="4"/>
  <c r="AD626" i="4"/>
  <c r="AM626" i="4"/>
  <c r="AO626" i="4"/>
  <c r="AI626" i="4"/>
  <c r="AM924" i="4"/>
  <c r="AN924" i="4"/>
  <c r="AK924" i="4"/>
  <c r="AI924" i="4"/>
  <c r="AD924" i="4"/>
  <c r="Z924" i="4"/>
  <c r="AH924" i="4"/>
  <c r="AG924" i="4"/>
  <c r="AB924" i="4"/>
  <c r="AA924" i="4"/>
  <c r="AO924" i="4"/>
  <c r="AM988" i="4"/>
  <c r="Z988" i="4"/>
  <c r="AG988" i="4"/>
  <c r="AN988" i="4"/>
  <c r="AI988" i="4"/>
  <c r="AA988" i="4"/>
  <c r="AD988" i="4"/>
  <c r="AH988" i="4"/>
  <c r="AO988" i="4"/>
  <c r="AB988" i="4"/>
  <c r="AK988" i="4"/>
  <c r="Z696" i="4"/>
  <c r="AN696" i="4"/>
  <c r="AI696" i="4"/>
  <c r="AB696" i="4"/>
  <c r="AD696" i="4"/>
  <c r="AA696" i="4"/>
  <c r="AK696" i="4"/>
  <c r="AM696" i="4"/>
  <c r="AO696" i="4"/>
  <c r="AG696" i="4"/>
  <c r="AH696" i="4"/>
  <c r="AK486" i="4"/>
  <c r="AD486" i="4"/>
  <c r="AN486" i="4"/>
  <c r="AO486" i="4"/>
  <c r="AA486" i="4"/>
  <c r="AG486" i="4"/>
  <c r="AB486" i="4"/>
  <c r="Z486" i="4"/>
  <c r="AH486" i="4"/>
  <c r="AM486" i="4"/>
  <c r="AI486" i="4"/>
  <c r="AL117" i="4"/>
  <c r="AL676" i="4"/>
  <c r="AA1101" i="4"/>
  <c r="AN1101" i="4"/>
  <c r="AD1101" i="4"/>
  <c r="Z1101" i="4"/>
  <c r="AI1101" i="4"/>
  <c r="AO1101" i="4"/>
  <c r="AG1101" i="4"/>
  <c r="AH1101" i="4"/>
  <c r="AB1101" i="4"/>
  <c r="AM1101" i="4"/>
  <c r="AK1101" i="4"/>
  <c r="AI435" i="4"/>
  <c r="AA435" i="4"/>
  <c r="AB435" i="4"/>
  <c r="AK435" i="4"/>
  <c r="AD435" i="4"/>
  <c r="AN435" i="4"/>
  <c r="AG435" i="4"/>
  <c r="AM435" i="4"/>
  <c r="AO435" i="4"/>
  <c r="Z435" i="4"/>
  <c r="AH435" i="4"/>
  <c r="AO1654" i="4"/>
  <c r="AH1654" i="4"/>
  <c r="AI1654" i="4"/>
  <c r="AN1654" i="4"/>
  <c r="AM1654" i="4"/>
  <c r="AK1654" i="4"/>
  <c r="AA1654" i="4"/>
  <c r="Z1654" i="4"/>
  <c r="AG1654" i="4"/>
  <c r="AB1654" i="4"/>
  <c r="AD1654" i="4"/>
  <c r="AM1194" i="4"/>
  <c r="AG1194" i="4"/>
  <c r="AH1194" i="4"/>
  <c r="AN1194" i="4"/>
  <c r="AI1194" i="4"/>
  <c r="Z1194" i="4"/>
  <c r="AO1194" i="4"/>
  <c r="AD1194" i="4"/>
  <c r="AB1194" i="4"/>
  <c r="AA1194" i="4"/>
  <c r="AK1194" i="4"/>
  <c r="AH417" i="4"/>
  <c r="AA417" i="4"/>
  <c r="Z417" i="4"/>
  <c r="AI417" i="4"/>
  <c r="AM417" i="4"/>
  <c r="AN417" i="4"/>
  <c r="AO417" i="4"/>
  <c r="AG417" i="4"/>
  <c r="AD417" i="4"/>
  <c r="AB417" i="4"/>
  <c r="AK417" i="4"/>
  <c r="AO165" i="4"/>
  <c r="AA165" i="4"/>
  <c r="AM165" i="4"/>
  <c r="AD165" i="4"/>
  <c r="AN165" i="4"/>
  <c r="AB165" i="4"/>
  <c r="AK165" i="4"/>
  <c r="Z165" i="4"/>
  <c r="AI165" i="4"/>
  <c r="AH165" i="4"/>
  <c r="AG165" i="4"/>
  <c r="AO146" i="4"/>
  <c r="AG146" i="4"/>
  <c r="AH146" i="4"/>
  <c r="AB146" i="4"/>
  <c r="AK146" i="4"/>
  <c r="AD146" i="4"/>
  <c r="AI146" i="4"/>
  <c r="AM146" i="4"/>
  <c r="Z146" i="4"/>
  <c r="AN146" i="4"/>
  <c r="AA146" i="4"/>
  <c r="AK845" i="4"/>
  <c r="AA845" i="4"/>
  <c r="Z845" i="4"/>
  <c r="AO845" i="4"/>
  <c r="AG845" i="4"/>
  <c r="AI845" i="4"/>
  <c r="AM845" i="4"/>
  <c r="AN845" i="4"/>
  <c r="AD845" i="4"/>
  <c r="AH845" i="4"/>
  <c r="AB845" i="4"/>
  <c r="AL1248" i="4"/>
  <c r="AO839" i="4"/>
  <c r="Z839" i="4"/>
  <c r="AA839" i="4"/>
  <c r="AD839" i="4"/>
  <c r="AH839" i="4"/>
  <c r="AK839" i="4"/>
  <c r="AM839" i="4"/>
  <c r="AG839" i="4"/>
  <c r="AN839" i="4"/>
  <c r="AI839" i="4"/>
  <c r="AB839" i="4"/>
  <c r="AL118" i="4"/>
  <c r="AH307" i="4"/>
  <c r="AB307" i="4"/>
  <c r="AO307" i="4"/>
  <c r="AI307" i="4"/>
  <c r="AG307" i="4"/>
  <c r="AN307" i="4"/>
  <c r="AA307" i="4"/>
  <c r="AM307" i="4"/>
  <c r="AD307" i="4"/>
  <c r="Z307" i="4"/>
  <c r="AK307" i="4"/>
  <c r="AL604" i="4"/>
  <c r="AM451" i="4"/>
  <c r="AO451" i="4"/>
  <c r="AA451" i="4"/>
  <c r="AI451" i="4"/>
  <c r="AB451" i="4"/>
  <c r="AK451" i="4"/>
  <c r="AG451" i="4"/>
  <c r="AH451" i="4"/>
  <c r="Z451" i="4"/>
  <c r="AD451" i="4"/>
  <c r="AN451" i="4"/>
  <c r="AH1449" i="4"/>
  <c r="AA1449" i="4"/>
  <c r="AD1449" i="4"/>
  <c r="AN1449" i="4"/>
  <c r="AB1449" i="4"/>
  <c r="AI1449" i="4"/>
  <c r="Z1449" i="4"/>
  <c r="AK1449" i="4"/>
  <c r="AG1449" i="4"/>
  <c r="AM1449" i="4"/>
  <c r="AO1449" i="4"/>
  <c r="AL678" i="4"/>
  <c r="AA815" i="4"/>
  <c r="Z815" i="4"/>
  <c r="AN815" i="4"/>
  <c r="AM815" i="4"/>
  <c r="AO815" i="4"/>
  <c r="AG815" i="4"/>
  <c r="AB815" i="4"/>
  <c r="AI815" i="4"/>
  <c r="AK815" i="4"/>
  <c r="AD815" i="4"/>
  <c r="AH815" i="4"/>
  <c r="AA775" i="4"/>
  <c r="AO775" i="4"/>
  <c r="Z775" i="4"/>
  <c r="AB775" i="4"/>
  <c r="AM775" i="4"/>
  <c r="AK775" i="4"/>
  <c r="AI775" i="4"/>
  <c r="AH775" i="4"/>
  <c r="AN775" i="4"/>
  <c r="AD775" i="4"/>
  <c r="AG775" i="4"/>
  <c r="AG759" i="4"/>
  <c r="Z759" i="4"/>
  <c r="AM759" i="4"/>
  <c r="AI759" i="4"/>
  <c r="AH759" i="4"/>
  <c r="AO759" i="4"/>
  <c r="AK759" i="4"/>
  <c r="AD759" i="4"/>
  <c r="AN759" i="4"/>
  <c r="AA759" i="4"/>
  <c r="AB759" i="4"/>
  <c r="AG437" i="4"/>
  <c r="AH437" i="4"/>
  <c r="AB437" i="4"/>
  <c r="AD437" i="4"/>
  <c r="AK437" i="4"/>
  <c r="Z437" i="4"/>
  <c r="AN437" i="4"/>
  <c r="AM437" i="4"/>
  <c r="AO437" i="4"/>
  <c r="AI437" i="4"/>
  <c r="AA437" i="4"/>
  <c r="AN865" i="4"/>
  <c r="AD865" i="4"/>
  <c r="AO865" i="4"/>
  <c r="AA865" i="4"/>
  <c r="AI865" i="4"/>
  <c r="AH865" i="4"/>
  <c r="AM865" i="4"/>
  <c r="AK865" i="4"/>
  <c r="AG865" i="4"/>
  <c r="Z865" i="4"/>
  <c r="AB865" i="4"/>
  <c r="AO1704" i="4"/>
  <c r="AK1704" i="4"/>
  <c r="AB1704" i="4"/>
  <c r="AM1704" i="4"/>
  <c r="AA1704" i="4"/>
  <c r="AH1704" i="4"/>
  <c r="AN1704" i="4"/>
  <c r="AD1704" i="4"/>
  <c r="AG1704" i="4"/>
  <c r="AI1704" i="4"/>
  <c r="Z1704" i="4"/>
  <c r="AK238" i="4"/>
  <c r="AA238" i="4"/>
  <c r="AN238" i="4"/>
  <c r="AB238" i="4"/>
  <c r="AH238" i="4"/>
  <c r="AD238" i="4"/>
  <c r="AG238" i="4"/>
  <c r="AO238" i="4"/>
  <c r="Z238" i="4"/>
  <c r="AI238" i="4"/>
  <c r="AM238" i="4"/>
  <c r="AB1472" i="4"/>
  <c r="AN1472" i="4"/>
  <c r="AD1472" i="4"/>
  <c r="Z1472" i="4"/>
  <c r="AG1472" i="4"/>
  <c r="AA1472" i="4"/>
  <c r="AK1472" i="4"/>
  <c r="AM1472" i="4"/>
  <c r="AO1472" i="4"/>
  <c r="AI1472" i="4"/>
  <c r="AH1472" i="4"/>
  <c r="AK1504" i="4"/>
  <c r="AG1504" i="4"/>
  <c r="AB1504" i="4"/>
  <c r="AI1504" i="4"/>
  <c r="AD1504" i="4"/>
  <c r="AH1504" i="4"/>
  <c r="AO1504" i="4"/>
  <c r="AM1504" i="4"/>
  <c r="AA1504" i="4"/>
  <c r="Z1504" i="4"/>
  <c r="AN1504" i="4"/>
  <c r="AH376" i="4"/>
  <c r="AD376" i="4"/>
  <c r="AO376" i="4"/>
  <c r="AI376" i="4"/>
  <c r="AN376" i="4"/>
  <c r="AG376" i="4"/>
  <c r="AK376" i="4"/>
  <c r="AA376" i="4"/>
  <c r="Z376" i="4"/>
  <c r="AM376" i="4"/>
  <c r="AB376" i="4"/>
  <c r="AD344" i="4"/>
  <c r="AB344" i="4"/>
  <c r="AO344" i="4"/>
  <c r="Z344" i="4"/>
  <c r="AI344" i="4"/>
  <c r="AM344" i="4"/>
  <c r="AG344" i="4"/>
  <c r="AN344" i="4"/>
  <c r="AA344" i="4"/>
  <c r="AK344" i="4"/>
  <c r="AH344" i="4"/>
  <c r="AL299" i="4"/>
  <c r="AL774" i="4"/>
  <c r="AL1153" i="4"/>
  <c r="AL691" i="4"/>
  <c r="AD726" i="4"/>
  <c r="AO726" i="4"/>
  <c r="AA726" i="4"/>
  <c r="AG726" i="4"/>
  <c r="AN726" i="4"/>
  <c r="AI726" i="4"/>
  <c r="AM726" i="4"/>
  <c r="AB726" i="4"/>
  <c r="Z726" i="4"/>
  <c r="AK726" i="4"/>
  <c r="AH726" i="4"/>
  <c r="AI1173" i="4"/>
  <c r="AA1173" i="4"/>
  <c r="AH1173" i="4"/>
  <c r="AM1173" i="4"/>
  <c r="AK1173" i="4"/>
  <c r="AG1173" i="4"/>
  <c r="AB1173" i="4"/>
  <c r="Z1173" i="4"/>
  <c r="AO1173" i="4"/>
  <c r="AN1173" i="4"/>
  <c r="AD1173" i="4"/>
  <c r="AK188" i="4"/>
  <c r="AD188" i="4"/>
  <c r="AO188" i="4"/>
  <c r="AN188" i="4"/>
  <c r="AH188" i="4"/>
  <c r="AM188" i="4"/>
  <c r="AG188" i="4"/>
  <c r="AB188" i="4"/>
  <c r="Z188" i="4"/>
  <c r="AI188" i="4"/>
  <c r="AA188" i="4"/>
  <c r="AH1119" i="4"/>
  <c r="AI1119" i="4"/>
  <c r="AD1119" i="4"/>
  <c r="AG1119" i="4"/>
  <c r="AO1119" i="4"/>
  <c r="AA1119" i="4"/>
  <c r="AN1119" i="4"/>
  <c r="AM1119" i="4"/>
  <c r="Z1119" i="4"/>
  <c r="AB1119" i="4"/>
  <c r="AK1119" i="4"/>
  <c r="Z1469" i="4"/>
  <c r="AN1469" i="4"/>
  <c r="AB1469" i="4"/>
  <c r="AA1469" i="4"/>
  <c r="AG1469" i="4"/>
  <c r="AK1469" i="4"/>
  <c r="AM1469" i="4"/>
  <c r="AD1469" i="4"/>
  <c r="AH1469" i="4"/>
  <c r="AO1469" i="4"/>
  <c r="AI1469" i="4"/>
  <c r="AL374" i="4"/>
  <c r="AL528" i="4"/>
  <c r="AA1375" i="4"/>
  <c r="AN1375" i="4"/>
  <c r="AM1375" i="4"/>
  <c r="AB1375" i="4"/>
  <c r="Z1375" i="4"/>
  <c r="AH1375" i="4"/>
  <c r="AO1375" i="4"/>
  <c r="AG1375" i="4"/>
  <c r="AK1375" i="4"/>
  <c r="AI1375" i="4"/>
  <c r="AD1375" i="4"/>
  <c r="AI465" i="4"/>
  <c r="AB465" i="4"/>
  <c r="AA465" i="4"/>
  <c r="AG465" i="4"/>
  <c r="AN465" i="4"/>
  <c r="AD465" i="4"/>
  <c r="AK465" i="4"/>
  <c r="AO465" i="4"/>
  <c r="AM465" i="4"/>
  <c r="Z465" i="4"/>
  <c r="AH465" i="4"/>
  <c r="Z520" i="4"/>
  <c r="AH520" i="4"/>
  <c r="AN520" i="4"/>
  <c r="AG520" i="4"/>
  <c r="AO520" i="4"/>
  <c r="AA520" i="4"/>
  <c r="AK520" i="4"/>
  <c r="AD520" i="4"/>
  <c r="AM520" i="4"/>
  <c r="AI520" i="4"/>
  <c r="AB520" i="4"/>
  <c r="AM565" i="4"/>
  <c r="AG565" i="4"/>
  <c r="AN565" i="4"/>
  <c r="AH565" i="4"/>
  <c r="Z565" i="4"/>
  <c r="AK565" i="4"/>
  <c r="AB565" i="4"/>
  <c r="AI565" i="4"/>
  <c r="AO565" i="4"/>
  <c r="AA565" i="4"/>
  <c r="AD565" i="4"/>
  <c r="AO1580" i="4"/>
  <c r="AI1580" i="4"/>
  <c r="AG1580" i="4"/>
  <c r="AA1580" i="4"/>
  <c r="AH1580" i="4"/>
  <c r="Z1580" i="4"/>
  <c r="AB1580" i="4"/>
  <c r="AK1580" i="4"/>
  <c r="AN1580" i="4"/>
  <c r="AD1580" i="4"/>
  <c r="AM1580" i="4"/>
  <c r="AK622" i="4"/>
  <c r="Z622" i="4"/>
  <c r="AM622" i="4"/>
  <c r="AO622" i="4"/>
  <c r="AG622" i="4"/>
  <c r="AH622" i="4"/>
  <c r="AB622" i="4"/>
  <c r="AN622" i="4"/>
  <c r="AD622" i="4"/>
  <c r="AI622" i="4"/>
  <c r="AA622" i="4"/>
  <c r="AB918" i="4"/>
  <c r="Z918" i="4"/>
  <c r="AG918" i="4"/>
  <c r="AI918" i="4"/>
  <c r="AM918" i="4"/>
  <c r="AH918" i="4"/>
  <c r="AD918" i="4"/>
  <c r="AN918" i="4"/>
  <c r="AO918" i="4"/>
  <c r="AK918" i="4"/>
  <c r="AA918" i="4"/>
  <c r="AL268" i="4"/>
  <c r="AI1252" i="4"/>
  <c r="AB1252" i="4"/>
  <c r="AD1252" i="4"/>
  <c r="AM1252" i="4"/>
  <c r="AG1252" i="4"/>
  <c r="AN1252" i="4"/>
  <c r="Z1252" i="4"/>
  <c r="AO1252" i="4"/>
  <c r="AH1252" i="4"/>
  <c r="AA1252" i="4"/>
  <c r="AK1252" i="4"/>
  <c r="AL205" i="4"/>
  <c r="AK760" i="4"/>
  <c r="AM760" i="4"/>
  <c r="AB760" i="4"/>
  <c r="Z760" i="4"/>
  <c r="AO760" i="4"/>
  <c r="AG760" i="4"/>
  <c r="AH760" i="4"/>
  <c r="AA760" i="4"/>
  <c r="AN760" i="4"/>
  <c r="AI760" i="4"/>
  <c r="AD760" i="4"/>
  <c r="AL1166" i="4"/>
  <c r="AM1294" i="4"/>
  <c r="AA1294" i="4"/>
  <c r="AO1294" i="4"/>
  <c r="AH1294" i="4"/>
  <c r="AN1294" i="4"/>
  <c r="AG1294" i="4"/>
  <c r="Z1294" i="4"/>
  <c r="AI1294" i="4"/>
  <c r="AK1294" i="4"/>
  <c r="AD1294" i="4"/>
  <c r="AB1294" i="4"/>
  <c r="AB554" i="4"/>
  <c r="AD554" i="4"/>
  <c r="AK554" i="4"/>
  <c r="AO554" i="4"/>
  <c r="AG554" i="4"/>
  <c r="AI554" i="4"/>
  <c r="AM554" i="4"/>
  <c r="AN554" i="4"/>
  <c r="AH554" i="4"/>
  <c r="Z554" i="4"/>
  <c r="AA554" i="4"/>
  <c r="AI1127" i="4"/>
  <c r="AN1127" i="4"/>
  <c r="AG1127" i="4"/>
  <c r="AH1127" i="4"/>
  <c r="AO1127" i="4"/>
  <c r="AD1127" i="4"/>
  <c r="Z1127" i="4"/>
  <c r="AM1127" i="4"/>
  <c r="AB1127" i="4"/>
  <c r="AK1127" i="4"/>
  <c r="AA1127" i="4"/>
  <c r="AH740" i="4"/>
  <c r="AA740" i="4"/>
  <c r="AD740" i="4"/>
  <c r="AB740" i="4"/>
  <c r="AM740" i="4"/>
  <c r="AO740" i="4"/>
  <c r="AI740" i="4"/>
  <c r="Z740" i="4"/>
  <c r="AK740" i="4"/>
  <c r="AN740" i="4"/>
  <c r="AG740" i="4"/>
  <c r="AA709" i="4"/>
  <c r="AM709" i="4"/>
  <c r="AO709" i="4"/>
  <c r="AG709" i="4"/>
  <c r="AN709" i="4"/>
  <c r="AH709" i="4"/>
  <c r="AB709" i="4"/>
  <c r="Z709" i="4"/>
  <c r="AI709" i="4"/>
  <c r="AD709" i="4"/>
  <c r="AK709" i="4"/>
  <c r="AG412" i="4"/>
  <c r="AH412" i="4"/>
  <c r="AA412" i="4"/>
  <c r="AK412" i="4"/>
  <c r="AB412" i="4"/>
  <c r="AI412" i="4"/>
  <c r="AO412" i="4"/>
  <c r="AD412" i="4"/>
  <c r="AM412" i="4"/>
  <c r="AN412" i="4"/>
  <c r="Z412" i="4"/>
  <c r="AO104" i="4"/>
  <c r="AI104" i="4"/>
  <c r="AG104" i="4"/>
  <c r="AN104" i="4"/>
  <c r="AD104" i="4"/>
  <c r="AA104" i="4"/>
  <c r="AB104" i="4"/>
  <c r="AH104" i="4"/>
  <c r="Z104" i="4"/>
  <c r="AK104" i="4"/>
  <c r="AM104" i="4"/>
  <c r="AL501" i="4"/>
  <c r="AL1034" i="4"/>
  <c r="AB1520" i="4"/>
  <c r="AM1520" i="4"/>
  <c r="AK1520" i="4"/>
  <c r="AO1520" i="4"/>
  <c r="Z1520" i="4"/>
  <c r="AA1520" i="4"/>
  <c r="AN1520" i="4"/>
  <c r="AI1520" i="4"/>
  <c r="AD1520" i="4"/>
  <c r="AG1520" i="4"/>
  <c r="AH1520" i="4"/>
  <c r="AA274" i="4"/>
  <c r="AM274" i="4"/>
  <c r="AB274" i="4"/>
  <c r="AH274" i="4"/>
  <c r="AG274" i="4"/>
  <c r="AK274" i="4"/>
  <c r="AD274" i="4"/>
  <c r="AN274" i="4"/>
  <c r="Z274" i="4"/>
  <c r="AO274" i="4"/>
  <c r="AI274" i="4"/>
  <c r="AI929" i="4"/>
  <c r="AD929" i="4"/>
  <c r="AA929" i="4"/>
  <c r="Z929" i="4"/>
  <c r="AO929" i="4"/>
  <c r="AK929" i="4"/>
  <c r="AB929" i="4"/>
  <c r="AM929" i="4"/>
  <c r="AG929" i="4"/>
  <c r="AN929" i="4"/>
  <c r="AH929" i="4"/>
  <c r="AG1641" i="4"/>
  <c r="AM1641" i="4"/>
  <c r="AK1641" i="4"/>
  <c r="AB1641" i="4"/>
  <c r="AH1641" i="4"/>
  <c r="AN1641" i="4"/>
  <c r="AO1641" i="4"/>
  <c r="Z1641" i="4"/>
  <c r="AD1641" i="4"/>
  <c r="AA1641" i="4"/>
  <c r="AI1641" i="4"/>
  <c r="AL590" i="4"/>
  <c r="Z433" i="4"/>
  <c r="AH433" i="4"/>
  <c r="AB433" i="4"/>
  <c r="AM433" i="4"/>
  <c r="AD433" i="4"/>
  <c r="AG433" i="4"/>
  <c r="AO433" i="4"/>
  <c r="AI433" i="4"/>
  <c r="AN433" i="4"/>
  <c r="AK433" i="4"/>
  <c r="AA433" i="4"/>
  <c r="AL601" i="4"/>
  <c r="AK255" i="4"/>
  <c r="AO255" i="4"/>
  <c r="AD255" i="4"/>
  <c r="AG255" i="4"/>
  <c r="AN255" i="4"/>
  <c r="AM255" i="4"/>
  <c r="AI255" i="4"/>
  <c r="AB255" i="4"/>
  <c r="AH255" i="4"/>
  <c r="AA255" i="4"/>
  <c r="Z255" i="4"/>
  <c r="AO820" i="4"/>
  <c r="AD820" i="4"/>
  <c r="Z820" i="4"/>
  <c r="AM820" i="4"/>
  <c r="AK820" i="4"/>
  <c r="AI820" i="4"/>
  <c r="AH820" i="4"/>
  <c r="AG820" i="4"/>
  <c r="AB820" i="4"/>
  <c r="AA820" i="4"/>
  <c r="AN820" i="4"/>
  <c r="AO472" i="4"/>
  <c r="AG472" i="4"/>
  <c r="AH472" i="4"/>
  <c r="AM472" i="4"/>
  <c r="AB472" i="4"/>
  <c r="AA472" i="4"/>
  <c r="AI472" i="4"/>
  <c r="AN472" i="4"/>
  <c r="Z472" i="4"/>
  <c r="AD472" i="4"/>
  <c r="AK472" i="4"/>
  <c r="AL1058" i="4"/>
  <c r="Z312" i="4"/>
  <c r="AD312" i="4"/>
  <c r="AI312" i="4"/>
  <c r="AG312" i="4"/>
  <c r="AO312" i="4"/>
  <c r="AB312" i="4"/>
  <c r="AH312" i="4"/>
  <c r="AN312" i="4"/>
  <c r="AA312" i="4"/>
  <c r="AK312" i="4"/>
  <c r="AM312" i="4"/>
  <c r="AH537" i="4"/>
  <c r="Z537" i="4"/>
  <c r="AG537" i="4"/>
  <c r="AB537" i="4"/>
  <c r="AA537" i="4"/>
  <c r="AD537" i="4"/>
  <c r="AM537" i="4"/>
  <c r="AK537" i="4"/>
  <c r="AO537" i="4"/>
  <c r="AI537" i="4"/>
  <c r="AN537" i="4"/>
  <c r="AB581" i="4"/>
  <c r="AG581" i="4"/>
  <c r="AD581" i="4"/>
  <c r="AA581" i="4"/>
  <c r="AM581" i="4"/>
  <c r="AO581" i="4"/>
  <c r="AK581" i="4"/>
  <c r="AI581" i="4"/>
  <c r="AH581" i="4"/>
  <c r="AN581" i="4"/>
  <c r="Z581" i="4"/>
  <c r="AK1648" i="4"/>
  <c r="AA1648" i="4"/>
  <c r="AI1648" i="4"/>
  <c r="AB1648" i="4"/>
  <c r="AN1648" i="4"/>
  <c r="Z1648" i="4"/>
  <c r="AD1648" i="4"/>
  <c r="AH1648" i="4"/>
  <c r="AM1648" i="4"/>
  <c r="AG1648" i="4"/>
  <c r="AO1648" i="4"/>
  <c r="AK512" i="4"/>
  <c r="AI512" i="4"/>
  <c r="AB512" i="4"/>
  <c r="AH512" i="4"/>
  <c r="Z512" i="4"/>
  <c r="AM512" i="4"/>
  <c r="AG512" i="4"/>
  <c r="AD512" i="4"/>
  <c r="AN512" i="4"/>
  <c r="AA512" i="4"/>
  <c r="AO512" i="4"/>
  <c r="Z611" i="4"/>
  <c r="AG611" i="4"/>
  <c r="AK611" i="4"/>
  <c r="AH611" i="4"/>
  <c r="AO611" i="4"/>
  <c r="AD611" i="4"/>
  <c r="AI611" i="4"/>
  <c r="AA611" i="4"/>
  <c r="AM611" i="4"/>
  <c r="AB611" i="4"/>
  <c r="AN611" i="4"/>
  <c r="AO489" i="4"/>
  <c r="AD489" i="4"/>
  <c r="AM489" i="4"/>
  <c r="AH489" i="4"/>
  <c r="AG489" i="4"/>
  <c r="AK489" i="4"/>
  <c r="AI489" i="4"/>
  <c r="AA489" i="4"/>
  <c r="AN489" i="4"/>
  <c r="Z489" i="4"/>
  <c r="AB489" i="4"/>
  <c r="AO728" i="4"/>
  <c r="AD728" i="4"/>
  <c r="AA728" i="4"/>
  <c r="AB728" i="4"/>
  <c r="AH728" i="4"/>
  <c r="AN728" i="4"/>
  <c r="AI728" i="4"/>
  <c r="AG728" i="4"/>
  <c r="Z728" i="4"/>
  <c r="AM728" i="4"/>
  <c r="AK728" i="4"/>
  <c r="AG1115" i="4"/>
  <c r="AI1115" i="4"/>
  <c r="AD1115" i="4"/>
  <c r="AA1115" i="4"/>
  <c r="Z1115" i="4"/>
  <c r="AH1115" i="4"/>
  <c r="AO1115" i="4"/>
  <c r="AM1115" i="4"/>
  <c r="AN1115" i="4"/>
  <c r="AK1115" i="4"/>
  <c r="AI874" i="4"/>
  <c r="AN874" i="4"/>
  <c r="AA874" i="4"/>
  <c r="AO874" i="4"/>
  <c r="AM874" i="4"/>
  <c r="AH874" i="4"/>
  <c r="Z874" i="4"/>
  <c r="AB874" i="4"/>
  <c r="AD874" i="4"/>
  <c r="AG874" i="4"/>
  <c r="AK874" i="4"/>
  <c r="AD194" i="4"/>
  <c r="AA194" i="4"/>
  <c r="AK194" i="4"/>
  <c r="Z194" i="4"/>
  <c r="AI194" i="4"/>
  <c r="AN194" i="4"/>
  <c r="AM194" i="4"/>
  <c r="AO194" i="4"/>
  <c r="AH194" i="4"/>
  <c r="AG194" i="4"/>
  <c r="AB194" i="4"/>
  <c r="Z675" i="4"/>
  <c r="AK675" i="4"/>
  <c r="AB675" i="4"/>
  <c r="AO675" i="4"/>
  <c r="AI675" i="4"/>
  <c r="AN675" i="4"/>
  <c r="AM675" i="4"/>
  <c r="AD675" i="4"/>
  <c r="AG675" i="4"/>
  <c r="AH675" i="4"/>
  <c r="AA675" i="4"/>
  <c r="AA694" i="4"/>
  <c r="AK694" i="4"/>
  <c r="AD694" i="4"/>
  <c r="AH694" i="4"/>
  <c r="AB694" i="4"/>
  <c r="AI694" i="4"/>
  <c r="AM694" i="4"/>
  <c r="AN694" i="4"/>
  <c r="AG694" i="4"/>
  <c r="Z694" i="4"/>
  <c r="AO694" i="4"/>
  <c r="AK1068" i="4"/>
  <c r="AA1068" i="4"/>
  <c r="AG1068" i="4"/>
  <c r="AB1068" i="4"/>
  <c r="Z1068" i="4"/>
  <c r="AO1068" i="4"/>
  <c r="AD1068" i="4"/>
  <c r="AN1068" i="4"/>
  <c r="AM1068" i="4"/>
  <c r="AH1068" i="4"/>
  <c r="AI1068" i="4"/>
  <c r="AD1319" i="4"/>
  <c r="AN1319" i="4"/>
  <c r="AK1319" i="4"/>
  <c r="AA1319" i="4"/>
  <c r="AH1319" i="4"/>
  <c r="AI1319" i="4"/>
  <c r="AO1319" i="4"/>
  <c r="AM1319" i="4"/>
  <c r="Z1319" i="4"/>
  <c r="AB1319" i="4"/>
  <c r="AG1319" i="4"/>
  <c r="AO134" i="4"/>
  <c r="AD134" i="4"/>
  <c r="AK134" i="4"/>
  <c r="AA134" i="4"/>
  <c r="AI134" i="4"/>
  <c r="AM134" i="4"/>
  <c r="AN134" i="4"/>
  <c r="Z134" i="4"/>
  <c r="AB134" i="4"/>
  <c r="AH134" i="4"/>
  <c r="AG134" i="4"/>
  <c r="AM506" i="4"/>
  <c r="AA506" i="4"/>
  <c r="AH506" i="4"/>
  <c r="AO506" i="4"/>
  <c r="AD506" i="4"/>
  <c r="AB506" i="4"/>
  <c r="AK506" i="4"/>
  <c r="AG506" i="4"/>
  <c r="AN506" i="4"/>
  <c r="AI506" i="4"/>
  <c r="Z506" i="4"/>
  <c r="AL195" i="4"/>
  <c r="Z507" i="4"/>
  <c r="AA507" i="4"/>
  <c r="AN507" i="4"/>
  <c r="AM507" i="4"/>
  <c r="AK507" i="4"/>
  <c r="AB507" i="4"/>
  <c r="AI507" i="4"/>
  <c r="AO507" i="4"/>
  <c r="AD507" i="4"/>
  <c r="AH507" i="4"/>
  <c r="AG507" i="4"/>
  <c r="AA750" i="4"/>
  <c r="AO750" i="4"/>
  <c r="Z750" i="4"/>
  <c r="AM750" i="4"/>
  <c r="AG750" i="4"/>
  <c r="AD750" i="4"/>
  <c r="AN750" i="4"/>
  <c r="AB750" i="4"/>
  <c r="AH750" i="4"/>
  <c r="AI750" i="4"/>
  <c r="AK750" i="4"/>
  <c r="AD1621" i="4"/>
  <c r="AB1621" i="4"/>
  <c r="AO1621" i="4"/>
  <c r="AH1621" i="4"/>
  <c r="AA1621" i="4"/>
  <c r="AG1621" i="4"/>
  <c r="AM1621" i="4"/>
  <c r="Z1621" i="4"/>
  <c r="AN1621" i="4"/>
  <c r="AK1621" i="4"/>
  <c r="AI1621" i="4"/>
  <c r="AB604" i="4"/>
  <c r="AN604" i="4"/>
  <c r="AO604" i="4"/>
  <c r="AM604" i="4"/>
  <c r="AG604" i="4"/>
  <c r="AK604" i="4"/>
  <c r="Z604" i="4"/>
  <c r="AI604" i="4"/>
  <c r="AH604" i="4"/>
  <c r="AA604" i="4"/>
  <c r="AD604" i="4"/>
  <c r="AI1285" i="4"/>
  <c r="AK1285" i="4"/>
  <c r="AD1285" i="4"/>
  <c r="AG1285" i="4"/>
  <c r="AB1285" i="4"/>
  <c r="Z1285" i="4"/>
  <c r="AN1285" i="4"/>
  <c r="AH1285" i="4"/>
  <c r="AM1285" i="4"/>
  <c r="AO1285" i="4"/>
  <c r="AA1285" i="4"/>
  <c r="AL1228" i="4"/>
  <c r="AB1097" i="4"/>
  <c r="AO1097" i="4"/>
  <c r="AI1097" i="4"/>
  <c r="Z1097" i="4"/>
  <c r="AK1097" i="4"/>
  <c r="AN1097" i="4"/>
  <c r="AD1097" i="4"/>
  <c r="AM1097" i="4"/>
  <c r="AG1097" i="4"/>
  <c r="AH1097" i="4"/>
  <c r="AA1097" i="4"/>
  <c r="AL352" i="4"/>
  <c r="AL172" i="4"/>
  <c r="AL168" i="4"/>
  <c r="AG284" i="4"/>
  <c r="AN284" i="4"/>
  <c r="AO284" i="4"/>
  <c r="AK284" i="4"/>
  <c r="AH284" i="4"/>
  <c r="AI284" i="4"/>
  <c r="AM284" i="4"/>
  <c r="AD284" i="4"/>
  <c r="AA284" i="4"/>
  <c r="Z284" i="4"/>
  <c r="AB284" i="4"/>
  <c r="AG1256" i="4"/>
  <c r="AI1256" i="4"/>
  <c r="AH1256" i="4"/>
  <c r="AA1256" i="4"/>
  <c r="AK1256" i="4"/>
  <c r="AB1256" i="4"/>
  <c r="AD1256" i="4"/>
  <c r="AM1256" i="4"/>
  <c r="AN1256" i="4"/>
  <c r="AO1256" i="4"/>
  <c r="Z1256" i="4"/>
  <c r="AI992" i="4"/>
  <c r="AA992" i="4"/>
  <c r="AM992" i="4"/>
  <c r="Z992" i="4"/>
  <c r="AB992" i="4"/>
  <c r="AH992" i="4"/>
  <c r="AD992" i="4"/>
  <c r="AG992" i="4"/>
  <c r="AK992" i="4"/>
  <c r="AO992" i="4"/>
  <c r="AN992" i="4"/>
  <c r="AN799" i="4"/>
  <c r="AM799" i="4"/>
  <c r="Z799" i="4"/>
  <c r="AI799" i="4"/>
  <c r="AD799" i="4"/>
  <c r="AA799" i="4"/>
  <c r="AG799" i="4"/>
  <c r="AH799" i="4"/>
  <c r="AK799" i="4"/>
  <c r="AO799" i="4"/>
  <c r="AB799" i="4"/>
  <c r="AL997" i="4"/>
  <c r="AD1142" i="4"/>
  <c r="AB1142" i="4"/>
  <c r="AO1142" i="4"/>
  <c r="AH1142" i="4"/>
  <c r="AI1142" i="4"/>
  <c r="AM1142" i="4"/>
  <c r="AG1142" i="4"/>
  <c r="AA1142" i="4"/>
  <c r="Z1142" i="4"/>
  <c r="AK1142" i="4"/>
  <c r="AN1142" i="4"/>
  <c r="AA1223" i="4"/>
  <c r="AD1223" i="4"/>
  <c r="AH1223" i="4"/>
  <c r="AB1223" i="4"/>
  <c r="Z1223" i="4"/>
  <c r="AI1223" i="4"/>
  <c r="AG1223" i="4"/>
  <c r="AM1223" i="4"/>
  <c r="AN1223" i="4"/>
  <c r="AO1223" i="4"/>
  <c r="AK1223" i="4"/>
  <c r="AA1339" i="4"/>
  <c r="AG1339" i="4"/>
  <c r="AD1339" i="4"/>
  <c r="AI1339" i="4"/>
  <c r="AN1339" i="4"/>
  <c r="AH1339" i="4"/>
  <c r="AB1339" i="4"/>
  <c r="AK1339" i="4"/>
  <c r="AM1339" i="4"/>
  <c r="Z1339" i="4"/>
  <c r="AO1339" i="4"/>
  <c r="AA601" i="4"/>
  <c r="AM601" i="4"/>
  <c r="AO601" i="4"/>
  <c r="AG601" i="4"/>
  <c r="AK601" i="4"/>
  <c r="AH601" i="4"/>
  <c r="AD601" i="4"/>
  <c r="AI601" i="4"/>
  <c r="Z601" i="4"/>
  <c r="AN601" i="4"/>
  <c r="AB601" i="4"/>
  <c r="AI329" i="4"/>
  <c r="AO329" i="4"/>
  <c r="AN329" i="4"/>
  <c r="AA329" i="4"/>
  <c r="AH329" i="4"/>
  <c r="AB329" i="4"/>
  <c r="AM329" i="4"/>
  <c r="Z329" i="4"/>
  <c r="AD329" i="4"/>
  <c r="AG329" i="4"/>
  <c r="AK329" i="4"/>
  <c r="AL1100" i="4"/>
  <c r="AL304" i="4"/>
  <c r="Z1133" i="4"/>
  <c r="AO1133" i="4"/>
  <c r="AM1133" i="4"/>
  <c r="AI1133" i="4"/>
  <c r="AG1133" i="4"/>
  <c r="AB1133" i="4"/>
  <c r="AA1133" i="4"/>
  <c r="AD1133" i="4"/>
  <c r="AH1133" i="4"/>
  <c r="AN1133" i="4"/>
  <c r="AK1133" i="4"/>
  <c r="AL1465" i="4"/>
  <c r="AI1182" i="4"/>
  <c r="AO1182" i="4"/>
  <c r="AD1182" i="4"/>
  <c r="Z1182" i="4"/>
  <c r="AM1182" i="4"/>
  <c r="AK1182" i="4"/>
  <c r="AA1182" i="4"/>
  <c r="AH1182" i="4"/>
  <c r="AN1182" i="4"/>
  <c r="AG1182" i="4"/>
  <c r="AB1182" i="4"/>
  <c r="AN1461" i="4"/>
  <c r="AG1461" i="4"/>
  <c r="Z1461" i="4"/>
  <c r="AD1461" i="4"/>
  <c r="AK1461" i="4"/>
  <c r="AA1461" i="4"/>
  <c r="AH1461" i="4"/>
  <c r="AI1461" i="4"/>
  <c r="AB1461" i="4"/>
  <c r="AM1461" i="4"/>
  <c r="AO1461" i="4"/>
  <c r="AG838" i="4"/>
  <c r="AK838" i="4"/>
  <c r="AD838" i="4"/>
  <c r="Z838" i="4"/>
  <c r="AN838" i="4"/>
  <c r="AM838" i="4"/>
  <c r="AH838" i="4"/>
  <c r="AI838" i="4"/>
  <c r="AO838" i="4"/>
  <c r="AB838" i="4"/>
  <c r="AA838" i="4"/>
  <c r="AI246" i="4"/>
  <c r="AD246" i="4"/>
  <c r="AB246" i="4"/>
  <c r="AM246" i="4"/>
  <c r="AA246" i="4"/>
  <c r="Z246" i="4"/>
  <c r="AG246" i="4"/>
  <c r="AK246" i="4"/>
  <c r="AO246" i="4"/>
  <c r="AN246" i="4"/>
  <c r="AH246" i="4"/>
  <c r="AL1266" i="4"/>
  <c r="AK1678" i="4"/>
  <c r="AA1678" i="4"/>
  <c r="AI1678" i="4"/>
  <c r="AM1678" i="4"/>
  <c r="AN1678" i="4"/>
  <c r="Z1678" i="4"/>
  <c r="AG1678" i="4"/>
  <c r="AD1678" i="4"/>
  <c r="AO1678" i="4"/>
  <c r="AB1678" i="4"/>
  <c r="AH1678" i="4"/>
  <c r="AG426" i="4"/>
  <c r="AI426" i="4"/>
  <c r="Z426" i="4"/>
  <c r="AN426" i="4"/>
  <c r="AM426" i="4"/>
  <c r="AD426" i="4"/>
  <c r="AB426" i="4"/>
  <c r="AK426" i="4"/>
  <c r="AA426" i="4"/>
  <c r="AO426" i="4"/>
  <c r="AH426" i="4"/>
  <c r="AK1323" i="4"/>
  <c r="AB1323" i="4"/>
  <c r="AN1323" i="4"/>
  <c r="Z1323" i="4"/>
  <c r="AI1323" i="4"/>
  <c r="AM1323" i="4"/>
  <c r="AH1323" i="4"/>
  <c r="AO1323" i="4"/>
  <c r="AA1323" i="4"/>
  <c r="AG1323" i="4"/>
  <c r="AD1323" i="4"/>
  <c r="AL703" i="4"/>
  <c r="AL160" i="4"/>
  <c r="AN381" i="4"/>
  <c r="AB381" i="4"/>
  <c r="AA381" i="4"/>
  <c r="AK381" i="4"/>
  <c r="AI381" i="4"/>
  <c r="AM381" i="4"/>
  <c r="AD381" i="4"/>
  <c r="AG381" i="4"/>
  <c r="AO381" i="4"/>
  <c r="Z381" i="4"/>
  <c r="AH381" i="4"/>
  <c r="AA1066" i="4"/>
  <c r="AB1066" i="4"/>
  <c r="AM1066" i="4"/>
  <c r="AD1066" i="4"/>
  <c r="AH1066" i="4"/>
  <c r="AK1066" i="4"/>
  <c r="Z1066" i="4"/>
  <c r="AO1066" i="4"/>
  <c r="AG1066" i="4"/>
  <c r="AN1066" i="4"/>
  <c r="AI1066" i="4"/>
  <c r="AI574" i="4"/>
  <c r="AG574" i="4"/>
  <c r="AO574" i="4"/>
  <c r="AA574" i="4"/>
  <c r="AK574" i="4"/>
  <c r="AN574" i="4"/>
  <c r="AM574" i="4"/>
  <c r="AH574" i="4"/>
  <c r="Z574" i="4"/>
  <c r="AD574" i="4"/>
  <c r="AB574" i="4"/>
  <c r="AN1043" i="4"/>
  <c r="AK1043" i="4"/>
  <c r="Z1043" i="4"/>
  <c r="AG1043" i="4"/>
  <c r="AI1043" i="4"/>
  <c r="AH1043" i="4"/>
  <c r="AA1043" i="4"/>
  <c r="AB1043" i="4"/>
  <c r="AD1043" i="4"/>
  <c r="AO1043" i="4"/>
  <c r="AM1043" i="4"/>
  <c r="AI209" i="4"/>
  <c r="AB209" i="4"/>
  <c r="AM209" i="4"/>
  <c r="AO209" i="4"/>
  <c r="AK209" i="4"/>
  <c r="AN209" i="4"/>
  <c r="AD209" i="4"/>
  <c r="AG209" i="4"/>
  <c r="Z209" i="4"/>
  <c r="AH209" i="4"/>
  <c r="AA209" i="4"/>
  <c r="AA515" i="4"/>
  <c r="AK515" i="4"/>
  <c r="AI515" i="4"/>
  <c r="AO515" i="4"/>
  <c r="AD515" i="4"/>
  <c r="AG515" i="4"/>
  <c r="AH515" i="4"/>
  <c r="AB515" i="4"/>
  <c r="Z515" i="4"/>
  <c r="AM515" i="4"/>
  <c r="AN515" i="4"/>
  <c r="AI1078" i="4"/>
  <c r="AA1078" i="4"/>
  <c r="AB1078" i="4"/>
  <c r="Z1078" i="4"/>
  <c r="AD1078" i="4"/>
  <c r="AH1078" i="4"/>
  <c r="AN1078" i="4"/>
  <c r="AM1078" i="4"/>
  <c r="AO1078" i="4"/>
  <c r="AK1078" i="4"/>
  <c r="AG1078" i="4"/>
  <c r="AI1032" i="4"/>
  <c r="AN1032" i="4"/>
  <c r="AB1032" i="4"/>
  <c r="AD1032" i="4"/>
  <c r="AO1032" i="4"/>
  <c r="AH1032" i="4"/>
  <c r="Z1032" i="4"/>
  <c r="AG1032" i="4"/>
  <c r="AM1032" i="4"/>
  <c r="AA1032" i="4"/>
  <c r="AK1032" i="4"/>
  <c r="AD771" i="4"/>
  <c r="AB771" i="4"/>
  <c r="AG771" i="4"/>
  <c r="Z771" i="4"/>
  <c r="AA771" i="4"/>
  <c r="AI771" i="4"/>
  <c r="AH771" i="4"/>
  <c r="AN771" i="4"/>
  <c r="AK771" i="4"/>
  <c r="AM771" i="4"/>
  <c r="AO771" i="4"/>
  <c r="AL1047" i="4"/>
  <c r="AH1114" i="4"/>
  <c r="AO1114" i="4"/>
  <c r="AG1114" i="4"/>
  <c r="AD1114" i="4"/>
  <c r="AN1114" i="4"/>
  <c r="AK1114" i="4"/>
  <c r="Z1114" i="4"/>
  <c r="AI1114" i="4"/>
  <c r="AM1114" i="4"/>
  <c r="AA1114" i="4"/>
  <c r="AI1050" i="4"/>
  <c r="Z1050" i="4"/>
  <c r="AK1050" i="4"/>
  <c r="AA1050" i="4"/>
  <c r="AD1050" i="4"/>
  <c r="AH1050" i="4"/>
  <c r="AO1050" i="4"/>
  <c r="AB1050" i="4"/>
  <c r="AM1050" i="4"/>
  <c r="AN1050" i="4"/>
  <c r="AG1050" i="4"/>
  <c r="AL129" i="4"/>
  <c r="AL165" i="4"/>
  <c r="AK652" i="4"/>
  <c r="AB652" i="4"/>
  <c r="AG652" i="4"/>
  <c r="AM652" i="4"/>
  <c r="AN652" i="4"/>
  <c r="AO652" i="4"/>
  <c r="AI652" i="4"/>
  <c r="Z652" i="4"/>
  <c r="AD652" i="4"/>
  <c r="AH652" i="4"/>
  <c r="AA652" i="4"/>
  <c r="AL135" i="4"/>
  <c r="AL670" i="4"/>
  <c r="AK546" i="4"/>
  <c r="AH546" i="4"/>
  <c r="AO546" i="4"/>
  <c r="AN546" i="4"/>
  <c r="AB546" i="4"/>
  <c r="AI546" i="4"/>
  <c r="Z546" i="4"/>
  <c r="AG546" i="4"/>
  <c r="AD546" i="4"/>
  <c r="AA546" i="4"/>
  <c r="AM546" i="4"/>
  <c r="AK812" i="4"/>
  <c r="AA812" i="4"/>
  <c r="AI812" i="4"/>
  <c r="AH812" i="4"/>
  <c r="AO812" i="4"/>
  <c r="AM812" i="4"/>
  <c r="AG812" i="4"/>
  <c r="AN812" i="4"/>
  <c r="AB812" i="4"/>
  <c r="AD812" i="4"/>
  <c r="Z812" i="4"/>
  <c r="AD1622" i="4"/>
  <c r="AB1622" i="4"/>
  <c r="AN1622" i="4"/>
  <c r="AA1622" i="4"/>
  <c r="Z1622" i="4"/>
  <c r="AO1622" i="4"/>
  <c r="AM1622" i="4"/>
  <c r="AI1622" i="4"/>
  <c r="AH1622" i="4"/>
  <c r="AK1622" i="4"/>
  <c r="AG1622" i="4"/>
  <c r="AL344" i="4"/>
  <c r="AB293" i="4"/>
  <c r="AD293" i="4"/>
  <c r="AN293" i="4"/>
  <c r="AA293" i="4"/>
  <c r="AG293" i="4"/>
  <c r="AI293" i="4"/>
  <c r="AM293" i="4"/>
  <c r="AK293" i="4"/>
  <c r="AO293" i="4"/>
  <c r="AH293" i="4"/>
  <c r="Z293" i="4"/>
  <c r="AL120" i="4"/>
  <c r="AK327" i="4"/>
  <c r="AD327" i="4"/>
  <c r="AH327" i="4"/>
  <c r="AM327" i="4"/>
  <c r="AO327" i="4"/>
  <c r="AG327" i="4"/>
  <c r="Z327" i="4"/>
  <c r="AA327" i="4"/>
  <c r="AN327" i="4"/>
  <c r="AI327" i="4"/>
  <c r="AB327" i="4"/>
  <c r="AL206" i="4"/>
  <c r="AB142" i="4"/>
  <c r="AD142" i="4"/>
  <c r="AK142" i="4"/>
  <c r="AA142" i="4"/>
  <c r="AN142" i="4"/>
  <c r="AH142" i="4"/>
  <c r="AM142" i="4"/>
  <c r="AI142" i="4"/>
  <c r="Z142" i="4"/>
  <c r="AO142" i="4"/>
  <c r="AG142" i="4"/>
  <c r="AO152" i="4"/>
  <c r="AM152" i="4"/>
  <c r="AK152" i="4"/>
  <c r="Z152" i="4"/>
  <c r="AB152" i="4"/>
  <c r="AG152" i="4"/>
  <c r="AD152" i="4"/>
  <c r="AA152" i="4"/>
  <c r="AH152" i="4"/>
  <c r="AI152" i="4"/>
  <c r="AN152" i="4"/>
  <c r="AN731" i="4"/>
  <c r="Z731" i="4"/>
  <c r="AG731" i="4"/>
  <c r="AK731" i="4"/>
  <c r="AO731" i="4"/>
  <c r="AH731" i="4"/>
  <c r="AA731" i="4"/>
  <c r="AM731" i="4"/>
  <c r="AI731" i="4"/>
  <c r="AD731" i="4"/>
  <c r="AB731" i="4"/>
  <c r="AL208" i="4"/>
  <c r="AD137" i="4"/>
  <c r="AM137" i="4"/>
  <c r="AN137" i="4"/>
  <c r="AH137" i="4"/>
  <c r="AA137" i="4"/>
  <c r="AG137" i="4"/>
  <c r="AK137" i="4"/>
  <c r="AO137" i="4"/>
  <c r="Z137" i="4"/>
  <c r="AI137" i="4"/>
  <c r="AB137" i="4"/>
  <c r="AA1723" i="4"/>
  <c r="AH1723" i="4"/>
  <c r="AK1723" i="4"/>
  <c r="AO1723" i="4"/>
  <c r="AG1723" i="4"/>
  <c r="AD1723" i="4"/>
  <c r="Z1723" i="4"/>
  <c r="AB1723" i="4"/>
  <c r="AN1723" i="4"/>
  <c r="AM1723" i="4"/>
  <c r="AI1723" i="4"/>
  <c r="AL1056" i="4"/>
  <c r="AD1662" i="4"/>
  <c r="AM1662" i="4"/>
  <c r="AH1662" i="4"/>
  <c r="AB1662" i="4"/>
  <c r="AG1662" i="4"/>
  <c r="Z1662" i="4"/>
  <c r="AN1662" i="4"/>
  <c r="AI1662" i="4"/>
  <c r="AO1662" i="4"/>
  <c r="AK1662" i="4"/>
  <c r="AA1662" i="4"/>
  <c r="AG1615" i="4"/>
  <c r="AB1615" i="4"/>
  <c r="AO1615" i="4"/>
  <c r="AM1615" i="4"/>
  <c r="AH1615" i="4"/>
  <c r="AN1615" i="4"/>
  <c r="AK1615" i="4"/>
  <c r="Z1615" i="4"/>
  <c r="AD1615" i="4"/>
  <c r="AA1615" i="4"/>
  <c r="AI1615" i="4"/>
  <c r="AH1095" i="4"/>
  <c r="AO1095" i="4"/>
  <c r="AM1095" i="4"/>
  <c r="AD1095" i="4"/>
  <c r="AG1095" i="4"/>
  <c r="AN1095" i="4"/>
  <c r="AB1095" i="4"/>
  <c r="AA1095" i="4"/>
  <c r="AK1095" i="4"/>
  <c r="AI1095" i="4"/>
  <c r="Z1095" i="4"/>
  <c r="AI1430" i="4"/>
  <c r="AH1430" i="4"/>
  <c r="Z1430" i="4"/>
  <c r="AA1430" i="4"/>
  <c r="AN1430" i="4"/>
  <c r="AG1430" i="4"/>
  <c r="AM1430" i="4"/>
  <c r="AB1430" i="4"/>
  <c r="AK1430" i="4"/>
  <c r="AO1430" i="4"/>
  <c r="AD1430" i="4"/>
  <c r="AD798" i="4"/>
  <c r="AB798" i="4"/>
  <c r="AA798" i="4"/>
  <c r="AM798" i="4"/>
  <c r="AH798" i="4"/>
  <c r="AG798" i="4"/>
  <c r="AK798" i="4"/>
  <c r="AO798" i="4"/>
  <c r="AI798" i="4"/>
  <c r="Z798" i="4"/>
  <c r="AN798" i="4"/>
  <c r="AL741" i="4"/>
  <c r="AM752" i="4"/>
  <c r="AB752" i="4"/>
  <c r="Z752" i="4"/>
  <c r="AD752" i="4"/>
  <c r="AG752" i="4"/>
  <c r="AA752" i="4"/>
  <c r="AH752" i="4"/>
  <c r="AI752" i="4"/>
  <c r="AN752" i="4"/>
  <c r="AK752" i="4"/>
  <c r="AO752" i="4"/>
  <c r="AD1670" i="4"/>
  <c r="AO1670" i="4"/>
  <c r="Z1670" i="4"/>
  <c r="AA1670" i="4"/>
  <c r="AI1670" i="4"/>
  <c r="AN1670" i="4"/>
  <c r="AG1670" i="4"/>
  <c r="AB1670" i="4"/>
  <c r="AM1670" i="4"/>
  <c r="AH1670" i="4"/>
  <c r="AK1670" i="4"/>
  <c r="AG345" i="4"/>
  <c r="AO345" i="4"/>
  <c r="AH345" i="4"/>
  <c r="AK345" i="4"/>
  <c r="AI345" i="4"/>
  <c r="AB345" i="4"/>
  <c r="AD345" i="4"/>
  <c r="AA345" i="4"/>
  <c r="AN345" i="4"/>
  <c r="AM345" i="4"/>
  <c r="Z345" i="4"/>
  <c r="AK409" i="4"/>
  <c r="AO409" i="4"/>
  <c r="AG409" i="4"/>
  <c r="AB409" i="4"/>
  <c r="AM409" i="4"/>
  <c r="AD409" i="4"/>
  <c r="AA409" i="4"/>
  <c r="AH409" i="4"/>
  <c r="Z409" i="4"/>
  <c r="AN409" i="4"/>
  <c r="AI409" i="4"/>
  <c r="AK289" i="4"/>
  <c r="AG289" i="4"/>
  <c r="AM289" i="4"/>
  <c r="AA289" i="4"/>
  <c r="AH289" i="4"/>
  <c r="AB289" i="4"/>
  <c r="AN289" i="4"/>
  <c r="Z289" i="4"/>
  <c r="AD289" i="4"/>
  <c r="AO289" i="4"/>
  <c r="AI289" i="4"/>
  <c r="AH1118" i="4"/>
  <c r="AB1118" i="4"/>
  <c r="AA1118" i="4"/>
  <c r="AN1118" i="4"/>
  <c r="AO1118" i="4"/>
  <c r="AM1118" i="4"/>
  <c r="AI1118" i="4"/>
  <c r="AK1118" i="4"/>
  <c r="AG1118" i="4"/>
  <c r="AD1118" i="4"/>
  <c r="Z1118" i="4"/>
  <c r="AN632" i="4"/>
  <c r="AB632" i="4"/>
  <c r="AM632" i="4"/>
  <c r="AK632" i="4"/>
  <c r="AO632" i="4"/>
  <c r="AD632" i="4"/>
  <c r="AG632" i="4"/>
  <c r="AI632" i="4"/>
  <c r="AH632" i="4"/>
  <c r="AA632" i="4"/>
  <c r="Z632" i="4"/>
  <c r="AA1250" i="4"/>
  <c r="AI1250" i="4"/>
  <c r="AD1250" i="4"/>
  <c r="AO1250" i="4"/>
  <c r="AG1250" i="4"/>
  <c r="AM1250" i="4"/>
  <c r="Z1250" i="4"/>
  <c r="AH1250" i="4"/>
  <c r="AB1250" i="4"/>
  <c r="AN1250" i="4"/>
  <c r="AK1250" i="4"/>
  <c r="AD774" i="4"/>
  <c r="AN774" i="4"/>
  <c r="AK774" i="4"/>
  <c r="AI774" i="4"/>
  <c r="AM774" i="4"/>
  <c r="AG774" i="4"/>
  <c r="AA774" i="4"/>
  <c r="AB774" i="4"/>
  <c r="Z774" i="4"/>
  <c r="AO774" i="4"/>
  <c r="AH774" i="4"/>
  <c r="AH1125" i="4"/>
  <c r="Z1125" i="4"/>
  <c r="AD1125" i="4"/>
  <c r="AA1125" i="4"/>
  <c r="AK1125" i="4"/>
  <c r="AM1125" i="4"/>
  <c r="AN1125" i="4"/>
  <c r="AO1125" i="4"/>
  <c r="AG1125" i="4"/>
  <c r="AB1125" i="4"/>
  <c r="AI1125" i="4"/>
  <c r="AI282" i="4"/>
  <c r="AA282" i="4"/>
  <c r="AH282" i="4"/>
  <c r="AM282" i="4"/>
  <c r="AD282" i="4"/>
  <c r="AN282" i="4"/>
  <c r="AG282" i="4"/>
  <c r="Z282" i="4"/>
  <c r="AB282" i="4"/>
  <c r="AK282" i="4"/>
  <c r="AO282" i="4"/>
  <c r="AL1361" i="4"/>
  <c r="AL801" i="4"/>
  <c r="AL1293" i="4"/>
  <c r="AK755" i="4"/>
  <c r="AI755" i="4"/>
  <c r="AA755" i="4"/>
  <c r="AH755" i="4"/>
  <c r="AN755" i="4"/>
  <c r="AO755" i="4"/>
  <c r="AG755" i="4"/>
  <c r="AB755" i="4"/>
  <c r="Z755" i="4"/>
  <c r="AM755" i="4"/>
  <c r="AD755" i="4"/>
  <c r="AD1224" i="4"/>
  <c r="AN1224" i="4"/>
  <c r="Z1224" i="4"/>
  <c r="AB1224" i="4"/>
  <c r="AI1224" i="4"/>
  <c r="AH1224" i="4"/>
  <c r="AA1224" i="4"/>
  <c r="AM1224" i="4"/>
  <c r="AO1224" i="4"/>
  <c r="AG1224" i="4"/>
  <c r="AK1224" i="4"/>
  <c r="AG1082" i="4"/>
  <c r="AO1082" i="4"/>
  <c r="AB1082" i="4"/>
  <c r="AM1082" i="4"/>
  <c r="AA1082" i="4"/>
  <c r="Z1082" i="4"/>
  <c r="AK1082" i="4"/>
  <c r="AI1082" i="4"/>
  <c r="AH1082" i="4"/>
  <c r="AN1082" i="4"/>
  <c r="AD1082" i="4"/>
  <c r="AL411" i="4"/>
  <c r="AO265" i="4"/>
  <c r="AN265" i="4"/>
  <c r="AG265" i="4"/>
  <c r="AH265" i="4"/>
  <c r="AI265" i="4"/>
  <c r="Z265" i="4"/>
  <c r="AA265" i="4"/>
  <c r="AK265" i="4"/>
  <c r="AM265" i="4"/>
  <c r="AD265" i="4"/>
  <c r="AB265" i="4"/>
  <c r="AD140" i="4"/>
  <c r="AG140" i="4"/>
  <c r="AB140" i="4"/>
  <c r="AN140" i="4"/>
  <c r="AH140" i="4"/>
  <c r="AI140" i="4"/>
  <c r="Z140" i="4"/>
  <c r="AK140" i="4"/>
  <c r="AO140" i="4"/>
  <c r="AM140" i="4"/>
  <c r="AA140" i="4"/>
  <c r="AM1737" i="4"/>
  <c r="AI1737" i="4"/>
  <c r="AB1737" i="4"/>
  <c r="AH1737" i="4"/>
  <c r="AN1737" i="4"/>
  <c r="AK1737" i="4"/>
  <c r="AG1737" i="4"/>
  <c r="Z1737" i="4"/>
  <c r="AD1737" i="4"/>
  <c r="AA1737" i="4"/>
  <c r="AO1737" i="4"/>
  <c r="AG380" i="4"/>
  <c r="AA380" i="4"/>
  <c r="AO380" i="4"/>
  <c r="AD380" i="4"/>
  <c r="AI380" i="4"/>
  <c r="Z380" i="4"/>
  <c r="AH380" i="4"/>
  <c r="AB380" i="4"/>
  <c r="AM380" i="4"/>
  <c r="AK380" i="4"/>
  <c r="AN380" i="4"/>
  <c r="AL979" i="4"/>
  <c r="AA1505" i="4"/>
  <c r="AO1505" i="4"/>
  <c r="AM1505" i="4"/>
  <c r="AB1505" i="4"/>
  <c r="AG1505" i="4"/>
  <c r="AD1505" i="4"/>
  <c r="AK1505" i="4"/>
  <c r="Z1505" i="4"/>
  <c r="AI1505" i="4"/>
  <c r="AN1505" i="4"/>
  <c r="AH1505" i="4"/>
  <c r="AB668" i="4"/>
  <c r="AK668" i="4"/>
  <c r="AI668" i="4"/>
  <c r="AH668" i="4"/>
  <c r="AD668" i="4"/>
  <c r="AA668" i="4"/>
  <c r="AM668" i="4"/>
  <c r="AN668" i="4"/>
  <c r="Z668" i="4"/>
  <c r="AG668" i="4"/>
  <c r="AO668" i="4"/>
  <c r="AA258" i="4"/>
  <c r="AG258" i="4"/>
  <c r="AO258" i="4"/>
  <c r="AB258" i="4"/>
  <c r="AK258" i="4"/>
  <c r="Z258" i="4"/>
  <c r="AI258" i="4"/>
  <c r="AD258" i="4"/>
  <c r="AM258" i="4"/>
  <c r="AH258" i="4"/>
  <c r="AN258" i="4"/>
  <c r="AB678" i="4"/>
  <c r="AO678" i="4"/>
  <c r="AH678" i="4"/>
  <c r="AK678" i="4"/>
  <c r="AM678" i="4"/>
  <c r="AI678" i="4"/>
  <c r="AA678" i="4"/>
  <c r="Z678" i="4"/>
  <c r="AG678" i="4"/>
  <c r="AN678" i="4"/>
  <c r="AD678" i="4"/>
  <c r="AD389" i="4"/>
  <c r="Z389" i="4"/>
  <c r="AM389" i="4"/>
  <c r="AG389" i="4"/>
  <c r="AH389" i="4"/>
  <c r="AA389" i="4"/>
  <c r="AB389" i="4"/>
  <c r="AO389" i="4"/>
  <c r="AK389" i="4"/>
  <c r="AI389" i="4"/>
  <c r="AN389" i="4"/>
  <c r="AG847" i="4"/>
  <c r="AM847" i="4"/>
  <c r="AA847" i="4"/>
  <c r="AN847" i="4"/>
  <c r="AI847" i="4"/>
  <c r="AK847" i="4"/>
  <c r="AO847" i="4"/>
  <c r="AH847" i="4"/>
  <c r="AD847" i="4"/>
  <c r="Z847" i="4"/>
  <c r="AB847" i="4"/>
  <c r="AM876" i="4"/>
  <c r="AI876" i="4"/>
  <c r="AO876" i="4"/>
  <c r="AH876" i="4"/>
  <c r="Z876" i="4"/>
  <c r="AG876" i="4"/>
  <c r="AA876" i="4"/>
  <c r="AN876" i="4"/>
  <c r="AK876" i="4"/>
  <c r="AD876" i="4"/>
  <c r="AB876" i="4"/>
  <c r="AM470" i="4"/>
  <c r="AA470" i="4"/>
  <c r="Z470" i="4"/>
  <c r="AN470" i="4"/>
  <c r="AD470" i="4"/>
  <c r="AH470" i="4"/>
  <c r="AB470" i="4"/>
  <c r="AG470" i="4"/>
  <c r="AK470" i="4"/>
  <c r="AI470" i="4"/>
  <c r="AO470" i="4"/>
  <c r="AK1399" i="4"/>
  <c r="Z1399" i="4"/>
  <c r="AD1399" i="4"/>
  <c r="AB1399" i="4"/>
  <c r="AO1399" i="4"/>
  <c r="AA1399" i="4"/>
  <c r="AM1399" i="4"/>
  <c r="AG1399" i="4"/>
  <c r="AI1399" i="4"/>
  <c r="AN1399" i="4"/>
  <c r="AH1399" i="4"/>
  <c r="AH1624" i="4"/>
  <c r="AN1624" i="4"/>
  <c r="AG1624" i="4"/>
  <c r="AB1624" i="4"/>
  <c r="AD1624" i="4"/>
  <c r="Z1624" i="4"/>
  <c r="AM1624" i="4"/>
  <c r="AK1624" i="4"/>
  <c r="AA1624" i="4"/>
  <c r="AI1624" i="4"/>
  <c r="AO1624" i="4"/>
  <c r="AG1386" i="4"/>
  <c r="AD1386" i="4"/>
  <c r="AM1386" i="4"/>
  <c r="AH1386" i="4"/>
  <c r="AK1386" i="4"/>
  <c r="AA1386" i="4"/>
  <c r="AB1386" i="4"/>
  <c r="AN1386" i="4"/>
  <c r="AI1386" i="4"/>
  <c r="Z1386" i="4"/>
  <c r="AO1386" i="4"/>
  <c r="AL471" i="4"/>
  <c r="AO1160" i="4"/>
  <c r="AB1160" i="4"/>
  <c r="AN1160" i="4"/>
  <c r="AA1160" i="4"/>
  <c r="AD1160" i="4"/>
  <c r="AM1160" i="4"/>
  <c r="Z1160" i="4"/>
  <c r="AG1160" i="4"/>
  <c r="AI1160" i="4"/>
  <c r="AK1160" i="4"/>
  <c r="AH1160" i="4"/>
  <c r="Z281" i="4"/>
  <c r="AB281" i="4"/>
  <c r="AO281" i="4"/>
  <c r="AH281" i="4"/>
  <c r="AA281" i="4"/>
  <c r="AK281" i="4"/>
  <c r="AN281" i="4"/>
  <c r="AI281" i="4"/>
  <c r="AM281" i="4"/>
  <c r="AD281" i="4"/>
  <c r="AG281" i="4"/>
  <c r="AK666" i="4"/>
  <c r="AI666" i="4"/>
  <c r="AG666" i="4"/>
  <c r="AO666" i="4"/>
  <c r="Z666" i="4"/>
  <c r="AH666" i="4"/>
  <c r="AN666" i="4"/>
  <c r="AM666" i="4"/>
  <c r="AA666" i="4"/>
  <c r="AD666" i="4"/>
  <c r="AB666" i="4"/>
  <c r="AI1577" i="4"/>
  <c r="AA1577" i="4"/>
  <c r="AK1577" i="4"/>
  <c r="AN1577" i="4"/>
  <c r="Z1577" i="4"/>
  <c r="AO1577" i="4"/>
  <c r="AG1577" i="4"/>
  <c r="AD1577" i="4"/>
  <c r="AM1577" i="4"/>
  <c r="AB1577" i="4"/>
  <c r="AH1577" i="4"/>
  <c r="AM476" i="4"/>
  <c r="Z476" i="4"/>
  <c r="AI476" i="4"/>
  <c r="AG476" i="4"/>
  <c r="AK476" i="4"/>
  <c r="AA476" i="4"/>
  <c r="AO476" i="4"/>
  <c r="AN476" i="4"/>
  <c r="AH476" i="4"/>
  <c r="AB476" i="4"/>
  <c r="AD476" i="4"/>
  <c r="AK1407" i="4"/>
  <c r="AB1407" i="4"/>
  <c r="AO1407" i="4"/>
  <c r="AA1407" i="4"/>
  <c r="AN1407" i="4"/>
  <c r="AD1407" i="4"/>
  <c r="AM1407" i="4"/>
  <c r="Z1407" i="4"/>
  <c r="AG1407" i="4"/>
  <c r="AI1407" i="4"/>
  <c r="AH1407" i="4"/>
  <c r="AL581" i="4"/>
  <c r="AL179" i="4"/>
  <c r="AK991" i="4"/>
  <c r="AD991" i="4"/>
  <c r="AN991" i="4"/>
  <c r="AM991" i="4"/>
  <c r="AO991" i="4"/>
  <c r="AA991" i="4"/>
  <c r="AB991" i="4"/>
  <c r="Z991" i="4"/>
  <c r="AI991" i="4"/>
  <c r="AG991" i="4"/>
  <c r="AH991" i="4"/>
  <c r="AN1391" i="4"/>
  <c r="AA1391" i="4"/>
  <c r="AO1391" i="4"/>
  <c r="AG1391" i="4"/>
  <c r="AB1391" i="4"/>
  <c r="AK1391" i="4"/>
  <c r="AH1391" i="4"/>
  <c r="AI1391" i="4"/>
  <c r="AM1391" i="4"/>
  <c r="AD1391" i="4"/>
  <c r="Z1391" i="4"/>
  <c r="AO691" i="4"/>
  <c r="AA691" i="4"/>
  <c r="AH691" i="4"/>
  <c r="AD691" i="4"/>
  <c r="AK691" i="4"/>
  <c r="AG691" i="4"/>
  <c r="AM691" i="4"/>
  <c r="AN691" i="4"/>
  <c r="AB691" i="4"/>
  <c r="AI691" i="4"/>
  <c r="Z691" i="4"/>
  <c r="AN1380" i="4"/>
  <c r="AK1380" i="4"/>
  <c r="AI1380" i="4"/>
  <c r="AD1380" i="4"/>
  <c r="AG1380" i="4"/>
  <c r="AH1380" i="4"/>
  <c r="AM1380" i="4"/>
  <c r="Z1380" i="4"/>
  <c r="AO1380" i="4"/>
  <c r="AB1380" i="4"/>
  <c r="AA1380" i="4"/>
  <c r="AH1402" i="4"/>
  <c r="AM1402" i="4"/>
  <c r="AG1402" i="4"/>
  <c r="AO1402" i="4"/>
  <c r="AN1402" i="4"/>
  <c r="AI1402" i="4"/>
  <c r="AD1402" i="4"/>
  <c r="Z1402" i="4"/>
  <c r="AK1402" i="4"/>
  <c r="AA1402" i="4"/>
  <c r="AB1402" i="4"/>
  <c r="AL440" i="4"/>
  <c r="AB1325" i="4"/>
  <c r="AN1325" i="4"/>
  <c r="AO1325" i="4"/>
  <c r="AD1325" i="4"/>
  <c r="AG1325" i="4"/>
  <c r="AH1325" i="4"/>
  <c r="AK1325" i="4"/>
  <c r="AA1325" i="4"/>
  <c r="AI1325" i="4"/>
  <c r="AM1325" i="4"/>
  <c r="Z1325" i="4"/>
  <c r="AB1260" i="4"/>
  <c r="AN1260" i="4"/>
  <c r="AA1260" i="4"/>
  <c r="AO1260" i="4"/>
  <c r="Z1260" i="4"/>
  <c r="AM1260" i="4"/>
  <c r="AG1260" i="4"/>
  <c r="AK1260" i="4"/>
  <c r="AD1260" i="4"/>
  <c r="AI1260" i="4"/>
  <c r="AH1260" i="4"/>
  <c r="AO1742" i="4"/>
  <c r="AG1742" i="4"/>
  <c r="AB1742" i="4"/>
  <c r="AI1742" i="4"/>
  <c r="AH1742" i="4"/>
  <c r="AA1742" i="4"/>
  <c r="AM1742" i="4"/>
  <c r="Z1742" i="4"/>
  <c r="AK1742" i="4"/>
  <c r="AN1742" i="4"/>
  <c r="AD1742" i="4"/>
  <c r="AO1113" i="4"/>
  <c r="Z1113" i="4"/>
  <c r="AD1113" i="4"/>
  <c r="AG1113" i="4"/>
  <c r="AN1113" i="4"/>
  <c r="AB1113" i="4"/>
  <c r="AH1113" i="4"/>
  <c r="AA1113" i="4"/>
  <c r="AM1113" i="4"/>
  <c r="AI1113" i="4"/>
  <c r="AK1113" i="4"/>
  <c r="AL225" i="4"/>
  <c r="AK1405" i="4"/>
  <c r="AN1405" i="4"/>
  <c r="AG1405" i="4"/>
  <c r="AD1405" i="4"/>
  <c r="AO1405" i="4"/>
  <c r="AA1405" i="4"/>
  <c r="AM1405" i="4"/>
  <c r="AI1405" i="4"/>
  <c r="Z1405" i="4"/>
  <c r="AH1405" i="4"/>
  <c r="AB1405" i="4"/>
  <c r="AG1734" i="4"/>
  <c r="AD1734" i="4"/>
  <c r="AM1734" i="4"/>
  <c r="AA1734" i="4"/>
  <c r="AN1734" i="4"/>
  <c r="AI1734" i="4"/>
  <c r="Z1734" i="4"/>
  <c r="AH1734" i="4"/>
  <c r="AK1734" i="4"/>
  <c r="AO1734" i="4"/>
  <c r="AB1734" i="4"/>
  <c r="AL832" i="4"/>
  <c r="AL599" i="4"/>
  <c r="AM301" i="4"/>
  <c r="AG301" i="4"/>
  <c r="AI301" i="4"/>
  <c r="AH301" i="4"/>
  <c r="AD301" i="4"/>
  <c r="AN301" i="4"/>
  <c r="AK301" i="4"/>
  <c r="Z301" i="4"/>
  <c r="AB301" i="4"/>
  <c r="AA301" i="4"/>
  <c r="AO301" i="4"/>
  <c r="AL417" i="4"/>
  <c r="AK1460" i="4"/>
  <c r="AA1460" i="4"/>
  <c r="AG1460" i="4"/>
  <c r="AM1460" i="4"/>
  <c r="Z1460" i="4"/>
  <c r="AO1460" i="4"/>
  <c r="AI1460" i="4"/>
  <c r="AN1460" i="4"/>
  <c r="AH1460" i="4"/>
  <c r="AD1460" i="4"/>
  <c r="AB234" i="4"/>
  <c r="AN234" i="4"/>
  <c r="AD234" i="4"/>
  <c r="AO234" i="4"/>
  <c r="AK234" i="4"/>
  <c r="AH234" i="4"/>
  <c r="Z234" i="4"/>
  <c r="AI234" i="4"/>
  <c r="AA234" i="4"/>
  <c r="AG234" i="4"/>
  <c r="AM234" i="4"/>
  <c r="AL447" i="4"/>
  <c r="AG706" i="4"/>
  <c r="AK706" i="4"/>
  <c r="AI706" i="4"/>
  <c r="AH706" i="4"/>
  <c r="AA706" i="4"/>
  <c r="Z706" i="4"/>
  <c r="AD706" i="4"/>
  <c r="AB706" i="4"/>
  <c r="AN706" i="4"/>
  <c r="AO706" i="4"/>
  <c r="AM706" i="4"/>
  <c r="AN490" i="4"/>
  <c r="AG490" i="4"/>
  <c r="AD490" i="4"/>
  <c r="AM490" i="4"/>
  <c r="AB490" i="4"/>
  <c r="AI490" i="4"/>
  <c r="AO490" i="4"/>
  <c r="AA490" i="4"/>
  <c r="Z490" i="4"/>
  <c r="AK490" i="4"/>
  <c r="AH490" i="4"/>
  <c r="AN589" i="4"/>
  <c r="Z589" i="4"/>
  <c r="AO589" i="4"/>
  <c r="AD589" i="4"/>
  <c r="AH589" i="4"/>
  <c r="AB589" i="4"/>
  <c r="AI589" i="4"/>
  <c r="AM589" i="4"/>
  <c r="AG589" i="4"/>
  <c r="AA589" i="4"/>
  <c r="AK589" i="4"/>
  <c r="AD807" i="4"/>
  <c r="AN807" i="4"/>
  <c r="AA807" i="4"/>
  <c r="AB807" i="4"/>
  <c r="AH807" i="4"/>
  <c r="AI807" i="4"/>
  <c r="AG807" i="4"/>
  <c r="AO807" i="4"/>
  <c r="AM807" i="4"/>
  <c r="AK807" i="4"/>
  <c r="Z807" i="4"/>
  <c r="AO704" i="4"/>
  <c r="AA704" i="4"/>
  <c r="AK704" i="4"/>
  <c r="AM704" i="4"/>
  <c r="AN704" i="4"/>
  <c r="AH704" i="4"/>
  <c r="AI704" i="4"/>
  <c r="Z704" i="4"/>
  <c r="AB704" i="4"/>
  <c r="AD704" i="4"/>
  <c r="AG704" i="4"/>
  <c r="AG944" i="4"/>
  <c r="AN944" i="4"/>
  <c r="AO944" i="4"/>
  <c r="Z944" i="4"/>
  <c r="AI944" i="4"/>
  <c r="AA944" i="4"/>
  <c r="AH944" i="4"/>
  <c r="AK944" i="4"/>
  <c r="AM944" i="4"/>
  <c r="AB944" i="4"/>
  <c r="AD944" i="4"/>
  <c r="AL842" i="4"/>
  <c r="AG1027" i="4"/>
  <c r="AO1027" i="4"/>
  <c r="AI1027" i="4"/>
  <c r="Z1027" i="4"/>
  <c r="AH1027" i="4"/>
  <c r="AB1027" i="4"/>
  <c r="AK1027" i="4"/>
  <c r="AA1027" i="4"/>
  <c r="AN1027" i="4"/>
  <c r="AM1027" i="4"/>
  <c r="AD1027" i="4"/>
  <c r="AN878" i="4"/>
  <c r="Z878" i="4"/>
  <c r="AB878" i="4"/>
  <c r="AK878" i="4"/>
  <c r="AI878" i="4"/>
  <c r="AH878" i="4"/>
  <c r="AA878" i="4"/>
  <c r="AM878" i="4"/>
  <c r="AO878" i="4"/>
  <c r="AD878" i="4"/>
  <c r="AG878" i="4"/>
  <c r="AB1707" i="4"/>
  <c r="AA1707" i="4"/>
  <c r="AI1707" i="4"/>
  <c r="AN1707" i="4"/>
  <c r="AO1707" i="4"/>
  <c r="AD1707" i="4"/>
  <c r="AM1707" i="4"/>
  <c r="Z1707" i="4"/>
  <c r="AH1707" i="4"/>
  <c r="AK1707" i="4"/>
  <c r="AG1707" i="4"/>
  <c r="AL428" i="4"/>
  <c r="Z1467" i="4"/>
  <c r="AI1467" i="4"/>
  <c r="AM1467" i="4"/>
  <c r="AB1467" i="4"/>
  <c r="AO1467" i="4"/>
  <c r="AK1467" i="4"/>
  <c r="AA1467" i="4"/>
  <c r="AG1467" i="4"/>
  <c r="AN1467" i="4"/>
  <c r="AD1467" i="4"/>
  <c r="AH1467" i="4"/>
  <c r="AH1396" i="4"/>
  <c r="AD1396" i="4"/>
  <c r="AK1396" i="4"/>
  <c r="AN1396" i="4"/>
  <c r="AI1396" i="4"/>
  <c r="AB1396" i="4"/>
  <c r="AM1396" i="4"/>
  <c r="AO1396" i="4"/>
  <c r="Z1396" i="4"/>
  <c r="AG1396" i="4"/>
  <c r="AA1396" i="4"/>
  <c r="AD1507" i="4"/>
  <c r="AA1507" i="4"/>
  <c r="AG1507" i="4"/>
  <c r="AN1507" i="4"/>
  <c r="AM1507" i="4"/>
  <c r="AB1507" i="4"/>
  <c r="AO1507" i="4"/>
  <c r="AK1507" i="4"/>
  <c r="AI1507" i="4"/>
  <c r="AH1507" i="4"/>
  <c r="Z1507" i="4"/>
  <c r="AK1302" i="4"/>
  <c r="AI1302" i="4"/>
  <c r="AM1302" i="4"/>
  <c r="AO1302" i="4"/>
  <c r="AG1302" i="4"/>
  <c r="AH1302" i="4"/>
  <c r="Z1302" i="4"/>
  <c r="AA1302" i="4"/>
  <c r="AB1302" i="4"/>
  <c r="AN1302" i="4"/>
  <c r="AD1302" i="4"/>
  <c r="AA224" i="4"/>
  <c r="Z224" i="4"/>
  <c r="AB224" i="4"/>
  <c r="AH224" i="4"/>
  <c r="AK224" i="4"/>
  <c r="AN224" i="4"/>
  <c r="AM224" i="4"/>
  <c r="AG224" i="4"/>
  <c r="AD224" i="4"/>
  <c r="AO224" i="4"/>
  <c r="AI224" i="4"/>
  <c r="AL444" i="4"/>
  <c r="AD1420" i="4"/>
  <c r="AI1420" i="4"/>
  <c r="AK1420" i="4"/>
  <c r="AN1420" i="4"/>
  <c r="AB1420" i="4"/>
  <c r="Z1420" i="4"/>
  <c r="AH1420" i="4"/>
  <c r="AA1420" i="4"/>
  <c r="AM1420" i="4"/>
  <c r="AO1420" i="4"/>
  <c r="AG1420" i="4"/>
  <c r="AL260" i="4"/>
  <c r="AA398" i="4"/>
  <c r="AD398" i="4"/>
  <c r="AO398" i="4"/>
  <c r="AK398" i="4"/>
  <c r="AG398" i="4"/>
  <c r="AI398" i="4"/>
  <c r="AM398" i="4"/>
  <c r="AB398" i="4"/>
  <c r="AH398" i="4"/>
  <c r="Z398" i="4"/>
  <c r="AN398" i="4"/>
  <c r="AL571" i="4"/>
  <c r="AO925" i="4"/>
  <c r="AI925" i="4"/>
  <c r="AH925" i="4"/>
  <c r="AN925" i="4"/>
  <c r="AB925" i="4"/>
  <c r="Z925" i="4"/>
  <c r="AD925" i="4"/>
  <c r="AA925" i="4"/>
  <c r="AK925" i="4"/>
  <c r="AG925" i="4"/>
  <c r="AM925" i="4"/>
  <c r="AI483" i="4"/>
  <c r="AH483" i="4"/>
  <c r="AG483" i="4"/>
  <c r="AO483" i="4"/>
  <c r="AB483" i="4"/>
  <c r="AK483" i="4"/>
  <c r="AA483" i="4"/>
  <c r="AD483" i="4"/>
  <c r="AM483" i="4"/>
  <c r="AN483" i="4"/>
  <c r="Z483" i="4"/>
  <c r="AI1573" i="4"/>
  <c r="AK1573" i="4"/>
  <c r="AD1573" i="4"/>
  <c r="AA1573" i="4"/>
  <c r="AB1573" i="4"/>
  <c r="AG1573" i="4"/>
  <c r="AO1573" i="4"/>
  <c r="AH1573" i="4"/>
  <c r="AN1573" i="4"/>
  <c r="AM1573" i="4"/>
  <c r="Z1573" i="4"/>
  <c r="AK277" i="4"/>
  <c r="AO277" i="4"/>
  <c r="AI277" i="4"/>
  <c r="Z277" i="4"/>
  <c r="AA277" i="4"/>
  <c r="AM277" i="4"/>
  <c r="AN277" i="4"/>
  <c r="AD277" i="4"/>
  <c r="AB277" i="4"/>
  <c r="AH277" i="4"/>
  <c r="AG277" i="4"/>
  <c r="AN249" i="4"/>
  <c r="AM249" i="4"/>
  <c r="AK249" i="4"/>
  <c r="AA249" i="4"/>
  <c r="AD249" i="4"/>
  <c r="Z249" i="4"/>
  <c r="AB249" i="4"/>
  <c r="AH249" i="4"/>
  <c r="AI249" i="4"/>
  <c r="AG249" i="4"/>
  <c r="AO249" i="4"/>
  <c r="AO1305" i="4"/>
  <c r="AH1305" i="4"/>
  <c r="AD1305" i="4"/>
  <c r="AK1305" i="4"/>
  <c r="AG1305" i="4"/>
  <c r="AN1305" i="4"/>
  <c r="AM1305" i="4"/>
  <c r="Z1305" i="4"/>
  <c r="AI1305" i="4"/>
  <c r="AA1305" i="4"/>
  <c r="AB1305" i="4"/>
  <c r="AH553" i="4"/>
  <c r="AD553" i="4"/>
  <c r="AM553" i="4"/>
  <c r="AO553" i="4"/>
  <c r="Z553" i="4"/>
  <c r="AG553" i="4"/>
  <c r="AB553" i="4"/>
  <c r="AI553" i="4"/>
  <c r="AA553" i="4"/>
  <c r="AK553" i="4"/>
  <c r="AN553" i="4"/>
  <c r="AG646" i="4"/>
  <c r="AD646" i="4"/>
  <c r="AK646" i="4"/>
  <c r="AI646" i="4"/>
  <c r="AN646" i="4"/>
  <c r="AA646" i="4"/>
  <c r="Z646" i="4"/>
  <c r="AB646" i="4"/>
  <c r="AH646" i="4"/>
  <c r="AO646" i="4"/>
  <c r="AM646" i="4"/>
  <c r="AL380" i="4"/>
  <c r="AL283" i="4"/>
  <c r="AG1392" i="4"/>
  <c r="AI1392" i="4"/>
  <c r="AB1392" i="4"/>
  <c r="AA1392" i="4"/>
  <c r="AO1392" i="4"/>
  <c r="AD1392" i="4"/>
  <c r="Z1392" i="4"/>
  <c r="AH1392" i="4"/>
  <c r="AK1392" i="4"/>
  <c r="AN1392" i="4"/>
  <c r="AM1392" i="4"/>
  <c r="AH804" i="4"/>
  <c r="AA804" i="4"/>
  <c r="AK804" i="4"/>
  <c r="AI804" i="4"/>
  <c r="AG804" i="4"/>
  <c r="AN804" i="4"/>
  <c r="Z804" i="4"/>
  <c r="AO804" i="4"/>
  <c r="AM804" i="4"/>
  <c r="AB804" i="4"/>
  <c r="AD804" i="4"/>
  <c r="Z1277" i="4"/>
  <c r="AG1277" i="4"/>
  <c r="AN1277" i="4"/>
  <c r="AM1277" i="4"/>
  <c r="AI1277" i="4"/>
  <c r="AA1277" i="4"/>
  <c r="AK1277" i="4"/>
  <c r="AB1277" i="4"/>
  <c r="AH1277" i="4"/>
  <c r="AD1277" i="4"/>
  <c r="AO1277" i="4"/>
  <c r="AN1583" i="4"/>
  <c r="AO1583" i="4"/>
  <c r="AA1583" i="4"/>
  <c r="AG1583" i="4"/>
  <c r="AB1583" i="4"/>
  <c r="Z1583" i="4"/>
  <c r="AI1583" i="4"/>
  <c r="AK1583" i="4"/>
  <c r="AM1583" i="4"/>
  <c r="AH1583" i="4"/>
  <c r="AD1583" i="4"/>
  <c r="AO1137" i="4"/>
  <c r="AG1137" i="4"/>
  <c r="AB1137" i="4"/>
  <c r="AA1137" i="4"/>
  <c r="AD1137" i="4"/>
  <c r="AH1137" i="4"/>
  <c r="AI1137" i="4"/>
  <c r="AM1137" i="4"/>
  <c r="AK1137" i="4"/>
  <c r="AN1137" i="4"/>
  <c r="Z1137" i="4"/>
  <c r="AL668" i="4"/>
  <c r="AO181" i="4"/>
  <c r="Z181" i="4"/>
  <c r="AA181" i="4"/>
  <c r="AH181" i="4"/>
  <c r="AK181" i="4"/>
  <c r="AI181" i="4"/>
  <c r="AM181" i="4"/>
  <c r="AD181" i="4"/>
  <c r="AN181" i="4"/>
  <c r="AG181" i="4"/>
  <c r="AB181" i="4"/>
  <c r="AH570" i="4"/>
  <c r="AG570" i="4"/>
  <c r="AO570" i="4"/>
  <c r="Z570" i="4"/>
  <c r="AB570" i="4"/>
  <c r="AI570" i="4"/>
  <c r="AN570" i="4"/>
  <c r="AK570" i="4"/>
  <c r="AM570" i="4"/>
  <c r="AD570" i="4"/>
  <c r="AA570" i="4"/>
  <c r="Z773" i="4"/>
  <c r="AO773" i="4"/>
  <c r="AG773" i="4"/>
  <c r="AD773" i="4"/>
  <c r="AB773" i="4"/>
  <c r="AI773" i="4"/>
  <c r="AH773" i="4"/>
  <c r="AA773" i="4"/>
  <c r="AM773" i="4"/>
  <c r="AK773" i="4"/>
  <c r="AN773" i="4"/>
  <c r="AM729" i="4"/>
  <c r="AB729" i="4"/>
  <c r="AA729" i="4"/>
  <c r="AO729" i="4"/>
  <c r="AN729" i="4"/>
  <c r="AG729" i="4"/>
  <c r="AH729" i="4"/>
  <c r="AI729" i="4"/>
  <c r="Z729" i="4"/>
  <c r="AD729" i="4"/>
  <c r="AK729" i="4"/>
  <c r="AO263" i="4"/>
  <c r="AB263" i="4"/>
  <c r="Z263" i="4"/>
  <c r="AG263" i="4"/>
  <c r="AK263" i="4"/>
  <c r="AI263" i="4"/>
  <c r="AA263" i="4"/>
  <c r="AH263" i="4"/>
  <c r="AM263" i="4"/>
  <c r="AN263" i="4"/>
  <c r="AD263" i="4"/>
  <c r="AD784" i="4"/>
  <c r="AG784" i="4"/>
  <c r="AH784" i="4"/>
  <c r="AM784" i="4"/>
  <c r="AI784" i="4"/>
  <c r="AB784" i="4"/>
  <c r="AA784" i="4"/>
  <c r="AO784" i="4"/>
  <c r="Z784" i="4"/>
  <c r="AK784" i="4"/>
  <c r="AN784" i="4"/>
  <c r="AB710" i="4"/>
  <c r="Z710" i="4"/>
  <c r="AO710" i="4"/>
  <c r="AM710" i="4"/>
  <c r="AN710" i="4"/>
  <c r="AI710" i="4"/>
  <c r="AA710" i="4"/>
  <c r="AK710" i="4"/>
  <c r="AG710" i="4"/>
  <c r="AH710" i="4"/>
  <c r="AD710" i="4"/>
  <c r="AD1669" i="4"/>
  <c r="AA1669" i="4"/>
  <c r="AM1669" i="4"/>
  <c r="AI1669" i="4"/>
  <c r="AO1669" i="4"/>
  <c r="AK1669" i="4"/>
  <c r="AG1669" i="4"/>
  <c r="AB1669" i="4"/>
  <c r="AN1669" i="4"/>
  <c r="Z1669" i="4"/>
  <c r="AH1669" i="4"/>
  <c r="AO941" i="4"/>
  <c r="AI941" i="4"/>
  <c r="AM941" i="4"/>
  <c r="AA941" i="4"/>
  <c r="AG941" i="4"/>
  <c r="AN941" i="4"/>
  <c r="AB941" i="4"/>
  <c r="AH941" i="4"/>
  <c r="AK941" i="4"/>
  <c r="AD941" i="4"/>
  <c r="Z941" i="4"/>
  <c r="AA1676" i="4"/>
  <c r="AN1676" i="4"/>
  <c r="AK1676" i="4"/>
  <c r="Z1676" i="4"/>
  <c r="AI1676" i="4"/>
  <c r="AD1676" i="4"/>
  <c r="AH1676" i="4"/>
  <c r="AG1676" i="4"/>
  <c r="AO1676" i="4"/>
  <c r="AB1676" i="4"/>
  <c r="AM1676" i="4"/>
  <c r="AD619" i="4"/>
  <c r="AN619" i="4"/>
  <c r="AA619" i="4"/>
  <c r="AG619" i="4"/>
  <c r="AO619" i="4"/>
  <c r="AB619" i="4"/>
  <c r="AH619" i="4"/>
  <c r="Z619" i="4"/>
  <c r="AM619" i="4"/>
  <c r="AI619" i="4"/>
  <c r="AK619" i="4"/>
  <c r="AB174" i="4"/>
  <c r="AA174" i="4"/>
  <c r="AG174" i="4"/>
  <c r="Z174" i="4"/>
  <c r="AO174" i="4"/>
  <c r="AN174" i="4"/>
  <c r="AK174" i="4"/>
  <c r="AH174" i="4"/>
  <c r="AD174" i="4"/>
  <c r="AI174" i="4"/>
  <c r="AM174" i="4"/>
  <c r="Z502" i="4"/>
  <c r="AI502" i="4"/>
  <c r="AA502" i="4"/>
  <c r="AM502" i="4"/>
  <c r="AD502" i="4"/>
  <c r="AK502" i="4"/>
  <c r="AN502" i="4"/>
  <c r="AO502" i="4"/>
  <c r="AB502" i="4"/>
  <c r="AG502" i="4"/>
  <c r="AH502" i="4"/>
  <c r="AG1672" i="4"/>
  <c r="AA1672" i="4"/>
  <c r="AN1672" i="4"/>
  <c r="AO1672" i="4"/>
  <c r="AH1672" i="4"/>
  <c r="Z1672" i="4"/>
  <c r="AD1672" i="4"/>
  <c r="AB1672" i="4"/>
  <c r="AM1672" i="4"/>
  <c r="AK1672" i="4"/>
  <c r="AI1672" i="4"/>
  <c r="AI1149" i="4"/>
  <c r="AB1149" i="4"/>
  <c r="AO1149" i="4"/>
  <c r="AD1149" i="4"/>
  <c r="AH1149" i="4"/>
  <c r="AK1149" i="4"/>
  <c r="AA1149" i="4"/>
  <c r="AM1149" i="4"/>
  <c r="AN1149" i="4"/>
  <c r="AG1149" i="4"/>
  <c r="Z1149" i="4"/>
  <c r="Z1510" i="4"/>
  <c r="AO1510" i="4"/>
  <c r="AM1510" i="4"/>
  <c r="AB1510" i="4"/>
  <c r="AI1510" i="4"/>
  <c r="AD1510" i="4"/>
  <c r="AA1510" i="4"/>
  <c r="AK1510" i="4"/>
  <c r="AH1510" i="4"/>
  <c r="AG1510" i="4"/>
  <c r="AN1510" i="4"/>
  <c r="AB1687" i="4"/>
  <c r="AO1687" i="4"/>
  <c r="AK1687" i="4"/>
  <c r="AD1687" i="4"/>
  <c r="AG1687" i="4"/>
  <c r="AM1687" i="4"/>
  <c r="AI1687" i="4"/>
  <c r="AH1687" i="4"/>
  <c r="AN1687" i="4"/>
  <c r="AA1687" i="4"/>
  <c r="Z1687" i="4"/>
  <c r="AL1217" i="4"/>
  <c r="AK714" i="4"/>
  <c r="AM714" i="4"/>
  <c r="AO714" i="4"/>
  <c r="Z714" i="4"/>
  <c r="AB714" i="4"/>
  <c r="AG714" i="4"/>
  <c r="AA714" i="4"/>
  <c r="AH714" i="4"/>
  <c r="AD714" i="4"/>
  <c r="AI714" i="4"/>
  <c r="AN714" i="4"/>
  <c r="AI951" i="4"/>
  <c r="AO951" i="4"/>
  <c r="AD951" i="4"/>
  <c r="AA951" i="4"/>
  <c r="AK951" i="4"/>
  <c r="AB951" i="4"/>
  <c r="AG951" i="4"/>
  <c r="Z951" i="4"/>
  <c r="AN951" i="4"/>
  <c r="AM951" i="4"/>
  <c r="AH951" i="4"/>
  <c r="AL298" i="4"/>
  <c r="AL1286" i="4"/>
  <c r="AM529" i="4"/>
  <c r="AH529" i="4"/>
  <c r="AA529" i="4"/>
  <c r="AG529" i="4"/>
  <c r="AO529" i="4"/>
  <c r="AD529" i="4"/>
  <c r="AB529" i="4"/>
  <c r="AI529" i="4"/>
  <c r="AK529" i="4"/>
  <c r="Z529" i="4"/>
  <c r="AN529" i="4"/>
  <c r="AI1462" i="4"/>
  <c r="AM1462" i="4"/>
  <c r="AN1462" i="4"/>
  <c r="AA1462" i="4"/>
  <c r="AB1462" i="4"/>
  <c r="AO1462" i="4"/>
  <c r="AD1462" i="4"/>
  <c r="AK1462" i="4"/>
  <c r="AG1462" i="4"/>
  <c r="Z1462" i="4"/>
  <c r="AH1462" i="4"/>
  <c r="AB458" i="4"/>
  <c r="AN458" i="4"/>
  <c r="AH458" i="4"/>
  <c r="Z458" i="4"/>
  <c r="AG458" i="4"/>
  <c r="AO458" i="4"/>
  <c r="AI458" i="4"/>
  <c r="AK458" i="4"/>
  <c r="AM458" i="4"/>
  <c r="AA458" i="4"/>
  <c r="AD458" i="4"/>
  <c r="Z914" i="4"/>
  <c r="AO914" i="4"/>
  <c r="AI914" i="4"/>
  <c r="AB914" i="4"/>
  <c r="AH914" i="4"/>
  <c r="AM914" i="4"/>
  <c r="AD914" i="4"/>
  <c r="AG914" i="4"/>
  <c r="AA914" i="4"/>
  <c r="AK914" i="4"/>
  <c r="AN914" i="4"/>
  <c r="Z1699" i="4"/>
  <c r="AM1699" i="4"/>
  <c r="AI1699" i="4"/>
  <c r="AG1699" i="4"/>
  <c r="AH1699" i="4"/>
  <c r="AO1699" i="4"/>
  <c r="AA1699" i="4"/>
  <c r="AN1699" i="4"/>
  <c r="AD1699" i="4"/>
  <c r="AK1699" i="4"/>
  <c r="AB1699" i="4"/>
  <c r="AI877" i="4"/>
  <c r="AK877" i="4"/>
  <c r="AH877" i="4"/>
  <c r="AO877" i="4"/>
  <c r="AM877" i="4"/>
  <c r="AG877" i="4"/>
  <c r="AN877" i="4"/>
  <c r="Z877" i="4"/>
  <c r="AA877" i="4"/>
  <c r="AB877" i="4"/>
  <c r="AD877" i="4"/>
  <c r="AL119" i="4"/>
  <c r="AL512" i="4"/>
  <c r="AH543" i="4"/>
  <c r="AD543" i="4"/>
  <c r="AG543" i="4"/>
  <c r="AN543" i="4"/>
  <c r="AB543" i="4"/>
  <c r="Z543" i="4"/>
  <c r="AI543" i="4"/>
  <c r="AA543" i="4"/>
  <c r="AO543" i="4"/>
  <c r="AK543" i="4"/>
  <c r="AM543" i="4"/>
  <c r="AL394" i="4"/>
  <c r="Z1710" i="4"/>
  <c r="AD1710" i="4"/>
  <c r="AA1710" i="4"/>
  <c r="AI1710" i="4"/>
  <c r="AB1710" i="4"/>
  <c r="AH1710" i="4"/>
  <c r="AK1710" i="4"/>
  <c r="AG1710" i="4"/>
  <c r="AM1710" i="4"/>
  <c r="AO1710" i="4"/>
  <c r="AN1710" i="4"/>
  <c r="AL306" i="4"/>
  <c r="AB797" i="4"/>
  <c r="AD797" i="4"/>
  <c r="AI797" i="4"/>
  <c r="AO797" i="4"/>
  <c r="AN797" i="4"/>
  <c r="AH797" i="4"/>
  <c r="AG797" i="4"/>
  <c r="AK797" i="4"/>
  <c r="AA797" i="4"/>
  <c r="Z797" i="4"/>
  <c r="AM797" i="4"/>
  <c r="AD149" i="4"/>
  <c r="AH149" i="4"/>
  <c r="AI149" i="4"/>
  <c r="Z149" i="4"/>
  <c r="AO149" i="4"/>
  <c r="AB149" i="4"/>
  <c r="AM149" i="4"/>
  <c r="AG149" i="4"/>
  <c r="AK149" i="4"/>
  <c r="AA149" i="4"/>
  <c r="AN149" i="4"/>
  <c r="AG1016" i="4"/>
  <c r="AB1016" i="4"/>
  <c r="AO1016" i="4"/>
  <c r="AD1016" i="4"/>
  <c r="AI1016" i="4"/>
  <c r="AN1016" i="4"/>
  <c r="AK1016" i="4"/>
  <c r="AA1016" i="4"/>
  <c r="AH1016" i="4"/>
  <c r="AM1016" i="4"/>
  <c r="Z1016" i="4"/>
  <c r="AL121" i="4"/>
  <c r="AM993" i="4"/>
  <c r="AB993" i="4"/>
  <c r="AD993" i="4"/>
  <c r="AI993" i="4"/>
  <c r="AN993" i="4"/>
  <c r="AG993" i="4"/>
  <c r="AH993" i="4"/>
  <c r="AA993" i="4"/>
  <c r="AK993" i="4"/>
  <c r="Z993" i="4"/>
  <c r="AO993" i="4"/>
  <c r="AL145" i="4"/>
  <c r="AG228" i="4"/>
  <c r="AD228" i="4"/>
  <c r="AM228" i="4"/>
  <c r="Z228" i="4"/>
  <c r="AO228" i="4"/>
  <c r="AI228" i="4"/>
  <c r="AH228" i="4"/>
  <c r="AN228" i="4"/>
  <c r="AB228" i="4"/>
  <c r="AA228" i="4"/>
  <c r="AK228" i="4"/>
  <c r="AH362" i="4"/>
  <c r="AD362" i="4"/>
  <c r="AM362" i="4"/>
  <c r="AI362" i="4"/>
  <c r="AA362" i="4"/>
  <c r="AG362" i="4"/>
  <c r="Z362" i="4"/>
  <c r="AN362" i="4"/>
  <c r="AO362" i="4"/>
  <c r="AK362" i="4"/>
  <c r="AM1211" i="4"/>
  <c r="AA1211" i="4"/>
  <c r="AG1211" i="4"/>
  <c r="AD1211" i="4"/>
  <c r="Z1211" i="4"/>
  <c r="AO1211" i="4"/>
  <c r="AI1211" i="4"/>
  <c r="AB1211" i="4"/>
  <c r="AH1211" i="4"/>
  <c r="AK1211" i="4"/>
  <c r="AN1211" i="4"/>
  <c r="AM935" i="4"/>
  <c r="AI935" i="4"/>
  <c r="AH935" i="4"/>
  <c r="AB935" i="4"/>
  <c r="AK935" i="4"/>
  <c r="AD935" i="4"/>
  <c r="AG935" i="4"/>
  <c r="AA935" i="4"/>
  <c r="AN935" i="4"/>
  <c r="Z935" i="4"/>
  <c r="AO935" i="4"/>
  <c r="AH770" i="4"/>
  <c r="AA770" i="4"/>
  <c r="AO770" i="4"/>
  <c r="AD770" i="4"/>
  <c r="AK770" i="4"/>
  <c r="AB770" i="4"/>
  <c r="Z770" i="4"/>
  <c r="AG770" i="4"/>
  <c r="AM770" i="4"/>
  <c r="AI770" i="4"/>
  <c r="AN770" i="4"/>
  <c r="AB987" i="4"/>
  <c r="AH987" i="4"/>
  <c r="AA987" i="4"/>
  <c r="AM987" i="4"/>
  <c r="AI987" i="4"/>
  <c r="AN987" i="4"/>
  <c r="Z987" i="4"/>
  <c r="AO987" i="4"/>
  <c r="AK987" i="4"/>
  <c r="AG987" i="4"/>
  <c r="AD987" i="4"/>
  <c r="AD1511" i="4"/>
  <c r="AA1511" i="4"/>
  <c r="AI1511" i="4"/>
  <c r="AN1511" i="4"/>
  <c r="AM1511" i="4"/>
  <c r="AG1511" i="4"/>
  <c r="AH1511" i="4"/>
  <c r="AK1511" i="4"/>
  <c r="AO1511" i="4"/>
  <c r="Z1511" i="4"/>
  <c r="AB1511" i="4"/>
  <c r="AH115" i="4"/>
  <c r="AM115" i="4"/>
  <c r="AG115" i="4"/>
  <c r="AA115" i="4"/>
  <c r="AO115" i="4"/>
  <c r="AB115" i="4"/>
  <c r="AK115" i="4"/>
  <c r="AN115" i="4"/>
  <c r="AI115" i="4"/>
  <c r="Z115" i="4"/>
  <c r="AD115" i="4"/>
  <c r="AM1044" i="4"/>
  <c r="AB1044" i="4"/>
  <c r="Z1044" i="4"/>
  <c r="AD1044" i="4"/>
  <c r="AA1044" i="4"/>
  <c r="AI1044" i="4"/>
  <c r="AN1044" i="4"/>
  <c r="AK1044" i="4"/>
  <c r="AO1044" i="4"/>
  <c r="AG1044" i="4"/>
  <c r="AH1044" i="4"/>
  <c r="AD354" i="4"/>
  <c r="AN354" i="4"/>
  <c r="Z354" i="4"/>
  <c r="AB354" i="4"/>
  <c r="AO354" i="4"/>
  <c r="AG354" i="4"/>
  <c r="AK354" i="4"/>
  <c r="AH354" i="4"/>
  <c r="AI354" i="4"/>
  <c r="AA354" i="4"/>
  <c r="AM354" i="4"/>
  <c r="AA665" i="4"/>
  <c r="AO665" i="4"/>
  <c r="AI665" i="4"/>
  <c r="AN665" i="4"/>
  <c r="AH665" i="4"/>
  <c r="AD665" i="4"/>
  <c r="AB665" i="4"/>
  <c r="Z665" i="4"/>
  <c r="AK665" i="4"/>
  <c r="AM665" i="4"/>
  <c r="AG665" i="4"/>
  <c r="AM229" i="4"/>
  <c r="AB229" i="4"/>
  <c r="AK229" i="4"/>
  <c r="Z229" i="4"/>
  <c r="AN229" i="4"/>
  <c r="AG229" i="4"/>
  <c r="AO229" i="4"/>
  <c r="AH229" i="4"/>
  <c r="AD229" i="4"/>
  <c r="AA229" i="4"/>
  <c r="AI229" i="4"/>
  <c r="AG1180" i="4"/>
  <c r="AA1180" i="4"/>
  <c r="AB1180" i="4"/>
  <c r="Z1180" i="4"/>
  <c r="AN1180" i="4"/>
  <c r="AK1180" i="4"/>
  <c r="AD1180" i="4"/>
  <c r="AH1180" i="4"/>
  <c r="AI1180" i="4"/>
  <c r="AO1180" i="4"/>
  <c r="AM1180" i="4"/>
  <c r="AA233" i="4"/>
  <c r="AK233" i="4"/>
  <c r="AB233" i="4"/>
  <c r="AO233" i="4"/>
  <c r="Z233" i="4"/>
  <c r="AI233" i="4"/>
  <c r="AD233" i="4"/>
  <c r="AM233" i="4"/>
  <c r="AN233" i="4"/>
  <c r="AG233" i="4"/>
  <c r="AH233" i="4"/>
  <c r="AK687" i="4"/>
  <c r="AM687" i="4"/>
  <c r="Z687" i="4"/>
  <c r="AO687" i="4"/>
  <c r="AN687" i="4"/>
  <c r="AA687" i="4"/>
  <c r="AI687" i="4"/>
  <c r="AD687" i="4"/>
  <c r="AB687" i="4"/>
  <c r="AG687" i="4"/>
  <c r="AH687" i="4"/>
  <c r="AG485" i="4"/>
  <c r="AI485" i="4"/>
  <c r="AD485" i="4"/>
  <c r="AO485" i="4"/>
  <c r="AN485" i="4"/>
  <c r="Z485" i="4"/>
  <c r="AB485" i="4"/>
  <c r="AM485" i="4"/>
  <c r="AH485" i="4"/>
  <c r="AK485" i="4"/>
  <c r="AA485" i="4"/>
  <c r="AO1496" i="4"/>
  <c r="AN1496" i="4"/>
  <c r="Z1496" i="4"/>
  <c r="AI1496" i="4"/>
  <c r="AA1496" i="4"/>
  <c r="AB1496" i="4"/>
  <c r="AD1496" i="4"/>
  <c r="AM1496" i="4"/>
  <c r="AG1496" i="4"/>
  <c r="AK1496" i="4"/>
  <c r="AH1496" i="4"/>
  <c r="AA949" i="4"/>
  <c r="AO949" i="4"/>
  <c r="AD949" i="4"/>
  <c r="AK949" i="4"/>
  <c r="Z949" i="4"/>
  <c r="AH949" i="4"/>
  <c r="AI949" i="4"/>
  <c r="AG949" i="4"/>
  <c r="AB949" i="4"/>
  <c r="AM949" i="4"/>
  <c r="AN949" i="4"/>
  <c r="AD1053" i="4"/>
  <c r="Z1053" i="4"/>
  <c r="AH1053" i="4"/>
  <c r="AA1053" i="4"/>
  <c r="AB1053" i="4"/>
  <c r="AK1053" i="4"/>
  <c r="AN1053" i="4"/>
  <c r="AG1053" i="4"/>
  <c r="AM1053" i="4"/>
  <c r="AO1053" i="4"/>
  <c r="AI1053" i="4"/>
  <c r="AL178" i="4"/>
  <c r="AL799" i="4"/>
  <c r="AI1321" i="4"/>
  <c r="AD1321" i="4"/>
  <c r="Z1321" i="4"/>
  <c r="AK1321" i="4"/>
  <c r="AH1321" i="4"/>
  <c r="AB1321" i="4"/>
  <c r="AN1321" i="4"/>
  <c r="AA1321" i="4"/>
  <c r="AM1321" i="4"/>
  <c r="AO1321" i="4"/>
  <c r="AG1321" i="4"/>
  <c r="AA937" i="4"/>
  <c r="AM937" i="4"/>
  <c r="AN937" i="4"/>
  <c r="AK937" i="4"/>
  <c r="AI937" i="4"/>
  <c r="AG937" i="4"/>
  <c r="AO937" i="4"/>
  <c r="AH937" i="4"/>
  <c r="Z937" i="4"/>
  <c r="AD937" i="4"/>
  <c r="AB937" i="4"/>
  <c r="AM1048" i="4"/>
  <c r="AB1048" i="4"/>
  <c r="AI1048" i="4"/>
  <c r="AA1048" i="4"/>
  <c r="Z1048" i="4"/>
  <c r="AD1048" i="4"/>
  <c r="AG1048" i="4"/>
  <c r="AK1048" i="4"/>
  <c r="AH1048" i="4"/>
  <c r="AN1048" i="4"/>
  <c r="AO1048" i="4"/>
  <c r="AN308" i="4"/>
  <c r="AH308" i="4"/>
  <c r="AB308" i="4"/>
  <c r="Z308" i="4"/>
  <c r="AD308" i="4"/>
  <c r="AK308" i="4"/>
  <c r="AM308" i="4"/>
  <c r="AO308" i="4"/>
  <c r="AI308" i="4"/>
  <c r="AG308" i="4"/>
  <c r="AA308" i="4"/>
  <c r="Z1337" i="4"/>
  <c r="AO1337" i="4"/>
  <c r="AD1337" i="4"/>
  <c r="AK1337" i="4"/>
  <c r="AN1337" i="4"/>
  <c r="AI1337" i="4"/>
  <c r="AA1337" i="4"/>
  <c r="AB1337" i="4"/>
  <c r="AM1337" i="4"/>
  <c r="AG1337" i="4"/>
  <c r="AH1337" i="4"/>
  <c r="AI197" i="4"/>
  <c r="AO197" i="4"/>
  <c r="AM197" i="4"/>
  <c r="AK197" i="4"/>
  <c r="AN197" i="4"/>
  <c r="AD197" i="4"/>
  <c r="AA197" i="4"/>
  <c r="AG197" i="4"/>
  <c r="AB197" i="4"/>
  <c r="AH197" i="4"/>
  <c r="Z197" i="4"/>
  <c r="AM1579" i="4"/>
  <c r="AH1579" i="4"/>
  <c r="Z1579" i="4"/>
  <c r="AB1579" i="4"/>
  <c r="AA1579" i="4"/>
  <c r="AG1579" i="4"/>
  <c r="AO1579" i="4"/>
  <c r="AD1579" i="4"/>
  <c r="AN1579" i="4"/>
  <c r="AK1579" i="4"/>
  <c r="AI1579" i="4"/>
  <c r="AO1493" i="4"/>
  <c r="AI1493" i="4"/>
  <c r="AD1493" i="4"/>
  <c r="AN1493" i="4"/>
  <c r="AH1493" i="4"/>
  <c r="AM1493" i="4"/>
  <c r="AK1493" i="4"/>
  <c r="AA1493" i="4"/>
  <c r="AG1493" i="4"/>
  <c r="Z1493" i="4"/>
  <c r="AB1493" i="4"/>
  <c r="AL234" i="4"/>
  <c r="AL566" i="4"/>
  <c r="AA1594" i="4"/>
  <c r="AN1594" i="4"/>
  <c r="AB1594" i="4"/>
  <c r="AK1594" i="4"/>
  <c r="AG1594" i="4"/>
  <c r="AM1594" i="4"/>
  <c r="AI1594" i="4"/>
  <c r="AO1594" i="4"/>
  <c r="Z1594" i="4"/>
  <c r="AH1594" i="4"/>
  <c r="AD1594" i="4"/>
  <c r="AL190" i="4"/>
  <c r="Z1357" i="4"/>
  <c r="AG1357" i="4"/>
  <c r="AM1357" i="4"/>
  <c r="AD1357" i="4"/>
  <c r="AI1357" i="4"/>
  <c r="AH1357" i="4"/>
  <c r="AK1357" i="4"/>
  <c r="AB1357" i="4"/>
  <c r="AN1357" i="4"/>
  <c r="AA1357" i="4"/>
  <c r="AO1357" i="4"/>
  <c r="AA365" i="4"/>
  <c r="AI365" i="4"/>
  <c r="AN365" i="4"/>
  <c r="AH365" i="4"/>
  <c r="AK365" i="4"/>
  <c r="AG365" i="4"/>
  <c r="AB365" i="4"/>
  <c r="Z365" i="4"/>
  <c r="AM365" i="4"/>
  <c r="AD365" i="4"/>
  <c r="AO365" i="4"/>
  <c r="AG1069" i="4"/>
  <c r="AA1069" i="4"/>
  <c r="AK1069" i="4"/>
  <c r="AB1069" i="4"/>
  <c r="Z1069" i="4"/>
  <c r="AO1069" i="4"/>
  <c r="AI1069" i="4"/>
  <c r="AM1069" i="4"/>
  <c r="AH1069" i="4"/>
  <c r="AD1069" i="4"/>
  <c r="AN1069" i="4"/>
  <c r="AI723" i="4"/>
  <c r="AD723" i="4"/>
  <c r="AB723" i="4"/>
  <c r="AA723" i="4"/>
  <c r="AO723" i="4"/>
  <c r="AN723" i="4"/>
  <c r="AM723" i="4"/>
  <c r="AG723" i="4"/>
  <c r="AH723" i="4"/>
  <c r="Z723" i="4"/>
  <c r="AK723" i="4"/>
  <c r="AO809" i="4"/>
  <c r="AM809" i="4"/>
  <c r="AD809" i="4"/>
  <c r="AK809" i="4"/>
  <c r="AN809" i="4"/>
  <c r="AB809" i="4"/>
  <c r="AG809" i="4"/>
  <c r="AA809" i="4"/>
  <c r="Z809" i="4"/>
  <c r="AI809" i="4"/>
  <c r="AH809" i="4"/>
  <c r="AL363" i="4"/>
  <c r="AL840" i="4"/>
  <c r="AL1442" i="4"/>
  <c r="AI310" i="4"/>
  <c r="AG310" i="4"/>
  <c r="AH310" i="4"/>
  <c r="AK310" i="4"/>
  <c r="Z310" i="4"/>
  <c r="AO310" i="4"/>
  <c r="AD310" i="4"/>
  <c r="AA310" i="4"/>
  <c r="AB310" i="4"/>
  <c r="AN310" i="4"/>
  <c r="AM310" i="4"/>
  <c r="AO741" i="4"/>
  <c r="AG741" i="4"/>
  <c r="AI741" i="4"/>
  <c r="AD741" i="4"/>
  <c r="AK741" i="4"/>
  <c r="Z741" i="4"/>
  <c r="AH741" i="4"/>
  <c r="AA741" i="4"/>
  <c r="AM741" i="4"/>
  <c r="AB741" i="4"/>
  <c r="AN741" i="4"/>
  <c r="AA139" i="4"/>
  <c r="AO139" i="4"/>
  <c r="AD139" i="4"/>
  <c r="AH139" i="4"/>
  <c r="Z139" i="4"/>
  <c r="AM139" i="4"/>
  <c r="AI139" i="4"/>
  <c r="AB139" i="4"/>
  <c r="AG139" i="4"/>
  <c r="AN139" i="4"/>
  <c r="AK139" i="4"/>
  <c r="Z603" i="4"/>
  <c r="AD603" i="4"/>
  <c r="AO603" i="4"/>
  <c r="AI603" i="4"/>
  <c r="AG603" i="4"/>
  <c r="AN603" i="4"/>
  <c r="AM603" i="4"/>
  <c r="AH603" i="4"/>
  <c r="AB603" i="4"/>
  <c r="AA603" i="4"/>
  <c r="AK603" i="4"/>
  <c r="AH445" i="4"/>
  <c r="AN445" i="4"/>
  <c r="AB445" i="4"/>
  <c r="AK445" i="4"/>
  <c r="AO445" i="4"/>
  <c r="Z445" i="4"/>
  <c r="AI445" i="4"/>
  <c r="AA445" i="4"/>
  <c r="AM445" i="4"/>
  <c r="AG445" i="4"/>
  <c r="AD445" i="4"/>
  <c r="AL183" i="4"/>
  <c r="AL1199" i="4"/>
  <c r="AK356" i="4"/>
  <c r="AH356" i="4"/>
  <c r="AM356" i="4"/>
  <c r="AO356" i="4"/>
  <c r="AA356" i="4"/>
  <c r="AG356" i="4"/>
  <c r="Z356" i="4"/>
  <c r="AI356" i="4"/>
  <c r="AD356" i="4"/>
  <c r="AN356" i="4"/>
  <c r="AB356" i="4"/>
  <c r="AG968" i="4"/>
  <c r="AO968" i="4"/>
  <c r="Z968" i="4"/>
  <c r="AA968" i="4"/>
  <c r="AI968" i="4"/>
  <c r="AH968" i="4"/>
  <c r="AK968" i="4"/>
  <c r="AM968" i="4"/>
  <c r="AN968" i="4"/>
  <c r="AB968" i="4"/>
  <c r="AD968" i="4"/>
  <c r="AH578" i="4"/>
  <c r="AI578" i="4"/>
  <c r="AK578" i="4"/>
  <c r="AO578" i="4"/>
  <c r="AN578" i="4"/>
  <c r="AM578" i="4"/>
  <c r="AD578" i="4"/>
  <c r="AA578" i="4"/>
  <c r="AG578" i="4"/>
  <c r="AB578" i="4"/>
  <c r="Z578" i="4"/>
  <c r="AL414" i="4"/>
  <c r="AG769" i="4"/>
  <c r="AA769" i="4"/>
  <c r="AK769" i="4"/>
  <c r="AD769" i="4"/>
  <c r="Z769" i="4"/>
  <c r="AN769" i="4"/>
  <c r="AB769" i="4"/>
  <c r="AO769" i="4"/>
  <c r="AH769" i="4"/>
  <c r="AM769" i="4"/>
  <c r="AI769" i="4"/>
  <c r="AL1498" i="4"/>
  <c r="AA214" i="4"/>
  <c r="AH214" i="4"/>
  <c r="AK214" i="4"/>
  <c r="AD214" i="4"/>
  <c r="AN214" i="4"/>
  <c r="AO214" i="4"/>
  <c r="AB214" i="4"/>
  <c r="AM214" i="4"/>
  <c r="Z214" i="4"/>
  <c r="AI214" i="4"/>
  <c r="AG214" i="4"/>
  <c r="AL630" i="4"/>
  <c r="AL603" i="4"/>
  <c r="AB316" i="4"/>
  <c r="AM316" i="4"/>
  <c r="AH316" i="4"/>
  <c r="AK316" i="4"/>
  <c r="AN316" i="4"/>
  <c r="AG316" i="4"/>
  <c r="AI316" i="4"/>
  <c r="AA316" i="4"/>
  <c r="AD316" i="4"/>
  <c r="AO316" i="4"/>
  <c r="Z316" i="4"/>
  <c r="AG1263" i="4"/>
  <c r="AM1263" i="4"/>
  <c r="AK1263" i="4"/>
  <c r="AN1263" i="4"/>
  <c r="AB1263" i="4"/>
  <c r="Z1263" i="4"/>
  <c r="AO1263" i="4"/>
  <c r="AD1263" i="4"/>
  <c r="AI1263" i="4"/>
  <c r="AA1263" i="4"/>
  <c r="AH1263" i="4"/>
  <c r="AB898" i="4"/>
  <c r="AA898" i="4"/>
  <c r="AD898" i="4"/>
  <c r="AK898" i="4"/>
  <c r="AO898" i="4"/>
  <c r="Z898" i="4"/>
  <c r="AN898" i="4"/>
  <c r="AI898" i="4"/>
  <c r="AG898" i="4"/>
  <c r="AM898" i="4"/>
  <c r="AH898" i="4"/>
  <c r="AB239" i="4"/>
  <c r="AK239" i="4"/>
  <c r="AM239" i="4"/>
  <c r="AO239" i="4"/>
  <c r="AH239" i="4"/>
  <c r="AD239" i="4"/>
  <c r="Z239" i="4"/>
  <c r="AN239" i="4"/>
  <c r="AA239" i="4"/>
  <c r="AI239" i="4"/>
  <c r="AG239" i="4"/>
  <c r="AO753" i="4"/>
  <c r="AD753" i="4"/>
  <c r="AG753" i="4"/>
  <c r="AH753" i="4"/>
  <c r="AA753" i="4"/>
  <c r="AK753" i="4"/>
  <c r="Z753" i="4"/>
  <c r="AI753" i="4"/>
  <c r="AB753" i="4"/>
  <c r="AN753" i="4"/>
  <c r="AM753" i="4"/>
  <c r="AN1736" i="4"/>
  <c r="AH1736" i="4"/>
  <c r="AK1736" i="4"/>
  <c r="AG1736" i="4"/>
  <c r="AI1736" i="4"/>
  <c r="AD1736" i="4"/>
  <c r="AO1736" i="4"/>
  <c r="AM1736" i="4"/>
  <c r="Z1736" i="4"/>
  <c r="AA1736" i="4"/>
  <c r="AB1736" i="4"/>
  <c r="AL108" i="4"/>
  <c r="AA803" i="4"/>
  <c r="AB803" i="4"/>
  <c r="AD803" i="4"/>
  <c r="AM803" i="4"/>
  <c r="AO803" i="4"/>
  <c r="AN803" i="4"/>
  <c r="Z803" i="4"/>
  <c r="AG803" i="4"/>
  <c r="AH803" i="4"/>
  <c r="AI803" i="4"/>
  <c r="AK803" i="4"/>
  <c r="AK1525" i="4"/>
  <c r="AI1525" i="4"/>
  <c r="AO1525" i="4"/>
  <c r="AA1525" i="4"/>
  <c r="AM1525" i="4"/>
  <c r="AN1525" i="4"/>
  <c r="Z1525" i="4"/>
  <c r="AD1525" i="4"/>
  <c r="AG1525" i="4"/>
  <c r="AH1525" i="4"/>
  <c r="AB1525" i="4"/>
  <c r="AO1551" i="4"/>
  <c r="AK1551" i="4"/>
  <c r="AD1551" i="4"/>
  <c r="Z1551" i="4"/>
  <c r="AG1551" i="4"/>
  <c r="AA1551" i="4"/>
  <c r="AI1551" i="4"/>
  <c r="AM1551" i="4"/>
  <c r="AB1551" i="4"/>
  <c r="AN1551" i="4"/>
  <c r="AH1551" i="4"/>
  <c r="AM198" i="4"/>
  <c r="Z198" i="4"/>
  <c r="AK198" i="4"/>
  <c r="AA198" i="4"/>
  <c r="AG198" i="4"/>
  <c r="AH198" i="4"/>
  <c r="AB198" i="4"/>
  <c r="AO198" i="4"/>
  <c r="AD198" i="4"/>
  <c r="AI198" i="4"/>
  <c r="AN198" i="4"/>
  <c r="Z1571" i="4"/>
  <c r="AB1571" i="4"/>
  <c r="AN1571" i="4"/>
  <c r="AK1571" i="4"/>
  <c r="AA1571" i="4"/>
  <c r="AM1571" i="4"/>
  <c r="AH1571" i="4"/>
  <c r="AO1571" i="4"/>
  <c r="AG1571" i="4"/>
  <c r="AI1571" i="4"/>
  <c r="AD1571" i="4"/>
  <c r="AL823" i="4"/>
  <c r="AH129" i="4"/>
  <c r="AK129" i="4"/>
  <c r="AA129" i="4"/>
  <c r="Z129" i="4"/>
  <c r="AG129" i="4"/>
  <c r="AM129" i="4"/>
  <c r="AO129" i="4"/>
  <c r="AI129" i="4"/>
  <c r="AB129" i="4"/>
  <c r="AN129" i="4"/>
  <c r="AD129" i="4"/>
  <c r="AD908" i="4"/>
  <c r="AB908" i="4"/>
  <c r="AO908" i="4"/>
  <c r="AG908" i="4"/>
  <c r="AK908" i="4"/>
  <c r="AA908" i="4"/>
  <c r="AH908" i="4"/>
  <c r="AI908" i="4"/>
  <c r="AM908" i="4"/>
  <c r="Z908" i="4"/>
  <c r="AN908" i="4"/>
  <c r="AB1093" i="4"/>
  <c r="AA1093" i="4"/>
  <c r="AD1093" i="4"/>
  <c r="AO1093" i="4"/>
  <c r="Z1093" i="4"/>
  <c r="AK1093" i="4"/>
  <c r="AM1093" i="4"/>
  <c r="AG1093" i="4"/>
  <c r="AN1093" i="4"/>
  <c r="AI1093" i="4"/>
  <c r="AH1093" i="4"/>
  <c r="AK1036" i="4"/>
  <c r="AI1036" i="4"/>
  <c r="AH1036" i="4"/>
  <c r="AN1036" i="4"/>
  <c r="AO1036" i="4"/>
  <c r="AA1036" i="4"/>
  <c r="AB1036" i="4"/>
  <c r="AM1036" i="4"/>
  <c r="Z1036" i="4"/>
  <c r="AG1036" i="4"/>
  <c r="AD1036" i="4"/>
  <c r="AN964" i="4"/>
  <c r="Z964" i="4"/>
  <c r="AD964" i="4"/>
  <c r="AA964" i="4"/>
  <c r="AB964" i="4"/>
  <c r="AM964" i="4"/>
  <c r="AI964" i="4"/>
  <c r="AO964" i="4"/>
  <c r="AK964" i="4"/>
  <c r="AH964" i="4"/>
  <c r="AG964" i="4"/>
  <c r="AO645" i="4"/>
  <c r="Z645" i="4"/>
  <c r="AI645" i="4"/>
  <c r="AK645" i="4"/>
  <c r="AG645" i="4"/>
  <c r="AD645" i="4"/>
  <c r="AH645" i="4"/>
  <c r="AN645" i="4"/>
  <c r="AB645" i="4"/>
  <c r="AM645" i="4"/>
  <c r="AA645" i="4"/>
  <c r="AI184" i="4"/>
  <c r="AH184" i="4"/>
  <c r="Z184" i="4"/>
  <c r="AB184" i="4"/>
  <c r="AD184" i="4"/>
  <c r="AN184" i="4"/>
  <c r="AK184" i="4"/>
  <c r="AO184" i="4"/>
  <c r="AA184" i="4"/>
  <c r="AG184" i="4"/>
  <c r="AM184" i="4"/>
  <c r="AD962" i="4"/>
  <c r="Z962" i="4"/>
  <c r="AN962" i="4"/>
  <c r="AG962" i="4"/>
  <c r="AM962" i="4"/>
  <c r="AO962" i="4"/>
  <c r="AI962" i="4"/>
  <c r="AA962" i="4"/>
  <c r="AK962" i="4"/>
  <c r="AH962" i="4"/>
  <c r="AB962" i="4"/>
  <c r="AB175" i="4"/>
  <c r="AG175" i="4"/>
  <c r="AN175" i="4"/>
  <c r="AH175" i="4"/>
  <c r="AA175" i="4"/>
  <c r="AO175" i="4"/>
  <c r="AD175" i="4"/>
  <c r="AK175" i="4"/>
  <c r="AI175" i="4"/>
  <c r="Z175" i="4"/>
  <c r="AM175" i="4"/>
  <c r="AI505" i="4"/>
  <c r="AA505" i="4"/>
  <c r="AM505" i="4"/>
  <c r="AH505" i="4"/>
  <c r="AN505" i="4"/>
  <c r="AG505" i="4"/>
  <c r="AO505" i="4"/>
  <c r="AD505" i="4"/>
  <c r="AB505" i="4"/>
  <c r="Z505" i="4"/>
  <c r="AK505" i="4"/>
  <c r="AH715" i="4"/>
  <c r="AO715" i="4"/>
  <c r="AM715" i="4"/>
  <c r="AB715" i="4"/>
  <c r="Z715" i="4"/>
  <c r="AI715" i="4"/>
  <c r="AK715" i="4"/>
  <c r="AD715" i="4"/>
  <c r="AN715" i="4"/>
  <c r="AA715" i="4"/>
  <c r="AG715" i="4"/>
  <c r="AD292" i="4"/>
  <c r="AK292" i="4"/>
  <c r="AA292" i="4"/>
  <c r="AN292" i="4"/>
  <c r="AG292" i="4"/>
  <c r="AH292" i="4"/>
  <c r="AM292" i="4"/>
  <c r="AI292" i="4"/>
  <c r="Z292" i="4"/>
  <c r="AB292" i="4"/>
  <c r="AO292" i="4"/>
  <c r="AM334" i="4"/>
  <c r="AD334" i="4"/>
  <c r="AG334" i="4"/>
  <c r="AH334" i="4"/>
  <c r="AA334" i="4"/>
  <c r="Z334" i="4"/>
  <c r="AK334" i="4"/>
  <c r="AI334" i="4"/>
  <c r="AO334" i="4"/>
  <c r="AN334" i="4"/>
  <c r="AB334" i="4"/>
  <c r="AK1455" i="4"/>
  <c r="AB1455" i="4"/>
  <c r="AM1455" i="4"/>
  <c r="AA1455" i="4"/>
  <c r="AD1455" i="4"/>
  <c r="AG1455" i="4"/>
  <c r="AN1455" i="4"/>
  <c r="AH1455" i="4"/>
  <c r="AO1455" i="4"/>
  <c r="Z1455" i="4"/>
  <c r="AI1455" i="4"/>
  <c r="AD1318" i="4"/>
  <c r="AA1318" i="4"/>
  <c r="AI1318" i="4"/>
  <c r="AM1318" i="4"/>
  <c r="AH1318" i="4"/>
  <c r="AK1318" i="4"/>
  <c r="AN1318" i="4"/>
  <c r="Z1318" i="4"/>
  <c r="AO1318" i="4"/>
  <c r="AG1318" i="4"/>
  <c r="AB1318" i="4"/>
  <c r="Z1196" i="4"/>
  <c r="AO1196" i="4"/>
  <c r="AK1196" i="4"/>
  <c r="AA1196" i="4"/>
  <c r="AD1196" i="4"/>
  <c r="AH1196" i="4"/>
  <c r="AI1196" i="4"/>
  <c r="AB1196" i="4"/>
  <c r="AN1196" i="4"/>
  <c r="AG1196" i="4"/>
  <c r="AM1196" i="4"/>
  <c r="AL851" i="4"/>
  <c r="AN615" i="4"/>
  <c r="AB615" i="4"/>
  <c r="AO615" i="4"/>
  <c r="AH615" i="4"/>
  <c r="AI615" i="4"/>
  <c r="AA615" i="4"/>
  <c r="AD615" i="4"/>
  <c r="AG615" i="4"/>
  <c r="AM615" i="4"/>
  <c r="AK615" i="4"/>
  <c r="Z615" i="4"/>
  <c r="AB361" i="4"/>
  <c r="AH361" i="4"/>
  <c r="AI361" i="4"/>
  <c r="AN361" i="4"/>
  <c r="AA361" i="4"/>
  <c r="AG361" i="4"/>
  <c r="AK361" i="4"/>
  <c r="AD361" i="4"/>
  <c r="Z361" i="4"/>
  <c r="AM361" i="4"/>
  <c r="AO361" i="4"/>
  <c r="AI1195" i="4"/>
  <c r="AA1195" i="4"/>
  <c r="AN1195" i="4"/>
  <c r="AK1195" i="4"/>
  <c r="AD1195" i="4"/>
  <c r="AH1195" i="4"/>
  <c r="AG1195" i="4"/>
  <c r="Z1195" i="4"/>
  <c r="AM1195" i="4"/>
  <c r="AB1195" i="4"/>
  <c r="AO1195" i="4"/>
  <c r="AM1058" i="4"/>
  <c r="AG1058" i="4"/>
  <c r="AN1058" i="4"/>
  <c r="Z1058" i="4"/>
  <c r="AI1058" i="4"/>
  <c r="AB1058" i="4"/>
  <c r="AK1058" i="4"/>
  <c r="AA1058" i="4"/>
  <c r="AO1058" i="4"/>
  <c r="AD1058" i="4"/>
  <c r="AH1058" i="4"/>
  <c r="AL508" i="4"/>
  <c r="AO288" i="4"/>
  <c r="AB288" i="4"/>
  <c r="AN288" i="4"/>
  <c r="AM288" i="4"/>
  <c r="AK288" i="4"/>
  <c r="AI288" i="4"/>
  <c r="Z288" i="4"/>
  <c r="AH288" i="4"/>
  <c r="AD288" i="4"/>
  <c r="AA288" i="4"/>
  <c r="AG288" i="4"/>
  <c r="AH1382" i="4"/>
  <c r="AK1382" i="4"/>
  <c r="AI1382" i="4"/>
  <c r="AG1382" i="4"/>
  <c r="AO1382" i="4"/>
  <c r="AB1382" i="4"/>
  <c r="AA1382" i="4"/>
  <c r="AD1382" i="4"/>
  <c r="AM1382" i="4"/>
  <c r="Z1382" i="4"/>
  <c r="AN1382" i="4"/>
  <c r="AO577" i="4"/>
  <c r="AD577" i="4"/>
  <c r="AI577" i="4"/>
  <c r="AA577" i="4"/>
  <c r="Z577" i="4"/>
  <c r="AN577" i="4"/>
  <c r="AM577" i="4"/>
  <c r="AK577" i="4"/>
  <c r="AG577" i="4"/>
  <c r="AH577" i="4"/>
  <c r="AB577" i="4"/>
  <c r="AL230" i="4"/>
  <c r="AM218" i="4"/>
  <c r="AA218" i="4"/>
  <c r="AB218" i="4"/>
  <c r="Z218" i="4"/>
  <c r="AN218" i="4"/>
  <c r="AH218" i="4"/>
  <c r="AK218" i="4"/>
  <c r="AO218" i="4"/>
  <c r="AD218" i="4"/>
  <c r="AI218" i="4"/>
  <c r="AG218" i="4"/>
  <c r="AI1609" i="4"/>
  <c r="AB1609" i="4"/>
  <c r="AK1609" i="4"/>
  <c r="AM1609" i="4"/>
  <c r="Z1609" i="4"/>
  <c r="AH1609" i="4"/>
  <c r="AO1609" i="4"/>
  <c r="AN1609" i="4"/>
  <c r="AA1609" i="4"/>
  <c r="AD1609" i="4"/>
  <c r="AG1609" i="4"/>
  <c r="AL858" i="4"/>
  <c r="AN1360" i="4"/>
  <c r="AH1360" i="4"/>
  <c r="AD1360" i="4"/>
  <c r="AB1360" i="4"/>
  <c r="AM1360" i="4"/>
  <c r="Z1360" i="4"/>
  <c r="AI1360" i="4"/>
  <c r="AO1360" i="4"/>
  <c r="AA1360" i="4"/>
  <c r="AG1360" i="4"/>
  <c r="AK1360" i="4"/>
  <c r="AL152" i="4"/>
  <c r="AL1099" i="4"/>
  <c r="AL673" i="4"/>
  <c r="AN1488" i="4"/>
  <c r="AA1488" i="4"/>
  <c r="Z1488" i="4"/>
  <c r="AK1488" i="4"/>
  <c r="AB1488" i="4"/>
  <c r="AI1488" i="4"/>
  <c r="AH1488" i="4"/>
  <c r="AG1488" i="4"/>
  <c r="AO1488" i="4"/>
  <c r="AD1488" i="4"/>
  <c r="AM1488" i="4"/>
  <c r="AH326" i="4"/>
  <c r="AB326" i="4"/>
  <c r="AI326" i="4"/>
  <c r="AK326" i="4"/>
  <c r="AG326" i="4"/>
  <c r="AA326" i="4"/>
  <c r="AM326" i="4"/>
  <c r="AN326" i="4"/>
  <c r="AD326" i="4"/>
  <c r="Z326" i="4"/>
  <c r="AO326" i="4"/>
  <c r="AH1500" i="4"/>
  <c r="AA1500" i="4"/>
  <c r="AI1500" i="4"/>
  <c r="AG1500" i="4"/>
  <c r="AO1500" i="4"/>
  <c r="AK1500" i="4"/>
  <c r="AM1500" i="4"/>
  <c r="AD1500" i="4"/>
  <c r="AB1500" i="4"/>
  <c r="Z1500" i="4"/>
  <c r="AN1500" i="4"/>
  <c r="AA1239" i="4"/>
  <c r="AK1239" i="4"/>
  <c r="Z1239" i="4"/>
  <c r="AG1239" i="4"/>
  <c r="AD1239" i="4"/>
  <c r="AO1239" i="4"/>
  <c r="AI1239" i="4"/>
  <c r="AB1239" i="4"/>
  <c r="AH1239" i="4"/>
  <c r="AM1239" i="4"/>
  <c r="AN1239" i="4"/>
  <c r="AO1585" i="4"/>
  <c r="AA1585" i="4"/>
  <c r="AD1585" i="4"/>
  <c r="AH1585" i="4"/>
  <c r="AI1585" i="4"/>
  <c r="AM1585" i="4"/>
  <c r="AK1585" i="4"/>
  <c r="AN1585" i="4"/>
  <c r="AG1585" i="4"/>
  <c r="Z1585" i="4"/>
  <c r="AB1585" i="4"/>
  <c r="AN643" i="4"/>
  <c r="AK643" i="4"/>
  <c r="AD643" i="4"/>
  <c r="AG643" i="4"/>
  <c r="AA643" i="4"/>
  <c r="AH643" i="4"/>
  <c r="AM643" i="4"/>
  <c r="AO643" i="4"/>
  <c r="AI643" i="4"/>
  <c r="Z643" i="4"/>
  <c r="AB643" i="4"/>
  <c r="AL448" i="4"/>
  <c r="AM1198" i="4"/>
  <c r="AO1198" i="4"/>
  <c r="AH1198" i="4"/>
  <c r="AD1198" i="4"/>
  <c r="Z1198" i="4"/>
  <c r="AA1198" i="4"/>
  <c r="AG1198" i="4"/>
  <c r="AB1198" i="4"/>
  <c r="AK1198" i="4"/>
  <c r="AN1198" i="4"/>
  <c r="AI1198" i="4"/>
  <c r="AA1390" i="4"/>
  <c r="AH1390" i="4"/>
  <c r="Z1390" i="4"/>
  <c r="AK1390" i="4"/>
  <c r="AG1390" i="4"/>
  <c r="AM1390" i="4"/>
  <c r="AN1390" i="4"/>
  <c r="AO1390" i="4"/>
  <c r="AB1390" i="4"/>
  <c r="AI1390" i="4"/>
  <c r="AD1390" i="4"/>
  <c r="AI966" i="4"/>
  <c r="AH966" i="4"/>
  <c r="AO966" i="4"/>
  <c r="AM966" i="4"/>
  <c r="Z966" i="4"/>
  <c r="AD966" i="4"/>
  <c r="AN966" i="4"/>
  <c r="AB966" i="4"/>
  <c r="AG966" i="4"/>
  <c r="AK966" i="4"/>
  <c r="AA966" i="4"/>
  <c r="AL384" i="4"/>
  <c r="AO883" i="4"/>
  <c r="AM883" i="4"/>
  <c r="AK883" i="4"/>
  <c r="AB883" i="4"/>
  <c r="AH883" i="4"/>
  <c r="AI883" i="4"/>
  <c r="Z883" i="4"/>
  <c r="AN883" i="4"/>
  <c r="AG883" i="4"/>
  <c r="AD883" i="4"/>
  <c r="AA883" i="4"/>
  <c r="Z582" i="4"/>
  <c r="AA582" i="4"/>
  <c r="AO582" i="4"/>
  <c r="AI582" i="4"/>
  <c r="AN582" i="4"/>
  <c r="AK582" i="4"/>
  <c r="AG582" i="4"/>
  <c r="AM582" i="4"/>
  <c r="AB582" i="4"/>
  <c r="AD582" i="4"/>
  <c r="AH582" i="4"/>
  <c r="AL693" i="4"/>
  <c r="AL941" i="4"/>
  <c r="AG325" i="4"/>
  <c r="AN325" i="4"/>
  <c r="AM325" i="4"/>
  <c r="AB325" i="4"/>
  <c r="AK325" i="4"/>
  <c r="AO325" i="4"/>
  <c r="AA325" i="4"/>
  <c r="AI325" i="4"/>
  <c r="Z325" i="4"/>
  <c r="AH325" i="4"/>
  <c r="AD325" i="4"/>
  <c r="AN178" i="4"/>
  <c r="AK178" i="4"/>
  <c r="AM178" i="4"/>
  <c r="AG178" i="4"/>
  <c r="AI178" i="4"/>
  <c r="AD178" i="4"/>
  <c r="AA178" i="4"/>
  <c r="AH178" i="4"/>
  <c r="AO178" i="4"/>
  <c r="Z178" i="4"/>
  <c r="AB178" i="4"/>
  <c r="AL1736" i="4"/>
  <c r="AB1313" i="4"/>
  <c r="AI1313" i="4"/>
  <c r="AH1313" i="4"/>
  <c r="Z1313" i="4"/>
  <c r="AD1313" i="4"/>
  <c r="AK1313" i="4"/>
  <c r="AA1313" i="4"/>
  <c r="AN1313" i="4"/>
  <c r="AO1313" i="4"/>
  <c r="AG1313" i="4"/>
  <c r="AM1313" i="4"/>
  <c r="AO1314" i="4"/>
  <c r="AM1314" i="4"/>
  <c r="AB1314" i="4"/>
  <c r="AK1314" i="4"/>
  <c r="AG1314" i="4"/>
  <c r="Z1314" i="4"/>
  <c r="AI1314" i="4"/>
  <c r="AA1314" i="4"/>
  <c r="AD1314" i="4"/>
  <c r="AH1314" i="4"/>
  <c r="AN1314" i="4"/>
  <c r="AA183" i="4"/>
  <c r="AM183" i="4"/>
  <c r="Z183" i="4"/>
  <c r="AH183" i="4"/>
  <c r="AG183" i="4"/>
  <c r="AI183" i="4"/>
  <c r="AB183" i="4"/>
  <c r="AD183" i="4"/>
  <c r="AN183" i="4"/>
  <c r="AK183" i="4"/>
  <c r="AO183" i="4"/>
  <c r="AK1558" i="4"/>
  <c r="AI1558" i="4"/>
  <c r="Z1558" i="4"/>
  <c r="AA1558" i="4"/>
  <c r="AB1558" i="4"/>
  <c r="AO1558" i="4"/>
  <c r="AN1558" i="4"/>
  <c r="AD1558" i="4"/>
  <c r="AM1558" i="4"/>
  <c r="AG1558" i="4"/>
  <c r="AH1558" i="4"/>
  <c r="AA271" i="4"/>
  <c r="AO271" i="4"/>
  <c r="Z271" i="4"/>
  <c r="AB271" i="4"/>
  <c r="AN271" i="4"/>
  <c r="AK271" i="4"/>
  <c r="AG271" i="4"/>
  <c r="AM271" i="4"/>
  <c r="AD271" i="4"/>
  <c r="AI271" i="4"/>
  <c r="AH271" i="4"/>
  <c r="AK957" i="4"/>
  <c r="AM957" i="4"/>
  <c r="AD957" i="4"/>
  <c r="Z957" i="4"/>
  <c r="AI957" i="4"/>
  <c r="AN957" i="4"/>
  <c r="AH957" i="4"/>
  <c r="AG957" i="4"/>
  <c r="AO957" i="4"/>
  <c r="AA957" i="4"/>
  <c r="AB957" i="4"/>
  <c r="AI638" i="4"/>
  <c r="Z638" i="4"/>
  <c r="AK638" i="4"/>
  <c r="AO638" i="4"/>
  <c r="AM638" i="4"/>
  <c r="AG638" i="4"/>
  <c r="AN638" i="4"/>
  <c r="AA638" i="4"/>
  <c r="AD638" i="4"/>
  <c r="AH638" i="4"/>
  <c r="AB638" i="4"/>
  <c r="AN916" i="4"/>
  <c r="AA916" i="4"/>
  <c r="AD916" i="4"/>
  <c r="AI916" i="4"/>
  <c r="AK916" i="4"/>
  <c r="Z916" i="4"/>
  <c r="AH916" i="4"/>
  <c r="AO916" i="4"/>
  <c r="AM916" i="4"/>
  <c r="AG916" i="4"/>
  <c r="AB916" i="4"/>
  <c r="AL1185" i="4"/>
  <c r="AI793" i="4"/>
  <c r="AH793" i="4"/>
  <c r="AK793" i="4"/>
  <c r="Z793" i="4"/>
  <c r="AB793" i="4"/>
  <c r="AD793" i="4"/>
  <c r="AM793" i="4"/>
  <c r="AO793" i="4"/>
  <c r="AG793" i="4"/>
  <c r="AN793" i="4"/>
  <c r="AA793" i="4"/>
  <c r="AA1658" i="4"/>
  <c r="AM1658" i="4"/>
  <c r="AH1658" i="4"/>
  <c r="AK1658" i="4"/>
  <c r="AI1658" i="4"/>
  <c r="Z1658" i="4"/>
  <c r="AO1658" i="4"/>
  <c r="AN1658" i="4"/>
  <c r="AB1658" i="4"/>
  <c r="AG1658" i="4"/>
  <c r="AD1658" i="4"/>
  <c r="AN783" i="4"/>
  <c r="Z783" i="4"/>
  <c r="AH783" i="4"/>
  <c r="AA783" i="4"/>
  <c r="AM783" i="4"/>
  <c r="AO783" i="4"/>
  <c r="AB783" i="4"/>
  <c r="AI783" i="4"/>
  <c r="AG783" i="4"/>
  <c r="AD783" i="4"/>
  <c r="AK783" i="4"/>
  <c r="AL389" i="4"/>
  <c r="AL830" i="4"/>
  <c r="AK1640" i="4"/>
  <c r="Z1640" i="4"/>
  <c r="AB1640" i="4"/>
  <c r="AN1640" i="4"/>
  <c r="AI1640" i="4"/>
  <c r="AH1640" i="4"/>
  <c r="AO1640" i="4"/>
  <c r="AA1640" i="4"/>
  <c r="AD1640" i="4"/>
  <c r="AG1640" i="4"/>
  <c r="AM1640" i="4"/>
  <c r="AK564" i="4"/>
  <c r="AG564" i="4"/>
  <c r="AB564" i="4"/>
  <c r="AD564" i="4"/>
  <c r="AI564" i="4"/>
  <c r="AA564" i="4"/>
  <c r="AH564" i="4"/>
  <c r="AN564" i="4"/>
  <c r="Z564" i="4"/>
  <c r="AO564" i="4"/>
  <c r="AM564" i="4"/>
  <c r="AA922" i="4"/>
  <c r="AB922" i="4"/>
  <c r="AG922" i="4"/>
  <c r="AH922" i="4"/>
  <c r="AM922" i="4"/>
  <c r="AD922" i="4"/>
  <c r="AO922" i="4"/>
  <c r="Z922" i="4"/>
  <c r="AK922" i="4"/>
  <c r="AN922" i="4"/>
  <c r="AI922" i="4"/>
  <c r="AO461" i="4"/>
  <c r="AK461" i="4"/>
  <c r="AH461" i="4"/>
  <c r="Z461" i="4"/>
  <c r="AN461" i="4"/>
  <c r="AG461" i="4"/>
  <c r="AA461" i="4"/>
  <c r="AB461" i="4"/>
  <c r="AD461" i="4"/>
  <c r="AM461" i="4"/>
  <c r="AI461" i="4"/>
  <c r="AH1187" i="4"/>
  <c r="AN1187" i="4"/>
  <c r="AI1187" i="4"/>
  <c r="AB1187" i="4"/>
  <c r="AA1187" i="4"/>
  <c r="AO1187" i="4"/>
  <c r="AD1187" i="4"/>
  <c r="AM1187" i="4"/>
  <c r="AG1187" i="4"/>
  <c r="AK1187" i="4"/>
  <c r="Z1187" i="4"/>
  <c r="AH1616" i="4"/>
  <c r="AN1616" i="4"/>
  <c r="AD1616" i="4"/>
  <c r="AG1616" i="4"/>
  <c r="AB1616" i="4"/>
  <c r="AO1616" i="4"/>
  <c r="Z1616" i="4"/>
  <c r="AA1616" i="4"/>
  <c r="AM1616" i="4"/>
  <c r="AI1616" i="4"/>
  <c r="AK1616" i="4"/>
  <c r="AL134" i="4"/>
  <c r="AI544" i="4"/>
  <c r="AN544" i="4"/>
  <c r="AH544" i="4"/>
  <c r="Z544" i="4"/>
  <c r="AO544" i="4"/>
  <c r="AM544" i="4"/>
  <c r="AG544" i="4"/>
  <c r="AA544" i="4"/>
  <c r="AK544" i="4"/>
  <c r="AB544" i="4"/>
  <c r="AD544" i="4"/>
  <c r="AH125" i="4"/>
  <c r="Z125" i="4"/>
  <c r="AI125" i="4"/>
  <c r="AG125" i="4"/>
  <c r="AM125" i="4"/>
  <c r="AB125" i="4"/>
  <c r="AO125" i="4"/>
  <c r="AK125" i="4"/>
  <c r="AN125" i="4"/>
  <c r="AA125" i="4"/>
  <c r="AD125" i="4"/>
  <c r="AL181" i="4"/>
  <c r="AG978" i="4"/>
  <c r="AK978" i="4"/>
  <c r="AM978" i="4"/>
  <c r="AI978" i="4"/>
  <c r="AN978" i="4"/>
  <c r="Z978" i="4"/>
  <c r="AA978" i="4"/>
  <c r="AO978" i="4"/>
  <c r="AB978" i="4"/>
  <c r="AH978" i="4"/>
  <c r="AD978" i="4"/>
  <c r="AI1423" i="4"/>
  <c r="AA1423" i="4"/>
  <c r="AM1423" i="4"/>
  <c r="AN1423" i="4"/>
  <c r="AO1423" i="4"/>
  <c r="AG1423" i="4"/>
  <c r="AK1423" i="4"/>
  <c r="AD1423" i="4"/>
  <c r="AB1423" i="4"/>
  <c r="Z1423" i="4"/>
  <c r="AH1423" i="4"/>
  <c r="AL906" i="4"/>
  <c r="AK863" i="4"/>
  <c r="AA863" i="4"/>
  <c r="AI863" i="4"/>
  <c r="AM863" i="4"/>
  <c r="AB863" i="4"/>
  <c r="AH863" i="4"/>
  <c r="AN863" i="4"/>
  <c r="AG863" i="4"/>
  <c r="AD863" i="4"/>
  <c r="AO863" i="4"/>
  <c r="Z863" i="4"/>
  <c r="Z200" i="4"/>
  <c r="AI200" i="4"/>
  <c r="AA200" i="4"/>
  <c r="AO200" i="4"/>
  <c r="AN200" i="4"/>
  <c r="AH200" i="4"/>
  <c r="AM200" i="4"/>
  <c r="AB200" i="4"/>
  <c r="AD200" i="4"/>
  <c r="AK200" i="4"/>
  <c r="AG200" i="4"/>
  <c r="AL431" i="4"/>
  <c r="AN1518" i="4"/>
  <c r="AK1518" i="4"/>
  <c r="AB1518" i="4"/>
  <c r="AA1518" i="4"/>
  <c r="AD1518" i="4"/>
  <c r="AH1518" i="4"/>
  <c r="Z1518" i="4"/>
  <c r="AI1518" i="4"/>
  <c r="AG1518" i="4"/>
  <c r="AM1518" i="4"/>
  <c r="AO1518" i="4"/>
  <c r="AO761" i="4"/>
  <c r="AM761" i="4"/>
  <c r="AN761" i="4"/>
  <c r="AK761" i="4"/>
  <c r="AI761" i="4"/>
  <c r="AG761" i="4"/>
  <c r="AA761" i="4"/>
  <c r="AB761" i="4"/>
  <c r="AH761" i="4"/>
  <c r="AD761" i="4"/>
  <c r="Z761" i="4"/>
  <c r="AI985" i="4"/>
  <c r="AK985" i="4"/>
  <c r="AH985" i="4"/>
  <c r="AD985" i="4"/>
  <c r="Z985" i="4"/>
  <c r="AA985" i="4"/>
  <c r="AN985" i="4"/>
  <c r="AB985" i="4"/>
  <c r="AM985" i="4"/>
  <c r="AG985" i="4"/>
  <c r="AO985" i="4"/>
  <c r="AD858" i="4"/>
  <c r="Z858" i="4"/>
  <c r="AH858" i="4"/>
  <c r="AN858" i="4"/>
  <c r="AA858" i="4"/>
  <c r="AI858" i="4"/>
  <c r="AM858" i="4"/>
  <c r="AO858" i="4"/>
  <c r="AG858" i="4"/>
  <c r="AK858" i="4"/>
  <c r="AB858" i="4"/>
  <c r="AA1251" i="4"/>
  <c r="AO1251" i="4"/>
  <c r="AN1251" i="4"/>
  <c r="AD1251" i="4"/>
  <c r="AH1251" i="4"/>
  <c r="AM1251" i="4"/>
  <c r="AK1251" i="4"/>
  <c r="AB1251" i="4"/>
  <c r="AG1251" i="4"/>
  <c r="Z1251" i="4"/>
  <c r="AI1251" i="4"/>
  <c r="AL140" i="4"/>
  <c r="AI1052" i="4"/>
  <c r="AA1052" i="4"/>
  <c r="AK1052" i="4"/>
  <c r="AB1052" i="4"/>
  <c r="AH1052" i="4"/>
  <c r="AG1052" i="4"/>
  <c r="Z1052" i="4"/>
  <c r="AM1052" i="4"/>
  <c r="AO1052" i="4"/>
  <c r="AN1052" i="4"/>
  <c r="AD1052" i="4"/>
  <c r="AD1735" i="4"/>
  <c r="AO1735" i="4"/>
  <c r="AG1735" i="4"/>
  <c r="AB1735" i="4"/>
  <c r="AA1735" i="4"/>
  <c r="AH1735" i="4"/>
  <c r="AM1735" i="4"/>
  <c r="Z1735" i="4"/>
  <c r="AN1735" i="4"/>
  <c r="AK1735" i="4"/>
  <c r="AI1735" i="4"/>
  <c r="AI794" i="4"/>
  <c r="AM794" i="4"/>
  <c r="AG794" i="4"/>
  <c r="AD794" i="4"/>
  <c r="Z794" i="4"/>
  <c r="AA794" i="4"/>
  <c r="AO794" i="4"/>
  <c r="AB794" i="4"/>
  <c r="AK794" i="4"/>
  <c r="AN794" i="4"/>
  <c r="AH794" i="4"/>
  <c r="AI202" i="4"/>
  <c r="AH202" i="4"/>
  <c r="AM202" i="4"/>
  <c r="AD202" i="4"/>
  <c r="AO202" i="4"/>
  <c r="AN202" i="4"/>
  <c r="AK202" i="4"/>
  <c r="AG202" i="4"/>
  <c r="Z202" i="4"/>
  <c r="AB202" i="4"/>
  <c r="AA202" i="4"/>
  <c r="AK873" i="4"/>
  <c r="AB873" i="4"/>
  <c r="AH873" i="4"/>
  <c r="AA873" i="4"/>
  <c r="AD873" i="4"/>
  <c r="Z873" i="4"/>
  <c r="AI873" i="4"/>
  <c r="AO873" i="4"/>
  <c r="AG873" i="4"/>
  <c r="AN873" i="4"/>
  <c r="AM873" i="4"/>
  <c r="AH416" i="4"/>
  <c r="AG416" i="4"/>
  <c r="AM416" i="4"/>
  <c r="AD416" i="4"/>
  <c r="Z416" i="4"/>
  <c r="AO416" i="4"/>
  <c r="AN416" i="4"/>
  <c r="AA416" i="4"/>
  <c r="AI416" i="4"/>
  <c r="AK416" i="4"/>
  <c r="AB416" i="4"/>
  <c r="AG119" i="4"/>
  <c r="AD119" i="4"/>
  <c r="AN119" i="4"/>
  <c r="AI119" i="4"/>
  <c r="AK119" i="4"/>
  <c r="AO119" i="4"/>
  <c r="AA119" i="4"/>
  <c r="AH119" i="4"/>
  <c r="AM119" i="4"/>
  <c r="AB119" i="4"/>
  <c r="Z119" i="4"/>
  <c r="AB767" i="4"/>
  <c r="AK767" i="4"/>
  <c r="AO767" i="4"/>
  <c r="AA767" i="4"/>
  <c r="AH767" i="4"/>
  <c r="AN767" i="4"/>
  <c r="AG767" i="4"/>
  <c r="Z767" i="4"/>
  <c r="AM767" i="4"/>
  <c r="AI767" i="4"/>
  <c r="AD767" i="4"/>
  <c r="AN587" i="4"/>
  <c r="AA587" i="4"/>
  <c r="AD587" i="4"/>
  <c r="Z587" i="4"/>
  <c r="AI587" i="4"/>
  <c r="AB587" i="4"/>
  <c r="AH587" i="4"/>
  <c r="AO587" i="4"/>
  <c r="AG587" i="4"/>
  <c r="AK587" i="4"/>
  <c r="AM587" i="4"/>
  <c r="AO658" i="4"/>
  <c r="AH658" i="4"/>
  <c r="AM658" i="4"/>
  <c r="AI658" i="4"/>
  <c r="AN658" i="4"/>
  <c r="AA658" i="4"/>
  <c r="AB658" i="4"/>
  <c r="AG658" i="4"/>
  <c r="AD658" i="4"/>
  <c r="Z658" i="4"/>
  <c r="AK658" i="4"/>
  <c r="AI1070" i="4"/>
  <c r="AA1070" i="4"/>
  <c r="Z1070" i="4"/>
  <c r="AH1070" i="4"/>
  <c r="AG1070" i="4"/>
  <c r="AB1070" i="4"/>
  <c r="AD1070" i="4"/>
  <c r="AK1070" i="4"/>
  <c r="AN1070" i="4"/>
  <c r="AO1070" i="4"/>
  <c r="AM1070" i="4"/>
  <c r="Z1237" i="4"/>
  <c r="AD1237" i="4"/>
  <c r="AG1237" i="4"/>
  <c r="AK1237" i="4"/>
  <c r="AN1237" i="4"/>
  <c r="AB1237" i="4"/>
  <c r="AA1237" i="4"/>
  <c r="AH1237" i="4"/>
  <c r="AO1237" i="4"/>
  <c r="AM1237" i="4"/>
  <c r="AI1237" i="4"/>
  <c r="AB1000" i="4"/>
  <c r="AH1000" i="4"/>
  <c r="Z1000" i="4"/>
  <c r="AA1000" i="4"/>
  <c r="AK1000" i="4"/>
  <c r="AD1000" i="4"/>
  <c r="AN1000" i="4"/>
  <c r="AG1000" i="4"/>
  <c r="AI1000" i="4"/>
  <c r="AM1000" i="4"/>
  <c r="AO1000" i="4"/>
  <c r="AM294" i="4"/>
  <c r="AO294" i="4"/>
  <c r="AD294" i="4"/>
  <c r="AA294" i="4"/>
  <c r="AB294" i="4"/>
  <c r="AK294" i="4"/>
  <c r="AN294" i="4"/>
  <c r="AH294" i="4"/>
  <c r="AI294" i="4"/>
  <c r="Z294" i="4"/>
  <c r="AG294" i="4"/>
  <c r="AA1563" i="4"/>
  <c r="AN1563" i="4"/>
  <c r="AO1563" i="4"/>
  <c r="AI1563" i="4"/>
  <c r="AM1563" i="4"/>
  <c r="Z1563" i="4"/>
  <c r="AH1563" i="4"/>
  <c r="AK1563" i="4"/>
  <c r="AB1563" i="4"/>
  <c r="AG1563" i="4"/>
  <c r="AD1563" i="4"/>
  <c r="AG667" i="4"/>
  <c r="Z667" i="4"/>
  <c r="AM667" i="4"/>
  <c r="AI667" i="4"/>
  <c r="AO667" i="4"/>
  <c r="AK667" i="4"/>
  <c r="AN667" i="4"/>
  <c r="AD667" i="4"/>
  <c r="AA667" i="4"/>
  <c r="AB667" i="4"/>
  <c r="AH667" i="4"/>
  <c r="AL981" i="4"/>
  <c r="AM1728" i="4"/>
  <c r="AG1728" i="4"/>
  <c r="Z1728" i="4"/>
  <c r="AK1728" i="4"/>
  <c r="AD1728" i="4"/>
  <c r="AI1728" i="4"/>
  <c r="AO1728" i="4"/>
  <c r="AN1728" i="4"/>
  <c r="AB1728" i="4"/>
  <c r="AH1728" i="4"/>
  <c r="AA1728" i="4"/>
  <c r="AL329" i="4"/>
  <c r="AK1447" i="4"/>
  <c r="AI1447" i="4"/>
  <c r="AN1447" i="4"/>
  <c r="AG1447" i="4"/>
  <c r="Z1447" i="4"/>
  <c r="AO1447" i="4"/>
  <c r="AB1447" i="4"/>
  <c r="AA1447" i="4"/>
  <c r="AH1447" i="4"/>
  <c r="AD1447" i="4"/>
  <c r="AM1447" i="4"/>
  <c r="Z697" i="4"/>
  <c r="AN697" i="4"/>
  <c r="AK697" i="4"/>
  <c r="AI697" i="4"/>
  <c r="AG697" i="4"/>
  <c r="AH697" i="4"/>
  <c r="AM697" i="4"/>
  <c r="AB697" i="4"/>
  <c r="AO697" i="4"/>
  <c r="AD697" i="4"/>
  <c r="AA697" i="4"/>
  <c r="AL811" i="4"/>
  <c r="AL776" i="4"/>
  <c r="AL1596" i="4"/>
  <c r="AD1317" i="4"/>
  <c r="AO1317" i="4"/>
  <c r="AB1317" i="4"/>
  <c r="AN1317" i="4"/>
  <c r="AG1317" i="4"/>
  <c r="Z1317" i="4"/>
  <c r="AA1317" i="4"/>
  <c r="AH1317" i="4"/>
  <c r="AM1317" i="4"/>
  <c r="AI1317" i="4"/>
  <c r="AK1317" i="4"/>
  <c r="AD466" i="4"/>
  <c r="AM466" i="4"/>
  <c r="AK466" i="4"/>
  <c r="AB466" i="4"/>
  <c r="Z466" i="4"/>
  <c r="AA466" i="4"/>
  <c r="AI466" i="4"/>
  <c r="AN466" i="4"/>
  <c r="AH466" i="4"/>
  <c r="AG466" i="4"/>
  <c r="AO466" i="4"/>
  <c r="AD1057" i="4"/>
  <c r="AI1057" i="4"/>
  <c r="AM1057" i="4"/>
  <c r="AO1057" i="4"/>
  <c r="AN1057" i="4"/>
  <c r="AH1057" i="4"/>
  <c r="AG1057" i="4"/>
  <c r="AK1057" i="4"/>
  <c r="AB1057" i="4"/>
  <c r="Z1057" i="4"/>
  <c r="AA1057" i="4"/>
  <c r="AD806" i="4"/>
  <c r="AO806" i="4"/>
  <c r="AG806" i="4"/>
  <c r="AI806" i="4"/>
  <c r="AH806" i="4"/>
  <c r="AB806" i="4"/>
  <c r="AM806" i="4"/>
  <c r="AK806" i="4"/>
  <c r="AA806" i="4"/>
  <c r="AN806" i="4"/>
  <c r="Z806" i="4"/>
  <c r="AA1334" i="4"/>
  <c r="AO1334" i="4"/>
  <c r="AD1334" i="4"/>
  <c r="AM1334" i="4"/>
  <c r="AH1334" i="4"/>
  <c r="AN1334" i="4"/>
  <c r="AK1334" i="4"/>
  <c r="AI1334" i="4"/>
  <c r="AB1334" i="4"/>
  <c r="Z1334" i="4"/>
  <c r="AG1334" i="4"/>
  <c r="AG1600" i="4"/>
  <c r="AM1600" i="4"/>
  <c r="AB1600" i="4"/>
  <c r="AH1600" i="4"/>
  <c r="AK1600" i="4"/>
  <c r="AA1600" i="4"/>
  <c r="AN1600" i="4"/>
  <c r="AD1600" i="4"/>
  <c r="AI1600" i="4"/>
  <c r="AO1600" i="4"/>
  <c r="Z1600" i="4"/>
  <c r="AO377" i="4"/>
  <c r="AM377" i="4"/>
  <c r="AI377" i="4"/>
  <c r="Z377" i="4"/>
  <c r="AN377" i="4"/>
  <c r="AD377" i="4"/>
  <c r="AA377" i="4"/>
  <c r="AK377" i="4"/>
  <c r="AB377" i="4"/>
  <c r="AG377" i="4"/>
  <c r="AH377" i="4"/>
  <c r="AO1232" i="4"/>
  <c r="AA1232" i="4"/>
  <c r="AH1232" i="4"/>
  <c r="AM1232" i="4"/>
  <c r="AD1232" i="4"/>
  <c r="Z1232" i="4"/>
  <c r="AK1232" i="4"/>
  <c r="AN1232" i="4"/>
  <c r="AB1232" i="4"/>
  <c r="AG1232" i="4"/>
  <c r="AI1232" i="4"/>
  <c r="Z1063" i="4"/>
  <c r="AN1063" i="4"/>
  <c r="AG1063" i="4"/>
  <c r="AM1063" i="4"/>
  <c r="AA1063" i="4"/>
  <c r="AB1063" i="4"/>
  <c r="AH1063" i="4"/>
  <c r="AO1063" i="4"/>
  <c r="AD1063" i="4"/>
  <c r="AI1063" i="4"/>
  <c r="AK1063" i="4"/>
  <c r="AD618" i="4"/>
  <c r="Z618" i="4"/>
  <c r="AO618" i="4"/>
  <c r="AN618" i="4"/>
  <c r="AG618" i="4"/>
  <c r="AH618" i="4"/>
  <c r="AB618" i="4"/>
  <c r="AM618" i="4"/>
  <c r="AA618" i="4"/>
  <c r="AI618" i="4"/>
  <c r="AK618" i="4"/>
  <c r="AL139" i="4"/>
  <c r="AO904" i="4"/>
  <c r="AA904" i="4"/>
  <c r="AD904" i="4"/>
  <c r="AH904" i="4"/>
  <c r="AG904" i="4"/>
  <c r="AM904" i="4"/>
  <c r="AB904" i="4"/>
  <c r="Z904" i="4"/>
  <c r="AI904" i="4"/>
  <c r="AN904" i="4"/>
  <c r="AK904" i="4"/>
  <c r="AH1112" i="4"/>
  <c r="AI1112" i="4"/>
  <c r="AD1112" i="4"/>
  <c r="AO1112" i="4"/>
  <c r="AK1112" i="4"/>
  <c r="AA1112" i="4"/>
  <c r="Z1112" i="4"/>
  <c r="AN1112" i="4"/>
  <c r="AB1112" i="4"/>
  <c r="AM1112" i="4"/>
  <c r="AG1112" i="4"/>
  <c r="AL261" i="4"/>
  <c r="AB1228" i="4"/>
  <c r="AH1228" i="4"/>
  <c r="AD1228" i="4"/>
  <c r="AA1228" i="4"/>
  <c r="AG1228" i="4"/>
  <c r="Z1228" i="4"/>
  <c r="AI1228" i="4"/>
  <c r="AM1228" i="4"/>
  <c r="AN1228" i="4"/>
  <c r="AK1228" i="4"/>
  <c r="AO1228" i="4"/>
  <c r="AB1697" i="4"/>
  <c r="AA1697" i="4"/>
  <c r="AM1697" i="4"/>
  <c r="AI1697" i="4"/>
  <c r="AK1697" i="4"/>
  <c r="AO1697" i="4"/>
  <c r="AG1697" i="4"/>
  <c r="AH1697" i="4"/>
  <c r="AD1697" i="4"/>
  <c r="AN1697" i="4"/>
  <c r="Z1697" i="4"/>
  <c r="Z867" i="4"/>
  <c r="AI867" i="4"/>
  <c r="AD867" i="4"/>
  <c r="AK867" i="4"/>
  <c r="AH867" i="4"/>
  <c r="AA867" i="4"/>
  <c r="AG867" i="4"/>
  <c r="AM867" i="4"/>
  <c r="AN867" i="4"/>
  <c r="AB867" i="4"/>
  <c r="AO867" i="4"/>
  <c r="AO702" i="4"/>
  <c r="AD702" i="4"/>
  <c r="AI702" i="4"/>
  <c r="Z702" i="4"/>
  <c r="AK702" i="4"/>
  <c r="AM702" i="4"/>
  <c r="AH702" i="4"/>
  <c r="AB702" i="4"/>
  <c r="AN702" i="4"/>
  <c r="AG702" i="4"/>
  <c r="AA702" i="4"/>
  <c r="AD481" i="4"/>
  <c r="Z481" i="4"/>
  <c r="AH481" i="4"/>
  <c r="AB481" i="4"/>
  <c r="AN481" i="4"/>
  <c r="AO481" i="4"/>
  <c r="AG481" i="4"/>
  <c r="AA481" i="4"/>
  <c r="AK481" i="4"/>
  <c r="AM481" i="4"/>
  <c r="AI481" i="4"/>
  <c r="AN664" i="4"/>
  <c r="AB664" i="4"/>
  <c r="AG664" i="4"/>
  <c r="AH664" i="4"/>
  <c r="AA664" i="4"/>
  <c r="AI664" i="4"/>
  <c r="AK664" i="4"/>
  <c r="Z664" i="4"/>
  <c r="AO664" i="4"/>
  <c r="AD664" i="4"/>
  <c r="AM664" i="4"/>
  <c r="AN391" i="4"/>
  <c r="AH391" i="4"/>
  <c r="AG391" i="4"/>
  <c r="AI391" i="4"/>
  <c r="AB391" i="4"/>
  <c r="AO391" i="4"/>
  <c r="AD391" i="4"/>
  <c r="Z391" i="4"/>
  <c r="AA391" i="4"/>
  <c r="AM391" i="4"/>
  <c r="AK391" i="4"/>
  <c r="AH868" i="4"/>
  <c r="AD868" i="4"/>
  <c r="AM868" i="4"/>
  <c r="AG868" i="4"/>
  <c r="Z868" i="4"/>
  <c r="AN868" i="4"/>
  <c r="AK868" i="4"/>
  <c r="AA868" i="4"/>
  <c r="AI868" i="4"/>
  <c r="AB868" i="4"/>
  <c r="AO868" i="4"/>
  <c r="AN1536" i="4"/>
  <c r="AK1536" i="4"/>
  <c r="AA1536" i="4"/>
  <c r="Z1536" i="4"/>
  <c r="AO1536" i="4"/>
  <c r="AH1536" i="4"/>
  <c r="AD1536" i="4"/>
  <c r="AB1536" i="4"/>
  <c r="AG1536" i="4"/>
  <c r="AI1536" i="4"/>
  <c r="AM1536" i="4"/>
  <c r="AM1222" i="4"/>
  <c r="AO1222" i="4"/>
  <c r="AK1222" i="4"/>
  <c r="Z1222" i="4"/>
  <c r="AB1222" i="4"/>
  <c r="AH1222" i="4"/>
  <c r="AI1222" i="4"/>
  <c r="AD1222" i="4"/>
  <c r="AG1222" i="4"/>
  <c r="AN1222" i="4"/>
  <c r="AA1222" i="4"/>
  <c r="AI899" i="4"/>
  <c r="Z899" i="4"/>
  <c r="AN899" i="4"/>
  <c r="AD899" i="4"/>
  <c r="AA899" i="4"/>
  <c r="AH899" i="4"/>
  <c r="AM899" i="4"/>
  <c r="AG899" i="4"/>
  <c r="AO899" i="4"/>
  <c r="AK899" i="4"/>
  <c r="AB899" i="4"/>
  <c r="Z640" i="4"/>
  <c r="AK640" i="4"/>
  <c r="AD640" i="4"/>
  <c r="AH640" i="4"/>
  <c r="AI640" i="4"/>
  <c r="AN640" i="4"/>
  <c r="AB640" i="4"/>
  <c r="AA640" i="4"/>
  <c r="AM640" i="4"/>
  <c r="AO640" i="4"/>
  <c r="AG640" i="4"/>
  <c r="AO870" i="4"/>
  <c r="AM870" i="4"/>
  <c r="Z870" i="4"/>
  <c r="AI870" i="4"/>
  <c r="AN870" i="4"/>
  <c r="AA870" i="4"/>
  <c r="AK870" i="4"/>
  <c r="AG870" i="4"/>
  <c r="AD870" i="4"/>
  <c r="AB870" i="4"/>
  <c r="AH870" i="4"/>
  <c r="AH492" i="4"/>
  <c r="AB492" i="4"/>
  <c r="AI492" i="4"/>
  <c r="AA492" i="4"/>
  <c r="AK492" i="4"/>
  <c r="AM492" i="4"/>
  <c r="AN492" i="4"/>
  <c r="AD492" i="4"/>
  <c r="AG492" i="4"/>
  <c r="AO492" i="4"/>
  <c r="Z492" i="4"/>
  <c r="Z319" i="4"/>
  <c r="AD319" i="4"/>
  <c r="AI319" i="4"/>
  <c r="AM319" i="4"/>
  <c r="AK319" i="4"/>
  <c r="AH319" i="4"/>
  <c r="AN319" i="4"/>
  <c r="AG319" i="4"/>
  <c r="AO319" i="4"/>
  <c r="AB319" i="4"/>
  <c r="AA319" i="4"/>
  <c r="AG1437" i="4"/>
  <c r="AH1437" i="4"/>
  <c r="AA1437" i="4"/>
  <c r="AD1437" i="4"/>
  <c r="AB1437" i="4"/>
  <c r="Z1437" i="4"/>
  <c r="AM1437" i="4"/>
  <c r="AI1437" i="4"/>
  <c r="AO1437" i="4"/>
  <c r="AN1437" i="4"/>
  <c r="AK1437" i="4"/>
  <c r="AD1143" i="4"/>
  <c r="AO1143" i="4"/>
  <c r="AI1143" i="4"/>
  <c r="AB1143" i="4"/>
  <c r="AH1143" i="4"/>
  <c r="AG1143" i="4"/>
  <c r="AA1143" i="4"/>
  <c r="Z1143" i="4"/>
  <c r="AM1143" i="4"/>
  <c r="AK1143" i="4"/>
  <c r="AN1143" i="4"/>
  <c r="AG1311" i="4"/>
  <c r="AH1311" i="4"/>
  <c r="AN1311" i="4"/>
  <c r="AO1311" i="4"/>
  <c r="AA1311" i="4"/>
  <c r="AM1311" i="4"/>
  <c r="Z1311" i="4"/>
  <c r="AK1311" i="4"/>
  <c r="AI1311" i="4"/>
  <c r="AB1311" i="4"/>
  <c r="AD1311" i="4"/>
  <c r="AG857" i="4"/>
  <c r="AH857" i="4"/>
  <c r="AB857" i="4"/>
  <c r="AD857" i="4"/>
  <c r="AK857" i="4"/>
  <c r="AM857" i="4"/>
  <c r="AN857" i="4"/>
  <c r="Z857" i="4"/>
  <c r="AA857" i="4"/>
  <c r="AO857" i="4"/>
  <c r="AI857" i="4"/>
  <c r="AH406" i="4"/>
  <c r="AB406" i="4"/>
  <c r="Z406" i="4"/>
  <c r="AD406" i="4"/>
  <c r="AO406" i="4"/>
  <c r="AI406" i="4"/>
  <c r="AN406" i="4"/>
  <c r="AM406" i="4"/>
  <c r="AG406" i="4"/>
  <c r="AA406" i="4"/>
  <c r="AK406" i="4"/>
  <c r="AL249" i="4"/>
  <c r="AL159" i="4"/>
  <c r="AM501" i="4"/>
  <c r="AA501" i="4"/>
  <c r="AD501" i="4"/>
  <c r="AI501" i="4"/>
  <c r="AO501" i="4"/>
  <c r="AG501" i="4"/>
  <c r="AK501" i="4"/>
  <c r="AN501" i="4"/>
  <c r="AH501" i="4"/>
  <c r="Z501" i="4"/>
  <c r="AB501" i="4"/>
  <c r="AA1497" i="4"/>
  <c r="AO1497" i="4"/>
  <c r="AK1497" i="4"/>
  <c r="Z1497" i="4"/>
  <c r="AM1497" i="4"/>
  <c r="AN1497" i="4"/>
  <c r="AB1497" i="4"/>
  <c r="AD1497" i="4"/>
  <c r="AI1497" i="4"/>
  <c r="AG1497" i="4"/>
  <c r="AH1497" i="4"/>
  <c r="AA835" i="4"/>
  <c r="AN835" i="4"/>
  <c r="AO835" i="4"/>
  <c r="Z835" i="4"/>
  <c r="AK835" i="4"/>
  <c r="AD835" i="4"/>
  <c r="AB835" i="4"/>
  <c r="AG835" i="4"/>
  <c r="AM835" i="4"/>
  <c r="AI835" i="4"/>
  <c r="AH835" i="4"/>
  <c r="AM313" i="4"/>
  <c r="Z313" i="4"/>
  <c r="AG313" i="4"/>
  <c r="AA313" i="4"/>
  <c r="AO313" i="4"/>
  <c r="AB313" i="4"/>
  <c r="AI313" i="4"/>
  <c r="AK313" i="4"/>
  <c r="AH313" i="4"/>
  <c r="AN313" i="4"/>
  <c r="AD313" i="4"/>
  <c r="AL704" i="4"/>
  <c r="AI1421" i="4"/>
  <c r="AN1421" i="4"/>
  <c r="AB1421" i="4"/>
  <c r="AH1421" i="4"/>
  <c r="Z1421" i="4"/>
  <c r="AO1421" i="4"/>
  <c r="AM1421" i="4"/>
  <c r="AK1421" i="4"/>
  <c r="AA1421" i="4"/>
  <c r="AG1421" i="4"/>
  <c r="AD1421" i="4"/>
  <c r="AO1060" i="4"/>
  <c r="AM1060" i="4"/>
  <c r="AK1060" i="4"/>
  <c r="Z1060" i="4"/>
  <c r="AB1060" i="4"/>
  <c r="AI1060" i="4"/>
  <c r="AA1060" i="4"/>
  <c r="AH1060" i="4"/>
  <c r="AN1060" i="4"/>
  <c r="AD1060" i="4"/>
  <c r="AG1060" i="4"/>
  <c r="AK192" i="4"/>
  <c r="AA192" i="4"/>
  <c r="AD192" i="4"/>
  <c r="AG192" i="4"/>
  <c r="AO192" i="4"/>
  <c r="Z192" i="4"/>
  <c r="AM192" i="4"/>
  <c r="AI192" i="4"/>
  <c r="AB192" i="4"/>
  <c r="AH192" i="4"/>
  <c r="AN192" i="4"/>
  <c r="AL1595" i="4"/>
  <c r="AO193" i="4"/>
  <c r="AN193" i="4"/>
  <c r="AA193" i="4"/>
  <c r="AK193" i="4"/>
  <c r="AD193" i="4"/>
  <c r="AH193" i="4"/>
  <c r="AM193" i="4"/>
  <c r="AI193" i="4"/>
  <c r="Z193" i="4"/>
  <c r="AB193" i="4"/>
  <c r="AG193" i="4"/>
  <c r="AI1051" i="4"/>
  <c r="AB1051" i="4"/>
  <c r="AM1051" i="4"/>
  <c r="AH1051" i="4"/>
  <c r="AN1051" i="4"/>
  <c r="AO1051" i="4"/>
  <c r="AG1051" i="4"/>
  <c r="AD1051" i="4"/>
  <c r="AK1051" i="4"/>
  <c r="AA1051" i="4"/>
  <c r="Z1051" i="4"/>
  <c r="AL146" i="4"/>
  <c r="AI1348" i="4"/>
  <c r="AH1348" i="4"/>
  <c r="AM1348" i="4"/>
  <c r="AB1348" i="4"/>
  <c r="AK1348" i="4"/>
  <c r="AO1348" i="4"/>
  <c r="AN1348" i="4"/>
  <c r="AA1348" i="4"/>
  <c r="Z1348" i="4"/>
  <c r="AG1348" i="4"/>
  <c r="AD1348" i="4"/>
  <c r="AD300" i="4"/>
  <c r="AA300" i="4"/>
  <c r="AG300" i="4"/>
  <c r="AN300" i="4"/>
  <c r="AI300" i="4"/>
  <c r="AH300" i="4"/>
  <c r="AO300" i="4"/>
  <c r="AM300" i="4"/>
  <c r="AK300" i="4"/>
  <c r="Z300" i="4"/>
  <c r="AB300" i="4"/>
  <c r="AL491" i="4"/>
  <c r="AL804" i="4"/>
  <c r="AL1089" i="4"/>
  <c r="Z707" i="4"/>
  <c r="AA707" i="4"/>
  <c r="AD707" i="4"/>
  <c r="AM707" i="4"/>
  <c r="AI707" i="4"/>
  <c r="AG707" i="4"/>
  <c r="AK707" i="4"/>
  <c r="AN707" i="4"/>
  <c r="AH707" i="4"/>
  <c r="AO707" i="4"/>
  <c r="AB707" i="4"/>
  <c r="AG436" i="4"/>
  <c r="AM436" i="4"/>
  <c r="AD436" i="4"/>
  <c r="AN436" i="4"/>
  <c r="AI436" i="4"/>
  <c r="AA436" i="4"/>
  <c r="Z436" i="4"/>
  <c r="AO436" i="4"/>
  <c r="AH436" i="4"/>
  <c r="AB436" i="4"/>
  <c r="AK436" i="4"/>
  <c r="AN462" i="4"/>
  <c r="AM462" i="4"/>
  <c r="AB462" i="4"/>
  <c r="AO462" i="4"/>
  <c r="AG462" i="4"/>
  <c r="AK462" i="4"/>
  <c r="AH462" i="4"/>
  <c r="AA462" i="4"/>
  <c r="Z462" i="4"/>
  <c r="AD462" i="4"/>
  <c r="AI462" i="4"/>
  <c r="AL188" i="4"/>
  <c r="AA1364" i="4"/>
  <c r="AM1364" i="4"/>
  <c r="Z1364" i="4"/>
  <c r="AG1364" i="4"/>
  <c r="AB1364" i="4"/>
  <c r="AH1364" i="4"/>
  <c r="AK1364" i="4"/>
  <c r="AN1364" i="4"/>
  <c r="AI1364" i="4"/>
  <c r="AO1364" i="4"/>
  <c r="AD1364" i="4"/>
  <c r="AL170" i="4"/>
  <c r="AK555" i="4"/>
  <c r="Z555" i="4"/>
  <c r="AH555" i="4"/>
  <c r="AA555" i="4"/>
  <c r="AI555" i="4"/>
  <c r="AM555" i="4"/>
  <c r="AD555" i="4"/>
  <c r="AO555" i="4"/>
  <c r="AB555" i="4"/>
  <c r="AG555" i="4"/>
  <c r="AN555" i="4"/>
  <c r="AO1439" i="4"/>
  <c r="AN1439" i="4"/>
  <c r="AI1439" i="4"/>
  <c r="AA1439" i="4"/>
  <c r="AM1439" i="4"/>
  <c r="AH1439" i="4"/>
  <c r="AD1439" i="4"/>
  <c r="Z1439" i="4"/>
  <c r="AB1439" i="4"/>
  <c r="AG1439" i="4"/>
  <c r="AK1439" i="4"/>
  <c r="AL154" i="4"/>
  <c r="AL1272" i="4"/>
  <c r="AB608" i="4"/>
  <c r="AA608" i="4"/>
  <c r="Z608" i="4"/>
  <c r="AK608" i="4"/>
  <c r="AG608" i="4"/>
  <c r="AI608" i="4"/>
  <c r="AH608" i="4"/>
  <c r="AM608" i="4"/>
  <c r="AD608" i="4"/>
  <c r="AO608" i="4"/>
  <c r="AN608" i="4"/>
  <c r="AH1267" i="4"/>
  <c r="AA1267" i="4"/>
  <c r="AG1267" i="4"/>
  <c r="AI1267" i="4"/>
  <c r="Z1267" i="4"/>
  <c r="AD1267" i="4"/>
  <c r="AO1267" i="4"/>
  <c r="AK1267" i="4"/>
  <c r="AM1267" i="4"/>
  <c r="AN1267" i="4"/>
  <c r="AB1267" i="4"/>
  <c r="AA671" i="4"/>
  <c r="AN671" i="4"/>
  <c r="AK671" i="4"/>
  <c r="AO671" i="4"/>
  <c r="AH671" i="4"/>
  <c r="AM671" i="4"/>
  <c r="AB671" i="4"/>
  <c r="Z671" i="4"/>
  <c r="AD671" i="4"/>
  <c r="AG671" i="4"/>
  <c r="AI671" i="4"/>
  <c r="AB1096" i="4"/>
  <c r="AD1096" i="4"/>
  <c r="AI1096" i="4"/>
  <c r="AG1096" i="4"/>
  <c r="AO1096" i="4"/>
  <c r="AK1096" i="4"/>
  <c r="Z1096" i="4"/>
  <c r="AM1096" i="4"/>
  <c r="AA1096" i="4"/>
  <c r="AH1096" i="4"/>
  <c r="AN1096" i="4"/>
  <c r="AL1396" i="4"/>
  <c r="AL540" i="4"/>
  <c r="AL309" i="4"/>
  <c r="AL700" i="4"/>
  <c r="AA551" i="4"/>
  <c r="AO551" i="4"/>
  <c r="AH551" i="4"/>
  <c r="AK551" i="4"/>
  <c r="Z551" i="4"/>
  <c r="AG551" i="4"/>
  <c r="AN551" i="4"/>
  <c r="AD551" i="4"/>
  <c r="AI551" i="4"/>
  <c r="AM551" i="4"/>
  <c r="AB551" i="4"/>
  <c r="AN1270" i="4"/>
  <c r="AM1270" i="4"/>
  <c r="AK1270" i="4"/>
  <c r="Z1270" i="4"/>
  <c r="AD1270" i="4"/>
  <c r="AB1270" i="4"/>
  <c r="AH1270" i="4"/>
  <c r="AO1270" i="4"/>
  <c r="AI1270" i="4"/>
  <c r="AA1270" i="4"/>
  <c r="AG1270" i="4"/>
  <c r="AL547" i="4"/>
  <c r="Z683" i="4"/>
  <c r="AB683" i="4"/>
  <c r="AN683" i="4"/>
  <c r="AA683" i="4"/>
  <c r="AO683" i="4"/>
  <c r="AM683" i="4"/>
  <c r="AK683" i="4"/>
  <c r="AH683" i="4"/>
  <c r="AG683" i="4"/>
  <c r="AD683" i="4"/>
  <c r="AI683" i="4"/>
  <c r="AA614" i="4"/>
  <c r="AO614" i="4"/>
  <c r="Z614" i="4"/>
  <c r="AN614" i="4"/>
  <c r="AK614" i="4"/>
  <c r="AH614" i="4"/>
  <c r="AG614" i="4"/>
  <c r="AB614" i="4"/>
  <c r="AM614" i="4"/>
  <c r="AD614" i="4"/>
  <c r="AI614" i="4"/>
  <c r="AI112" i="4"/>
  <c r="AB112" i="4"/>
  <c r="AM112" i="4"/>
  <c r="AK112" i="4"/>
  <c r="AA112" i="4"/>
  <c r="AO112" i="4"/>
  <c r="AN112" i="4"/>
  <c r="Z112" i="4"/>
  <c r="AD112" i="4"/>
  <c r="AG112" i="4"/>
  <c r="AH112" i="4"/>
  <c r="AL240" i="4"/>
  <c r="AH943" i="4"/>
  <c r="AD943" i="4"/>
  <c r="AO943" i="4"/>
  <c r="AG943" i="4"/>
  <c r="Z943" i="4"/>
  <c r="AM943" i="4"/>
  <c r="AK943" i="4"/>
  <c r="AI943" i="4"/>
  <c r="AB943" i="4"/>
  <c r="AA943" i="4"/>
  <c r="AN943" i="4"/>
  <c r="AL1071" i="4"/>
  <c r="AA407" i="4"/>
  <c r="AI407" i="4"/>
  <c r="AD407" i="4"/>
  <c r="AG407" i="4"/>
  <c r="AN407" i="4"/>
  <c r="AH407" i="4"/>
  <c r="AM407" i="4"/>
  <c r="AK407" i="4"/>
  <c r="AO407" i="4"/>
  <c r="Z407" i="4"/>
  <c r="AB407" i="4"/>
  <c r="AO510" i="4"/>
  <c r="AM510" i="4"/>
  <c r="AI510" i="4"/>
  <c r="AA510" i="4"/>
  <c r="AD510" i="4"/>
  <c r="AG510" i="4"/>
  <c r="AH510" i="4"/>
  <c r="Z510" i="4"/>
  <c r="AN510" i="4"/>
  <c r="AB510" i="4"/>
  <c r="AK510" i="4"/>
  <c r="AL483" i="4"/>
  <c r="AB1080" i="4"/>
  <c r="AG1080" i="4"/>
  <c r="AK1080" i="4"/>
  <c r="AO1080" i="4"/>
  <c r="AM1080" i="4"/>
  <c r="AA1080" i="4"/>
  <c r="AH1080" i="4"/>
  <c r="AN1080" i="4"/>
  <c r="Z1080" i="4"/>
  <c r="AI1080" i="4"/>
  <c r="AD1080" i="4"/>
  <c r="AA1273" i="4"/>
  <c r="AK1273" i="4"/>
  <c r="AH1273" i="4"/>
  <c r="AD1273" i="4"/>
  <c r="AI1273" i="4"/>
  <c r="Z1273" i="4"/>
  <c r="AM1273" i="4"/>
  <c r="AO1273" i="4"/>
  <c r="AG1273" i="4"/>
  <c r="AB1273" i="4"/>
  <c r="AN1273" i="4"/>
  <c r="Z1025" i="4"/>
  <c r="AB1025" i="4"/>
  <c r="AH1025" i="4"/>
  <c r="AD1025" i="4"/>
  <c r="AM1025" i="4"/>
  <c r="AI1025" i="4"/>
  <c r="AA1025" i="4"/>
  <c r="AN1025" i="4"/>
  <c r="AG1025" i="4"/>
  <c r="AK1025" i="4"/>
  <c r="AO1025" i="4"/>
  <c r="AL235" i="4"/>
  <c r="Z517" i="4"/>
  <c r="AH517" i="4"/>
  <c r="AK517" i="4"/>
  <c r="AG517" i="4"/>
  <c r="AB517" i="4"/>
  <c r="AN517" i="4"/>
  <c r="AI517" i="4"/>
  <c r="AO517" i="4"/>
  <c r="AA517" i="4"/>
  <c r="AM517" i="4"/>
  <c r="AD517" i="4"/>
  <c r="AB153" i="4"/>
  <c r="Z153" i="4"/>
  <c r="AD153" i="4"/>
  <c r="AA153" i="4"/>
  <c r="AG153" i="4"/>
  <c r="AM153" i="4"/>
  <c r="AK153" i="4"/>
  <c r="AI153" i="4"/>
  <c r="AH153" i="4"/>
  <c r="AN153" i="4"/>
  <c r="AO153" i="4"/>
  <c r="Z425" i="4"/>
  <c r="AA425" i="4"/>
  <c r="AI425" i="4"/>
  <c r="AG425" i="4"/>
  <c r="AB425" i="4"/>
  <c r="AN425" i="4"/>
  <c r="AO425" i="4"/>
  <c r="AD425" i="4"/>
  <c r="AH425" i="4"/>
  <c r="AK425" i="4"/>
  <c r="AM425" i="4"/>
  <c r="AB620" i="4"/>
  <c r="AK620" i="4"/>
  <c r="AO620" i="4"/>
  <c r="AH620" i="4"/>
  <c r="AN620" i="4"/>
  <c r="AI620" i="4"/>
  <c r="AG620" i="4"/>
  <c r="AA620" i="4"/>
  <c r="AM620" i="4"/>
  <c r="AD620" i="4"/>
  <c r="Z620" i="4"/>
  <c r="AN1190" i="4"/>
  <c r="AD1190" i="4"/>
  <c r="AB1190" i="4"/>
  <c r="AM1190" i="4"/>
  <c r="AK1190" i="4"/>
  <c r="AH1190" i="4"/>
  <c r="AI1190" i="4"/>
  <c r="AO1190" i="4"/>
  <c r="AG1190" i="4"/>
  <c r="AA1190" i="4"/>
  <c r="Z1190" i="4"/>
  <c r="AO737" i="4"/>
  <c r="AM737" i="4"/>
  <c r="AK737" i="4"/>
  <c r="AA737" i="4"/>
  <c r="AN737" i="4"/>
  <c r="AH737" i="4"/>
  <c r="AB737" i="4"/>
  <c r="AD737" i="4"/>
  <c r="Z737" i="4"/>
  <c r="AG737" i="4"/>
  <c r="AI737" i="4"/>
  <c r="AM612" i="4"/>
  <c r="AN612" i="4"/>
  <c r="AH612" i="4"/>
  <c r="AO612" i="4"/>
  <c r="Z612" i="4"/>
  <c r="AK612" i="4"/>
  <c r="AB612" i="4"/>
  <c r="AG612" i="4"/>
  <c r="AD612" i="4"/>
  <c r="AA612" i="4"/>
  <c r="AI612" i="4"/>
  <c r="AB1724" i="4"/>
  <c r="AM1724" i="4"/>
  <c r="AI1724" i="4"/>
  <c r="AN1724" i="4"/>
  <c r="Z1724" i="4"/>
  <c r="AH1724" i="4"/>
  <c r="AG1724" i="4"/>
  <c r="AO1724" i="4"/>
  <c r="AA1724" i="4"/>
  <c r="AD1724" i="4"/>
  <c r="AK1724" i="4"/>
  <c r="AK196" i="4"/>
  <c r="Z196" i="4"/>
  <c r="AM196" i="4"/>
  <c r="AA196" i="4"/>
  <c r="AH196" i="4"/>
  <c r="AN196" i="4"/>
  <c r="AB196" i="4"/>
  <c r="AI196" i="4"/>
  <c r="AG196" i="4"/>
  <c r="AD196" i="4"/>
  <c r="AO196" i="4"/>
  <c r="Z734" i="4"/>
  <c r="AG734" i="4"/>
  <c r="AO734" i="4"/>
  <c r="AD734" i="4"/>
  <c r="AK734" i="4"/>
  <c r="AI734" i="4"/>
  <c r="AB734" i="4"/>
  <c r="AM734" i="4"/>
  <c r="AN734" i="4"/>
  <c r="AA734" i="4"/>
  <c r="AH734" i="4"/>
  <c r="Z514" i="4"/>
  <c r="AI514" i="4"/>
  <c r="AN514" i="4"/>
  <c r="AG514" i="4"/>
  <c r="AO514" i="4"/>
  <c r="AK514" i="4"/>
  <c r="AH514" i="4"/>
  <c r="AA514" i="4"/>
  <c r="AM514" i="4"/>
  <c r="AD514" i="4"/>
  <c r="AB514" i="4"/>
  <c r="AL586" i="4"/>
  <c r="AL1649" i="4"/>
  <c r="AB176" i="4"/>
  <c r="AG176" i="4"/>
  <c r="AD176" i="4"/>
  <c r="AH176" i="4"/>
  <c r="AO176" i="4"/>
  <c r="AI176" i="4"/>
  <c r="AM176" i="4"/>
  <c r="AN176" i="4"/>
  <c r="AK176" i="4"/>
  <c r="Z176" i="4"/>
  <c r="AA176" i="4"/>
  <c r="AB519" i="4"/>
  <c r="Z519" i="4"/>
  <c r="AK519" i="4"/>
  <c r="AN519" i="4"/>
  <c r="AM519" i="4"/>
  <c r="AI519" i="4"/>
  <c r="AO519" i="4"/>
  <c r="AH519" i="4"/>
  <c r="AG519" i="4"/>
  <c r="AA519" i="4"/>
  <c r="AD519" i="4"/>
  <c r="AG931" i="4"/>
  <c r="AB931" i="4"/>
  <c r="AD931" i="4"/>
  <c r="AA931" i="4"/>
  <c r="AI931" i="4"/>
  <c r="AO931" i="4"/>
  <c r="Z931" i="4"/>
  <c r="AK931" i="4"/>
  <c r="AN931" i="4"/>
  <c r="AM931" i="4"/>
  <c r="AH931" i="4"/>
  <c r="AL585" i="4"/>
  <c r="Z1491" i="4"/>
  <c r="AD1491" i="4"/>
  <c r="AI1491" i="4"/>
  <c r="AK1491" i="4"/>
  <c r="AH1491" i="4"/>
  <c r="AG1491" i="4"/>
  <c r="AA1491" i="4"/>
  <c r="AO1491" i="4"/>
  <c r="AN1491" i="4"/>
  <c r="AM1491" i="4"/>
  <c r="AB1491" i="4"/>
  <c r="AA1576" i="4"/>
  <c r="Z1576" i="4"/>
  <c r="AH1576" i="4"/>
  <c r="AI1576" i="4"/>
  <c r="AO1576" i="4"/>
  <c r="AK1576" i="4"/>
  <c r="AG1576" i="4"/>
  <c r="AB1576" i="4"/>
  <c r="AM1576" i="4"/>
  <c r="AN1576" i="4"/>
  <c r="AD1576" i="4"/>
  <c r="AH439" i="4"/>
  <c r="AG439" i="4"/>
  <c r="AM439" i="4"/>
  <c r="Z439" i="4"/>
  <c r="AI439" i="4"/>
  <c r="AB439" i="4"/>
  <c r="AO439" i="4"/>
  <c r="AA439" i="4"/>
  <c r="AD439" i="4"/>
  <c r="AK439" i="4"/>
  <c r="AN439" i="4"/>
  <c r="AK672" i="4"/>
  <c r="Z672" i="4"/>
  <c r="AG672" i="4"/>
  <c r="AN672" i="4"/>
  <c r="AA672" i="4"/>
  <c r="AO672" i="4"/>
  <c r="AM672" i="4"/>
  <c r="AB672" i="4"/>
  <c r="AD672" i="4"/>
  <c r="AI672" i="4"/>
  <c r="AH672" i="4"/>
  <c r="AK568" i="4"/>
  <c r="AM568" i="4"/>
  <c r="AB568" i="4"/>
  <c r="AN568" i="4"/>
  <c r="AA568" i="4"/>
  <c r="Z568" i="4"/>
  <c r="AO568" i="4"/>
  <c r="AG568" i="4"/>
  <c r="AD568" i="4"/>
  <c r="AI568" i="4"/>
  <c r="AH568" i="4"/>
  <c r="AA765" i="4"/>
  <c r="Z765" i="4"/>
  <c r="AN765" i="4"/>
  <c r="AH765" i="4"/>
  <c r="AD765" i="4"/>
  <c r="AK765" i="4"/>
  <c r="AG765" i="4"/>
  <c r="AI765" i="4"/>
  <c r="AM765" i="4"/>
  <c r="AB765" i="4"/>
  <c r="AO765" i="4"/>
  <c r="AI1638" i="4"/>
  <c r="AD1638" i="4"/>
  <c r="Z1638" i="4"/>
  <c r="AO1638" i="4"/>
  <c r="AG1638" i="4"/>
  <c r="AA1638" i="4"/>
  <c r="AN1638" i="4"/>
  <c r="AK1638" i="4"/>
  <c r="AB1638" i="4"/>
  <c r="AH1638" i="4"/>
  <c r="AM1638" i="4"/>
  <c r="AG286" i="4"/>
  <c r="AA286" i="4"/>
  <c r="AD286" i="4"/>
  <c r="AN286" i="4"/>
  <c r="Z286" i="4"/>
  <c r="AM286" i="4"/>
  <c r="AH286" i="4"/>
  <c r="AO286" i="4"/>
  <c r="AI286" i="4"/>
  <c r="AK286" i="4"/>
  <c r="AB286" i="4"/>
  <c r="AL626" i="4"/>
  <c r="AL991" i="4"/>
  <c r="AK788" i="4"/>
  <c r="Z788" i="4"/>
  <c r="AI788" i="4"/>
  <c r="AA788" i="4"/>
  <c r="AN788" i="4"/>
  <c r="AO788" i="4"/>
  <c r="AB788" i="4"/>
  <c r="AD788" i="4"/>
  <c r="AG788" i="4"/>
  <c r="AH788" i="4"/>
  <c r="AM788" i="4"/>
  <c r="AK201" i="4"/>
  <c r="AO201" i="4"/>
  <c r="AG201" i="4"/>
  <c r="Z201" i="4"/>
  <c r="AB201" i="4"/>
  <c r="AM201" i="4"/>
  <c r="AA201" i="4"/>
  <c r="AI201" i="4"/>
  <c r="AH201" i="4"/>
  <c r="AD201" i="4"/>
  <c r="AN201" i="4"/>
  <c r="AI1295" i="4"/>
  <c r="AO1295" i="4"/>
  <c r="AB1295" i="4"/>
  <c r="AG1295" i="4"/>
  <c r="AN1295" i="4"/>
  <c r="AD1295" i="4"/>
  <c r="AH1295" i="4"/>
  <c r="AK1295" i="4"/>
  <c r="AA1295" i="4"/>
  <c r="AM1295" i="4"/>
  <c r="Z1295" i="4"/>
  <c r="AL555" i="4"/>
  <c r="AK1367" i="4"/>
  <c r="AD1367" i="4"/>
  <c r="AG1367" i="4"/>
  <c r="AN1367" i="4"/>
  <c r="AI1367" i="4"/>
  <c r="AM1367" i="4"/>
  <c r="AH1367" i="4"/>
  <c r="AB1367" i="4"/>
  <c r="Z1367" i="4"/>
  <c r="AA1367" i="4"/>
  <c r="AO1367" i="4"/>
  <c r="AD1345" i="4"/>
  <c r="AK1345" i="4"/>
  <c r="AM1345" i="4"/>
  <c r="AN1345" i="4"/>
  <c r="AG1345" i="4"/>
  <c r="AI1345" i="4"/>
  <c r="AA1345" i="4"/>
  <c r="AH1345" i="4"/>
  <c r="AB1345" i="4"/>
  <c r="Z1345" i="4"/>
  <c r="AO1345" i="4"/>
  <c r="AG457" i="4"/>
  <c r="AI457" i="4"/>
  <c r="AO457" i="4"/>
  <c r="AK457" i="4"/>
  <c r="AN457" i="4"/>
  <c r="AD457" i="4"/>
  <c r="Z457" i="4"/>
  <c r="AA457" i="4"/>
  <c r="AM457" i="4"/>
  <c r="AB457" i="4"/>
  <c r="AH457" i="4"/>
  <c r="AM1077" i="4"/>
  <c r="AO1077" i="4"/>
  <c r="AA1077" i="4"/>
  <c r="Z1077" i="4"/>
  <c r="AD1077" i="4"/>
  <c r="AK1077" i="4"/>
  <c r="AI1077" i="4"/>
  <c r="AN1077" i="4"/>
  <c r="AB1077" i="4"/>
  <c r="AH1077" i="4"/>
  <c r="AG1077" i="4"/>
  <c r="AD130" i="4"/>
  <c r="AK130" i="4"/>
  <c r="AN130" i="4"/>
  <c r="Z130" i="4"/>
  <c r="AO130" i="4"/>
  <c r="AH130" i="4"/>
  <c r="AM130" i="4"/>
  <c r="AI130" i="4"/>
  <c r="AG130" i="4"/>
  <c r="AB130" i="4"/>
  <c r="AA130" i="4"/>
  <c r="AL325" i="4"/>
  <c r="AK919" i="4"/>
  <c r="AD919" i="4"/>
  <c r="AI919" i="4"/>
  <c r="Z919" i="4"/>
  <c r="AN919" i="4"/>
  <c r="AA919" i="4"/>
  <c r="AG919" i="4"/>
  <c r="AB919" i="4"/>
  <c r="AO919" i="4"/>
  <c r="AH919" i="4"/>
  <c r="AM919" i="4"/>
  <c r="AL319" i="4"/>
  <c r="AA1722" i="4"/>
  <c r="AO1722" i="4"/>
  <c r="AH1722" i="4"/>
  <c r="AB1722" i="4"/>
  <c r="AK1722" i="4"/>
  <c r="AN1722" i="4"/>
  <c r="AG1722" i="4"/>
  <c r="AD1722" i="4"/>
  <c r="Z1722" i="4"/>
  <c r="AI1722" i="4"/>
  <c r="AM1722" i="4"/>
  <c r="Z1004" i="4"/>
  <c r="AO1004" i="4"/>
  <c r="AM1004" i="4"/>
  <c r="AK1004" i="4"/>
  <c r="AD1004" i="4"/>
  <c r="AA1004" i="4"/>
  <c r="AN1004" i="4"/>
  <c r="AG1004" i="4"/>
  <c r="AH1004" i="4"/>
  <c r="AI1004" i="4"/>
  <c r="AB1004" i="4"/>
  <c r="AL317" i="4"/>
  <c r="AD772" i="4"/>
  <c r="AA772" i="4"/>
  <c r="AH772" i="4"/>
  <c r="Z772" i="4"/>
  <c r="AO772" i="4"/>
  <c r="AG772" i="4"/>
  <c r="AI772" i="4"/>
  <c r="AN772" i="4"/>
  <c r="AK772" i="4"/>
  <c r="AM772" i="4"/>
  <c r="AB772" i="4"/>
  <c r="AH378" i="4"/>
  <c r="AI378" i="4"/>
  <c r="AM378" i="4"/>
  <c r="AA378" i="4"/>
  <c r="AO378" i="4"/>
  <c r="AK378" i="4"/>
  <c r="Z378" i="4"/>
  <c r="AN378" i="4"/>
  <c r="AB378" i="4"/>
  <c r="AG378" i="4"/>
  <c r="AD378" i="4"/>
  <c r="AL657" i="4"/>
  <c r="AI1385" i="4"/>
  <c r="AN1385" i="4"/>
  <c r="AM1385" i="4"/>
  <c r="AK1385" i="4"/>
  <c r="AD1385" i="4"/>
  <c r="AG1385" i="4"/>
  <c r="AO1385" i="4"/>
  <c r="AB1385" i="4"/>
  <c r="AA1385" i="4"/>
  <c r="AH1385" i="4"/>
  <c r="Z1385" i="4"/>
  <c r="AN1147" i="4"/>
  <c r="AM1147" i="4"/>
  <c r="AA1147" i="4"/>
  <c r="AO1147" i="4"/>
  <c r="Z1147" i="4"/>
  <c r="AD1147" i="4"/>
  <c r="AG1147" i="4"/>
  <c r="AH1147" i="4"/>
  <c r="AI1147" i="4"/>
  <c r="AK1147" i="4"/>
  <c r="AB1147" i="4"/>
  <c r="AD1633" i="4"/>
  <c r="AO1633" i="4"/>
  <c r="AG1633" i="4"/>
  <c r="AK1633" i="4"/>
  <c r="AI1633" i="4"/>
  <c r="AN1633" i="4"/>
  <c r="AA1633" i="4"/>
  <c r="AM1633" i="4"/>
  <c r="AB1633" i="4"/>
  <c r="AH1633" i="4"/>
  <c r="Z1633" i="4"/>
  <c r="AB814" i="4"/>
  <c r="AA814" i="4"/>
  <c r="AD814" i="4"/>
  <c r="AM814" i="4"/>
  <c r="Z814" i="4"/>
  <c r="AN814" i="4"/>
  <c r="AI814" i="4"/>
  <c r="AH814" i="4"/>
  <c r="AK814" i="4"/>
  <c r="AG814" i="4"/>
  <c r="AO814" i="4"/>
  <c r="AA920" i="4"/>
  <c r="AI920" i="4"/>
  <c r="AK920" i="4"/>
  <c r="Z920" i="4"/>
  <c r="AB920" i="4"/>
  <c r="AM920" i="4"/>
  <c r="AD920" i="4"/>
  <c r="AO920" i="4"/>
  <c r="AH920" i="4"/>
  <c r="AG920" i="4"/>
  <c r="AN920" i="4"/>
  <c r="AG342" i="4"/>
  <c r="AN342" i="4"/>
  <c r="AK342" i="4"/>
  <c r="AM342" i="4"/>
  <c r="AB342" i="4"/>
  <c r="AI342" i="4"/>
  <c r="Z342" i="4"/>
  <c r="AH342" i="4"/>
  <c r="AA342" i="4"/>
  <c r="AO342" i="4"/>
  <c r="AD342" i="4"/>
  <c r="AK972" i="4"/>
  <c r="AH972" i="4"/>
  <c r="AD972" i="4"/>
  <c r="AI972" i="4"/>
  <c r="AM972" i="4"/>
  <c r="AG972" i="4"/>
  <c r="AN972" i="4"/>
  <c r="AO972" i="4"/>
  <c r="Z972" i="4"/>
  <c r="AA972" i="4"/>
  <c r="AB972" i="4"/>
  <c r="AM1103" i="4"/>
  <c r="AA1103" i="4"/>
  <c r="AG1103" i="4"/>
  <c r="Z1103" i="4"/>
  <c r="AI1103" i="4"/>
  <c r="AK1103" i="4"/>
  <c r="AB1103" i="4"/>
  <c r="AH1103" i="4"/>
  <c r="AD1103" i="4"/>
  <c r="AN1103" i="4"/>
  <c r="AO1103" i="4"/>
  <c r="AO1696" i="4"/>
  <c r="AM1696" i="4"/>
  <c r="AK1696" i="4"/>
  <c r="AH1696" i="4"/>
  <c r="Z1696" i="4"/>
  <c r="AI1696" i="4"/>
  <c r="AB1696" i="4"/>
  <c r="AA1696" i="4"/>
  <c r="AG1696" i="4"/>
  <c r="AD1696" i="4"/>
  <c r="AN1696" i="4"/>
  <c r="AL879" i="4"/>
  <c r="Z953" i="4"/>
  <c r="AG953" i="4"/>
  <c r="AI953" i="4"/>
  <c r="AM953" i="4"/>
  <c r="AK953" i="4"/>
  <c r="AD953" i="4"/>
  <c r="AN953" i="4"/>
  <c r="AH953" i="4"/>
  <c r="AB953" i="4"/>
  <c r="AA953" i="4"/>
  <c r="AO953" i="4"/>
  <c r="AA762" i="4"/>
  <c r="AM762" i="4"/>
  <c r="AB762" i="4"/>
  <c r="AG762" i="4"/>
  <c r="AH762" i="4"/>
  <c r="AI762" i="4"/>
  <c r="AK762" i="4"/>
  <c r="AO762" i="4"/>
  <c r="AD762" i="4"/>
  <c r="AN762" i="4"/>
  <c r="Z762" i="4"/>
  <c r="AD1395" i="4"/>
  <c r="AG1395" i="4"/>
  <c r="AB1395" i="4"/>
  <c r="AA1395" i="4"/>
  <c r="AO1395" i="4"/>
  <c r="AM1395" i="4"/>
  <c r="AN1395" i="4"/>
  <c r="AK1395" i="4"/>
  <c r="Z1395" i="4"/>
  <c r="AH1395" i="4"/>
  <c r="AI1395" i="4"/>
  <c r="AA997" i="4"/>
  <c r="AG997" i="4"/>
  <c r="AK997" i="4"/>
  <c r="AM997" i="4"/>
  <c r="AB997" i="4"/>
  <c r="AD997" i="4"/>
  <c r="AO997" i="4"/>
  <c r="AI997" i="4"/>
  <c r="AN997" i="4"/>
  <c r="Z997" i="4"/>
  <c r="AH997" i="4"/>
  <c r="AL687" i="4"/>
  <c r="AA1209" i="4"/>
  <c r="AM1209" i="4"/>
  <c r="AO1209" i="4"/>
  <c r="AH1209" i="4"/>
  <c r="AN1209" i="4"/>
  <c r="AK1209" i="4"/>
  <c r="Z1209" i="4"/>
  <c r="AG1209" i="4"/>
  <c r="AI1209" i="4"/>
  <c r="AB1209" i="4"/>
  <c r="AD1209" i="4"/>
  <c r="AG892" i="4"/>
  <c r="AI892" i="4"/>
  <c r="AB892" i="4"/>
  <c r="AK892" i="4"/>
  <c r="Z892" i="4"/>
  <c r="AO892" i="4"/>
  <c r="AN892" i="4"/>
  <c r="AD892" i="4"/>
  <c r="AA892" i="4"/>
  <c r="AM892" i="4"/>
  <c r="AH892" i="4"/>
  <c r="AK1524" i="4"/>
  <c r="AM1524" i="4"/>
  <c r="AO1524" i="4"/>
  <c r="AB1524" i="4"/>
  <c r="AH1524" i="4"/>
  <c r="AA1524" i="4"/>
  <c r="AI1524" i="4"/>
  <c r="AD1524" i="4"/>
  <c r="Z1524" i="4"/>
  <c r="AG1524" i="4"/>
  <c r="AN1524" i="4"/>
  <c r="AL942" i="4"/>
  <c r="AK267" i="4"/>
  <c r="AM267" i="4"/>
  <c r="Z267" i="4"/>
  <c r="AI267" i="4"/>
  <c r="AA267" i="4"/>
  <c r="AG267" i="4"/>
  <c r="AD267" i="4"/>
  <c r="AB267" i="4"/>
  <c r="AO267" i="4"/>
  <c r="AN267" i="4"/>
  <c r="AH267" i="4"/>
  <c r="AM360" i="4"/>
  <c r="AI360" i="4"/>
  <c r="AG360" i="4"/>
  <c r="AD360" i="4"/>
  <c r="AO360" i="4"/>
  <c r="AB360" i="4"/>
  <c r="AN360" i="4"/>
  <c r="Z360" i="4"/>
  <c r="AA360" i="4"/>
  <c r="AH360" i="4"/>
  <c r="AK360" i="4"/>
  <c r="AD695" i="4"/>
  <c r="Z695" i="4"/>
  <c r="AI695" i="4"/>
  <c r="AH695" i="4"/>
  <c r="AB695" i="4"/>
  <c r="AK695" i="4"/>
  <c r="AA695" i="4"/>
  <c r="AG695" i="4"/>
  <c r="AM695" i="4"/>
  <c r="AN695" i="4"/>
  <c r="AO695" i="4"/>
  <c r="AD352" i="4"/>
  <c r="AA352" i="4"/>
  <c r="Z352" i="4"/>
  <c r="AB352" i="4"/>
  <c r="AM352" i="4"/>
  <c r="AG352" i="4"/>
  <c r="AI352" i="4"/>
  <c r="AK352" i="4"/>
  <c r="AO352" i="4"/>
  <c r="AH352" i="4"/>
  <c r="AN352" i="4"/>
  <c r="AI1436" i="4"/>
  <c r="AA1436" i="4"/>
  <c r="AO1436" i="4"/>
  <c r="AB1436" i="4"/>
  <c r="AD1436" i="4"/>
  <c r="AH1436" i="4"/>
  <c r="AK1436" i="4"/>
  <c r="Z1436" i="4"/>
  <c r="AN1436" i="4"/>
  <c r="AG1436" i="4"/>
  <c r="AM1436" i="4"/>
  <c r="Z930" i="4"/>
  <c r="AO930" i="4"/>
  <c r="AH930" i="4"/>
  <c r="AK930" i="4"/>
  <c r="AG930" i="4"/>
  <c r="AD930" i="4"/>
  <c r="AI930" i="4"/>
  <c r="AN930" i="4"/>
  <c r="AM930" i="4"/>
  <c r="AB930" i="4"/>
  <c r="AA930" i="4"/>
  <c r="AL1082" i="4"/>
  <c r="AO1343" i="4"/>
  <c r="AH1343" i="4"/>
  <c r="AG1343" i="4"/>
  <c r="AB1343" i="4"/>
  <c r="AA1343" i="4"/>
  <c r="Z1343" i="4"/>
  <c r="AI1343" i="4"/>
  <c r="AN1343" i="4"/>
  <c r="AD1343" i="4"/>
  <c r="AK1343" i="4"/>
  <c r="AM1343" i="4"/>
  <c r="AI264" i="4"/>
  <c r="AD264" i="4"/>
  <c r="AA264" i="4"/>
  <c r="AH264" i="4"/>
  <c r="AN264" i="4"/>
  <c r="Z264" i="4"/>
  <c r="AK264" i="4"/>
  <c r="AB264" i="4"/>
  <c r="AO264" i="4"/>
  <c r="AM264" i="4"/>
  <c r="AG264" i="4"/>
  <c r="AL563" i="4"/>
  <c r="AI682" i="4"/>
  <c r="AM682" i="4"/>
  <c r="AK682" i="4"/>
  <c r="AG682" i="4"/>
  <c r="Z682" i="4"/>
  <c r="AH682" i="4"/>
  <c r="AO682" i="4"/>
  <c r="AA682" i="4"/>
  <c r="AB682" i="4"/>
  <c r="AN682" i="4"/>
  <c r="AD682" i="4"/>
  <c r="AI133" i="4"/>
  <c r="AH133" i="4"/>
  <c r="AK133" i="4"/>
  <c r="AA133" i="4"/>
  <c r="AD133" i="4"/>
  <c r="AM133" i="4"/>
  <c r="AO133" i="4"/>
  <c r="AG133" i="4"/>
  <c r="Z133" i="4"/>
  <c r="AB133" i="4"/>
  <c r="AN133" i="4"/>
  <c r="AL475" i="4"/>
  <c r="AD315" i="4"/>
  <c r="AI315" i="4"/>
  <c r="AA315" i="4"/>
  <c r="AB315" i="4"/>
  <c r="AG315" i="4"/>
  <c r="AK315" i="4"/>
  <c r="AM315" i="4"/>
  <c r="AH315" i="4"/>
  <c r="AO315" i="4"/>
  <c r="AN315" i="4"/>
  <c r="Z315" i="4"/>
  <c r="Z969" i="4"/>
  <c r="AG969" i="4"/>
  <c r="AA969" i="4"/>
  <c r="AK969" i="4"/>
  <c r="AN969" i="4"/>
  <c r="AH969" i="4"/>
  <c r="AI969" i="4"/>
  <c r="AD969" i="4"/>
  <c r="AB969" i="4"/>
  <c r="AO969" i="4"/>
  <c r="AM969" i="4"/>
  <c r="AL1531" i="4"/>
  <c r="AM1240" i="4"/>
  <c r="AO1240" i="4"/>
  <c r="AA1240" i="4"/>
  <c r="AB1240" i="4"/>
  <c r="Z1240" i="4"/>
  <c r="AH1240" i="4"/>
  <c r="AD1240" i="4"/>
  <c r="AK1240" i="4"/>
  <c r="AN1240" i="4"/>
  <c r="AI1240" i="4"/>
  <c r="AG1240" i="4"/>
  <c r="AB1586" i="4"/>
  <c r="AH1586" i="4"/>
  <c r="AN1586" i="4"/>
  <c r="AM1586" i="4"/>
  <c r="AK1586" i="4"/>
  <c r="AI1586" i="4"/>
  <c r="Z1586" i="4"/>
  <c r="AG1586" i="4"/>
  <c r="AA1586" i="4"/>
  <c r="AD1586" i="4"/>
  <c r="AO1586" i="4"/>
  <c r="AO1397" i="4"/>
  <c r="AD1397" i="4"/>
  <c r="AN1397" i="4"/>
  <c r="AI1397" i="4"/>
  <c r="AG1397" i="4"/>
  <c r="AK1397" i="4"/>
  <c r="AH1397" i="4"/>
  <c r="AM1397" i="4"/>
  <c r="AB1397" i="4"/>
  <c r="AA1397" i="4"/>
  <c r="Z1397" i="4"/>
  <c r="AL1077" i="4"/>
  <c r="AO1483" i="4"/>
  <c r="AK1483" i="4"/>
  <c r="Z1483" i="4"/>
  <c r="AD1483" i="4"/>
  <c r="AH1483" i="4"/>
  <c r="AN1483" i="4"/>
  <c r="AM1483" i="4"/>
  <c r="AB1483" i="4"/>
  <c r="AG1483" i="4"/>
  <c r="AA1483" i="4"/>
  <c r="AI1483" i="4"/>
  <c r="AO1478" i="4"/>
  <c r="AK1478" i="4"/>
  <c r="AA1478" i="4"/>
  <c r="AM1478" i="4"/>
  <c r="AB1478" i="4"/>
  <c r="AN1478" i="4"/>
  <c r="AI1478" i="4"/>
  <c r="AG1478" i="4"/>
  <c r="AH1478" i="4"/>
  <c r="Z1478" i="4"/>
  <c r="AD1478" i="4"/>
  <c r="AM701" i="4"/>
  <c r="AD701" i="4"/>
  <c r="AH701" i="4"/>
  <c r="AK701" i="4"/>
  <c r="AB701" i="4"/>
  <c r="AN701" i="4"/>
  <c r="AG701" i="4"/>
  <c r="AA701" i="4"/>
  <c r="AI701" i="4"/>
  <c r="Z701" i="4"/>
  <c r="AO701" i="4"/>
  <c r="AB158" i="4"/>
  <c r="AH158" i="4"/>
  <c r="Z158" i="4"/>
  <c r="AI158" i="4"/>
  <c r="AM158" i="4"/>
  <c r="AO158" i="4"/>
  <c r="AK158" i="4"/>
  <c r="AD158" i="4"/>
  <c r="AG158" i="4"/>
  <c r="AN158" i="4"/>
  <c r="AA158" i="4"/>
  <c r="AO952" i="4"/>
  <c r="AM952" i="4"/>
  <c r="AA952" i="4"/>
  <c r="AB952" i="4"/>
  <c r="AD952" i="4"/>
  <c r="AG952" i="4"/>
  <c r="AH952" i="4"/>
  <c r="AI952" i="4"/>
  <c r="AK952" i="4"/>
  <c r="AN952" i="4"/>
  <c r="Z952" i="4"/>
  <c r="AL666" i="4"/>
  <c r="AO818" i="4"/>
  <c r="AG818" i="4"/>
  <c r="AH818" i="4"/>
  <c r="AA818" i="4"/>
  <c r="AK818" i="4"/>
  <c r="AB818" i="4"/>
  <c r="AN818" i="4"/>
  <c r="AI818" i="4"/>
  <c r="Z818" i="4"/>
  <c r="AD818" i="4"/>
  <c r="AM818" i="4"/>
  <c r="AB616" i="4"/>
  <c r="AH616" i="4"/>
  <c r="AN616" i="4"/>
  <c r="AA616" i="4"/>
  <c r="AD616" i="4"/>
  <c r="AG616" i="4"/>
  <c r="Z616" i="4"/>
  <c r="AI616" i="4"/>
  <c r="AK616" i="4"/>
  <c r="AM616" i="4"/>
  <c r="AO616" i="4"/>
  <c r="AG739" i="4"/>
  <c r="AA739" i="4"/>
  <c r="AD739" i="4"/>
  <c r="AN739" i="4"/>
  <c r="AK739" i="4"/>
  <c r="AO739" i="4"/>
  <c r="AB739" i="4"/>
  <c r="AI739" i="4"/>
  <c r="AM739" i="4"/>
  <c r="Z739" i="4"/>
  <c r="AH739" i="4"/>
  <c r="AL992" i="4"/>
  <c r="AA1336" i="4"/>
  <c r="Z1336" i="4"/>
  <c r="AD1336" i="4"/>
  <c r="AM1336" i="4"/>
  <c r="AO1336" i="4"/>
  <c r="AB1336" i="4"/>
  <c r="AG1336" i="4"/>
  <c r="AI1336" i="4"/>
  <c r="AN1336" i="4"/>
  <c r="AH1336" i="4"/>
  <c r="AK1336" i="4"/>
  <c r="AD1258" i="4"/>
  <c r="AA1258" i="4"/>
  <c r="Z1258" i="4"/>
  <c r="AG1258" i="4"/>
  <c r="AI1258" i="4"/>
  <c r="AN1258" i="4"/>
  <c r="AM1258" i="4"/>
  <c r="AK1258" i="4"/>
  <c r="AB1258" i="4"/>
  <c r="AO1258" i="4"/>
  <c r="AH1258" i="4"/>
  <c r="AL1112" i="4"/>
  <c r="Z1033" i="4"/>
  <c r="AI1033" i="4"/>
  <c r="AD1033" i="4"/>
  <c r="AG1033" i="4"/>
  <c r="AB1033" i="4"/>
  <c r="AK1033" i="4"/>
  <c r="AM1033" i="4"/>
  <c r="AN1033" i="4"/>
  <c r="AO1033" i="4"/>
  <c r="AH1033" i="4"/>
  <c r="AA1033" i="4"/>
  <c r="AL736" i="4"/>
  <c r="AH625" i="4"/>
  <c r="AB625" i="4"/>
  <c r="AK625" i="4"/>
  <c r="AA625" i="4"/>
  <c r="AD625" i="4"/>
  <c r="AI625" i="4"/>
  <c r="AG625" i="4"/>
  <c r="AO625" i="4"/>
  <c r="AM625" i="4"/>
  <c r="AN625" i="4"/>
  <c r="Z625" i="4"/>
  <c r="AG1131" i="4"/>
  <c r="AK1131" i="4"/>
  <c r="AH1131" i="4"/>
  <c r="AA1131" i="4"/>
  <c r="AO1131" i="4"/>
  <c r="Z1131" i="4"/>
  <c r="AD1131" i="4"/>
  <c r="AB1131" i="4"/>
  <c r="AM1131" i="4"/>
  <c r="AN1131" i="4"/>
  <c r="AI1131" i="4"/>
  <c r="AD213" i="4"/>
  <c r="AK213" i="4"/>
  <c r="AI213" i="4"/>
  <c r="Z213" i="4"/>
  <c r="AO213" i="4"/>
  <c r="AH213" i="4"/>
  <c r="AA213" i="4"/>
  <c r="AG213" i="4"/>
  <c r="AM213" i="4"/>
  <c r="AB213" i="4"/>
  <c r="AN213" i="4"/>
  <c r="AL103" i="4"/>
  <c r="AK107" i="4"/>
  <c r="AN107" i="4"/>
  <c r="AG107" i="4"/>
  <c r="AA107" i="4"/>
  <c r="Z107" i="4"/>
  <c r="AH107" i="4"/>
  <c r="AM107" i="4"/>
  <c r="AB107" i="4"/>
  <c r="AO107" i="4"/>
  <c r="AD107" i="4"/>
  <c r="AI107" i="4"/>
  <c r="AL437" i="4"/>
  <c r="AL269" i="4"/>
  <c r="AA395" i="4"/>
  <c r="AG395" i="4"/>
  <c r="AH395" i="4"/>
  <c r="AI395" i="4"/>
  <c r="AN395" i="4"/>
  <c r="AD395" i="4"/>
  <c r="AO395" i="4"/>
  <c r="AM395" i="4"/>
  <c r="AB395" i="4"/>
  <c r="Z395" i="4"/>
  <c r="AK395" i="4"/>
  <c r="AB859" i="4"/>
  <c r="AI859" i="4"/>
  <c r="AH859" i="4"/>
  <c r="AG859" i="4"/>
  <c r="AK859" i="4"/>
  <c r="AN859" i="4"/>
  <c r="AM859" i="4"/>
  <c r="AA859" i="4"/>
  <c r="AO859" i="4"/>
  <c r="Z859" i="4"/>
  <c r="AD859" i="4"/>
  <c r="AK221" i="4"/>
  <c r="AH221" i="4"/>
  <c r="AA221" i="4"/>
  <c r="Z221" i="4"/>
  <c r="AD221" i="4"/>
  <c r="AM221" i="4"/>
  <c r="AI221" i="4"/>
  <c r="AN221" i="4"/>
  <c r="AG221" i="4"/>
  <c r="AO221" i="4"/>
  <c r="AO787" i="4"/>
  <c r="AK787" i="4"/>
  <c r="AB787" i="4"/>
  <c r="AM787" i="4"/>
  <c r="AI787" i="4"/>
  <c r="AA787" i="4"/>
  <c r="Z787" i="4"/>
  <c r="AD787" i="4"/>
  <c r="AN787" i="4"/>
  <c r="AG787" i="4"/>
  <c r="AH787" i="4"/>
  <c r="AA122" i="4"/>
  <c r="AH122" i="4"/>
  <c r="AG122" i="4"/>
  <c r="AI122" i="4"/>
  <c r="AD122" i="4"/>
  <c r="AM122" i="4"/>
  <c r="AN122" i="4"/>
  <c r="AO122" i="4"/>
  <c r="AB122" i="4"/>
  <c r="Z122" i="4"/>
  <c r="AK122" i="4"/>
  <c r="AD766" i="4"/>
  <c r="AH766" i="4"/>
  <c r="AB766" i="4"/>
  <c r="AO766" i="4"/>
  <c r="AN766" i="4"/>
  <c r="AA766" i="4"/>
  <c r="Z766" i="4"/>
  <c r="AK766" i="4"/>
  <c r="AI766" i="4"/>
  <c r="AG766" i="4"/>
  <c r="AM766" i="4"/>
  <c r="AN1128" i="4"/>
  <c r="Z1128" i="4"/>
  <c r="AB1128" i="4"/>
  <c r="AA1128" i="4"/>
  <c r="AM1128" i="4"/>
  <c r="AG1128" i="4"/>
  <c r="AD1128" i="4"/>
  <c r="AH1128" i="4"/>
  <c r="AK1128" i="4"/>
  <c r="AI1128" i="4"/>
  <c r="AO1128" i="4"/>
  <c r="AK1008" i="4"/>
  <c r="AG1008" i="4"/>
  <c r="AH1008" i="4"/>
  <c r="AM1008" i="4"/>
  <c r="AA1008" i="4"/>
  <c r="AO1008" i="4"/>
  <c r="AB1008" i="4"/>
  <c r="Z1008" i="4"/>
  <c r="AN1008" i="4"/>
  <c r="AI1008" i="4"/>
  <c r="AD1008" i="4"/>
  <c r="AO127" i="4"/>
  <c r="AK127" i="4"/>
  <c r="AD127" i="4"/>
  <c r="AI127" i="4"/>
  <c r="AH127" i="4"/>
  <c r="AN127" i="4"/>
  <c r="Z127" i="4"/>
  <c r="AG127" i="4"/>
  <c r="AA127" i="4"/>
  <c r="AB127" i="4"/>
  <c r="AM127" i="4"/>
  <c r="AN1718" i="4"/>
  <c r="AH1718" i="4"/>
  <c r="AI1718" i="4"/>
  <c r="AK1718" i="4"/>
  <c r="AB1718" i="4"/>
  <c r="AD1718" i="4"/>
  <c r="Z1718" i="4"/>
  <c r="AA1718" i="4"/>
  <c r="AM1718" i="4"/>
  <c r="AO1718" i="4"/>
  <c r="AG1718" i="4"/>
  <c r="AL884" i="4"/>
  <c r="AH1278" i="4"/>
  <c r="AI1278" i="4"/>
  <c r="AK1278" i="4"/>
  <c r="AA1278" i="4"/>
  <c r="AN1278" i="4"/>
  <c r="AB1278" i="4"/>
  <c r="AD1278" i="4"/>
  <c r="AM1278" i="4"/>
  <c r="AO1278" i="4"/>
  <c r="AG1278" i="4"/>
  <c r="Z1278" i="4"/>
  <c r="AG659" i="4"/>
  <c r="Z659" i="4"/>
  <c r="AI659" i="4"/>
  <c r="AB659" i="4"/>
  <c r="AH659" i="4"/>
  <c r="AO659" i="4"/>
  <c r="AA659" i="4"/>
  <c r="AN659" i="4"/>
  <c r="AK659" i="4"/>
  <c r="AM659" i="4"/>
  <c r="AD659" i="4"/>
  <c r="AL502" i="4"/>
  <c r="AL322" i="4"/>
  <c r="AD796" i="4"/>
  <c r="AK796" i="4"/>
  <c r="Z796" i="4"/>
  <c r="AO796" i="4"/>
  <c r="AG796" i="4"/>
  <c r="AA796" i="4"/>
  <c r="AN796" i="4"/>
  <c r="AB796" i="4"/>
  <c r="AH796" i="4"/>
  <c r="AI796" i="4"/>
  <c r="AM796" i="4"/>
  <c r="AM1009" i="4"/>
  <c r="AO1009" i="4"/>
  <c r="Z1009" i="4"/>
  <c r="AG1009" i="4"/>
  <c r="AN1009" i="4"/>
  <c r="AK1009" i="4"/>
  <c r="AA1009" i="4"/>
  <c r="AD1009" i="4"/>
  <c r="AH1009" i="4"/>
  <c r="AI1009" i="4"/>
  <c r="AB1009" i="4"/>
  <c r="AH217" i="4"/>
  <c r="AM217" i="4"/>
  <c r="AI217" i="4"/>
  <c r="AN217" i="4"/>
  <c r="AA217" i="4"/>
  <c r="AB217" i="4"/>
  <c r="Z217" i="4"/>
  <c r="AD217" i="4"/>
  <c r="AK217" i="4"/>
  <c r="AG217" i="4"/>
  <c r="AO217" i="4"/>
  <c r="AL476" i="4"/>
  <c r="AL968" i="4"/>
  <c r="AB1333" i="4"/>
  <c r="AA1333" i="4"/>
  <c r="AM1333" i="4"/>
  <c r="AK1333" i="4"/>
  <c r="AD1333" i="4"/>
  <c r="AG1333" i="4"/>
  <c r="Z1333" i="4"/>
  <c r="AH1333" i="4"/>
  <c r="AN1333" i="4"/>
  <c r="AO1333" i="4"/>
  <c r="AI1333" i="4"/>
  <c r="AD1201" i="4"/>
  <c r="AK1201" i="4"/>
  <c r="AI1201" i="4"/>
  <c r="AN1201" i="4"/>
  <c r="Z1201" i="4"/>
  <c r="AB1201" i="4"/>
  <c r="AM1201" i="4"/>
  <c r="AH1201" i="4"/>
  <c r="AO1201" i="4"/>
  <c r="AG1201" i="4"/>
  <c r="AA1201" i="4"/>
  <c r="AN576" i="4"/>
  <c r="AH576" i="4"/>
  <c r="AM576" i="4"/>
  <c r="Z576" i="4"/>
  <c r="AB576" i="4"/>
  <c r="AI576" i="4"/>
  <c r="AD576" i="4"/>
  <c r="AG576" i="4"/>
  <c r="AO576" i="4"/>
  <c r="AA576" i="4"/>
  <c r="AK576" i="4"/>
  <c r="AD744" i="4"/>
  <c r="AH744" i="4"/>
  <c r="AO744" i="4"/>
  <c r="Z744" i="4"/>
  <c r="AB744" i="4"/>
  <c r="AM744" i="4"/>
  <c r="AN744" i="4"/>
  <c r="AI744" i="4"/>
  <c r="AK744" i="4"/>
  <c r="AG744" i="4"/>
  <c r="AA744" i="4"/>
  <c r="AL561" i="4"/>
  <c r="AG411" i="4"/>
  <c r="AB411" i="4"/>
  <c r="Z411" i="4"/>
  <c r="AI411" i="4"/>
  <c r="AA411" i="4"/>
  <c r="AD411" i="4"/>
  <c r="AH411" i="4"/>
  <c r="AN411" i="4"/>
  <c r="AK411" i="4"/>
  <c r="AO411" i="4"/>
  <c r="AM411" i="4"/>
  <c r="Z1090" i="4"/>
  <c r="AB1090" i="4"/>
  <c r="AI1090" i="4"/>
  <c r="AK1090" i="4"/>
  <c r="AA1090" i="4"/>
  <c r="AG1090" i="4"/>
  <c r="AN1090" i="4"/>
  <c r="AO1090" i="4"/>
  <c r="AM1090" i="4"/>
  <c r="AD1090" i="4"/>
  <c r="AH1090" i="4"/>
  <c r="AB323" i="4"/>
  <c r="AH323" i="4"/>
  <c r="AA323" i="4"/>
  <c r="AD323" i="4"/>
  <c r="AI323" i="4"/>
  <c r="AG323" i="4"/>
  <c r="AM323" i="4"/>
  <c r="AK323" i="4"/>
  <c r="AN323" i="4"/>
  <c r="AO323" i="4"/>
  <c r="Z323" i="4"/>
  <c r="AL477" i="4"/>
  <c r="AA1199" i="4"/>
  <c r="AG1199" i="4"/>
  <c r="AB1199" i="4"/>
  <c r="AO1199" i="4"/>
  <c r="AI1199" i="4"/>
  <c r="AD1199" i="4"/>
  <c r="Z1199" i="4"/>
  <c r="AN1199" i="4"/>
  <c r="AK1199" i="4"/>
  <c r="AH1199" i="4"/>
  <c r="AM1199" i="4"/>
  <c r="Z721" i="4"/>
  <c r="AN721" i="4"/>
  <c r="AA721" i="4"/>
  <c r="AD721" i="4"/>
  <c r="AH721" i="4"/>
  <c r="AI721" i="4"/>
  <c r="AM721" i="4"/>
  <c r="AO721" i="4"/>
  <c r="AK721" i="4"/>
  <c r="AB721" i="4"/>
  <c r="AG721" i="4"/>
  <c r="AO1185" i="4"/>
  <c r="AG1185" i="4"/>
  <c r="AB1185" i="4"/>
  <c r="Z1185" i="4"/>
  <c r="AD1185" i="4"/>
  <c r="AM1185" i="4"/>
  <c r="AN1185" i="4"/>
  <c r="AK1185" i="4"/>
  <c r="AA1185" i="4"/>
  <c r="AH1185" i="4"/>
  <c r="AI1185" i="4"/>
  <c r="AK1559" i="4"/>
  <c r="Z1559" i="4"/>
  <c r="AB1559" i="4"/>
  <c r="AD1559" i="4"/>
  <c r="AM1559" i="4"/>
  <c r="AA1559" i="4"/>
  <c r="AI1559" i="4"/>
  <c r="AN1559" i="4"/>
  <c r="AO1559" i="4"/>
  <c r="AH1559" i="4"/>
  <c r="AG1559" i="4"/>
  <c r="AD1168" i="4"/>
  <c r="AM1168" i="4"/>
  <c r="AA1168" i="4"/>
  <c r="AG1168" i="4"/>
  <c r="AB1168" i="4"/>
  <c r="Z1168" i="4"/>
  <c r="AN1168" i="4"/>
  <c r="AH1168" i="4"/>
  <c r="AO1168" i="4"/>
  <c r="AK1168" i="4"/>
  <c r="AI1168" i="4"/>
  <c r="AL436" i="4"/>
  <c r="Z215" i="4"/>
  <c r="AO215" i="4"/>
  <c r="AG215" i="4"/>
  <c r="AD215" i="4"/>
  <c r="AN215" i="4"/>
  <c r="AH215" i="4"/>
  <c r="AI215" i="4"/>
  <c r="AK215" i="4"/>
  <c r="AA215" i="4"/>
  <c r="AM215" i="4"/>
  <c r="AB215" i="4"/>
  <c r="AI299" i="4"/>
  <c r="Z299" i="4"/>
  <c r="AA299" i="4"/>
  <c r="AK299" i="4"/>
  <c r="AH299" i="4"/>
  <c r="AN299" i="4"/>
  <c r="AG299" i="4"/>
  <c r="AO299" i="4"/>
  <c r="AB299" i="4"/>
  <c r="AM299" i="4"/>
  <c r="AD299" i="4"/>
  <c r="AO1107" i="4"/>
  <c r="AN1107" i="4"/>
  <c r="AA1107" i="4"/>
  <c r="Z1107" i="4"/>
  <c r="AH1107" i="4"/>
  <c r="AG1107" i="4"/>
  <c r="AM1107" i="4"/>
  <c r="AD1107" i="4"/>
  <c r="AB1107" i="4"/>
  <c r="AI1107" i="4"/>
  <c r="AK1107" i="4"/>
  <c r="AI902" i="4"/>
  <c r="Z902" i="4"/>
  <c r="AO902" i="4"/>
  <c r="AG902" i="4"/>
  <c r="AM902" i="4"/>
  <c r="AB902" i="4"/>
  <c r="AA902" i="4"/>
  <c r="AN902" i="4"/>
  <c r="AK902" i="4"/>
  <c r="AD902" i="4"/>
  <c r="AH902" i="4"/>
  <c r="AO1158" i="4"/>
  <c r="AK1158" i="4"/>
  <c r="AD1158" i="4"/>
  <c r="AA1158" i="4"/>
  <c r="AN1158" i="4"/>
  <c r="AM1158" i="4"/>
  <c r="Z1158" i="4"/>
  <c r="AB1158" i="4"/>
  <c r="AG1158" i="4"/>
  <c r="AH1158" i="4"/>
  <c r="AI1158" i="4"/>
  <c r="AM722" i="4"/>
  <c r="Z722" i="4"/>
  <c r="AD722" i="4"/>
  <c r="AO722" i="4"/>
  <c r="AB722" i="4"/>
  <c r="AA722" i="4"/>
  <c r="AI722" i="4"/>
  <c r="AK722" i="4"/>
  <c r="AH722" i="4"/>
  <c r="AG722" i="4"/>
  <c r="AN722" i="4"/>
  <c r="AN866" i="4"/>
  <c r="AD866" i="4"/>
  <c r="AM866" i="4"/>
  <c r="Z866" i="4"/>
  <c r="AA866" i="4"/>
  <c r="AO866" i="4"/>
  <c r="AK866" i="4"/>
  <c r="AB866" i="4"/>
  <c r="AG866" i="4"/>
  <c r="AH866" i="4"/>
  <c r="AI866" i="4"/>
  <c r="Z1026" i="4"/>
  <c r="AI1026" i="4"/>
  <c r="AN1026" i="4"/>
  <c r="AO1026" i="4"/>
  <c r="AM1026" i="4"/>
  <c r="AK1026" i="4"/>
  <c r="AG1026" i="4"/>
  <c r="AB1026" i="4"/>
  <c r="AA1026" i="4"/>
  <c r="AH1026" i="4"/>
  <c r="AD1026" i="4"/>
  <c r="AH219" i="4"/>
  <c r="AN219" i="4"/>
  <c r="AO219" i="4"/>
  <c r="AG219" i="4"/>
  <c r="Z219" i="4"/>
  <c r="AA219" i="4"/>
  <c r="AM219" i="4"/>
  <c r="AI219" i="4"/>
  <c r="AD219" i="4"/>
  <c r="AB219" i="4"/>
  <c r="AK219" i="4"/>
  <c r="AN223" i="4"/>
  <c r="AH223" i="4"/>
  <c r="AA223" i="4"/>
  <c r="Z223" i="4"/>
  <c r="AK223" i="4"/>
  <c r="AD223" i="4"/>
  <c r="AO223" i="4"/>
  <c r="AM223" i="4"/>
  <c r="AG223" i="4"/>
  <c r="AI223" i="4"/>
  <c r="AH262" i="4"/>
  <c r="AI262" i="4"/>
  <c r="AG262" i="4"/>
  <c r="AO262" i="4"/>
  <c r="AD262" i="4"/>
  <c r="AK262" i="4"/>
  <c r="AA262" i="4"/>
  <c r="Z262" i="4"/>
  <c r="AM262" i="4"/>
  <c r="AN262" i="4"/>
  <c r="AB262" i="4"/>
  <c r="AL367" i="4"/>
  <c r="AL1243" i="4"/>
  <c r="AI558" i="4"/>
  <c r="AK558" i="4"/>
  <c r="AH558" i="4"/>
  <c r="AA558" i="4"/>
  <c r="AO558" i="4"/>
  <c r="AB558" i="4"/>
  <c r="AN558" i="4"/>
  <c r="Z558" i="4"/>
  <c r="AM558" i="4"/>
  <c r="AD558" i="4"/>
  <c r="AG558" i="4"/>
  <c r="AH428" i="4"/>
  <c r="AI428" i="4"/>
  <c r="AB428" i="4"/>
  <c r="AD428" i="4"/>
  <c r="AN428" i="4"/>
  <c r="Z428" i="4"/>
  <c r="AM428" i="4"/>
  <c r="AG428" i="4"/>
  <c r="AO428" i="4"/>
  <c r="AK428" i="4"/>
  <c r="AA428" i="4"/>
  <c r="AM123" i="4"/>
  <c r="AI123" i="4"/>
  <c r="AN123" i="4"/>
  <c r="AK123" i="4"/>
  <c r="AA123" i="4"/>
  <c r="AG123" i="4"/>
  <c r="AB123" i="4"/>
  <c r="AH123" i="4"/>
  <c r="Z123" i="4"/>
  <c r="AD123" i="4"/>
  <c r="AO123" i="4"/>
  <c r="AH273" i="4"/>
  <c r="Z273" i="4"/>
  <c r="AN273" i="4"/>
  <c r="AA273" i="4"/>
  <c r="AG273" i="4"/>
  <c r="AI273" i="4"/>
  <c r="AK273" i="4"/>
  <c r="AD273" i="4"/>
  <c r="AO273" i="4"/>
  <c r="AB273" i="4"/>
  <c r="AM273" i="4"/>
  <c r="AD563" i="4"/>
  <c r="AG563" i="4"/>
  <c r="AH563" i="4"/>
  <c r="AO563" i="4"/>
  <c r="AA563" i="4"/>
  <c r="AB563" i="4"/>
  <c r="AI563" i="4"/>
  <c r="Z563" i="4"/>
  <c r="AM563" i="4"/>
  <c r="AN563" i="4"/>
  <c r="AK563" i="4"/>
  <c r="AM1055" i="4"/>
  <c r="AD1055" i="4"/>
  <c r="AI1055" i="4"/>
  <c r="AG1055" i="4"/>
  <c r="AA1055" i="4"/>
  <c r="Z1055" i="4"/>
  <c r="AK1055" i="4"/>
  <c r="AN1055" i="4"/>
  <c r="AB1055" i="4"/>
  <c r="AH1055" i="4"/>
  <c r="AO1055" i="4"/>
  <c r="AA890" i="4"/>
  <c r="Z890" i="4"/>
  <c r="AG890" i="4"/>
  <c r="AO890" i="4"/>
  <c r="AK890" i="4"/>
  <c r="AI890" i="4"/>
  <c r="AH890" i="4"/>
  <c r="AD890" i="4"/>
  <c r="AN890" i="4"/>
  <c r="AM890" i="4"/>
  <c r="AB890" i="4"/>
  <c r="AO475" i="4"/>
  <c r="AD475" i="4"/>
  <c r="Z475" i="4"/>
  <c r="AI475" i="4"/>
  <c r="AG475" i="4"/>
  <c r="AN475" i="4"/>
  <c r="AK475" i="4"/>
  <c r="AA475" i="4"/>
  <c r="AH475" i="4"/>
  <c r="AM475" i="4"/>
  <c r="AB475" i="4"/>
  <c r="AB343" i="4"/>
  <c r="AA343" i="4"/>
  <c r="AK343" i="4"/>
  <c r="AD343" i="4"/>
  <c r="AO343" i="4"/>
  <c r="AI343" i="4"/>
  <c r="AN343" i="4"/>
  <c r="AG343" i="4"/>
  <c r="AM343" i="4"/>
  <c r="AH343" i="4"/>
  <c r="Z343" i="4"/>
  <c r="AB187" i="4"/>
  <c r="AD187" i="4"/>
  <c r="AG187" i="4"/>
  <c r="AH187" i="4"/>
  <c r="AM187" i="4"/>
  <c r="AA187" i="4"/>
  <c r="AO187" i="4"/>
  <c r="AK187" i="4"/>
  <c r="AI187" i="4"/>
  <c r="AN187" i="4"/>
  <c r="Z187" i="4"/>
  <c r="AO1065" i="4"/>
  <c r="AK1065" i="4"/>
  <c r="AA1065" i="4"/>
  <c r="AD1065" i="4"/>
  <c r="AH1065" i="4"/>
  <c r="AI1065" i="4"/>
  <c r="AB1065" i="4"/>
  <c r="AM1065" i="4"/>
  <c r="AN1065" i="4"/>
  <c r="Z1065" i="4"/>
  <c r="AG1065" i="4"/>
  <c r="AL609" i="4"/>
  <c r="AL420" i="4"/>
  <c r="AO967" i="4"/>
  <c r="AH967" i="4"/>
  <c r="AN967" i="4"/>
  <c r="Z967" i="4"/>
  <c r="AB967" i="4"/>
  <c r="AI967" i="4"/>
  <c r="AD967" i="4"/>
  <c r="AM967" i="4"/>
  <c r="AK967" i="4"/>
  <c r="AA967" i="4"/>
  <c r="AG967" i="4"/>
  <c r="AD341" i="4"/>
  <c r="AH341" i="4"/>
  <c r="AI341" i="4"/>
  <c r="Z341" i="4"/>
  <c r="AK341" i="4"/>
  <c r="AG341" i="4"/>
  <c r="AB341" i="4"/>
  <c r="AA341" i="4"/>
  <c r="AO341" i="4"/>
  <c r="AN341" i="4"/>
  <c r="AM341" i="4"/>
  <c r="AN1293" i="4"/>
  <c r="AA1293" i="4"/>
  <c r="AM1293" i="4"/>
  <c r="AH1293" i="4"/>
  <c r="AD1293" i="4"/>
  <c r="Z1293" i="4"/>
  <c r="AG1293" i="4"/>
  <c r="AK1293" i="4"/>
  <c r="AI1293" i="4"/>
  <c r="AO1293" i="4"/>
  <c r="AL346" i="4"/>
  <c r="Z1064" i="4"/>
  <c r="AD1064" i="4"/>
  <c r="AB1064" i="4"/>
  <c r="AK1064" i="4"/>
  <c r="AM1064" i="4"/>
  <c r="AN1064" i="4"/>
  <c r="AH1064" i="4"/>
  <c r="AO1064" i="4"/>
  <c r="AI1064" i="4"/>
  <c r="AG1064" i="4"/>
  <c r="AA1064" i="4"/>
  <c r="AK1463" i="4"/>
  <c r="AN1463" i="4"/>
  <c r="AI1463" i="4"/>
  <c r="AO1463" i="4"/>
  <c r="Z1463" i="4"/>
  <c r="AH1463" i="4"/>
  <c r="AA1463" i="4"/>
  <c r="AD1463" i="4"/>
  <c r="AM1463" i="4"/>
  <c r="AG1463" i="4"/>
  <c r="AB1463" i="4"/>
  <c r="AD208" i="4"/>
  <c r="AO208" i="4"/>
  <c r="AH208" i="4"/>
  <c r="AB208" i="4"/>
  <c r="AI208" i="4"/>
  <c r="AN208" i="4"/>
  <c r="Z208" i="4"/>
  <c r="AG208" i="4"/>
  <c r="AM208" i="4"/>
  <c r="AK208" i="4"/>
  <c r="AA208" i="4"/>
  <c r="AN1570" i="4"/>
  <c r="AD1570" i="4"/>
  <c r="AO1570" i="4"/>
  <c r="AM1570" i="4"/>
  <c r="AK1570" i="4"/>
  <c r="AA1570" i="4"/>
  <c r="AG1570" i="4"/>
  <c r="AI1570" i="4"/>
  <c r="AH1570" i="4"/>
  <c r="Z1570" i="4"/>
  <c r="AB1570" i="4"/>
  <c r="AL556" i="4"/>
  <c r="AA394" i="4"/>
  <c r="AM394" i="4"/>
  <c r="AO394" i="4"/>
  <c r="AI394" i="4"/>
  <c r="AD394" i="4"/>
  <c r="AH394" i="4"/>
  <c r="AK394" i="4"/>
  <c r="Z394" i="4"/>
  <c r="AN394" i="4"/>
  <c r="AG394" i="4"/>
  <c r="AB394" i="4"/>
  <c r="AD1612" i="4"/>
  <c r="AI1612" i="4"/>
  <c r="AA1612" i="4"/>
  <c r="AK1612" i="4"/>
  <c r="Z1612" i="4"/>
  <c r="AN1612" i="4"/>
  <c r="AH1612" i="4"/>
  <c r="AM1612" i="4"/>
  <c r="AG1612" i="4"/>
  <c r="AO1612" i="4"/>
  <c r="AB1612" i="4"/>
  <c r="AK730" i="4"/>
  <c r="AH730" i="4"/>
  <c r="Z730" i="4"/>
  <c r="AN730" i="4"/>
  <c r="AB730" i="4"/>
  <c r="AG730" i="4"/>
  <c r="AO730" i="4"/>
  <c r="AA730" i="4"/>
  <c r="AI730" i="4"/>
  <c r="AD730" i="4"/>
  <c r="AM730" i="4"/>
  <c r="Z124" i="4"/>
  <c r="AB124" i="4"/>
  <c r="AI124" i="4"/>
  <c r="AA124" i="4"/>
  <c r="AK124" i="4"/>
  <c r="AM124" i="4"/>
  <c r="AH124" i="4"/>
  <c r="AG124" i="4"/>
  <c r="AN124" i="4"/>
  <c r="AO124" i="4"/>
  <c r="AD124" i="4"/>
  <c r="AG1244" i="4"/>
  <c r="AK1244" i="4"/>
  <c r="AA1244" i="4"/>
  <c r="AO1244" i="4"/>
  <c r="AB1244" i="4"/>
  <c r="AD1244" i="4"/>
  <c r="AI1244" i="4"/>
  <c r="AM1244" i="4"/>
  <c r="Z1244" i="4"/>
  <c r="AH1244" i="4"/>
  <c r="AN1244" i="4"/>
  <c r="AL104" i="4"/>
  <c r="AL568" i="4"/>
  <c r="AG302" i="4"/>
  <c r="AK302" i="4"/>
  <c r="AD302" i="4"/>
  <c r="AI302" i="4"/>
  <c r="AA302" i="4"/>
  <c r="AB302" i="4"/>
  <c r="AH302" i="4"/>
  <c r="Z302" i="4"/>
  <c r="AO302" i="4"/>
  <c r="AM302" i="4"/>
  <c r="AN302" i="4"/>
  <c r="AB261" i="4"/>
  <c r="AH261" i="4"/>
  <c r="AD261" i="4"/>
  <c r="AM261" i="4"/>
  <c r="AG261" i="4"/>
  <c r="AI261" i="4"/>
  <c r="Z261" i="4"/>
  <c r="AA261" i="4"/>
  <c r="AK261" i="4"/>
  <c r="AN261" i="4"/>
  <c r="AO261" i="4"/>
  <c r="AI1545" i="4"/>
  <c r="AD1545" i="4"/>
  <c r="AN1545" i="4"/>
  <c r="AO1545" i="4"/>
  <c r="AB1545" i="4"/>
  <c r="AH1545" i="4"/>
  <c r="AK1545" i="4"/>
  <c r="AG1545" i="4"/>
  <c r="AA1545" i="4"/>
  <c r="AM1545" i="4"/>
  <c r="Z1545" i="4"/>
  <c r="AA549" i="4"/>
  <c r="AG549" i="4"/>
  <c r="AO549" i="4"/>
  <c r="Z549" i="4"/>
  <c r="AH549" i="4"/>
  <c r="AK549" i="4"/>
  <c r="AN549" i="4"/>
  <c r="AI549" i="4"/>
  <c r="AB549" i="4"/>
  <c r="AM549" i="4"/>
  <c r="AD549" i="4"/>
  <c r="AB226" i="4"/>
  <c r="AN226" i="4"/>
  <c r="Z226" i="4"/>
  <c r="AO226" i="4"/>
  <c r="AD226" i="4"/>
  <c r="AA226" i="4"/>
  <c r="AH226" i="4"/>
  <c r="AK226" i="4"/>
  <c r="AI226" i="4"/>
  <c r="AG226" i="4"/>
  <c r="AM226" i="4"/>
  <c r="AH1303" i="4"/>
  <c r="Z1303" i="4"/>
  <c r="AG1303" i="4"/>
  <c r="AA1303" i="4"/>
  <c r="AB1303" i="4"/>
  <c r="AI1303" i="4"/>
  <c r="AO1303" i="4"/>
  <c r="AD1303" i="4"/>
  <c r="AM1303" i="4"/>
  <c r="AN1303" i="4"/>
  <c r="AK1303" i="4"/>
  <c r="AK242" i="4"/>
  <c r="AB242" i="4"/>
  <c r="AO242" i="4"/>
  <c r="Z242" i="4"/>
  <c r="AD242" i="4"/>
  <c r="AI242" i="4"/>
  <c r="AN242" i="4"/>
  <c r="AH242" i="4"/>
  <c r="AA242" i="4"/>
  <c r="AM242" i="4"/>
  <c r="AG242" i="4"/>
  <c r="AL216" i="4"/>
  <c r="AN1349" i="4"/>
  <c r="AA1349" i="4"/>
  <c r="AH1349" i="4"/>
  <c r="AI1349" i="4"/>
  <c r="Z1349" i="4"/>
  <c r="AB1349" i="4"/>
  <c r="AO1349" i="4"/>
  <c r="AG1349" i="4"/>
  <c r="AK1349" i="4"/>
  <c r="AM1349" i="4"/>
  <c r="AD1349" i="4"/>
  <c r="AL138" i="4"/>
  <c r="AG216" i="4"/>
  <c r="AI216" i="4"/>
  <c r="AK216" i="4"/>
  <c r="AM216" i="4"/>
  <c r="Z216" i="4"/>
  <c r="AN216" i="4"/>
  <c r="AH216" i="4"/>
  <c r="AA216" i="4"/>
  <c r="AB216" i="4"/>
  <c r="AO216" i="4"/>
  <c r="AD216" i="4"/>
  <c r="AL1105" i="4"/>
  <c r="AH633" i="4"/>
  <c r="AI633" i="4"/>
  <c r="AO633" i="4"/>
  <c r="AD633" i="4"/>
  <c r="AA633" i="4"/>
  <c r="AM633" i="4"/>
  <c r="AG633" i="4"/>
  <c r="AK633" i="4"/>
  <c r="Z633" i="4"/>
  <c r="AB633" i="4"/>
  <c r="AN633" i="4"/>
  <c r="AI1255" i="4"/>
  <c r="AO1255" i="4"/>
  <c r="AG1255" i="4"/>
  <c r="AN1255" i="4"/>
  <c r="AH1255" i="4"/>
  <c r="AD1255" i="4"/>
  <c r="Z1255" i="4"/>
  <c r="AM1255" i="4"/>
  <c r="AB1255" i="4"/>
  <c r="AA1255" i="4"/>
  <c r="AK1255" i="4"/>
  <c r="AO909" i="4"/>
  <c r="AB909" i="4"/>
  <c r="AN909" i="4"/>
  <c r="AA909" i="4"/>
  <c r="AK909" i="4"/>
  <c r="AH909" i="4"/>
  <c r="AI909" i="4"/>
  <c r="AG909" i="4"/>
  <c r="AD909" i="4"/>
  <c r="AM909" i="4"/>
  <c r="Z909" i="4"/>
  <c r="AL114" i="4"/>
  <c r="AM1007" i="4"/>
  <c r="AN1007" i="4"/>
  <c r="AI1007" i="4"/>
  <c r="AB1007" i="4"/>
  <c r="AD1007" i="4"/>
  <c r="AH1007" i="4"/>
  <c r="AA1007" i="4"/>
  <c r="Z1007" i="4"/>
  <c r="AO1007" i="4"/>
  <c r="AK1007" i="4"/>
  <c r="AG1007" i="4"/>
  <c r="AO597" i="4"/>
  <c r="AB597" i="4"/>
  <c r="AG597" i="4"/>
  <c r="AM597" i="4"/>
  <c r="Z597" i="4"/>
  <c r="AI597" i="4"/>
  <c r="AD597" i="4"/>
  <c r="AA597" i="4"/>
  <c r="AK597" i="4"/>
  <c r="AH597" i="4"/>
  <c r="AN597" i="4"/>
  <c r="Z138" i="4"/>
  <c r="AM138" i="4"/>
  <c r="AN138" i="4"/>
  <c r="AO138" i="4"/>
  <c r="AH138" i="4"/>
  <c r="AI138" i="4"/>
  <c r="AK138" i="4"/>
  <c r="AA138" i="4"/>
  <c r="AG138" i="4"/>
  <c r="AB138" i="4"/>
  <c r="AD138" i="4"/>
  <c r="AK311" i="4"/>
  <c r="AD311" i="4"/>
  <c r="AO311" i="4"/>
  <c r="AM311" i="4"/>
  <c r="AA311" i="4"/>
  <c r="Z311" i="4"/>
  <c r="AI311" i="4"/>
  <c r="AB311" i="4"/>
  <c r="AG311" i="4"/>
  <c r="AH311" i="4"/>
  <c r="AN311" i="4"/>
  <c r="AK1197" i="4"/>
  <c r="AB1197" i="4"/>
  <c r="AO1197" i="4"/>
  <c r="AH1197" i="4"/>
  <c r="AG1197" i="4"/>
  <c r="AA1197" i="4"/>
  <c r="AM1197" i="4"/>
  <c r="AI1197" i="4"/>
  <c r="AD1197" i="4"/>
  <c r="Z1197" i="4"/>
  <c r="AN1197" i="4"/>
  <c r="AH1207" i="4"/>
  <c r="AM1207" i="4"/>
  <c r="AI1207" i="4"/>
  <c r="AB1207" i="4"/>
  <c r="Z1207" i="4"/>
  <c r="AG1207" i="4"/>
  <c r="AK1207" i="4"/>
  <c r="AN1207" i="4"/>
  <c r="AO1207" i="4"/>
  <c r="AA1207" i="4"/>
  <c r="AD1207" i="4"/>
  <c r="AO779" i="4"/>
  <c r="AA779" i="4"/>
  <c r="AH779" i="4"/>
  <c r="AN779" i="4"/>
  <c r="AI779" i="4"/>
  <c r="AB779" i="4"/>
  <c r="AM779" i="4"/>
  <c r="AK779" i="4"/>
  <c r="Z779" i="4"/>
  <c r="AD779" i="4"/>
  <c r="AG779" i="4"/>
  <c r="AI1362" i="4"/>
  <c r="Z1362" i="4"/>
  <c r="AN1362" i="4"/>
  <c r="AD1362" i="4"/>
  <c r="AB1362" i="4"/>
  <c r="AM1362" i="4"/>
  <c r="AH1362" i="4"/>
  <c r="AA1362" i="4"/>
  <c r="AO1362" i="4"/>
  <c r="AK1362" i="4"/>
  <c r="AG1362" i="4"/>
  <c r="AD888" i="4"/>
  <c r="AO888" i="4"/>
  <c r="AH888" i="4"/>
  <c r="AI888" i="4"/>
  <c r="AN888" i="4"/>
  <c r="AB888" i="4"/>
  <c r="AK888" i="4"/>
  <c r="Z888" i="4"/>
  <c r="AA888" i="4"/>
  <c r="AM888" i="4"/>
  <c r="AG888" i="4"/>
  <c r="AL458" i="4"/>
  <c r="AL137" i="4"/>
  <c r="AL1135" i="4"/>
  <c r="AL1626" i="4"/>
  <c r="AL936" i="4"/>
  <c r="AG854" i="4"/>
  <c r="AI854" i="4"/>
  <c r="AK854" i="4"/>
  <c r="AO854" i="4"/>
  <c r="AM854" i="4"/>
  <c r="AA854" i="4"/>
  <c r="AD854" i="4"/>
  <c r="AN854" i="4"/>
  <c r="AB854" i="4"/>
  <c r="AH854" i="4"/>
  <c r="Z854" i="4"/>
  <c r="AM151" i="4"/>
  <c r="AD151" i="4"/>
  <c r="AG151" i="4"/>
  <c r="AN151" i="4"/>
  <c r="AO151" i="4"/>
  <c r="AH151" i="4"/>
  <c r="AA151" i="4"/>
  <c r="AK151" i="4"/>
  <c r="AB151" i="4"/>
  <c r="AI151" i="4"/>
  <c r="Z151" i="4"/>
  <c r="AL1015" i="4"/>
  <c r="AN1286" i="4"/>
  <c r="AB1286" i="4"/>
  <c r="AH1286" i="4"/>
  <c r="AG1286" i="4"/>
  <c r="AM1286" i="4"/>
  <c r="AO1286" i="4"/>
  <c r="AI1286" i="4"/>
  <c r="AD1286" i="4"/>
  <c r="AA1286" i="4"/>
  <c r="Z1286" i="4"/>
  <c r="AK1286" i="4"/>
  <c r="AL548" i="4"/>
  <c r="AD1014" i="4"/>
  <c r="AB1014" i="4"/>
  <c r="AI1014" i="4"/>
  <c r="AH1014" i="4"/>
  <c r="AG1014" i="4"/>
  <c r="AN1014" i="4"/>
  <c r="AO1014" i="4"/>
  <c r="AM1014" i="4"/>
  <c r="AK1014" i="4"/>
  <c r="Z1014" i="4"/>
  <c r="AA1014" i="4"/>
  <c r="AB121" i="4"/>
  <c r="AD121" i="4"/>
  <c r="AH121" i="4"/>
  <c r="AN121" i="4"/>
  <c r="AK121" i="4"/>
  <c r="AO121" i="4"/>
  <c r="AG121" i="4"/>
  <c r="AA121" i="4"/>
  <c r="Z121" i="4"/>
  <c r="AI121" i="4"/>
  <c r="AM121" i="4"/>
  <c r="AD1281" i="4"/>
  <c r="AN1281" i="4"/>
  <c r="Z1281" i="4"/>
  <c r="AA1281" i="4"/>
  <c r="AH1281" i="4"/>
  <c r="AO1281" i="4"/>
  <c r="AI1281" i="4"/>
  <c r="AG1281" i="4"/>
  <c r="AM1281" i="4"/>
  <c r="AK1281" i="4"/>
  <c r="AB1281" i="4"/>
  <c r="AM738" i="4"/>
  <c r="AH738" i="4"/>
  <c r="AB738" i="4"/>
  <c r="AA738" i="4"/>
  <c r="AO738" i="4"/>
  <c r="AD738" i="4"/>
  <c r="Z738" i="4"/>
  <c r="AK738" i="4"/>
  <c r="AI738" i="4"/>
  <c r="AN738" i="4"/>
  <c r="AG738" i="4"/>
  <c r="AL1151" i="4"/>
  <c r="AN527" i="4"/>
  <c r="AO527" i="4"/>
  <c r="AB527" i="4"/>
  <c r="AG527" i="4"/>
  <c r="AH527" i="4"/>
  <c r="AI527" i="4"/>
  <c r="AM527" i="4"/>
  <c r="AA527" i="4"/>
  <c r="AK527" i="4"/>
  <c r="Z527" i="4"/>
  <c r="AD527" i="4"/>
  <c r="AL232" i="4"/>
  <c r="Z1144" i="4"/>
  <c r="AK1144" i="4"/>
  <c r="AA1144" i="4"/>
  <c r="AB1144" i="4"/>
  <c r="AO1144" i="4"/>
  <c r="AD1144" i="4"/>
  <c r="AN1144" i="4"/>
  <c r="AM1144" i="4"/>
  <c r="AG1144" i="4"/>
  <c r="AH1144" i="4"/>
  <c r="AI1144" i="4"/>
  <c r="AH860" i="4"/>
  <c r="AA860" i="4"/>
  <c r="AG860" i="4"/>
  <c r="Z860" i="4"/>
  <c r="AO860" i="4"/>
  <c r="AI860" i="4"/>
  <c r="AB860" i="4"/>
  <c r="AK860" i="4"/>
  <c r="AD860" i="4"/>
  <c r="AN860" i="4"/>
  <c r="AM860" i="4"/>
  <c r="AM548" i="4"/>
  <c r="AA548" i="4"/>
  <c r="AK548" i="4"/>
  <c r="AN548" i="4"/>
  <c r="AH548" i="4"/>
  <c r="AG548" i="4"/>
  <c r="AI548" i="4"/>
  <c r="Z548" i="4"/>
  <c r="AB548" i="4"/>
  <c r="AO548" i="4"/>
  <c r="AD548" i="4"/>
  <c r="AO1485" i="4"/>
  <c r="AN1485" i="4"/>
  <c r="AB1485" i="4"/>
  <c r="AH1485" i="4"/>
  <c r="AA1485" i="4"/>
  <c r="AD1485" i="4"/>
  <c r="AK1485" i="4"/>
  <c r="AM1485" i="4"/>
  <c r="AG1485" i="4"/>
  <c r="Z1485" i="4"/>
  <c r="AI1485" i="4"/>
  <c r="AI1230" i="4"/>
  <c r="AG1230" i="4"/>
  <c r="AD1230" i="4"/>
  <c r="AB1230" i="4"/>
  <c r="AK1230" i="4"/>
  <c r="AO1230" i="4"/>
  <c r="AN1230" i="4"/>
  <c r="AM1230" i="4"/>
  <c r="AH1230" i="4"/>
  <c r="AA1230" i="4"/>
  <c r="Z1230" i="4"/>
  <c r="AL1485" i="4"/>
  <c r="AD257" i="4"/>
  <c r="Z257" i="4"/>
  <c r="AI257" i="4"/>
  <c r="AN257" i="4"/>
  <c r="AH257" i="4"/>
  <c r="AA257" i="4"/>
  <c r="AG257" i="4"/>
  <c r="AK257" i="4"/>
  <c r="AM257" i="4"/>
  <c r="AB257" i="4"/>
  <c r="AO257" i="4"/>
  <c r="AI1720" i="4"/>
  <c r="AN1720" i="4"/>
  <c r="AK1720" i="4"/>
  <c r="AH1720" i="4"/>
  <c r="AM1720" i="4"/>
  <c r="AG1720" i="4"/>
  <c r="AD1720" i="4"/>
  <c r="AB1720" i="4"/>
  <c r="AO1720" i="4"/>
  <c r="Z1720" i="4"/>
  <c r="AA1720" i="4"/>
  <c r="AA508" i="4"/>
  <c r="AB508" i="4"/>
  <c r="AO508" i="4"/>
  <c r="AH508" i="4"/>
  <c r="AM508" i="4"/>
  <c r="AD508" i="4"/>
  <c r="AI508" i="4"/>
  <c r="AK508" i="4"/>
  <c r="AG508" i="4"/>
  <c r="Z508" i="4"/>
  <c r="AN508" i="4"/>
  <c r="AG1100" i="4"/>
  <c r="Z1100" i="4"/>
  <c r="AD1100" i="4"/>
  <c r="AN1100" i="4"/>
  <c r="AO1100" i="4"/>
  <c r="AH1100" i="4"/>
  <c r="AK1100" i="4"/>
  <c r="AA1100" i="4"/>
  <c r="AI1100" i="4"/>
  <c r="AB1100" i="4"/>
  <c r="AM1100" i="4"/>
  <c r="AA713" i="4"/>
  <c r="Z713" i="4"/>
  <c r="AG713" i="4"/>
  <c r="AN713" i="4"/>
  <c r="AO713" i="4"/>
  <c r="AI713" i="4"/>
  <c r="AH713" i="4"/>
  <c r="AK713" i="4"/>
  <c r="AD713" i="4"/>
  <c r="AM713" i="4"/>
  <c r="AB713" i="4"/>
  <c r="AL1622" i="4"/>
  <c r="AL353" i="4"/>
  <c r="AL155" i="4"/>
  <c r="AL1735" i="4"/>
  <c r="AL457" i="4"/>
  <c r="AL271" i="4"/>
  <c r="AL456" i="4"/>
  <c r="AN1587" i="4"/>
  <c r="AK1587" i="4"/>
  <c r="AI1587" i="4"/>
  <c r="AA1587" i="4"/>
  <c r="AO1587" i="4"/>
  <c r="AM1587" i="4"/>
  <c r="AB1587" i="4"/>
  <c r="AD1587" i="4"/>
  <c r="AG1587" i="4"/>
  <c r="Z1587" i="4"/>
  <c r="AH1587" i="4"/>
  <c r="AH811" i="4"/>
  <c r="AN811" i="4"/>
  <c r="AM811" i="4"/>
  <c r="AG811" i="4"/>
  <c r="AD811" i="4"/>
  <c r="AK811" i="4"/>
  <c r="AB811" i="4"/>
  <c r="AO811" i="4"/>
  <c r="Z811" i="4"/>
  <c r="AA811" i="4"/>
  <c r="AI811" i="4"/>
  <c r="AK1094" i="4"/>
  <c r="AN1094" i="4"/>
  <c r="AG1094" i="4"/>
  <c r="AI1094" i="4"/>
  <c r="AH1094" i="4"/>
  <c r="AM1094" i="4"/>
  <c r="AO1094" i="4"/>
  <c r="AD1094" i="4"/>
  <c r="AB1094" i="4"/>
  <c r="Z1094" i="4"/>
  <c r="AA1094" i="4"/>
  <c r="AL292" i="4"/>
  <c r="AL750" i="4"/>
  <c r="AD816" i="4"/>
  <c r="AM816" i="4"/>
  <c r="AK816" i="4"/>
  <c r="Z816" i="4"/>
  <c r="AB816" i="4"/>
  <c r="AA816" i="4"/>
  <c r="AN816" i="4"/>
  <c r="AO816" i="4"/>
  <c r="AI816" i="4"/>
  <c r="AH816" i="4"/>
  <c r="AG816" i="4"/>
  <c r="AB339" i="4"/>
  <c r="Z339" i="4"/>
  <c r="AO339" i="4"/>
  <c r="AM339" i="4"/>
  <c r="AK339" i="4"/>
  <c r="AN339" i="4"/>
  <c r="AA339" i="4"/>
  <c r="AD339" i="4"/>
  <c r="AI339" i="4"/>
  <c r="AH339" i="4"/>
  <c r="AG339" i="4"/>
  <c r="AG1154" i="4"/>
  <c r="Z1154" i="4"/>
  <c r="AA1154" i="4"/>
  <c r="AO1154" i="4"/>
  <c r="AD1154" i="4"/>
  <c r="AN1154" i="4"/>
  <c r="AI1154" i="4"/>
  <c r="AK1154" i="4"/>
  <c r="AB1154" i="4"/>
  <c r="AM1154" i="4"/>
  <c r="AH1154" i="4"/>
  <c r="AK357" i="4"/>
  <c r="Z357" i="4"/>
  <c r="AB357" i="4"/>
  <c r="AI357" i="4"/>
  <c r="AM357" i="4"/>
  <c r="AH357" i="4"/>
  <c r="AG357" i="4"/>
  <c r="AN357" i="4"/>
  <c r="AO357" i="4"/>
  <c r="AD357" i="4"/>
  <c r="AA357" i="4"/>
  <c r="AL267" i="4"/>
  <c r="AO114" i="4"/>
  <c r="AG114" i="4"/>
  <c r="AI114" i="4"/>
  <c r="AM114" i="4"/>
  <c r="AH114" i="4"/>
  <c r="Z114" i="4"/>
  <c r="AB114" i="4"/>
  <c r="AK114" i="4"/>
  <c r="AN114" i="4"/>
  <c r="AD114" i="4"/>
  <c r="AA114" i="4"/>
  <c r="AK1366" i="4"/>
  <c r="AD1366" i="4"/>
  <c r="AA1366" i="4"/>
  <c r="AG1366" i="4"/>
  <c r="AM1366" i="4"/>
  <c r="AO1366" i="4"/>
  <c r="AB1366" i="4"/>
  <c r="AI1366" i="4"/>
  <c r="Z1366" i="4"/>
  <c r="AN1366" i="4"/>
  <c r="AH1366" i="4"/>
  <c r="AL1482" i="4"/>
  <c r="AL754" i="4"/>
  <c r="AL311" i="4"/>
  <c r="AI106" i="4"/>
  <c r="AM106" i="4"/>
  <c r="AA106" i="4"/>
  <c r="AH106" i="4"/>
  <c r="Z106" i="4"/>
  <c r="AN106" i="4"/>
  <c r="AK106" i="4"/>
  <c r="AG106" i="4"/>
  <c r="AB106" i="4"/>
  <c r="AO106" i="4"/>
  <c r="AD106" i="4"/>
  <c r="AM1257" i="4"/>
  <c r="AI1257" i="4"/>
  <c r="AO1257" i="4"/>
  <c r="AN1257" i="4"/>
  <c r="AA1257" i="4"/>
  <c r="AD1257" i="4"/>
  <c r="AH1257" i="4"/>
  <c r="Z1257" i="4"/>
  <c r="AK1257" i="4"/>
  <c r="AG1257" i="4"/>
  <c r="AB1257" i="4"/>
  <c r="Z370" i="4"/>
  <c r="AM370" i="4"/>
  <c r="AO370" i="4"/>
  <c r="AA370" i="4"/>
  <c r="AH370" i="4"/>
  <c r="AN370" i="4"/>
  <c r="AK370" i="4"/>
  <c r="AD370" i="4"/>
  <c r="AB370" i="4"/>
  <c r="AG370" i="4"/>
  <c r="AI370" i="4"/>
  <c r="AK1073" i="4"/>
  <c r="AD1073" i="4"/>
  <c r="AN1073" i="4"/>
  <c r="AB1073" i="4"/>
  <c r="AI1073" i="4"/>
  <c r="AG1073" i="4"/>
  <c r="AO1073" i="4"/>
  <c r="Z1073" i="4"/>
  <c r="AM1073" i="4"/>
  <c r="AA1073" i="4"/>
  <c r="AH1073" i="4"/>
  <c r="AL164" i="4"/>
  <c r="AL1454" i="4"/>
  <c r="AG521" i="4"/>
  <c r="AD521" i="4"/>
  <c r="AK521" i="4"/>
  <c r="AO521" i="4"/>
  <c r="AH521" i="4"/>
  <c r="AI521" i="4"/>
  <c r="AA521" i="4"/>
  <c r="AM521" i="4"/>
  <c r="AB521" i="4"/>
  <c r="Z521" i="4"/>
  <c r="AN521" i="4"/>
  <c r="AL692" i="4"/>
  <c r="AH383" i="4"/>
  <c r="AB383" i="4"/>
  <c r="AO383" i="4"/>
  <c r="Z383" i="4"/>
  <c r="AM383" i="4"/>
  <c r="AK383" i="4"/>
  <c r="AI383" i="4"/>
  <c r="AN383" i="4"/>
  <c r="AA383" i="4"/>
  <c r="AG383" i="4"/>
  <c r="AD383" i="4"/>
  <c r="AB955" i="4"/>
  <c r="Z955" i="4"/>
  <c r="AA955" i="4"/>
  <c r="AN955" i="4"/>
  <c r="AH955" i="4"/>
  <c r="AI955" i="4"/>
  <c r="AM955" i="4"/>
  <c r="AG955" i="4"/>
  <c r="AK955" i="4"/>
  <c r="AO955" i="4"/>
  <c r="AD955" i="4"/>
  <c r="AH355" i="4"/>
  <c r="AG355" i="4"/>
  <c r="AA355" i="4"/>
  <c r="AN355" i="4"/>
  <c r="AB355" i="4"/>
  <c r="Z355" i="4"/>
  <c r="AD355" i="4"/>
  <c r="AO355" i="4"/>
  <c r="AK355" i="4"/>
  <c r="AI355" i="4"/>
  <c r="AM355" i="4"/>
  <c r="AL1182" i="4"/>
  <c r="AL659" i="4"/>
  <c r="AL486" i="4"/>
  <c r="AB1453" i="4"/>
  <c r="AA1453" i="4"/>
  <c r="AK1453" i="4"/>
  <c r="AD1453" i="4"/>
  <c r="Z1453" i="4"/>
  <c r="AN1453" i="4"/>
  <c r="AM1453" i="4"/>
  <c r="AH1453" i="4"/>
  <c r="AI1453" i="4"/>
  <c r="AO1453" i="4"/>
  <c r="AG1453" i="4"/>
  <c r="AG1630" i="4"/>
  <c r="AO1630" i="4"/>
  <c r="AN1630" i="4"/>
  <c r="AB1630" i="4"/>
  <c r="AI1630" i="4"/>
  <c r="AA1630" i="4"/>
  <c r="AM1630" i="4"/>
  <c r="AH1630" i="4"/>
  <c r="AD1630" i="4"/>
  <c r="AK1630" i="4"/>
  <c r="Z1630" i="4"/>
  <c r="AN1324" i="4"/>
  <c r="AM1324" i="4"/>
  <c r="AD1324" i="4"/>
  <c r="AI1324" i="4"/>
  <c r="AG1324" i="4"/>
  <c r="AK1324" i="4"/>
  <c r="AO1324" i="4"/>
  <c r="AH1324" i="4"/>
  <c r="AB1324" i="4"/>
  <c r="Z1324" i="4"/>
  <c r="AA1324" i="4"/>
  <c r="AG1089" i="4"/>
  <c r="AN1089" i="4"/>
  <c r="AM1089" i="4"/>
  <c r="AD1089" i="4"/>
  <c r="AA1089" i="4"/>
  <c r="AI1089" i="4"/>
  <c r="Z1089" i="4"/>
  <c r="AB1089" i="4"/>
  <c r="AH1089" i="4"/>
  <c r="AO1089" i="4"/>
  <c r="AK1089" i="4"/>
  <c r="AK1623" i="4"/>
  <c r="AG1623" i="4"/>
  <c r="AI1623" i="4"/>
  <c r="AN1623" i="4"/>
  <c r="AO1623" i="4"/>
  <c r="AM1623" i="4"/>
  <c r="AA1623" i="4"/>
  <c r="AH1623" i="4"/>
  <c r="AB1623" i="4"/>
  <c r="Z1623" i="4"/>
  <c r="AD1623" i="4"/>
  <c r="AM285" i="4"/>
  <c r="AI285" i="4"/>
  <c r="AO285" i="4"/>
  <c r="AG285" i="4"/>
  <c r="Z285" i="4"/>
  <c r="AH285" i="4"/>
  <c r="AD285" i="4"/>
  <c r="AA285" i="4"/>
  <c r="AB285" i="4"/>
  <c r="AN285" i="4"/>
  <c r="AK285" i="4"/>
  <c r="AM1084" i="4"/>
  <c r="AK1084" i="4"/>
  <c r="AI1084" i="4"/>
  <c r="AB1084" i="4"/>
  <c r="AH1084" i="4"/>
  <c r="Z1084" i="4"/>
  <c r="AO1084" i="4"/>
  <c r="AN1084" i="4"/>
  <c r="AA1084" i="4"/>
  <c r="AG1084" i="4"/>
  <c r="AD1084" i="4"/>
  <c r="Z1543" i="4"/>
  <c r="AD1543" i="4"/>
  <c r="AO1543" i="4"/>
  <c r="AM1543" i="4"/>
  <c r="AH1543" i="4"/>
  <c r="AB1543" i="4"/>
  <c r="AA1543" i="4"/>
  <c r="AG1543" i="4"/>
  <c r="AI1543" i="4"/>
  <c r="AN1543" i="4"/>
  <c r="AK1543" i="4"/>
  <c r="AL379" i="4"/>
  <c r="AD1241" i="4"/>
  <c r="Z1241" i="4"/>
  <c r="AM1241" i="4"/>
  <c r="AH1241" i="4"/>
  <c r="AI1241" i="4"/>
  <c r="AG1241" i="4"/>
  <c r="AK1241" i="4"/>
  <c r="AN1241" i="4"/>
  <c r="AA1241" i="4"/>
  <c r="AB1241" i="4"/>
  <c r="AO1241" i="4"/>
  <c r="AD533" i="4"/>
  <c r="AA533" i="4"/>
  <c r="AM533" i="4"/>
  <c r="AI533" i="4"/>
  <c r="AO533" i="4"/>
  <c r="AG533" i="4"/>
  <c r="AB533" i="4"/>
  <c r="Z533" i="4"/>
  <c r="AK533" i="4"/>
  <c r="AH533" i="4"/>
  <c r="AN533" i="4"/>
  <c r="AL166" i="4"/>
  <c r="AL898" i="4"/>
  <c r="AL1098" i="4"/>
  <c r="AL288" i="4"/>
  <c r="AL355" i="4"/>
  <c r="AO669" i="4"/>
  <c r="AK669" i="4"/>
  <c r="AH669" i="4"/>
  <c r="AA669" i="4"/>
  <c r="AG669" i="4"/>
  <c r="Z669" i="4"/>
  <c r="AD669" i="4"/>
  <c r="AB669" i="4"/>
  <c r="AN669" i="4"/>
  <c r="AM669" i="4"/>
  <c r="AI669" i="4"/>
  <c r="AD1086" i="4"/>
  <c r="Z1086" i="4"/>
  <c r="AA1086" i="4"/>
  <c r="AI1086" i="4"/>
  <c r="AK1086" i="4"/>
  <c r="AG1086" i="4"/>
  <c r="AM1086" i="4"/>
  <c r="AB1086" i="4"/>
  <c r="AO1086" i="4"/>
  <c r="AN1086" i="4"/>
  <c r="AH1086" i="4"/>
  <c r="AK1242" i="4"/>
  <c r="AN1242" i="4"/>
  <c r="AB1242" i="4"/>
  <c r="AA1242" i="4"/>
  <c r="AH1242" i="4"/>
  <c r="AM1242" i="4"/>
  <c r="AO1242" i="4"/>
  <c r="AD1242" i="4"/>
  <c r="AG1242" i="4"/>
  <c r="AI1242" i="4"/>
  <c r="Z1242" i="4"/>
  <c r="AG497" i="4"/>
  <c r="AB497" i="4"/>
  <c r="AH497" i="4"/>
  <c r="AA497" i="4"/>
  <c r="AK497" i="4"/>
  <c r="Z497" i="4"/>
  <c r="AD497" i="4"/>
  <c r="AI497" i="4"/>
  <c r="AO497" i="4"/>
  <c r="AN497" i="4"/>
  <c r="AM497" i="4"/>
  <c r="AL1719" i="4"/>
  <c r="AM933" i="4"/>
  <c r="AB933" i="4"/>
  <c r="AG933" i="4"/>
  <c r="AA933" i="4"/>
  <c r="AI933" i="4"/>
  <c r="AN933" i="4"/>
  <c r="AK933" i="4"/>
  <c r="Z933" i="4"/>
  <c r="AD933" i="4"/>
  <c r="AH933" i="4"/>
  <c r="AO933" i="4"/>
  <c r="AD617" i="4"/>
  <c r="AG617" i="4"/>
  <c r="AM617" i="4"/>
  <c r="AI617" i="4"/>
  <c r="AH617" i="4"/>
  <c r="AA617" i="4"/>
  <c r="AN617" i="4"/>
  <c r="AO617" i="4"/>
  <c r="Z617" i="4"/>
  <c r="AB617" i="4"/>
  <c r="AK617" i="4"/>
  <c r="AI1075" i="4"/>
  <c r="AN1075" i="4"/>
  <c r="AH1075" i="4"/>
  <c r="AK1075" i="4"/>
  <c r="AB1075" i="4"/>
  <c r="AD1075" i="4"/>
  <c r="AO1075" i="4"/>
  <c r="AG1075" i="4"/>
  <c r="AM1075" i="4"/>
  <c r="AA1075" i="4"/>
  <c r="Z1075" i="4"/>
  <c r="AA894" i="4"/>
  <c r="AG894" i="4"/>
  <c r="AI894" i="4"/>
  <c r="Z894" i="4"/>
  <c r="AM894" i="4"/>
  <c r="AO894" i="4"/>
  <c r="AB894" i="4"/>
  <c r="AK894" i="4"/>
  <c r="AD894" i="4"/>
  <c r="AN894" i="4"/>
  <c r="AH894" i="4"/>
  <c r="AL109" i="4"/>
  <c r="AL951" i="4"/>
  <c r="AL1457" i="4"/>
  <c r="AL1230" i="4"/>
  <c r="AL132" i="4"/>
  <c r="AL187" i="4"/>
  <c r="AO372" i="4"/>
  <c r="AH372" i="4"/>
  <c r="AG372" i="4"/>
  <c r="AB372" i="4"/>
  <c r="AK372" i="4"/>
  <c r="AD372" i="4"/>
  <c r="Z372" i="4"/>
  <c r="AN372" i="4"/>
  <c r="AM372" i="4"/>
  <c r="AA372" i="4"/>
  <c r="AI372" i="4"/>
  <c r="AL546" i="4"/>
  <c r="AN207" i="4"/>
  <c r="AO207" i="4"/>
  <c r="AD207" i="4"/>
  <c r="AK207" i="4"/>
  <c r="AG207" i="4"/>
  <c r="AA207" i="4"/>
  <c r="AM207" i="4"/>
  <c r="AH207" i="4"/>
  <c r="AB207" i="4"/>
  <c r="Z207" i="4"/>
  <c r="AI207" i="4"/>
  <c r="AO963" i="4"/>
  <c r="AK963" i="4"/>
  <c r="AI963" i="4"/>
  <c r="AN963" i="4"/>
  <c r="AG963" i="4"/>
  <c r="AB963" i="4"/>
  <c r="AH963" i="4"/>
  <c r="AA963" i="4"/>
  <c r="Z963" i="4"/>
  <c r="AM963" i="4"/>
  <c r="AD963" i="4"/>
  <c r="AL576" i="4"/>
  <c r="Z875" i="4"/>
  <c r="AI875" i="4"/>
  <c r="AA875" i="4"/>
  <c r="AH875" i="4"/>
  <c r="AB875" i="4"/>
  <c r="AG875" i="4"/>
  <c r="AM875" i="4"/>
  <c r="AO875" i="4"/>
  <c r="AD875" i="4"/>
  <c r="AK875" i="4"/>
  <c r="AN875" i="4"/>
  <c r="AL1102" i="4"/>
  <c r="AM733" i="4"/>
  <c r="AI733" i="4"/>
  <c r="AA733" i="4"/>
  <c r="AN733" i="4"/>
  <c r="AG733" i="4"/>
  <c r="Z733" i="4"/>
  <c r="AB733" i="4"/>
  <c r="AK733" i="4"/>
  <c r="AD733" i="4"/>
  <c r="AH733" i="4"/>
  <c r="AO733" i="4"/>
  <c r="AN903" i="4"/>
  <c r="AM903" i="4"/>
  <c r="AA903" i="4"/>
  <c r="AK903" i="4"/>
  <c r="AO903" i="4"/>
  <c r="AH903" i="4"/>
  <c r="AD903" i="4"/>
  <c r="AG903" i="4"/>
  <c r="AB903" i="4"/>
  <c r="AI903" i="4"/>
  <c r="Z903" i="4"/>
  <c r="AG479" i="4"/>
  <c r="AO479" i="4"/>
  <c r="AK479" i="4"/>
  <c r="Z479" i="4"/>
  <c r="AN479" i="4"/>
  <c r="AM479" i="4"/>
  <c r="AD479" i="4"/>
  <c r="AH479" i="4"/>
  <c r="AB479" i="4"/>
  <c r="AA479" i="4"/>
  <c r="AI479" i="4"/>
  <c r="AG443" i="4"/>
  <c r="AK443" i="4"/>
  <c r="AN443" i="4"/>
  <c r="Z443" i="4"/>
  <c r="AI443" i="4"/>
  <c r="AM443" i="4"/>
  <c r="AA443" i="4"/>
  <c r="AB443" i="4"/>
  <c r="AO443" i="4"/>
  <c r="AH443" i="4"/>
  <c r="AD443" i="4"/>
  <c r="AO959" i="4"/>
  <c r="AD959" i="4"/>
  <c r="AK959" i="4"/>
  <c r="AG959" i="4"/>
  <c r="AI959" i="4"/>
  <c r="Z959" i="4"/>
  <c r="AB959" i="4"/>
  <c r="AN959" i="4"/>
  <c r="AM959" i="4"/>
  <c r="AH959" i="4"/>
  <c r="AA959" i="4"/>
  <c r="AL970" i="4"/>
  <c r="AD588" i="4"/>
  <c r="AI588" i="4"/>
  <c r="AK588" i="4"/>
  <c r="AA588" i="4"/>
  <c r="AB588" i="4"/>
  <c r="AN588" i="4"/>
  <c r="AM588" i="4"/>
  <c r="Z588" i="4"/>
  <c r="AH588" i="4"/>
  <c r="AO588" i="4"/>
  <c r="AG588" i="4"/>
  <c r="AH298" i="4"/>
  <c r="AB298" i="4"/>
  <c r="AK298" i="4"/>
  <c r="AM298" i="4"/>
  <c r="AO298" i="4"/>
  <c r="AD298" i="4"/>
  <c r="AG298" i="4"/>
  <c r="Z298" i="4"/>
  <c r="AA298" i="4"/>
  <c r="AN298" i="4"/>
  <c r="AI298" i="4"/>
  <c r="AM699" i="4"/>
  <c r="AH699" i="4"/>
  <c r="AO699" i="4"/>
  <c r="AB699" i="4"/>
  <c r="AN699" i="4"/>
  <c r="AA699" i="4"/>
  <c r="AI699" i="4"/>
  <c r="AK699" i="4"/>
  <c r="AG699" i="4"/>
  <c r="Z699" i="4"/>
  <c r="AD699" i="4"/>
  <c r="AG1527" i="4"/>
  <c r="AO1527" i="4"/>
  <c r="AH1527" i="4"/>
  <c r="AM1527" i="4"/>
  <c r="AN1527" i="4"/>
  <c r="AD1527" i="4"/>
  <c r="AB1527" i="4"/>
  <c r="AK1527" i="4"/>
  <c r="AI1527" i="4"/>
  <c r="Z1527" i="4"/>
  <c r="AA1527" i="4"/>
  <c r="AL958" i="4"/>
  <c r="AL485" i="4"/>
  <c r="AG480" i="4"/>
  <c r="AH480" i="4"/>
  <c r="AA480" i="4"/>
  <c r="AO480" i="4"/>
  <c r="AK480" i="4"/>
  <c r="AN480" i="4"/>
  <c r="AD480" i="4"/>
  <c r="AI480" i="4"/>
  <c r="Z480" i="4"/>
  <c r="AM480" i="4"/>
  <c r="AB480" i="4"/>
  <c r="AG1517" i="4"/>
  <c r="AK1517" i="4"/>
  <c r="AD1517" i="4"/>
  <c r="AO1517" i="4"/>
  <c r="AI1517" i="4"/>
  <c r="Z1517" i="4"/>
  <c r="AB1517" i="4"/>
  <c r="AM1517" i="4"/>
  <c r="AA1517" i="4"/>
  <c r="AN1517" i="4"/>
  <c r="AH1517" i="4"/>
  <c r="AM1476" i="4"/>
  <c r="AN1476" i="4"/>
  <c r="AI1476" i="4"/>
  <c r="AO1476" i="4"/>
  <c r="AD1476" i="4"/>
  <c r="AH1476" i="4"/>
  <c r="Z1476" i="4"/>
  <c r="AB1476" i="4"/>
  <c r="AG1476" i="4"/>
  <c r="AA1476" i="4"/>
  <c r="AK1476" i="4"/>
  <c r="AM1685" i="4"/>
  <c r="Z1685" i="4"/>
  <c r="AI1685" i="4"/>
  <c r="AO1685" i="4"/>
  <c r="AK1685" i="4"/>
  <c r="AG1685" i="4"/>
  <c r="AA1685" i="4"/>
  <c r="AN1685" i="4"/>
  <c r="AH1685" i="4"/>
  <c r="AB1685" i="4"/>
  <c r="AD1685" i="4"/>
  <c r="AN821" i="4"/>
  <c r="Z821" i="4"/>
  <c r="AK821" i="4"/>
  <c r="AI821" i="4"/>
  <c r="AO821" i="4"/>
  <c r="AD821" i="4"/>
  <c r="AH821" i="4"/>
  <c r="AA821" i="4"/>
  <c r="AG821" i="4"/>
  <c r="AM821" i="4"/>
  <c r="AB1655" i="4"/>
  <c r="AN1655" i="4"/>
  <c r="AI1655" i="4"/>
  <c r="AH1655" i="4"/>
  <c r="AK1655" i="4"/>
  <c r="AO1655" i="4"/>
  <c r="AA1655" i="4"/>
  <c r="AD1655" i="4"/>
  <c r="AG1655" i="4"/>
  <c r="AM1655" i="4"/>
  <c r="Z1655" i="4"/>
  <c r="AA371" i="4"/>
  <c r="AK371" i="4"/>
  <c r="AN371" i="4"/>
  <c r="AG371" i="4"/>
  <c r="AO371" i="4"/>
  <c r="AH371" i="4"/>
  <c r="AM371" i="4"/>
  <c r="AI371" i="4"/>
  <c r="AD371" i="4"/>
  <c r="AB371" i="4"/>
  <c r="Z371" i="4"/>
  <c r="AL635" i="4"/>
  <c r="AD1556" i="4"/>
  <c r="AA1556" i="4"/>
  <c r="AK1556" i="4"/>
  <c r="AO1556" i="4"/>
  <c r="AG1556" i="4"/>
  <c r="AM1556" i="4"/>
  <c r="Z1556" i="4"/>
  <c r="AN1556" i="4"/>
  <c r="AH1556" i="4"/>
  <c r="AB1556" i="4"/>
  <c r="AI1556" i="4"/>
  <c r="AI906" i="4"/>
  <c r="AK906" i="4"/>
  <c r="AM906" i="4"/>
  <c r="AB906" i="4"/>
  <c r="AA906" i="4"/>
  <c r="AD906" i="4"/>
  <c r="AN906" i="4"/>
  <c r="Z906" i="4"/>
  <c r="AG906" i="4"/>
  <c r="AO906" i="4"/>
  <c r="AH906" i="4"/>
  <c r="AH1329" i="4"/>
  <c r="AO1329" i="4"/>
  <c r="AK1329" i="4"/>
  <c r="AB1329" i="4"/>
  <c r="AA1329" i="4"/>
  <c r="Z1329" i="4"/>
  <c r="AM1329" i="4"/>
  <c r="AG1329" i="4"/>
  <c r="AN1329" i="4"/>
  <c r="AD1329" i="4"/>
  <c r="AI1329" i="4"/>
  <c r="AB1506" i="4"/>
  <c r="AO1506" i="4"/>
  <c r="AD1506" i="4"/>
  <c r="AA1506" i="4"/>
  <c r="AN1506" i="4"/>
  <c r="AM1506" i="4"/>
  <c r="AK1506" i="4"/>
  <c r="AH1506" i="4"/>
  <c r="AG1506" i="4"/>
  <c r="AI1506" i="4"/>
  <c r="Z1506" i="4"/>
  <c r="AN1279" i="4"/>
  <c r="AK1279" i="4"/>
  <c r="AA1279" i="4"/>
  <c r="AB1279" i="4"/>
  <c r="AD1279" i="4"/>
  <c r="AO1279" i="4"/>
  <c r="AM1279" i="4"/>
  <c r="AG1279" i="4"/>
  <c r="Z1279" i="4"/>
  <c r="AH1279" i="4"/>
  <c r="AI1279" i="4"/>
  <c r="AH1739" i="4"/>
  <c r="AD1739" i="4"/>
  <c r="AN1739" i="4"/>
  <c r="AM1739" i="4"/>
  <c r="AK1739" i="4"/>
  <c r="AB1739" i="4"/>
  <c r="AO1739" i="4"/>
  <c r="AG1739" i="4"/>
  <c r="AA1739" i="4"/>
  <c r="AI1739" i="4"/>
  <c r="Z1739" i="4"/>
  <c r="AL602" i="4"/>
  <c r="AN1212" i="4"/>
  <c r="AG1212" i="4"/>
  <c r="Z1212" i="4"/>
  <c r="AO1212" i="4"/>
  <c r="AI1212" i="4"/>
  <c r="AK1212" i="4"/>
  <c r="AD1212" i="4"/>
  <c r="AB1212" i="4"/>
  <c r="AA1212" i="4"/>
  <c r="AH1212" i="4"/>
  <c r="AM1212" i="4"/>
  <c r="AL1541" i="4"/>
  <c r="AH1503" i="4"/>
  <c r="AN1503" i="4"/>
  <c r="AA1503" i="4"/>
  <c r="AD1503" i="4"/>
  <c r="Z1503" i="4"/>
  <c r="AI1503" i="4"/>
  <c r="AG1503" i="4"/>
  <c r="AB1503" i="4"/>
  <c r="AM1503" i="4"/>
  <c r="AO1503" i="4"/>
  <c r="AK1503" i="4"/>
  <c r="AL977" i="4"/>
  <c r="AL1073" i="4"/>
  <c r="AN1019" i="4"/>
  <c r="AG1019" i="4"/>
  <c r="AB1019" i="4"/>
  <c r="AA1019" i="4"/>
  <c r="AM1019" i="4"/>
  <c r="AO1019" i="4"/>
  <c r="AK1019" i="4"/>
  <c r="AI1019" i="4"/>
  <c r="AH1019" i="4"/>
  <c r="Z1019" i="4"/>
  <c r="AD1019" i="4"/>
  <c r="AL495" i="4"/>
  <c r="AN359" i="4"/>
  <c r="AO359" i="4"/>
  <c r="AK359" i="4"/>
  <c r="Z359" i="4"/>
  <c r="AG359" i="4"/>
  <c r="AD359" i="4"/>
  <c r="AB359" i="4"/>
  <c r="AA359" i="4"/>
  <c r="AI359" i="4"/>
  <c r="AH359" i="4"/>
  <c r="AM359" i="4"/>
  <c r="AI1450" i="4"/>
  <c r="AG1450" i="4"/>
  <c r="AH1450" i="4"/>
  <c r="AA1450" i="4"/>
  <c r="AO1450" i="4"/>
  <c r="AM1450" i="4"/>
  <c r="AD1450" i="4"/>
  <c r="AB1450" i="4"/>
  <c r="Z1450" i="4"/>
  <c r="AN1450" i="4"/>
  <c r="AK1450" i="4"/>
  <c r="AA571" i="4"/>
  <c r="Z571" i="4"/>
  <c r="AN571" i="4"/>
  <c r="AO571" i="4"/>
  <c r="AG571" i="4"/>
  <c r="AD571" i="4"/>
  <c r="AM571" i="4"/>
  <c r="AH571" i="4"/>
  <c r="AB571" i="4"/>
  <c r="AK571" i="4"/>
  <c r="AI571" i="4"/>
  <c r="AM222" i="4"/>
  <c r="AN222" i="4"/>
  <c r="AD222" i="4"/>
  <c r="AK222" i="4"/>
  <c r="Z222" i="4"/>
  <c r="AA222" i="4"/>
  <c r="AG222" i="4"/>
  <c r="AH222" i="4"/>
  <c r="AI222" i="4"/>
  <c r="AO222" i="4"/>
  <c r="AB459" i="4"/>
  <c r="Z459" i="4"/>
  <c r="AA459" i="4"/>
  <c r="AK459" i="4"/>
  <c r="AN459" i="4"/>
  <c r="AG459" i="4"/>
  <c r="AO459" i="4"/>
  <c r="AI459" i="4"/>
  <c r="AH459" i="4"/>
  <c r="AM459" i="4"/>
  <c r="AD459" i="4"/>
  <c r="Z1582" i="4"/>
  <c r="AG1582" i="4"/>
  <c r="AD1582" i="4"/>
  <c r="AO1582" i="4"/>
  <c r="AB1582" i="4"/>
  <c r="AI1582" i="4"/>
  <c r="AA1582" i="4"/>
  <c r="AK1582" i="4"/>
  <c r="AM1582" i="4"/>
  <c r="AN1582" i="4"/>
  <c r="AH1582" i="4"/>
  <c r="AL126" i="4"/>
  <c r="AL986" i="4"/>
  <c r="AL161" i="4"/>
  <c r="AH1092" i="4"/>
  <c r="AN1092" i="4"/>
  <c r="AA1092" i="4"/>
  <c r="AD1092" i="4"/>
  <c r="Z1092" i="4"/>
  <c r="AB1092" i="4"/>
  <c r="AK1092" i="4"/>
  <c r="AI1092" i="4"/>
  <c r="AM1092" i="4"/>
  <c r="AO1092" i="4"/>
  <c r="AG1092" i="4"/>
  <c r="AG1288" i="4"/>
  <c r="AN1288" i="4"/>
  <c r="AA1288" i="4"/>
  <c r="AI1288" i="4"/>
  <c r="AH1288" i="4"/>
  <c r="AB1288" i="4"/>
  <c r="AK1288" i="4"/>
  <c r="Z1288" i="4"/>
  <c r="AM1288" i="4"/>
  <c r="AO1288" i="4"/>
  <c r="AD1288" i="4"/>
  <c r="AG1135" i="4"/>
  <c r="AK1135" i="4"/>
  <c r="AN1135" i="4"/>
  <c r="AB1135" i="4"/>
  <c r="AI1135" i="4"/>
  <c r="AD1135" i="4"/>
  <c r="AM1135" i="4"/>
  <c r="AO1135" i="4"/>
  <c r="AH1135" i="4"/>
  <c r="AA1135" i="4"/>
  <c r="Z1135" i="4"/>
  <c r="AN1152" i="4"/>
  <c r="AM1152" i="4"/>
  <c r="AK1152" i="4"/>
  <c r="Z1152" i="4"/>
  <c r="AD1152" i="4"/>
  <c r="AH1152" i="4"/>
  <c r="AG1152" i="4"/>
  <c r="AI1152" i="4"/>
  <c r="AA1152" i="4"/>
  <c r="AB1152" i="4"/>
  <c r="AO1152" i="4"/>
  <c r="AL498" i="4"/>
  <c r="AD1466" i="4"/>
  <c r="AH1466" i="4"/>
  <c r="Z1466" i="4"/>
  <c r="AK1466" i="4"/>
  <c r="AA1466" i="4"/>
  <c r="AB1466" i="4"/>
  <c r="AO1466" i="4"/>
  <c r="AN1466" i="4"/>
  <c r="AM1466" i="4"/>
  <c r="AI1466" i="4"/>
  <c r="AG1466" i="4"/>
  <c r="AL786" i="4"/>
  <c r="AL335" i="4"/>
  <c r="AO1578" i="4"/>
  <c r="Z1578" i="4"/>
  <c r="AA1578" i="4"/>
  <c r="AN1578" i="4"/>
  <c r="AK1578" i="4"/>
  <c r="AB1578" i="4"/>
  <c r="AH1578" i="4"/>
  <c r="AD1578" i="4"/>
  <c r="AM1578" i="4"/>
  <c r="AG1578" i="4"/>
  <c r="AI1578" i="4"/>
  <c r="AL197" i="4"/>
  <c r="AN1327" i="4"/>
  <c r="AO1327" i="4"/>
  <c r="AA1327" i="4"/>
  <c r="AD1327" i="4"/>
  <c r="AM1327" i="4"/>
  <c r="AB1327" i="4"/>
  <c r="AI1327" i="4"/>
  <c r="AH1327" i="4"/>
  <c r="Z1327" i="4"/>
  <c r="AK1327" i="4"/>
  <c r="AG1327" i="4"/>
  <c r="AI1170" i="4"/>
  <c r="AB1170" i="4"/>
  <c r="AH1170" i="4"/>
  <c r="AA1170" i="4"/>
  <c r="AK1170" i="4"/>
  <c r="AN1170" i="4"/>
  <c r="AG1170" i="4"/>
  <c r="Z1170" i="4"/>
  <c r="AD1170" i="4"/>
  <c r="AM1170" i="4"/>
  <c r="AO1170" i="4"/>
  <c r="Z1700" i="4"/>
  <c r="AN1700" i="4"/>
  <c r="AK1700" i="4"/>
  <c r="AD1700" i="4"/>
  <c r="AM1700" i="4"/>
  <c r="AG1700" i="4"/>
  <c r="AH1700" i="4"/>
  <c r="AA1700" i="4"/>
  <c r="AB1700" i="4"/>
  <c r="AO1700" i="4"/>
  <c r="AI1700" i="4"/>
  <c r="AL1196" i="4"/>
  <c r="AL1706" i="4"/>
  <c r="AL162" i="4"/>
  <c r="AL1385" i="4"/>
  <c r="AL1557" i="4"/>
  <c r="AK1464" i="4"/>
  <c r="AO1464" i="4"/>
  <c r="AI1464" i="4"/>
  <c r="Z1464" i="4"/>
  <c r="AH1464" i="4"/>
  <c r="AB1464" i="4"/>
  <c r="AM1464" i="4"/>
  <c r="AG1464" i="4"/>
  <c r="AA1464" i="4"/>
  <c r="AD1464" i="4"/>
  <c r="AN1464" i="4"/>
  <c r="AK432" i="4"/>
  <c r="AI432" i="4"/>
  <c r="AH432" i="4"/>
  <c r="AG432" i="4"/>
  <c r="AN432" i="4"/>
  <c r="Z432" i="4"/>
  <c r="AB432" i="4"/>
  <c r="AD432" i="4"/>
  <c r="AA432" i="4"/>
  <c r="AM432" i="4"/>
  <c r="AO432" i="4"/>
  <c r="AL1154" i="4"/>
  <c r="AL358" i="4"/>
  <c r="AN976" i="4"/>
  <c r="Z976" i="4"/>
  <c r="AI976" i="4"/>
  <c r="AO976" i="4"/>
  <c r="AG976" i="4"/>
  <c r="AA976" i="4"/>
  <c r="AD976" i="4"/>
  <c r="AK976" i="4"/>
  <c r="AH976" i="4"/>
  <c r="AB976" i="4"/>
  <c r="AM976" i="4"/>
  <c r="AD1665" i="4"/>
  <c r="AK1665" i="4"/>
  <c r="AN1665" i="4"/>
  <c r="Z1665" i="4"/>
  <c r="AG1665" i="4"/>
  <c r="AB1665" i="4"/>
  <c r="AM1665" i="4"/>
  <c r="AI1665" i="4"/>
  <c r="AH1665" i="4"/>
  <c r="AO1665" i="4"/>
  <c r="AA1665" i="4"/>
  <c r="AO1138" i="4"/>
  <c r="AI1138" i="4"/>
  <c r="AK1138" i="4"/>
  <c r="AN1138" i="4"/>
  <c r="AA1138" i="4"/>
  <c r="AM1138" i="4"/>
  <c r="AD1138" i="4"/>
  <c r="AG1138" i="4"/>
  <c r="AH1138" i="4"/>
  <c r="Z1138" i="4"/>
  <c r="AB1138" i="4"/>
  <c r="AM688" i="4"/>
  <c r="AN688" i="4"/>
  <c r="AH688" i="4"/>
  <c r="AI688" i="4"/>
  <c r="AK688" i="4"/>
  <c r="AO688" i="4"/>
  <c r="AB688" i="4"/>
  <c r="AA688" i="4"/>
  <c r="AG688" i="4"/>
  <c r="Z688" i="4"/>
  <c r="AD688" i="4"/>
  <c r="AN1703" i="4"/>
  <c r="AG1703" i="4"/>
  <c r="AI1703" i="4"/>
  <c r="AM1703" i="4"/>
  <c r="AO1703" i="4"/>
  <c r="AK1703" i="4"/>
  <c r="AD1703" i="4"/>
  <c r="AA1703" i="4"/>
  <c r="Z1703" i="4"/>
  <c r="AH1703" i="4"/>
  <c r="AB1703" i="4"/>
  <c r="AN926" i="4"/>
  <c r="AA926" i="4"/>
  <c r="AB926" i="4"/>
  <c r="Z926" i="4"/>
  <c r="AD926" i="4"/>
  <c r="AM926" i="4"/>
  <c r="AI926" i="4"/>
  <c r="AH926" i="4"/>
  <c r="AK926" i="4"/>
  <c r="AG926" i="4"/>
  <c r="AO926" i="4"/>
  <c r="AM575" i="4"/>
  <c r="AK575" i="4"/>
  <c r="AD575" i="4"/>
  <c r="AI575" i="4"/>
  <c r="AG575" i="4"/>
  <c r="Z575" i="4"/>
  <c r="AB575" i="4"/>
  <c r="AO575" i="4"/>
  <c r="AA575" i="4"/>
  <c r="AN575" i="4"/>
  <c r="AH575" i="4"/>
  <c r="AL652" i="4"/>
  <c r="AM1691" i="4"/>
  <c r="AN1691" i="4"/>
  <c r="AK1691" i="4"/>
  <c r="AG1691" i="4"/>
  <c r="AI1691" i="4"/>
  <c r="AD1691" i="4"/>
  <c r="AB1691" i="4"/>
  <c r="AO1691" i="4"/>
  <c r="AH1691" i="4"/>
  <c r="AA1691" i="4"/>
  <c r="Z1691" i="4"/>
  <c r="AG686" i="4"/>
  <c r="AK686" i="4"/>
  <c r="AI686" i="4"/>
  <c r="AA686" i="4"/>
  <c r="Z686" i="4"/>
  <c r="AM686" i="4"/>
  <c r="AD686" i="4"/>
  <c r="AH686" i="4"/>
  <c r="AO686" i="4"/>
  <c r="AN686" i="4"/>
  <c r="AB686" i="4"/>
  <c r="AH1184" i="4"/>
  <c r="AM1184" i="4"/>
  <c r="AA1184" i="4"/>
  <c r="AK1184" i="4"/>
  <c r="Z1184" i="4"/>
  <c r="AI1184" i="4"/>
  <c r="AB1184" i="4"/>
  <c r="AN1184" i="4"/>
  <c r="AO1184" i="4"/>
  <c r="AD1184" i="4"/>
  <c r="AG1184" i="4"/>
  <c r="AA785" i="4"/>
  <c r="AH785" i="4"/>
  <c r="AM785" i="4"/>
  <c r="AD785" i="4"/>
  <c r="AO785" i="4"/>
  <c r="Z785" i="4"/>
  <c r="AI785" i="4"/>
  <c r="AB785" i="4"/>
  <c r="AG785" i="4"/>
  <c r="AN785" i="4"/>
  <c r="AK785" i="4"/>
  <c r="AL348" i="4"/>
  <c r="AL221" i="4"/>
  <c r="AA1561" i="4"/>
  <c r="AB1561" i="4"/>
  <c r="AG1561" i="4"/>
  <c r="AM1561" i="4"/>
  <c r="AK1561" i="4"/>
  <c r="AN1561" i="4"/>
  <c r="Z1561" i="4"/>
  <c r="AH1561" i="4"/>
  <c r="AI1561" i="4"/>
  <c r="AD1561" i="4"/>
  <c r="AO1561" i="4"/>
  <c r="AO166" i="4"/>
  <c r="AG166" i="4"/>
  <c r="AB166" i="4"/>
  <c r="AM166" i="4"/>
  <c r="AK166" i="4"/>
  <c r="AH166" i="4"/>
  <c r="AN166" i="4"/>
  <c r="AI166" i="4"/>
  <c r="AA166" i="4"/>
  <c r="Z166" i="4"/>
  <c r="AD166" i="4"/>
  <c r="AL725" i="4"/>
  <c r="AN893" i="4"/>
  <c r="AK893" i="4"/>
  <c r="AO893" i="4"/>
  <c r="Z893" i="4"/>
  <c r="AB893" i="4"/>
  <c r="AI893" i="4"/>
  <c r="AH893" i="4"/>
  <c r="AD893" i="4"/>
  <c r="AM893" i="4"/>
  <c r="AG893" i="4"/>
  <c r="AA893" i="4"/>
  <c r="AG1018" i="4"/>
  <c r="Z1018" i="4"/>
  <c r="AA1018" i="4"/>
  <c r="AO1018" i="4"/>
  <c r="AM1018" i="4"/>
  <c r="AK1018" i="4"/>
  <c r="AN1018" i="4"/>
  <c r="AD1018" i="4"/>
  <c r="AH1018" i="4"/>
  <c r="AI1018" i="4"/>
  <c r="AB1018" i="4"/>
  <c r="AL904" i="4"/>
  <c r="AL984" i="4"/>
  <c r="AL1262" i="4"/>
  <c r="AK455" i="4"/>
  <c r="AB455" i="4"/>
  <c r="AI455" i="4"/>
  <c r="Z455" i="4"/>
  <c r="AA455" i="4"/>
  <c r="AM455" i="4"/>
  <c r="AO455" i="4"/>
  <c r="AG455" i="4"/>
  <c r="AD455" i="4"/>
  <c r="AH455" i="4"/>
  <c r="AN455" i="4"/>
  <c r="AB1719" i="4"/>
  <c r="AM1719" i="4"/>
  <c r="AI1719" i="4"/>
  <c r="AD1719" i="4"/>
  <c r="AA1719" i="4"/>
  <c r="Z1719" i="4"/>
  <c r="AN1719" i="4"/>
  <c r="AG1719" i="4"/>
  <c r="AO1719" i="4"/>
  <c r="AH1719" i="4"/>
  <c r="AK1719" i="4"/>
  <c r="AL1006" i="4"/>
  <c r="Z719" i="4"/>
  <c r="AO719" i="4"/>
  <c r="AN719" i="4"/>
  <c r="AA719" i="4"/>
  <c r="AH719" i="4"/>
  <c r="AK719" i="4"/>
  <c r="AG719" i="4"/>
  <c r="AI719" i="4"/>
  <c r="AD719" i="4"/>
  <c r="AM719" i="4"/>
  <c r="AB719" i="4"/>
  <c r="AL777" i="4"/>
  <c r="AA1126" i="4"/>
  <c r="AG1126" i="4"/>
  <c r="AO1126" i="4"/>
  <c r="AI1126" i="4"/>
  <c r="Z1126" i="4"/>
  <c r="AK1126" i="4"/>
  <c r="AN1126" i="4"/>
  <c r="AB1126" i="4"/>
  <c r="AH1126" i="4"/>
  <c r="AD1126" i="4"/>
  <c r="AM1126" i="4"/>
  <c r="AL320" i="4"/>
  <c r="AL1708" i="4"/>
  <c r="AL1620" i="4"/>
  <c r="AL102" i="4"/>
  <c r="Z900" i="4"/>
  <c r="AI900" i="4"/>
  <c r="AG900" i="4"/>
  <c r="AA900" i="4"/>
  <c r="AM900" i="4"/>
  <c r="AO900" i="4"/>
  <c r="AB900" i="4"/>
  <c r="AK900" i="4"/>
  <c r="AH900" i="4"/>
  <c r="AN900" i="4"/>
  <c r="AD900" i="4"/>
  <c r="AA1479" i="4"/>
  <c r="AD1479" i="4"/>
  <c r="AK1479" i="4"/>
  <c r="AG1479" i="4"/>
  <c r="AB1479" i="4"/>
  <c r="AO1479" i="4"/>
  <c r="AM1479" i="4"/>
  <c r="AH1479" i="4"/>
  <c r="AI1479" i="4"/>
  <c r="Z1479" i="4"/>
  <c r="AN1479" i="4"/>
  <c r="AL821" i="4"/>
  <c r="AL722" i="4"/>
  <c r="AK1440" i="4"/>
  <c r="AO1440" i="4"/>
  <c r="Z1440" i="4"/>
  <c r="AG1440" i="4"/>
  <c r="AH1440" i="4"/>
  <c r="AA1440" i="4"/>
  <c r="AD1440" i="4"/>
  <c r="AN1440" i="4"/>
  <c r="AB1440" i="4"/>
  <c r="AM1440" i="4"/>
  <c r="AI1440" i="4"/>
  <c r="AL324" i="4"/>
  <c r="AL605" i="4"/>
  <c r="AL220" i="4"/>
  <c r="AH1574" i="4"/>
  <c r="AA1574" i="4"/>
  <c r="AD1574" i="4"/>
  <c r="AB1574" i="4"/>
  <c r="AK1574" i="4"/>
  <c r="AN1574" i="4"/>
  <c r="AM1574" i="4"/>
  <c r="Z1574" i="4"/>
  <c r="AG1574" i="4"/>
  <c r="AO1574" i="4"/>
  <c r="AI1574" i="4"/>
  <c r="AK404" i="4"/>
  <c r="AG404" i="4"/>
  <c r="AB404" i="4"/>
  <c r="AA404" i="4"/>
  <c r="AI404" i="4"/>
  <c r="Z404" i="4"/>
  <c r="AO404" i="4"/>
  <c r="AN404" i="4"/>
  <c r="AM404" i="4"/>
  <c r="AD404" i="4"/>
  <c r="AH404" i="4"/>
  <c r="AM1134" i="4"/>
  <c r="AB1134" i="4"/>
  <c r="AA1134" i="4"/>
  <c r="AG1134" i="4"/>
  <c r="AD1134" i="4"/>
  <c r="AK1134" i="4"/>
  <c r="AO1134" i="4"/>
  <c r="Z1134" i="4"/>
  <c r="AI1134" i="4"/>
  <c r="AN1134" i="4"/>
  <c r="AH1134" i="4"/>
  <c r="AD1010" i="4"/>
  <c r="AO1010" i="4"/>
  <c r="AA1010" i="4"/>
  <c r="AB1010" i="4"/>
  <c r="Z1010" i="4"/>
  <c r="AI1010" i="4"/>
  <c r="AK1010" i="4"/>
  <c r="AG1010" i="4"/>
  <c r="AM1010" i="4"/>
  <c r="AH1010" i="4"/>
  <c r="AN1010" i="4"/>
  <c r="Z185" i="4"/>
  <c r="AA185" i="4"/>
  <c r="AM185" i="4"/>
  <c r="AN185" i="4"/>
  <c r="AD185" i="4"/>
  <c r="AO185" i="4"/>
  <c r="AH185" i="4"/>
  <c r="AK185" i="4"/>
  <c r="AG185" i="4"/>
  <c r="AI185" i="4"/>
  <c r="AB185" i="4"/>
  <c r="AL497" i="4"/>
  <c r="AH634" i="4"/>
  <c r="AM634" i="4"/>
  <c r="AO634" i="4"/>
  <c r="AI634" i="4"/>
  <c r="Z634" i="4"/>
  <c r="AD634" i="4"/>
  <c r="AN634" i="4"/>
  <c r="AK634" i="4"/>
  <c r="AB634" i="4"/>
  <c r="AA634" i="4"/>
  <c r="AG634" i="4"/>
  <c r="AL1515" i="4"/>
  <c r="AL550" i="4"/>
  <c r="Z1296" i="4"/>
  <c r="AN1296" i="4"/>
  <c r="AM1296" i="4"/>
  <c r="AK1296" i="4"/>
  <c r="AG1296" i="4"/>
  <c r="AH1296" i="4"/>
  <c r="AB1296" i="4"/>
  <c r="AA1296" i="4"/>
  <c r="AD1296" i="4"/>
  <c r="AI1296" i="4"/>
  <c r="AO1296" i="4"/>
  <c r="AD1307" i="4"/>
  <c r="Z1307" i="4"/>
  <c r="AM1307" i="4"/>
  <c r="AH1307" i="4"/>
  <c r="AB1307" i="4"/>
  <c r="AK1307" i="4"/>
  <c r="AO1307" i="4"/>
  <c r="AI1307" i="4"/>
  <c r="AA1307" i="4"/>
  <c r="AG1307" i="4"/>
  <c r="AN1307" i="4"/>
  <c r="AL291" i="4"/>
  <c r="AL513" i="4"/>
  <c r="AO1047" i="4"/>
  <c r="AG1047" i="4"/>
  <c r="AB1047" i="4"/>
  <c r="Z1047" i="4"/>
  <c r="AA1047" i="4"/>
  <c r="AM1047" i="4"/>
  <c r="AN1047" i="4"/>
  <c r="AI1047" i="4"/>
  <c r="AH1047" i="4"/>
  <c r="AD1047" i="4"/>
  <c r="AK1047" i="4"/>
  <c r="AG1110" i="4"/>
  <c r="AA1110" i="4"/>
  <c r="AM1110" i="4"/>
  <c r="AD1110" i="4"/>
  <c r="AK1110" i="4"/>
  <c r="AO1110" i="4"/>
  <c r="AI1110" i="4"/>
  <c r="AB1110" i="4"/>
  <c r="AH1110" i="4"/>
  <c r="Z1110" i="4"/>
  <c r="AN1110" i="4"/>
  <c r="AL279" i="4"/>
  <c r="AK1225" i="4"/>
  <c r="Z1225" i="4"/>
  <c r="AB1225" i="4"/>
  <c r="AO1225" i="4"/>
  <c r="AG1225" i="4"/>
  <c r="AD1225" i="4"/>
  <c r="AA1225" i="4"/>
  <c r="AN1225" i="4"/>
  <c r="AI1225" i="4"/>
  <c r="AH1225" i="4"/>
  <c r="AM1225" i="4"/>
  <c r="AL565" i="4"/>
  <c r="AL1152" i="4"/>
  <c r="Z270" i="4"/>
  <c r="AA270" i="4"/>
  <c r="AN270" i="4"/>
  <c r="AG270" i="4"/>
  <c r="AD270" i="4"/>
  <c r="AB270" i="4"/>
  <c r="AK270" i="4"/>
  <c r="AI270" i="4"/>
  <c r="AH270" i="4"/>
  <c r="AO270" i="4"/>
  <c r="AM270" i="4"/>
  <c r="AG387" i="4"/>
  <c r="AA387" i="4"/>
  <c r="AB387" i="4"/>
  <c r="Z387" i="4"/>
  <c r="AN387" i="4"/>
  <c r="AO387" i="4"/>
  <c r="AD387" i="4"/>
  <c r="AM387" i="4"/>
  <c r="AI387" i="4"/>
  <c r="AH387" i="4"/>
  <c r="AK387" i="4"/>
  <c r="AL1167" i="4"/>
  <c r="AL149" i="4"/>
  <c r="AK1308" i="4"/>
  <c r="AO1308" i="4"/>
  <c r="AD1308" i="4"/>
  <c r="AG1308" i="4"/>
  <c r="AB1308" i="4"/>
  <c r="AN1308" i="4"/>
  <c r="AI1308" i="4"/>
  <c r="Z1308" i="4"/>
  <c r="AA1308" i="4"/>
  <c r="AH1308" i="4"/>
  <c r="AM1308" i="4"/>
  <c r="AK813" i="4"/>
  <c r="AN813" i="4"/>
  <c r="AI813" i="4"/>
  <c r="AD813" i="4"/>
  <c r="AG813" i="4"/>
  <c r="AB813" i="4"/>
  <c r="AM813" i="4"/>
  <c r="AO813" i="4"/>
  <c r="Z813" i="4"/>
  <c r="AH813" i="4"/>
  <c r="AA813" i="4"/>
  <c r="AH148" i="4"/>
  <c r="AD148" i="4"/>
  <c r="AA148" i="4"/>
  <c r="AI148" i="4"/>
  <c r="AO148" i="4"/>
  <c r="AK148" i="4"/>
  <c r="AM148" i="4"/>
  <c r="AB148" i="4"/>
  <c r="AN148" i="4"/>
  <c r="AG148" i="4"/>
  <c r="Z148" i="4"/>
  <c r="AB1074" i="4"/>
  <c r="AH1074" i="4"/>
  <c r="Z1074" i="4"/>
  <c r="AK1074" i="4"/>
  <c r="AO1074" i="4"/>
  <c r="AM1074" i="4"/>
  <c r="AA1074" i="4"/>
  <c r="AI1074" i="4"/>
  <c r="AG1074" i="4"/>
  <c r="AN1074" i="4"/>
  <c r="AD1074" i="4"/>
  <c r="AL105" i="4"/>
  <c r="AM712" i="4"/>
  <c r="AA712" i="4"/>
  <c r="AD712" i="4"/>
  <c r="AI712" i="4"/>
  <c r="AK712" i="4"/>
  <c r="AG712" i="4"/>
  <c r="AO712" i="4"/>
  <c r="AH712" i="4"/>
  <c r="AN712" i="4"/>
  <c r="Z712" i="4"/>
  <c r="AB712" i="4"/>
  <c r="AD162" i="4"/>
  <c r="AI162" i="4"/>
  <c r="AG162" i="4"/>
  <c r="Z162" i="4"/>
  <c r="AK162" i="4"/>
  <c r="AB162" i="4"/>
  <c r="AH162" i="4"/>
  <c r="AN162" i="4"/>
  <c r="AM162" i="4"/>
  <c r="AO162" i="4"/>
  <c r="AA162" i="4"/>
  <c r="AA109" i="4"/>
  <c r="AN109" i="4"/>
  <c r="AD109" i="4"/>
  <c r="AO109" i="4"/>
  <c r="AB109" i="4"/>
  <c r="AM109" i="4"/>
  <c r="Z109" i="4"/>
  <c r="AG109" i="4"/>
  <c r="AK109" i="4"/>
  <c r="AH109" i="4"/>
  <c r="AI109" i="4"/>
  <c r="AL272" i="4"/>
  <c r="AL625" i="4"/>
  <c r="AD938" i="4"/>
  <c r="Z938" i="4"/>
  <c r="AK938" i="4"/>
  <c r="AG938" i="4"/>
  <c r="AB938" i="4"/>
  <c r="AN938" i="4"/>
  <c r="AA938" i="4"/>
  <c r="AH938" i="4"/>
  <c r="AO938" i="4"/>
  <c r="AM938" i="4"/>
  <c r="AI938" i="4"/>
  <c r="AM488" i="4"/>
  <c r="AN488" i="4"/>
  <c r="AG488" i="4"/>
  <c r="AA488" i="4"/>
  <c r="AI488" i="4"/>
  <c r="AB488" i="4"/>
  <c r="AK488" i="4"/>
  <c r="Z488" i="4"/>
  <c r="AH488" i="4"/>
  <c r="AO488" i="4"/>
  <c r="AD488" i="4"/>
  <c r="AB210" i="4"/>
  <c r="AN210" i="4"/>
  <c r="AH210" i="4"/>
  <c r="AK210" i="4"/>
  <c r="AD210" i="4"/>
  <c r="AI210" i="4"/>
  <c r="AO210" i="4"/>
  <c r="Z210" i="4"/>
  <c r="AM210" i="4"/>
  <c r="AA210" i="4"/>
  <c r="AG210" i="4"/>
  <c r="AL245" i="4"/>
  <c r="AB977" i="4"/>
  <c r="AN977" i="4"/>
  <c r="AH977" i="4"/>
  <c r="AK977" i="4"/>
  <c r="Z977" i="4"/>
  <c r="AD977" i="4"/>
  <c r="AG977" i="4"/>
  <c r="AA977" i="4"/>
  <c r="AO977" i="4"/>
  <c r="AM977" i="4"/>
  <c r="AI977" i="4"/>
  <c r="AO849" i="4"/>
  <c r="AM849" i="4"/>
  <c r="Z849" i="4"/>
  <c r="AH849" i="4"/>
  <c r="AB849" i="4"/>
  <c r="AA849" i="4"/>
  <c r="AG849" i="4"/>
  <c r="AN849" i="4"/>
  <c r="AD849" i="4"/>
  <c r="AI849" i="4"/>
  <c r="AK849" i="4"/>
  <c r="AK1304" i="4"/>
  <c r="AI1304" i="4"/>
  <c r="Z1304" i="4"/>
  <c r="AD1304" i="4"/>
  <c r="AA1304" i="4"/>
  <c r="AH1304" i="4"/>
  <c r="AN1304" i="4"/>
  <c r="AO1304" i="4"/>
  <c r="AG1304" i="4"/>
  <c r="AM1304" i="4"/>
  <c r="AB1304" i="4"/>
  <c r="AL939" i="4"/>
  <c r="Z1721" i="4"/>
  <c r="AI1721" i="4"/>
  <c r="AN1721" i="4"/>
  <c r="AO1721" i="4"/>
  <c r="AH1721" i="4"/>
  <c r="AM1721" i="4"/>
  <c r="AG1721" i="4"/>
  <c r="AK1721" i="4"/>
  <c r="AD1721" i="4"/>
  <c r="AA1721" i="4"/>
  <c r="AB1721" i="4"/>
  <c r="AH401" i="4"/>
  <c r="AN401" i="4"/>
  <c r="AD401" i="4"/>
  <c r="AB401" i="4"/>
  <c r="AK401" i="4"/>
  <c r="AO401" i="4"/>
  <c r="Z401" i="4"/>
  <c r="AM401" i="4"/>
  <c r="AI401" i="4"/>
  <c r="AA401" i="4"/>
  <c r="AG401" i="4"/>
  <c r="AH756" i="4"/>
  <c r="AB756" i="4"/>
  <c r="AI756" i="4"/>
  <c r="AK756" i="4"/>
  <c r="AD756" i="4"/>
  <c r="Z756" i="4"/>
  <c r="AA756" i="4"/>
  <c r="AM756" i="4"/>
  <c r="AN756" i="4"/>
  <c r="AG756" i="4"/>
  <c r="AO756" i="4"/>
  <c r="AL237" i="4"/>
  <c r="AI945" i="4"/>
  <c r="AB945" i="4"/>
  <c r="AD945" i="4"/>
  <c r="Z945" i="4"/>
  <c r="AN945" i="4"/>
  <c r="AK945" i="4"/>
  <c r="AA945" i="4"/>
  <c r="AO945" i="4"/>
  <c r="AG945" i="4"/>
  <c r="AM945" i="4"/>
  <c r="AH945" i="4"/>
  <c r="AA1639" i="4"/>
  <c r="AH1639" i="4"/>
  <c r="AN1639" i="4"/>
  <c r="AO1639" i="4"/>
  <c r="AI1639" i="4"/>
  <c r="AG1639" i="4"/>
  <c r="AM1639" i="4"/>
  <c r="AB1639" i="4"/>
  <c r="Z1639" i="4"/>
  <c r="AK1639" i="4"/>
  <c r="AD1639" i="4"/>
  <c r="Z1268" i="4"/>
  <c r="AG1268" i="4"/>
  <c r="AD1268" i="4"/>
  <c r="AI1268" i="4"/>
  <c r="AH1268" i="4"/>
  <c r="AM1268" i="4"/>
  <c r="AA1268" i="4"/>
  <c r="AB1268" i="4"/>
  <c r="AN1268" i="4"/>
  <c r="AO1268" i="4"/>
  <c r="AK1268" i="4"/>
  <c r="AH1136" i="4"/>
  <c r="AN1136" i="4"/>
  <c r="AI1136" i="4"/>
  <c r="AG1136" i="4"/>
  <c r="AD1136" i="4"/>
  <c r="AM1136" i="4"/>
  <c r="AB1136" i="4"/>
  <c r="AO1136" i="4"/>
  <c r="AA1136" i="4"/>
  <c r="AK1136" i="4"/>
  <c r="Z1136" i="4"/>
  <c r="AI1301" i="4"/>
  <c r="AB1301" i="4"/>
  <c r="AH1301" i="4"/>
  <c r="AM1301" i="4"/>
  <c r="AK1301" i="4"/>
  <c r="AN1301" i="4"/>
  <c r="AD1301" i="4"/>
  <c r="AA1301" i="4"/>
  <c r="Z1301" i="4"/>
  <c r="AG1301" i="4"/>
  <c r="AO1301" i="4"/>
  <c r="AM1482" i="4"/>
  <c r="AI1482" i="4"/>
  <c r="AD1482" i="4"/>
  <c r="AA1482" i="4"/>
  <c r="Z1482" i="4"/>
  <c r="AO1482" i="4"/>
  <c r="AG1482" i="4"/>
  <c r="AN1482" i="4"/>
  <c r="AB1482" i="4"/>
  <c r="AH1482" i="4"/>
  <c r="AK1482" i="4"/>
  <c r="AL526" i="4"/>
  <c r="AL198" i="4"/>
  <c r="AL250" i="4"/>
  <c r="AL1280" i="4"/>
  <c r="AL675" i="4"/>
  <c r="AI827" i="4"/>
  <c r="AA827" i="4"/>
  <c r="Z827" i="4"/>
  <c r="AN827" i="4"/>
  <c r="AM827" i="4"/>
  <c r="AB827" i="4"/>
  <c r="AH827" i="4"/>
  <c r="AG827" i="4"/>
  <c r="AD827" i="4"/>
  <c r="AK827" i="4"/>
  <c r="AO827" i="4"/>
  <c r="AA447" i="4"/>
  <c r="Z447" i="4"/>
  <c r="AG447" i="4"/>
  <c r="AO447" i="4"/>
  <c r="AD447" i="4"/>
  <c r="AB447" i="4"/>
  <c r="AK447" i="4"/>
  <c r="AM447" i="4"/>
  <c r="AN447" i="4"/>
  <c r="AH447" i="4"/>
  <c r="AI447" i="4"/>
  <c r="AL837" i="4"/>
  <c r="AL177" i="4"/>
  <c r="AD1547" i="4"/>
  <c r="Z1547" i="4"/>
  <c r="AH1547" i="4"/>
  <c r="AG1547" i="4"/>
  <c r="AB1547" i="4"/>
  <c r="AI1547" i="4"/>
  <c r="AN1547" i="4"/>
  <c r="AK1547" i="4"/>
  <c r="AA1547" i="4"/>
  <c r="AO1547" i="4"/>
  <c r="AM1547" i="4"/>
  <c r="AL686" i="4"/>
  <c r="AN561" i="4"/>
  <c r="AK561" i="4"/>
  <c r="AB561" i="4"/>
  <c r="AO561" i="4"/>
  <c r="Z561" i="4"/>
  <c r="AH561" i="4"/>
  <c r="AM561" i="4"/>
  <c r="AA561" i="4"/>
  <c r="AG561" i="4"/>
  <c r="AI561" i="4"/>
  <c r="AD561" i="4"/>
  <c r="AL186" i="4"/>
  <c r="AL1637" i="4"/>
  <c r="AL925" i="4"/>
  <c r="AL1067" i="4"/>
  <c r="AL810" i="4"/>
  <c r="AK248" i="4"/>
  <c r="AI248" i="4"/>
  <c r="Z248" i="4"/>
  <c r="AH248" i="4"/>
  <c r="AO248" i="4"/>
  <c r="AB248" i="4"/>
  <c r="AM248" i="4"/>
  <c r="AG248" i="4"/>
  <c r="AA248" i="4"/>
  <c r="AN248" i="4"/>
  <c r="AD248" i="4"/>
  <c r="AL1096" i="4"/>
  <c r="AD272" i="4"/>
  <c r="AH272" i="4"/>
  <c r="AM272" i="4"/>
  <c r="AG272" i="4"/>
  <c r="Z272" i="4"/>
  <c r="AN272" i="4"/>
  <c r="AO272" i="4"/>
  <c r="AK272" i="4"/>
  <c r="AB272" i="4"/>
  <c r="AA272" i="4"/>
  <c r="AI272" i="4"/>
  <c r="AG518" i="4"/>
  <c r="AA518" i="4"/>
  <c r="AO518" i="4"/>
  <c r="AN518" i="4"/>
  <c r="AB518" i="4"/>
  <c r="AI518" i="4"/>
  <c r="AK518" i="4"/>
  <c r="AM518" i="4"/>
  <c r="AH518" i="4"/>
  <c r="AD518" i="4"/>
  <c r="Z518" i="4"/>
  <c r="AB979" i="4"/>
  <c r="AO979" i="4"/>
  <c r="AI979" i="4"/>
  <c r="AM979" i="4"/>
  <c r="AH979" i="4"/>
  <c r="AA979" i="4"/>
  <c r="AG979" i="4"/>
  <c r="Z979" i="4"/>
  <c r="AD979" i="4"/>
  <c r="AK979" i="4"/>
  <c r="AN979" i="4"/>
  <c r="AH1646" i="4"/>
  <c r="Z1646" i="4"/>
  <c r="AD1646" i="4"/>
  <c r="AA1646" i="4"/>
  <c r="AB1646" i="4"/>
  <c r="AO1646" i="4"/>
  <c r="AG1646" i="4"/>
  <c r="AK1646" i="4"/>
  <c r="AI1646" i="4"/>
  <c r="AN1646" i="4"/>
  <c r="AM1646" i="4"/>
  <c r="AL783" i="4"/>
  <c r="AL150" i="4"/>
  <c r="AL1086" i="4"/>
  <c r="AL490" i="4"/>
  <c r="AO538" i="4"/>
  <c r="AN538" i="4"/>
  <c r="AD538" i="4"/>
  <c r="AK538" i="4"/>
  <c r="Z538" i="4"/>
  <c r="AB538" i="4"/>
  <c r="AA538" i="4"/>
  <c r="AG538" i="4"/>
  <c r="AM538" i="4"/>
  <c r="AH538" i="4"/>
  <c r="AI538" i="4"/>
  <c r="AL932" i="4"/>
  <c r="AL1072" i="4"/>
  <c r="AL572" i="4"/>
  <c r="AL839" i="4"/>
  <c r="AO1108" i="4"/>
  <c r="Z1108" i="4"/>
  <c r="AI1108" i="4"/>
  <c r="AG1108" i="4"/>
  <c r="AA1108" i="4"/>
  <c r="AN1108" i="4"/>
  <c r="AK1108" i="4"/>
  <c r="AM1108" i="4"/>
  <c r="AH1108" i="4"/>
  <c r="AD1108" i="4"/>
  <c r="AB1108" i="4"/>
  <c r="AH560" i="4"/>
  <c r="AN560" i="4"/>
  <c r="AK560" i="4"/>
  <c r="AI560" i="4"/>
  <c r="AG560" i="4"/>
  <c r="AB560" i="4"/>
  <c r="AM560" i="4"/>
  <c r="Z560" i="4"/>
  <c r="AA560" i="4"/>
  <c r="AD560" i="4"/>
  <c r="AO560" i="4"/>
  <c r="Z464" i="4"/>
  <c r="AD464" i="4"/>
  <c r="AK464" i="4"/>
  <c r="AA464" i="4"/>
  <c r="AG464" i="4"/>
  <c r="AH464" i="4"/>
  <c r="AN464" i="4"/>
  <c r="AB464" i="4"/>
  <c r="AI464" i="4"/>
  <c r="AM464" i="4"/>
  <c r="AO464" i="4"/>
  <c r="AL1567" i="4"/>
  <c r="AG1150" i="4"/>
  <c r="AO1150" i="4"/>
  <c r="AH1150" i="4"/>
  <c r="AD1150" i="4"/>
  <c r="AB1150" i="4"/>
  <c r="AA1150" i="4"/>
  <c r="AM1150" i="4"/>
  <c r="Z1150" i="4"/>
  <c r="AK1150" i="4"/>
  <c r="AI1150" i="4"/>
  <c r="AN1150" i="4"/>
  <c r="AL425" i="4"/>
  <c r="AL493" i="4"/>
  <c r="AB171" i="4"/>
  <c r="AH171" i="4"/>
  <c r="AM171" i="4"/>
  <c r="AK171" i="4"/>
  <c r="AG171" i="4"/>
  <c r="AN171" i="4"/>
  <c r="AO171" i="4"/>
  <c r="AA171" i="4"/>
  <c r="AD171" i="4"/>
  <c r="Z171" i="4"/>
  <c r="AI171" i="4"/>
  <c r="AN1589" i="4"/>
  <c r="AH1589" i="4"/>
  <c r="AG1589" i="4"/>
  <c r="AA1589" i="4"/>
  <c r="AD1589" i="4"/>
  <c r="AK1589" i="4"/>
  <c r="AO1589" i="4"/>
  <c r="AB1589" i="4"/>
  <c r="Z1589" i="4"/>
  <c r="AI1589" i="4"/>
  <c r="AM1589" i="4"/>
  <c r="AI1034" i="4"/>
  <c r="AD1034" i="4"/>
  <c r="AN1034" i="4"/>
  <c r="AK1034" i="4"/>
  <c r="AH1034" i="4"/>
  <c r="AB1034" i="4"/>
  <c r="AO1034" i="4"/>
  <c r="AA1034" i="4"/>
  <c r="AG1034" i="4"/>
  <c r="AM1034" i="4"/>
  <c r="Z1034" i="4"/>
  <c r="AO1013" i="4"/>
  <c r="AM1013" i="4"/>
  <c r="AD1013" i="4"/>
  <c r="AK1013" i="4"/>
  <c r="AB1013" i="4"/>
  <c r="Z1013" i="4"/>
  <c r="AH1013" i="4"/>
  <c r="AI1013" i="4"/>
  <c r="AA1013" i="4"/>
  <c r="AG1013" i="4"/>
  <c r="AN1013" i="4"/>
  <c r="AI155" i="4"/>
  <c r="AH155" i="4"/>
  <c r="AG155" i="4"/>
  <c r="AD155" i="4"/>
  <c r="AM155" i="4"/>
  <c r="Z155" i="4"/>
  <c r="AK155" i="4"/>
  <c r="AB155" i="4"/>
  <c r="AO155" i="4"/>
  <c r="AA155" i="4"/>
  <c r="AN155" i="4"/>
  <c r="AD1456" i="4"/>
  <c r="AH1456" i="4"/>
  <c r="AN1456" i="4"/>
  <c r="AB1456" i="4"/>
  <c r="AA1456" i="4"/>
  <c r="AK1456" i="4"/>
  <c r="Z1456" i="4"/>
  <c r="AI1456" i="4"/>
  <c r="AO1456" i="4"/>
  <c r="AM1456" i="4"/>
  <c r="AG1456" i="4"/>
  <c r="AM367" i="4"/>
  <c r="AA367" i="4"/>
  <c r="AI367" i="4"/>
  <c r="AB367" i="4"/>
  <c r="AG367" i="4"/>
  <c r="AK367" i="4"/>
  <c r="AD367" i="4"/>
  <c r="AO367" i="4"/>
  <c r="AN367" i="4"/>
  <c r="Z367" i="4"/>
  <c r="AH367" i="4"/>
  <c r="AL1437" i="4"/>
  <c r="AB1679" i="4"/>
  <c r="AN1679" i="4"/>
  <c r="AA1679" i="4"/>
  <c r="AG1679" i="4"/>
  <c r="AM1679" i="4"/>
  <c r="AO1679" i="4"/>
  <c r="AI1679" i="4"/>
  <c r="AK1679" i="4"/>
  <c r="Z1679" i="4"/>
  <c r="AH1679" i="4"/>
  <c r="AD1679" i="4"/>
  <c r="AL254" i="4"/>
  <c r="AB1146" i="4"/>
  <c r="AK1146" i="4"/>
  <c r="AD1146" i="4"/>
  <c r="Z1146" i="4"/>
  <c r="AI1146" i="4"/>
  <c r="AH1146" i="4"/>
  <c r="AG1146" i="4"/>
  <c r="AM1146" i="4"/>
  <c r="AA1146" i="4"/>
  <c r="AO1146" i="4"/>
  <c r="AN1146" i="4"/>
  <c r="AL362" i="4"/>
  <c r="AL1299" i="4"/>
  <c r="AB347" i="4"/>
  <c r="AI347" i="4"/>
  <c r="AH347" i="4"/>
  <c r="AG347" i="4"/>
  <c r="AK347" i="4"/>
  <c r="AO347" i="4"/>
  <c r="AA347" i="4"/>
  <c r="AD347" i="4"/>
  <c r="Z347" i="4"/>
  <c r="AM347" i="4"/>
  <c r="AN347" i="4"/>
  <c r="AL125" i="4"/>
  <c r="Z1689" i="4"/>
  <c r="AB1689" i="4"/>
  <c r="AO1689" i="4"/>
  <c r="AK1689" i="4"/>
  <c r="AI1689" i="4"/>
  <c r="AM1689" i="4"/>
  <c r="AN1689" i="4"/>
  <c r="AD1689" i="4"/>
  <c r="AA1689" i="4"/>
  <c r="AG1689" i="4"/>
  <c r="AH1689" i="4"/>
  <c r="AL443" i="4"/>
  <c r="AH594" i="4"/>
  <c r="AK594" i="4"/>
  <c r="AM594" i="4"/>
  <c r="AI594" i="4"/>
  <c r="AB594" i="4"/>
  <c r="AN594" i="4"/>
  <c r="AA594" i="4"/>
  <c r="AG594" i="4"/>
  <c r="Z594" i="4"/>
  <c r="AD594" i="4"/>
  <c r="AO594" i="4"/>
  <c r="AL1314" i="4"/>
  <c r="AM287" i="4"/>
  <c r="AA287" i="4"/>
  <c r="AG287" i="4"/>
  <c r="Z287" i="4"/>
  <c r="AK287" i="4"/>
  <c r="AD287" i="4"/>
  <c r="AN287" i="4"/>
  <c r="AH287" i="4"/>
  <c r="AB287" i="4"/>
  <c r="AI287" i="4"/>
  <c r="AO287" i="4"/>
  <c r="AK545" i="4"/>
  <c r="AH545" i="4"/>
  <c r="Z545" i="4"/>
  <c r="AN545" i="4"/>
  <c r="AB545" i="4"/>
  <c r="AA545" i="4"/>
  <c r="AD545" i="4"/>
  <c r="AI545" i="4"/>
  <c r="AO545" i="4"/>
  <c r="AM545" i="4"/>
  <c r="AG545" i="4"/>
  <c r="AN1607" i="4"/>
  <c r="AG1607" i="4"/>
  <c r="Z1607" i="4"/>
  <c r="AM1607" i="4"/>
  <c r="AI1607" i="4"/>
  <c r="AO1607" i="4"/>
  <c r="AH1607" i="4"/>
  <c r="AK1607" i="4"/>
  <c r="AA1607" i="4"/>
  <c r="AB1607" i="4"/>
  <c r="AD1607" i="4"/>
  <c r="AL663" i="4"/>
  <c r="AL403" i="4"/>
  <c r="AH960" i="4"/>
  <c r="AM960" i="4"/>
  <c r="AO960" i="4"/>
  <c r="AA960" i="4"/>
  <c r="AB960" i="4"/>
  <c r="AD960" i="4"/>
  <c r="AI960" i="4"/>
  <c r="AK960" i="4"/>
  <c r="Z960" i="4"/>
  <c r="AG960" i="4"/>
  <c r="AN960" i="4"/>
  <c r="AD484" i="4"/>
  <c r="AI484" i="4"/>
  <c r="AH484" i="4"/>
  <c r="AM484" i="4"/>
  <c r="AA484" i="4"/>
  <c r="AN484" i="4"/>
  <c r="Z484" i="4"/>
  <c r="AB484" i="4"/>
  <c r="AK484" i="4"/>
  <c r="AO484" i="4"/>
  <c r="AG484" i="4"/>
  <c r="AN1330" i="4"/>
  <c r="AA1330" i="4"/>
  <c r="AO1330" i="4"/>
  <c r="AK1330" i="4"/>
  <c r="AH1330" i="4"/>
  <c r="AD1330" i="4"/>
  <c r="AM1330" i="4"/>
  <c r="AG1330" i="4"/>
  <c r="AB1330" i="4"/>
  <c r="Z1330" i="4"/>
  <c r="AI1330" i="4"/>
  <c r="AH677" i="4"/>
  <c r="AN677" i="4"/>
  <c r="AG677" i="4"/>
  <c r="Z677" i="4"/>
  <c r="AB677" i="4"/>
  <c r="AK677" i="4"/>
  <c r="AI677" i="4"/>
  <c r="AD677" i="4"/>
  <c r="AA677" i="4"/>
  <c r="AO677" i="4"/>
  <c r="AM677" i="4"/>
  <c r="AD268" i="4"/>
  <c r="AM268" i="4"/>
  <c r="AA268" i="4"/>
  <c r="AO268" i="4"/>
  <c r="AI268" i="4"/>
  <c r="AB268" i="4"/>
  <c r="AN268" i="4"/>
  <c r="AK268" i="4"/>
  <c r="AH268" i="4"/>
  <c r="AG268" i="4"/>
  <c r="Z268" i="4"/>
  <c r="AG711" i="4"/>
  <c r="AM711" i="4"/>
  <c r="AH711" i="4"/>
  <c r="AI711" i="4"/>
  <c r="AK711" i="4"/>
  <c r="AA711" i="4"/>
  <c r="AB711" i="4"/>
  <c r="AD711" i="4"/>
  <c r="Z711" i="4"/>
  <c r="AO711" i="4"/>
  <c r="AN711" i="4"/>
  <c r="AK511" i="4"/>
  <c r="AA511" i="4"/>
  <c r="Z511" i="4"/>
  <c r="AH511" i="4"/>
  <c r="AD511" i="4"/>
  <c r="AO511" i="4"/>
  <c r="AM511" i="4"/>
  <c r="AN511" i="4"/>
  <c r="AB511" i="4"/>
  <c r="AG511" i="4"/>
  <c r="AI511" i="4"/>
  <c r="AN253" i="4"/>
  <c r="AH253" i="4"/>
  <c r="AO253" i="4"/>
  <c r="AG253" i="4"/>
  <c r="AA253" i="4"/>
  <c r="Z253" i="4"/>
  <c r="AK253" i="4"/>
  <c r="AD253" i="4"/>
  <c r="AI253" i="4"/>
  <c r="AB253" i="4"/>
  <c r="AM253" i="4"/>
  <c r="AK724" i="4"/>
  <c r="AH724" i="4"/>
  <c r="AA724" i="4"/>
  <c r="AG724" i="4"/>
  <c r="AO724" i="4"/>
  <c r="AM724" i="4"/>
  <c r="Z724" i="4"/>
  <c r="AB724" i="4"/>
  <c r="AD724" i="4"/>
  <c r="AI724" i="4"/>
  <c r="AN724" i="4"/>
  <c r="AL1739" i="4"/>
  <c r="AL539" i="4"/>
  <c r="AL1171" i="4"/>
  <c r="AO1176" i="4"/>
  <c r="AM1176" i="4"/>
  <c r="AH1176" i="4"/>
  <c r="AN1176" i="4"/>
  <c r="AI1176" i="4"/>
  <c r="AB1176" i="4"/>
  <c r="AK1176" i="4"/>
  <c r="Z1176" i="4"/>
  <c r="AD1176" i="4"/>
  <c r="AA1176" i="4"/>
  <c r="AG1176" i="4"/>
  <c r="AO500" i="4"/>
  <c r="AH500" i="4"/>
  <c r="AK500" i="4"/>
  <c r="AN500" i="4"/>
  <c r="AG500" i="4"/>
  <c r="AI500" i="4"/>
  <c r="AM500" i="4"/>
  <c r="AB500" i="4"/>
  <c r="Z500" i="4"/>
  <c r="AA500" i="4"/>
  <c r="AD500" i="4"/>
  <c r="AL116" i="4"/>
  <c r="AL1125" i="4"/>
  <c r="AL169" i="4"/>
  <c r="AI1262" i="4"/>
  <c r="AO1262" i="4"/>
  <c r="Z1262" i="4"/>
  <c r="AH1262" i="4"/>
  <c r="AN1262" i="4"/>
  <c r="AD1262" i="4"/>
  <c r="AG1262" i="4"/>
  <c r="AA1262" i="4"/>
  <c r="AB1262" i="4"/>
  <c r="AM1262" i="4"/>
  <c r="AK1262" i="4"/>
  <c r="AL1742" i="4"/>
  <c r="AD547" i="4"/>
  <c r="AG547" i="4"/>
  <c r="AH547" i="4"/>
  <c r="AB547" i="4"/>
  <c r="AK547" i="4"/>
  <c r="AN547" i="4"/>
  <c r="AM547" i="4"/>
  <c r="AI547" i="4"/>
  <c r="AA547" i="4"/>
  <c r="Z547" i="4"/>
  <c r="AO547" i="4"/>
  <c r="AN1271" i="4"/>
  <c r="AB1271" i="4"/>
  <c r="AM1271" i="4"/>
  <c r="AA1271" i="4"/>
  <c r="AG1271" i="4"/>
  <c r="AD1271" i="4"/>
  <c r="AH1271" i="4"/>
  <c r="AO1271" i="4"/>
  <c r="AI1271" i="4"/>
  <c r="Z1271" i="4"/>
  <c r="AK1271" i="4"/>
  <c r="AI1208" i="4"/>
  <c r="AK1208" i="4"/>
  <c r="AN1208" i="4"/>
  <c r="AB1208" i="4"/>
  <c r="AG1208" i="4"/>
  <c r="AA1208" i="4"/>
  <c r="AO1208" i="4"/>
  <c r="Z1208" i="4"/>
  <c r="AD1208" i="4"/>
  <c r="AH1208" i="4"/>
  <c r="AM1208" i="4"/>
  <c r="AL633" i="4"/>
  <c r="AN1681" i="4"/>
  <c r="AG1681" i="4"/>
  <c r="AD1681" i="4"/>
  <c r="AB1681" i="4"/>
  <c r="AH1681" i="4"/>
  <c r="AA1681" i="4"/>
  <c r="Z1681" i="4"/>
  <c r="AO1681" i="4"/>
  <c r="AI1681" i="4"/>
  <c r="AK1681" i="4"/>
  <c r="AM1681" i="4"/>
  <c r="AH147" i="4"/>
  <c r="AN147" i="4"/>
  <c r="AA147" i="4"/>
  <c r="AI147" i="4"/>
  <c r="AO147" i="4"/>
  <c r="AD147" i="4"/>
  <c r="AB147" i="4"/>
  <c r="Z147" i="4"/>
  <c r="AM147" i="4"/>
  <c r="AK147" i="4"/>
  <c r="AG147" i="4"/>
  <c r="AL175" i="4"/>
  <c r="AO1611" i="4"/>
  <c r="AK1611" i="4"/>
  <c r="AM1611" i="4"/>
  <c r="AI1611" i="4"/>
  <c r="Z1611" i="4"/>
  <c r="AN1611" i="4"/>
  <c r="AH1611" i="4"/>
  <c r="AB1611" i="4"/>
  <c r="AD1611" i="4"/>
  <c r="AG1611" i="4"/>
  <c r="AA1611" i="4"/>
  <c r="AG1227" i="4"/>
  <c r="AD1227" i="4"/>
  <c r="AH1227" i="4"/>
  <c r="AK1227" i="4"/>
  <c r="AN1227" i="4"/>
  <c r="AA1227" i="4"/>
  <c r="Z1227" i="4"/>
  <c r="AO1227" i="4"/>
  <c r="AM1227" i="4"/>
  <c r="AI1227" i="4"/>
  <c r="AB1227" i="4"/>
  <c r="AL755" i="4"/>
  <c r="AL620" i="4"/>
  <c r="AA1738" i="4"/>
  <c r="AB1738" i="4"/>
  <c r="AK1738" i="4"/>
  <c r="AD1738" i="4"/>
  <c r="AI1738" i="4"/>
  <c r="AN1738" i="4"/>
  <c r="AO1738" i="4"/>
  <c r="AM1738" i="4"/>
  <c r="AG1738" i="4"/>
  <c r="Z1738" i="4"/>
  <c r="AH1738" i="4"/>
  <c r="AK1550" i="4"/>
  <c r="AI1550" i="4"/>
  <c r="AH1550" i="4"/>
  <c r="AG1550" i="4"/>
  <c r="AO1550" i="4"/>
  <c r="AA1550" i="4"/>
  <c r="AN1550" i="4"/>
  <c r="AD1550" i="4"/>
  <c r="Z1550" i="4"/>
  <c r="AB1550" i="4"/>
  <c r="AM1550" i="4"/>
  <c r="AL430" i="4"/>
  <c r="AA1629" i="4"/>
  <c r="AN1629" i="4"/>
  <c r="AG1629" i="4"/>
  <c r="AI1629" i="4"/>
  <c r="Z1629" i="4"/>
  <c r="AH1629" i="4"/>
  <c r="AB1629" i="4"/>
  <c r="AD1629" i="4"/>
  <c r="AK1629" i="4"/>
  <c r="AM1629" i="4"/>
  <c r="AO1629" i="4"/>
  <c r="AA283" i="4"/>
  <c r="AD283" i="4"/>
  <c r="AN283" i="4"/>
  <c r="AK283" i="4"/>
  <c r="AB283" i="4"/>
  <c r="AG283" i="4"/>
  <c r="AI283" i="4"/>
  <c r="AH283" i="4"/>
  <c r="Z283" i="4"/>
  <c r="AO283" i="4"/>
  <c r="AM283" i="4"/>
  <c r="AL224" i="4"/>
  <c r="AL1475" i="4"/>
  <c r="Z970" i="4"/>
  <c r="AD970" i="4"/>
  <c r="AB970" i="4"/>
  <c r="AA970" i="4"/>
  <c r="AO970" i="4"/>
  <c r="AN970" i="4"/>
  <c r="AG970" i="4"/>
  <c r="AH970" i="4"/>
  <c r="AK970" i="4"/>
  <c r="AI970" i="4"/>
  <c r="AM970" i="4"/>
  <c r="Z136" i="4"/>
  <c r="AM136" i="4"/>
  <c r="AD136" i="4"/>
  <c r="AI136" i="4"/>
  <c r="AB136" i="4"/>
  <c r="AO136" i="4"/>
  <c r="AN136" i="4"/>
  <c r="AA136" i="4"/>
  <c r="AG136" i="4"/>
  <c r="AK136" i="4"/>
  <c r="AH136" i="4"/>
  <c r="AH800" i="4"/>
  <c r="AN800" i="4"/>
  <c r="AK800" i="4"/>
  <c r="AA800" i="4"/>
  <c r="AI800" i="4"/>
  <c r="AB800" i="4"/>
  <c r="AO800" i="4"/>
  <c r="Z800" i="4"/>
  <c r="AM800" i="4"/>
  <c r="AD800" i="4"/>
  <c r="AG800" i="4"/>
  <c r="AL867" i="4"/>
  <c r="AL662" i="4"/>
  <c r="AL248" i="4"/>
  <c r="AL327" i="4"/>
  <c r="AH1443" i="4"/>
  <c r="AA1443" i="4"/>
  <c r="AO1443" i="4"/>
  <c r="AG1443" i="4"/>
  <c r="AI1443" i="4"/>
  <c r="AM1443" i="4"/>
  <c r="AN1443" i="4"/>
  <c r="AD1443" i="4"/>
  <c r="Z1443" i="4"/>
  <c r="AK1443" i="4"/>
  <c r="AB1443" i="4"/>
  <c r="AL222" i="4"/>
  <c r="Z306" i="4"/>
  <c r="AB306" i="4"/>
  <c r="AO306" i="4"/>
  <c r="AK306" i="4"/>
  <c r="AN306" i="4"/>
  <c r="AI306" i="4"/>
  <c r="AD306" i="4"/>
  <c r="AG306" i="4"/>
  <c r="AA306" i="4"/>
  <c r="AM306" i="4"/>
  <c r="AH306" i="4"/>
  <c r="AK1022" i="4"/>
  <c r="AM1022" i="4"/>
  <c r="AA1022" i="4"/>
  <c r="AG1022" i="4"/>
  <c r="AH1022" i="4"/>
  <c r="AD1022" i="4"/>
  <c r="AI1022" i="4"/>
  <c r="AO1022" i="4"/>
  <c r="Z1022" i="4"/>
  <c r="AB1022" i="4"/>
  <c r="AN1022" i="4"/>
  <c r="AL238" i="4"/>
  <c r="AL1083" i="4"/>
  <c r="AN1085" i="4"/>
  <c r="Z1085" i="4"/>
  <c r="AI1085" i="4"/>
  <c r="AO1085" i="4"/>
  <c r="AA1085" i="4"/>
  <c r="AM1085" i="4"/>
  <c r="AG1085" i="4"/>
  <c r="AD1085" i="4"/>
  <c r="AK1085" i="4"/>
  <c r="AH1085" i="4"/>
  <c r="AB1085" i="4"/>
  <c r="AD434" i="4"/>
  <c r="AI434" i="4"/>
  <c r="AO434" i="4"/>
  <c r="Z434" i="4"/>
  <c r="AH434" i="4"/>
  <c r="AK434" i="4"/>
  <c r="AN434" i="4"/>
  <c r="AG434" i="4"/>
  <c r="AA434" i="4"/>
  <c r="AM434" i="4"/>
  <c r="AB434" i="4"/>
  <c r="AL1008" i="4"/>
  <c r="AB1292" i="4"/>
  <c r="AD1292" i="4"/>
  <c r="AH1292" i="4"/>
  <c r="AK1292" i="4"/>
  <c r="AO1292" i="4"/>
  <c r="AM1292" i="4"/>
  <c r="AI1292" i="4"/>
  <c r="AN1292" i="4"/>
  <c r="AA1292" i="4"/>
  <c r="AG1292" i="4"/>
  <c r="Z1292" i="4"/>
  <c r="AO1213" i="4"/>
  <c r="Z1213" i="4"/>
  <c r="AN1213" i="4"/>
  <c r="AA1213" i="4"/>
  <c r="AB1213" i="4"/>
  <c r="AM1213" i="4"/>
  <c r="AD1213" i="4"/>
  <c r="AK1213" i="4"/>
  <c r="AG1213" i="4"/>
  <c r="AH1213" i="4"/>
  <c r="AI1213" i="4"/>
  <c r="AL916" i="4"/>
  <c r="Z725" i="4"/>
  <c r="AI725" i="4"/>
  <c r="AN725" i="4"/>
  <c r="AH725" i="4"/>
  <c r="AG725" i="4"/>
  <c r="AO725" i="4"/>
  <c r="AM725" i="4"/>
  <c r="AA725" i="4"/>
  <c r="AK725" i="4"/>
  <c r="AB725" i="4"/>
  <c r="AD725" i="4"/>
  <c r="AH556" i="4"/>
  <c r="AO556" i="4"/>
  <c r="AB556" i="4"/>
  <c r="AK556" i="4"/>
  <c r="AI556" i="4"/>
  <c r="AM556" i="4"/>
  <c r="Z556" i="4"/>
  <c r="AA556" i="4"/>
  <c r="AG556" i="4"/>
  <c r="AD556" i="4"/>
  <c r="AN556" i="4"/>
  <c r="AK164" i="4"/>
  <c r="AH164" i="4"/>
  <c r="AD164" i="4"/>
  <c r="AA164" i="4"/>
  <c r="AB164" i="4"/>
  <c r="Z164" i="4"/>
  <c r="AO164" i="4"/>
  <c r="AI164" i="4"/>
  <c r="AM164" i="4"/>
  <c r="AN164" i="4"/>
  <c r="AG164" i="4"/>
  <c r="AB942" i="4"/>
  <c r="AI942" i="4"/>
  <c r="AH942" i="4"/>
  <c r="Z942" i="4"/>
  <c r="AK942" i="4"/>
  <c r="AO942" i="4"/>
  <c r="AD942" i="4"/>
  <c r="AA942" i="4"/>
  <c r="AG942" i="4"/>
  <c r="AN942" i="4"/>
  <c r="AM942" i="4"/>
  <c r="AN256" i="4"/>
  <c r="AH256" i="4"/>
  <c r="AI256" i="4"/>
  <c r="AA256" i="4"/>
  <c r="AB256" i="4"/>
  <c r="Z256" i="4"/>
  <c r="AO256" i="4"/>
  <c r="AG256" i="4"/>
  <c r="AD256" i="4"/>
  <c r="AK256" i="4"/>
  <c r="AM256" i="4"/>
  <c r="AK655" i="4"/>
  <c r="AD655" i="4"/>
  <c r="AO655" i="4"/>
  <c r="AA655" i="4"/>
  <c r="AN655" i="4"/>
  <c r="AM655" i="4"/>
  <c r="Z655" i="4"/>
  <c r="AB655" i="4"/>
  <c r="AH655" i="4"/>
  <c r="AG655" i="4"/>
  <c r="AI655" i="4"/>
  <c r="AB1401" i="4"/>
  <c r="AH1401" i="4"/>
  <c r="AN1401" i="4"/>
  <c r="AO1401" i="4"/>
  <c r="AA1401" i="4"/>
  <c r="AG1401" i="4"/>
  <c r="AD1401" i="4"/>
  <c r="AI1401" i="4"/>
  <c r="AM1401" i="4"/>
  <c r="AK1401" i="4"/>
  <c r="Z1401" i="4"/>
  <c r="AK388" i="4"/>
  <c r="AA388" i="4"/>
  <c r="AO388" i="4"/>
  <c r="AD388" i="4"/>
  <c r="Z388" i="4"/>
  <c r="AM388" i="4"/>
  <c r="AH388" i="4"/>
  <c r="AB388" i="4"/>
  <c r="AI388" i="4"/>
  <c r="AG388" i="4"/>
  <c r="AN388" i="4"/>
  <c r="AA1706" i="4"/>
  <c r="AI1706" i="4"/>
  <c r="AD1706" i="4"/>
  <c r="AG1706" i="4"/>
  <c r="Z1706" i="4"/>
  <c r="AM1706" i="4"/>
  <c r="AB1706" i="4"/>
  <c r="AH1706" i="4"/>
  <c r="AK1706" i="4"/>
  <c r="AN1706" i="4"/>
  <c r="AO1706" i="4"/>
  <c r="AL883" i="4"/>
  <c r="AB1254" i="4"/>
  <c r="Z1254" i="4"/>
  <c r="AO1254" i="4"/>
  <c r="AI1254" i="4"/>
  <c r="AK1254" i="4"/>
  <c r="AM1254" i="4"/>
  <c r="AN1254" i="4"/>
  <c r="AG1254" i="4"/>
  <c r="AH1254" i="4"/>
  <c r="AA1254" i="4"/>
  <c r="AD1254" i="4"/>
  <c r="AI1637" i="4"/>
  <c r="AB1637" i="4"/>
  <c r="AD1637" i="4"/>
  <c r="AK1637" i="4"/>
  <c r="AG1637" i="4"/>
  <c r="AA1637" i="4"/>
  <c r="AM1637" i="4"/>
  <c r="AN1637" i="4"/>
  <c r="AH1637" i="4"/>
  <c r="AO1637" i="4"/>
  <c r="Z1637" i="4"/>
  <c r="AO917" i="4"/>
  <c r="AM917" i="4"/>
  <c r="AH917" i="4"/>
  <c r="AB917" i="4"/>
  <c r="AN917" i="4"/>
  <c r="AA917" i="4"/>
  <c r="Z917" i="4"/>
  <c r="AI917" i="4"/>
  <c r="AD917" i="4"/>
  <c r="AK917" i="4"/>
  <c r="AG917" i="4"/>
  <c r="AL107" i="4"/>
  <c r="Z190" i="4"/>
  <c r="AO190" i="4"/>
  <c r="AA190" i="4"/>
  <c r="AG190" i="4"/>
  <c r="AB190" i="4"/>
  <c r="AM190" i="4"/>
  <c r="AD190" i="4"/>
  <c r="AI190" i="4"/>
  <c r="AK190" i="4"/>
  <c r="AH190" i="4"/>
  <c r="AN190" i="4"/>
  <c r="AG1680" i="4"/>
  <c r="AH1680" i="4"/>
  <c r="AB1680" i="4"/>
  <c r="AA1680" i="4"/>
  <c r="AD1680" i="4"/>
  <c r="AM1680" i="4"/>
  <c r="Z1680" i="4"/>
  <c r="AI1680" i="4"/>
  <c r="AN1680" i="4"/>
  <c r="AO1680" i="4"/>
  <c r="AK1680" i="4"/>
  <c r="AA1049" i="4"/>
  <c r="AD1049" i="4"/>
  <c r="AB1049" i="4"/>
  <c r="AG1049" i="4"/>
  <c r="AI1049" i="4"/>
  <c r="AO1049" i="4"/>
  <c r="AM1049" i="4"/>
  <c r="AN1049" i="4"/>
  <c r="Z1049" i="4"/>
  <c r="AH1049" i="4"/>
  <c r="AK1049" i="4"/>
  <c r="AM495" i="4"/>
  <c r="AN495" i="4"/>
  <c r="AB495" i="4"/>
  <c r="AO495" i="4"/>
  <c r="AD495" i="4"/>
  <c r="AA495" i="4"/>
  <c r="Z495" i="4"/>
  <c r="AK495" i="4"/>
  <c r="AH495" i="4"/>
  <c r="AG495" i="4"/>
  <c r="AI495" i="4"/>
  <c r="AL735" i="4"/>
  <c r="AL171" i="4"/>
  <c r="AI336" i="4"/>
  <c r="AN336" i="4"/>
  <c r="AG336" i="4"/>
  <c r="AA336" i="4"/>
  <c r="AK336" i="4"/>
  <c r="AD336" i="4"/>
  <c r="AB336" i="4"/>
  <c r="AH336" i="4"/>
  <c r="Z336" i="4"/>
  <c r="AM336" i="4"/>
  <c r="AO336" i="4"/>
  <c r="AL1138" i="4"/>
  <c r="AL1075" i="4"/>
  <c r="AL582" i="4"/>
  <c r="AL994" i="4"/>
  <c r="AL665" i="4"/>
  <c r="AA410" i="4"/>
  <c r="AO410" i="4"/>
  <c r="AG410" i="4"/>
  <c r="AN410" i="4"/>
  <c r="AM410" i="4"/>
  <c r="Z410" i="4"/>
  <c r="AH410" i="4"/>
  <c r="AI410" i="4"/>
  <c r="AB410" i="4"/>
  <c r="AD410" i="4"/>
  <c r="AK410" i="4"/>
  <c r="AB1370" i="4"/>
  <c r="Z1370" i="4"/>
  <c r="AH1370" i="4"/>
  <c r="AO1370" i="4"/>
  <c r="AN1370" i="4"/>
  <c r="AG1370" i="4"/>
  <c r="AI1370" i="4"/>
  <c r="AK1370" i="4"/>
  <c r="AA1370" i="4"/>
  <c r="AD1370" i="4"/>
  <c r="AM1370" i="4"/>
  <c r="AM1636" i="4"/>
  <c r="AD1636" i="4"/>
  <c r="AI1636" i="4"/>
  <c r="AB1636" i="4"/>
  <c r="AN1636" i="4"/>
  <c r="AH1636" i="4"/>
  <c r="Z1636" i="4"/>
  <c r="AA1636" i="4"/>
  <c r="AG1636" i="4"/>
  <c r="AK1636" i="4"/>
  <c r="AO1636" i="4"/>
  <c r="AK606" i="4"/>
  <c r="AM606" i="4"/>
  <c r="AD606" i="4"/>
  <c r="AG606" i="4"/>
  <c r="Z606" i="4"/>
  <c r="AN606" i="4"/>
  <c r="AO606" i="4"/>
  <c r="AA606" i="4"/>
  <c r="AH606" i="4"/>
  <c r="AB606" i="4"/>
  <c r="AI606" i="4"/>
  <c r="AN562" i="4"/>
  <c r="AB562" i="4"/>
  <c r="Z562" i="4"/>
  <c r="AD562" i="4"/>
  <c r="AO562" i="4"/>
  <c r="AA562" i="4"/>
  <c r="AK562" i="4"/>
  <c r="AH562" i="4"/>
  <c r="AG562" i="4"/>
  <c r="AI562" i="4"/>
  <c r="AM562" i="4"/>
  <c r="AK1509" i="4"/>
  <c r="AH1509" i="4"/>
  <c r="AO1509" i="4"/>
  <c r="AB1509" i="4"/>
  <c r="AN1509" i="4"/>
  <c r="AI1509" i="4"/>
  <c r="AA1509" i="4"/>
  <c r="Z1509" i="4"/>
  <c r="AG1509" i="4"/>
  <c r="AM1509" i="4"/>
  <c r="AD1509" i="4"/>
  <c r="AL419" i="4"/>
  <c r="AH1515" i="4"/>
  <c r="AD1515" i="4"/>
  <c r="AB1515" i="4"/>
  <c r="AI1515" i="4"/>
  <c r="Z1515" i="4"/>
  <c r="AG1515" i="4"/>
  <c r="AK1515" i="4"/>
  <c r="AM1515" i="4"/>
  <c r="AN1515" i="4"/>
  <c r="AO1515" i="4"/>
  <c r="AA1515" i="4"/>
  <c r="AL1737" i="4"/>
  <c r="AB786" i="4"/>
  <c r="AO786" i="4"/>
  <c r="AG786" i="4"/>
  <c r="AA786" i="4"/>
  <c r="AK786" i="4"/>
  <c r="AM786" i="4"/>
  <c r="AD786" i="4"/>
  <c r="AN786" i="4"/>
  <c r="AI786" i="4"/>
  <c r="Z786" i="4"/>
  <c r="AH786" i="4"/>
  <c r="AK368" i="4"/>
  <c r="AM368" i="4"/>
  <c r="AO368" i="4"/>
  <c r="Z368" i="4"/>
  <c r="AA368" i="4"/>
  <c r="AG368" i="4"/>
  <c r="AN368" i="4"/>
  <c r="AI368" i="4"/>
  <c r="AB368" i="4"/>
  <c r="AD368" i="4"/>
  <c r="AH368" i="4"/>
  <c r="AO525" i="4"/>
  <c r="AI525" i="4"/>
  <c r="AG525" i="4"/>
  <c r="Z525" i="4"/>
  <c r="AD525" i="4"/>
  <c r="AA525" i="4"/>
  <c r="AB525" i="4"/>
  <c r="AN525" i="4"/>
  <c r="AH525" i="4"/>
  <c r="AM525" i="4"/>
  <c r="AK525" i="4"/>
  <c r="AM905" i="4"/>
  <c r="Z905" i="4"/>
  <c r="AB905" i="4"/>
  <c r="AN905" i="4"/>
  <c r="AK905" i="4"/>
  <c r="AD905" i="4"/>
  <c r="AA905" i="4"/>
  <c r="AI905" i="4"/>
  <c r="AO905" i="4"/>
  <c r="AG905" i="4"/>
  <c r="AH905" i="4"/>
  <c r="Z580" i="4"/>
  <c r="AD580" i="4"/>
  <c r="AH580" i="4"/>
  <c r="AM580" i="4"/>
  <c r="AO580" i="4"/>
  <c r="AG580" i="4"/>
  <c r="AB580" i="4"/>
  <c r="AA580" i="4"/>
  <c r="AI580" i="4"/>
  <c r="AK580" i="4"/>
  <c r="AN580" i="4"/>
  <c r="AM105" i="4"/>
  <c r="AI105" i="4"/>
  <c r="AA105" i="4"/>
  <c r="AG105" i="4"/>
  <c r="AD105" i="4"/>
  <c r="AK105" i="4"/>
  <c r="AO105" i="4"/>
  <c r="AB105" i="4"/>
  <c r="AH105" i="4"/>
  <c r="Z105" i="4"/>
  <c r="AN105" i="4"/>
  <c r="AM348" i="4"/>
  <c r="AK348" i="4"/>
  <c r="AD348" i="4"/>
  <c r="AI348" i="4"/>
  <c r="AO348" i="4"/>
  <c r="AN348" i="4"/>
  <c r="Z348" i="4"/>
  <c r="AH348" i="4"/>
  <c r="AA348" i="4"/>
  <c r="AB348" i="4"/>
  <c r="AG348" i="4"/>
  <c r="AL252" i="4"/>
  <c r="AL1176" i="4"/>
  <c r="AH661" i="4"/>
  <c r="AN661" i="4"/>
  <c r="AI661" i="4"/>
  <c r="AK661" i="4"/>
  <c r="AD661" i="4"/>
  <c r="AB661" i="4"/>
  <c r="AA661" i="4"/>
  <c r="AG661" i="4"/>
  <c r="AM661" i="4"/>
  <c r="Z661" i="4"/>
  <c r="AO661" i="4"/>
  <c r="AD1139" i="4"/>
  <c r="AN1139" i="4"/>
  <c r="AK1139" i="4"/>
  <c r="AH1139" i="4"/>
  <c r="AA1139" i="4"/>
  <c r="AG1139" i="4"/>
  <c r="AM1139" i="4"/>
  <c r="AB1139" i="4"/>
  <c r="AI1139" i="4"/>
  <c r="AO1139" i="4"/>
  <c r="Z1139" i="4"/>
  <c r="AL967" i="4"/>
  <c r="AN1105" i="4"/>
  <c r="AO1105" i="4"/>
  <c r="AG1105" i="4"/>
  <c r="AM1105" i="4"/>
  <c r="AK1105" i="4"/>
  <c r="AD1105" i="4"/>
  <c r="AA1105" i="4"/>
  <c r="AI1105" i="4"/>
  <c r="Z1105" i="4"/>
  <c r="AB1105" i="4"/>
  <c r="AH1105" i="4"/>
  <c r="AO829" i="4"/>
  <c r="AN829" i="4"/>
  <c r="AA829" i="4"/>
  <c r="AG829" i="4"/>
  <c r="AM829" i="4"/>
  <c r="AD829" i="4"/>
  <c r="AH829" i="4"/>
  <c r="AK829" i="4"/>
  <c r="AI829" i="4"/>
  <c r="Z829" i="4"/>
  <c r="AM1368" i="4"/>
  <c r="AD1368" i="4"/>
  <c r="AO1368" i="4"/>
  <c r="AH1368" i="4"/>
  <c r="AB1368" i="4"/>
  <c r="Z1368" i="4"/>
  <c r="AN1368" i="4"/>
  <c r="AG1368" i="4"/>
  <c r="AI1368" i="4"/>
  <c r="AK1368" i="4"/>
  <c r="AA1368" i="4"/>
  <c r="AH182" i="4"/>
  <c r="AN182" i="4"/>
  <c r="AK182" i="4"/>
  <c r="AM182" i="4"/>
  <c r="AD182" i="4"/>
  <c r="AO182" i="4"/>
  <c r="AB182" i="4"/>
  <c r="AG182" i="4"/>
  <c r="Z182" i="4"/>
  <c r="AI182" i="4"/>
  <c r="AA182" i="4"/>
  <c r="AL399" i="4"/>
  <c r="AG1675" i="4"/>
  <c r="AH1675" i="4"/>
  <c r="AD1675" i="4"/>
  <c r="AM1675" i="4"/>
  <c r="AB1675" i="4"/>
  <c r="AO1675" i="4"/>
  <c r="AK1675" i="4"/>
  <c r="Z1675" i="4"/>
  <c r="AI1675" i="4"/>
  <c r="AA1675" i="4"/>
  <c r="AN1675" i="4"/>
  <c r="AL258" i="4"/>
  <c r="AL661" i="4"/>
  <c r="AL545" i="4"/>
  <c r="AL1621" i="4"/>
  <c r="AL218" i="4"/>
  <c r="Z1698" i="4"/>
  <c r="AM1698" i="4"/>
  <c r="AH1698" i="4"/>
  <c r="AB1698" i="4"/>
  <c r="AN1698" i="4"/>
  <c r="AA1698" i="4"/>
  <c r="AK1698" i="4"/>
  <c r="AG1698" i="4"/>
  <c r="AI1698" i="4"/>
  <c r="AD1698" i="4"/>
  <c r="AO1698" i="4"/>
  <c r="AL1479" i="4"/>
  <c r="AL387" i="4"/>
  <c r="AL338" i="4"/>
  <c r="AI1642" i="4"/>
  <c r="AA1642" i="4"/>
  <c r="AB1642" i="4"/>
  <c r="Z1642" i="4"/>
  <c r="AG1642" i="4"/>
  <c r="AD1642" i="4"/>
  <c r="AO1642" i="4"/>
  <c r="AN1642" i="4"/>
  <c r="AH1642" i="4"/>
  <c r="AK1642" i="4"/>
  <c r="AM1642" i="4"/>
  <c r="AL712" i="4"/>
  <c r="AB1083" i="4"/>
  <c r="AA1083" i="4"/>
  <c r="AN1083" i="4"/>
  <c r="AG1083" i="4"/>
  <c r="AD1083" i="4"/>
  <c r="AI1083" i="4"/>
  <c r="AH1083" i="4"/>
  <c r="AK1083" i="4"/>
  <c r="AM1083" i="4"/>
  <c r="Z1083" i="4"/>
  <c r="AO1083" i="4"/>
  <c r="AI973" i="4"/>
  <c r="AB973" i="4"/>
  <c r="AN973" i="4"/>
  <c r="AH973" i="4"/>
  <c r="Z973" i="4"/>
  <c r="AK973" i="4"/>
  <c r="AA973" i="4"/>
  <c r="AM973" i="4"/>
  <c r="AO973" i="4"/>
  <c r="AD973" i="4"/>
  <c r="AG973" i="4"/>
  <c r="AL130" i="4"/>
  <c r="AH321" i="4"/>
  <c r="AB321" i="4"/>
  <c r="AO321" i="4"/>
  <c r="Z321" i="4"/>
  <c r="AK321" i="4"/>
  <c r="AN321" i="4"/>
  <c r="AG321" i="4"/>
  <c r="AA321" i="4"/>
  <c r="AD321" i="4"/>
  <c r="AI321" i="4"/>
  <c r="AM321" i="4"/>
  <c r="AI328" i="4"/>
  <c r="AH328" i="4"/>
  <c r="AB328" i="4"/>
  <c r="AN328" i="4"/>
  <c r="AD328" i="4"/>
  <c r="Z328" i="4"/>
  <c r="AK328" i="4"/>
  <c r="AO328" i="4"/>
  <c r="AM328" i="4"/>
  <c r="AG328" i="4"/>
  <c r="AA328" i="4"/>
  <c r="AL651" i="4"/>
  <c r="AL854" i="4"/>
  <c r="AL185" i="4"/>
  <c r="AL451" i="4"/>
  <c r="AD1155" i="4"/>
  <c r="AK1155" i="4"/>
  <c r="AN1155" i="4"/>
  <c r="AH1155" i="4"/>
  <c r="AI1155" i="4"/>
  <c r="AM1155" i="4"/>
  <c r="AA1155" i="4"/>
  <c r="Z1155" i="4"/>
  <c r="AG1155" i="4"/>
  <c r="AO1155" i="4"/>
  <c r="AB1155" i="4"/>
  <c r="AA995" i="4"/>
  <c r="AK995" i="4"/>
  <c r="AN995" i="4"/>
  <c r="AD995" i="4"/>
  <c r="AG995" i="4"/>
  <c r="AM995" i="4"/>
  <c r="Z995" i="4"/>
  <c r="AB995" i="4"/>
  <c r="AO995" i="4"/>
  <c r="AI995" i="4"/>
  <c r="AH995" i="4"/>
  <c r="AL229" i="4"/>
  <c r="AL227" i="4"/>
  <c r="AD981" i="4"/>
  <c r="AH981" i="4"/>
  <c r="AK981" i="4"/>
  <c r="Z981" i="4"/>
  <c r="AA981" i="4"/>
  <c r="AM981" i="4"/>
  <c r="AB981" i="4"/>
  <c r="AN981" i="4"/>
  <c r="AI981" i="4"/>
  <c r="AG981" i="4"/>
  <c r="AO981" i="4"/>
  <c r="AK279" i="4"/>
  <c r="AB279" i="4"/>
  <c r="AD279" i="4"/>
  <c r="Z279" i="4"/>
  <c r="AI279" i="4"/>
  <c r="AN279" i="4"/>
  <c r="AH279" i="4"/>
  <c r="AO279" i="4"/>
  <c r="AA279" i="4"/>
  <c r="AG279" i="4"/>
  <c r="AM279" i="4"/>
  <c r="Z424" i="4"/>
  <c r="AA424" i="4"/>
  <c r="AH424" i="4"/>
  <c r="AN424" i="4"/>
  <c r="AG424" i="4"/>
  <c r="AI424" i="4"/>
  <c r="AD424" i="4"/>
  <c r="AO424" i="4"/>
  <c r="AB424" i="4"/>
  <c r="AM424" i="4"/>
  <c r="AK424" i="4"/>
  <c r="AL667" i="4"/>
  <c r="AK885" i="4"/>
  <c r="AD885" i="4"/>
  <c r="AG885" i="4"/>
  <c r="AA885" i="4"/>
  <c r="AI885" i="4"/>
  <c r="AN885" i="4"/>
  <c r="AM885" i="4"/>
  <c r="Z885" i="4"/>
  <c r="AB885" i="4"/>
  <c r="AO885" i="4"/>
  <c r="AH885" i="4"/>
  <c r="AK698" i="4"/>
  <c r="AG698" i="4"/>
  <c r="AB698" i="4"/>
  <c r="Z698" i="4"/>
  <c r="AI698" i="4"/>
  <c r="AA698" i="4"/>
  <c r="AM698" i="4"/>
  <c r="AN698" i="4"/>
  <c r="AH698" i="4"/>
  <c r="AD698" i="4"/>
  <c r="AO698" i="4"/>
  <c r="AL110" i="4"/>
  <c r="AL746" i="4"/>
  <c r="AI1151" i="4"/>
  <c r="AD1151" i="4"/>
  <c r="Z1151" i="4"/>
  <c r="AH1151" i="4"/>
  <c r="AO1151" i="4"/>
  <c r="AB1151" i="4"/>
  <c r="AG1151" i="4"/>
  <c r="AA1151" i="4"/>
  <c r="AM1151" i="4"/>
  <c r="AN1151" i="4"/>
  <c r="AK1151" i="4"/>
  <c r="AK141" i="4"/>
  <c r="AG141" i="4"/>
  <c r="AA141" i="4"/>
  <c r="AO141" i="4"/>
  <c r="AD141" i="4"/>
  <c r="AI141" i="4"/>
  <c r="AN141" i="4"/>
  <c r="AM141" i="4"/>
  <c r="AB141" i="4"/>
  <c r="AH141" i="4"/>
  <c r="Z141" i="4"/>
  <c r="AA846" i="4"/>
  <c r="Z846" i="4"/>
  <c r="AK846" i="4"/>
  <c r="AG846" i="4"/>
  <c r="AI846" i="4"/>
  <c r="AN846" i="4"/>
  <c r="AD846" i="4"/>
  <c r="AH846" i="4"/>
  <c r="AO846" i="4"/>
  <c r="AB846" i="4"/>
  <c r="AM846" i="4"/>
  <c r="AL196" i="4"/>
  <c r="AB1316" i="4"/>
  <c r="AK1316" i="4"/>
  <c r="AH1316" i="4"/>
  <c r="AD1316" i="4"/>
  <c r="AM1316" i="4"/>
  <c r="AG1316" i="4"/>
  <c r="Z1316" i="4"/>
  <c r="AI1316" i="4"/>
  <c r="AN1316" i="4"/>
  <c r="AA1316" i="4"/>
  <c r="AO1316" i="4"/>
  <c r="AL1536" i="4"/>
  <c r="Z399" i="4"/>
  <c r="AH399" i="4"/>
  <c r="AG399" i="4"/>
  <c r="AB399" i="4"/>
  <c r="AA399" i="4"/>
  <c r="AN399" i="4"/>
  <c r="AM399" i="4"/>
  <c r="AI399" i="4"/>
  <c r="AD399" i="4"/>
  <c r="AO399" i="4"/>
  <c r="AK399" i="4"/>
  <c r="AN843" i="4"/>
  <c r="AM843" i="4"/>
  <c r="AH843" i="4"/>
  <c r="AI843" i="4"/>
  <c r="AD843" i="4"/>
  <c r="AA843" i="4"/>
  <c r="Z843" i="4"/>
  <c r="AG843" i="4"/>
  <c r="AB843" i="4"/>
  <c r="AK843" i="4"/>
  <c r="AO843" i="4"/>
  <c r="AI1562" i="4"/>
  <c r="AB1562" i="4"/>
  <c r="AN1562" i="4"/>
  <c r="Z1562" i="4"/>
  <c r="AH1562" i="4"/>
  <c r="AD1562" i="4"/>
  <c r="AG1562" i="4"/>
  <c r="AA1562" i="4"/>
  <c r="AM1562" i="4"/>
  <c r="AO1562" i="4"/>
  <c r="AK1562" i="4"/>
  <c r="AD1413" i="4"/>
  <c r="AK1413" i="4"/>
  <c r="AM1413" i="4"/>
  <c r="AG1413" i="4"/>
  <c r="AN1413" i="4"/>
  <c r="Z1413" i="4"/>
  <c r="AO1413" i="4"/>
  <c r="AB1413" i="4"/>
  <c r="AI1413" i="4"/>
  <c r="AH1413" i="4"/>
  <c r="AA1413" i="4"/>
  <c r="AM1733" i="4"/>
  <c r="AB1733" i="4"/>
  <c r="AA1733" i="4"/>
  <c r="AO1733" i="4"/>
  <c r="AD1733" i="4"/>
  <c r="AH1733" i="4"/>
  <c r="AG1733" i="4"/>
  <c r="Z1733" i="4"/>
  <c r="AN1733" i="4"/>
  <c r="AK1733" i="4"/>
  <c r="AI1733" i="4"/>
  <c r="AI338" i="4"/>
  <c r="Z338" i="4"/>
  <c r="AG338" i="4"/>
  <c r="AA338" i="4"/>
  <c r="AH338" i="4"/>
  <c r="AN338" i="4"/>
  <c r="AD338" i="4"/>
  <c r="AM338" i="4"/>
  <c r="AO338" i="4"/>
  <c r="AB338" i="4"/>
  <c r="AK338" i="4"/>
  <c r="AL828" i="4"/>
  <c r="AL151" i="4"/>
  <c r="AA1445" i="4"/>
  <c r="AB1445" i="4"/>
  <c r="AI1445" i="4"/>
  <c r="AH1445" i="4"/>
  <c r="AG1445" i="4"/>
  <c r="AD1445" i="4"/>
  <c r="AK1445" i="4"/>
  <c r="AN1445" i="4"/>
  <c r="Z1445" i="4"/>
  <c r="AO1445" i="4"/>
  <c r="AM1445" i="4"/>
  <c r="AO921" i="4"/>
  <c r="Z921" i="4"/>
  <c r="AM921" i="4"/>
  <c r="AI921" i="4"/>
  <c r="AG921" i="4"/>
  <c r="AH921" i="4"/>
  <c r="AD921" i="4"/>
  <c r="AN921" i="4"/>
  <c r="AA921" i="4"/>
  <c r="AB921" i="4"/>
  <c r="AK921" i="4"/>
  <c r="AA1508" i="4"/>
  <c r="AN1508" i="4"/>
  <c r="AB1508" i="4"/>
  <c r="AD1508" i="4"/>
  <c r="AM1508" i="4"/>
  <c r="AK1508" i="4"/>
  <c r="AI1508" i="4"/>
  <c r="AH1508" i="4"/>
  <c r="Z1508" i="4"/>
  <c r="AG1508" i="4"/>
  <c r="AO1508" i="4"/>
  <c r="AO413" i="4"/>
  <c r="AM413" i="4"/>
  <c r="AI413" i="4"/>
  <c r="AK413" i="4"/>
  <c r="Z413" i="4"/>
  <c r="AG413" i="4"/>
  <c r="AH413" i="4"/>
  <c r="AD413" i="4"/>
  <c r="AA413" i="4"/>
  <c r="AN413" i="4"/>
  <c r="AB413" i="4"/>
  <c r="AL334" i="4"/>
  <c r="Z275" i="4"/>
  <c r="AD275" i="4"/>
  <c r="AO275" i="4"/>
  <c r="AM275" i="4"/>
  <c r="AI275" i="4"/>
  <c r="AB275" i="4"/>
  <c r="AN275" i="4"/>
  <c r="AG275" i="4"/>
  <c r="AA275" i="4"/>
  <c r="AH275" i="4"/>
  <c r="AK275" i="4"/>
  <c r="AO705" i="4"/>
  <c r="AI705" i="4"/>
  <c r="AH705" i="4"/>
  <c r="AN705" i="4"/>
  <c r="Z705" i="4"/>
  <c r="AD705" i="4"/>
  <c r="AG705" i="4"/>
  <c r="AA705" i="4"/>
  <c r="AM705" i="4"/>
  <c r="AB705" i="4"/>
  <c r="AK705" i="4"/>
  <c r="AL564" i="4"/>
  <c r="AL470" i="4"/>
  <c r="AL1360" i="4"/>
  <c r="AI156" i="4"/>
  <c r="AA156" i="4"/>
  <c r="AM156" i="4"/>
  <c r="AN156" i="4"/>
  <c r="AG156" i="4"/>
  <c r="AH156" i="4"/>
  <c r="AB156" i="4"/>
  <c r="AK156" i="4"/>
  <c r="AD156" i="4"/>
  <c r="Z156" i="4"/>
  <c r="AO156" i="4"/>
  <c r="AA607" i="4"/>
  <c r="AG607" i="4"/>
  <c r="AM607" i="4"/>
  <c r="AD607" i="4"/>
  <c r="AN607" i="4"/>
  <c r="AK607" i="4"/>
  <c r="Z607" i="4"/>
  <c r="AH607" i="4"/>
  <c r="AO607" i="4"/>
  <c r="AB607" i="4"/>
  <c r="AI607" i="4"/>
  <c r="AB1148" i="4"/>
  <c r="AK1148" i="4"/>
  <c r="AM1148" i="4"/>
  <c r="Z1148" i="4"/>
  <c r="AI1148" i="4"/>
  <c r="AH1148" i="4"/>
  <c r="AN1148" i="4"/>
  <c r="AA1148" i="4"/>
  <c r="AG1148" i="4"/>
  <c r="AD1148" i="4"/>
  <c r="AO1148" i="4"/>
  <c r="AB1438" i="4"/>
  <c r="Z1438" i="4"/>
  <c r="AA1438" i="4"/>
  <c r="AK1438" i="4"/>
  <c r="AN1438" i="4"/>
  <c r="AD1438" i="4"/>
  <c r="AH1438" i="4"/>
  <c r="AM1438" i="4"/>
  <c r="AI1438" i="4"/>
  <c r="AO1438" i="4"/>
  <c r="AG1438" i="4"/>
  <c r="AG1054" i="4"/>
  <c r="AN1054" i="4"/>
  <c r="AM1054" i="4"/>
  <c r="AK1054" i="4"/>
  <c r="AI1054" i="4"/>
  <c r="AA1054" i="4"/>
  <c r="Z1054" i="4"/>
  <c r="AH1054" i="4"/>
  <c r="AO1054" i="4"/>
  <c r="AD1054" i="4"/>
  <c r="AB1054" i="4"/>
  <c r="AM278" i="4"/>
  <c r="AK278" i="4"/>
  <c r="AI278" i="4"/>
  <c r="AG278" i="4"/>
  <c r="AD278" i="4"/>
  <c r="AB278" i="4"/>
  <c r="AN278" i="4"/>
  <c r="AH278" i="4"/>
  <c r="AA278" i="4"/>
  <c r="Z278" i="4"/>
  <c r="AO278" i="4"/>
  <c r="AA393" i="4"/>
  <c r="AG393" i="4"/>
  <c r="AN393" i="4"/>
  <c r="AM393" i="4"/>
  <c r="AB393" i="4"/>
  <c r="AI393" i="4"/>
  <c r="AK393" i="4"/>
  <c r="AO393" i="4"/>
  <c r="AD393" i="4"/>
  <c r="Z393" i="4"/>
  <c r="AH393" i="4"/>
  <c r="AD220" i="4"/>
  <c r="AN220" i="4"/>
  <c r="AH220" i="4"/>
  <c r="AM220" i="4"/>
  <c r="AI220" i="4"/>
  <c r="Z220" i="4"/>
  <c r="AK220" i="4"/>
  <c r="AA220" i="4"/>
  <c r="AG220" i="4"/>
  <c r="AB220" i="4"/>
  <c r="AO220" i="4"/>
  <c r="AL340" i="4"/>
  <c r="AL1087" i="4"/>
  <c r="AI1003" i="4"/>
  <c r="AM1003" i="4"/>
  <c r="AA1003" i="4"/>
  <c r="AN1003" i="4"/>
  <c r="AB1003" i="4"/>
  <c r="AO1003" i="4"/>
  <c r="AD1003" i="4"/>
  <c r="AK1003" i="4"/>
  <c r="AH1003" i="4"/>
  <c r="AG1003" i="4"/>
  <c r="Z1003" i="4"/>
  <c r="AK1593" i="4"/>
  <c r="AD1593" i="4"/>
  <c r="AN1593" i="4"/>
  <c r="AI1593" i="4"/>
  <c r="AB1593" i="4"/>
  <c r="AA1593" i="4"/>
  <c r="AM1593" i="4"/>
  <c r="AG1593" i="4"/>
  <c r="Z1593" i="4"/>
  <c r="AH1593" i="4"/>
  <c r="AO1593" i="4"/>
  <c r="AH1081" i="4"/>
  <c r="AA1081" i="4"/>
  <c r="AN1081" i="4"/>
  <c r="AO1081" i="4"/>
  <c r="AK1081" i="4"/>
  <c r="AI1081" i="4"/>
  <c r="AG1081" i="4"/>
  <c r="AM1081" i="4"/>
  <c r="AD1081" i="4"/>
  <c r="Z1081" i="4"/>
  <c r="AB1081" i="4"/>
  <c r="AL592" i="4"/>
  <c r="AL439" i="4"/>
  <c r="AK764" i="4"/>
  <c r="AO764" i="4"/>
  <c r="AN764" i="4"/>
  <c r="Z764" i="4"/>
  <c r="AD764" i="4"/>
  <c r="AB764" i="4"/>
  <c r="AH764" i="4"/>
  <c r="AI764" i="4"/>
  <c r="AG764" i="4"/>
  <c r="AM764" i="4"/>
  <c r="AA764" i="4"/>
  <c r="AL1206" i="4"/>
  <c r="AO1217" i="4"/>
  <c r="AK1217" i="4"/>
  <c r="AD1217" i="4"/>
  <c r="Z1217" i="4"/>
  <c r="AN1217" i="4"/>
  <c r="AH1217" i="4"/>
  <c r="AI1217" i="4"/>
  <c r="AM1217" i="4"/>
  <c r="AB1217" i="4"/>
  <c r="AA1217" i="4"/>
  <c r="AG1217" i="4"/>
  <c r="AH482" i="4"/>
  <c r="AG482" i="4"/>
  <c r="AB482" i="4"/>
  <c r="Z482" i="4"/>
  <c r="AI482" i="4"/>
  <c r="AD482" i="4"/>
  <c r="AO482" i="4"/>
  <c r="AK482" i="4"/>
  <c r="AA482" i="4"/>
  <c r="AN482" i="4"/>
  <c r="AM482" i="4"/>
  <c r="AD498" i="4"/>
  <c r="AI498" i="4"/>
  <c r="AM498" i="4"/>
  <c r="AN498" i="4"/>
  <c r="AO498" i="4"/>
  <c r="Z498" i="4"/>
  <c r="AB498" i="4"/>
  <c r="AA498" i="4"/>
  <c r="AK498" i="4"/>
  <c r="AH498" i="4"/>
  <c r="AG498" i="4"/>
  <c r="AI266" i="4"/>
  <c r="AM266" i="4"/>
  <c r="AG266" i="4"/>
  <c r="AH266" i="4"/>
  <c r="AD266" i="4"/>
  <c r="AA266" i="4"/>
  <c r="AB266" i="4"/>
  <c r="AN266" i="4"/>
  <c r="Z266" i="4"/>
  <c r="AO266" i="4"/>
  <c r="AK266" i="4"/>
  <c r="AB996" i="4"/>
  <c r="AK996" i="4"/>
  <c r="AI996" i="4"/>
  <c r="AO996" i="4"/>
  <c r="AM996" i="4"/>
  <c r="AH996" i="4"/>
  <c r="AA996" i="4"/>
  <c r="AN996" i="4"/>
  <c r="Z996" i="4"/>
  <c r="AD996" i="4"/>
  <c r="AG996" i="4"/>
  <c r="AG1434" i="4"/>
  <c r="AH1434" i="4"/>
  <c r="AK1434" i="4"/>
  <c r="AN1434" i="4"/>
  <c r="Z1434" i="4"/>
  <c r="AA1434" i="4"/>
  <c r="AM1434" i="4"/>
  <c r="AD1434" i="4"/>
  <c r="AB1434" i="4"/>
  <c r="AO1434" i="4"/>
  <c r="AI1434" i="4"/>
  <c r="AL674" i="4"/>
  <c r="AL530" i="4"/>
  <c r="AN837" i="4"/>
  <c r="AM837" i="4"/>
  <c r="AI837" i="4"/>
  <c r="AG837" i="4"/>
  <c r="AK837" i="4"/>
  <c r="AH837" i="4"/>
  <c r="AB837" i="4"/>
  <c r="AO837" i="4"/>
  <c r="AD837" i="4"/>
  <c r="AA837" i="4"/>
  <c r="Z837" i="4"/>
  <c r="AL1109" i="4"/>
  <c r="AG1377" i="4"/>
  <c r="AI1377" i="4"/>
  <c r="AH1377" i="4"/>
  <c r="AO1377" i="4"/>
  <c r="AB1377" i="4"/>
  <c r="AK1377" i="4"/>
  <c r="AD1377" i="4"/>
  <c r="AA1377" i="4"/>
  <c r="Z1377" i="4"/>
  <c r="AM1377" i="4"/>
  <c r="AN1377" i="4"/>
  <c r="AK1692" i="4"/>
  <c r="AD1692" i="4"/>
  <c r="AB1692" i="4"/>
  <c r="Z1692" i="4"/>
  <c r="AI1692" i="4"/>
  <c r="AO1692" i="4"/>
  <c r="AA1692" i="4"/>
  <c r="AH1692" i="4"/>
  <c r="AN1692" i="4"/>
  <c r="AG1692" i="4"/>
  <c r="AM1692" i="4"/>
  <c r="AL1655" i="4"/>
  <c r="AL880" i="4"/>
  <c r="AL836" i="4"/>
  <c r="AL406" i="4"/>
  <c r="AB621" i="4"/>
  <c r="AA621" i="4"/>
  <c r="AD621" i="4"/>
  <c r="AM621" i="4"/>
  <c r="AG621" i="4"/>
  <c r="AH621" i="4"/>
  <c r="AK621" i="4"/>
  <c r="Z621" i="4"/>
  <c r="AN621" i="4"/>
  <c r="AO621" i="4"/>
  <c r="AI621" i="4"/>
  <c r="AK1715" i="4"/>
  <c r="AA1715" i="4"/>
  <c r="Z1715" i="4"/>
  <c r="AH1715" i="4"/>
  <c r="AM1715" i="4"/>
  <c r="AI1715" i="4"/>
  <c r="AB1715" i="4"/>
  <c r="AN1715" i="4"/>
  <c r="AG1715" i="4"/>
  <c r="AO1715" i="4"/>
  <c r="AD1715" i="4"/>
  <c r="AL1590" i="4"/>
  <c r="AL793" i="4"/>
  <c r="AL1122" i="4"/>
  <c r="AL802" i="4"/>
  <c r="AL580" i="4"/>
  <c r="AA1519" i="4"/>
  <c r="AO1519" i="4"/>
  <c r="AH1519" i="4"/>
  <c r="AG1519" i="4"/>
  <c r="AM1519" i="4"/>
  <c r="AN1519" i="4"/>
  <c r="AB1519" i="4"/>
  <c r="AD1519" i="4"/>
  <c r="Z1519" i="4"/>
  <c r="AI1519" i="4"/>
  <c r="AK1519" i="4"/>
  <c r="AL820" i="4"/>
  <c r="AL370" i="4"/>
  <c r="AD1542" i="4"/>
  <c r="AM1542" i="4"/>
  <c r="AG1542" i="4"/>
  <c r="Z1542" i="4"/>
  <c r="AB1542" i="4"/>
  <c r="AA1542" i="4"/>
  <c r="AI1542" i="4"/>
  <c r="AN1542" i="4"/>
  <c r="AK1542" i="4"/>
  <c r="AO1542" i="4"/>
  <c r="AH1542" i="4"/>
  <c r="AD1486" i="4"/>
  <c r="Z1486" i="4"/>
  <c r="AN1486" i="4"/>
  <c r="AM1486" i="4"/>
  <c r="AH1486" i="4"/>
  <c r="AI1486" i="4"/>
  <c r="AO1486" i="4"/>
  <c r="AG1486" i="4"/>
  <c r="AB1486" i="4"/>
  <c r="AA1486" i="4"/>
  <c r="AK1486" i="4"/>
  <c r="AL1603" i="4"/>
  <c r="AK1347" i="4"/>
  <c r="AD1347" i="4"/>
  <c r="AB1347" i="4"/>
  <c r="Z1347" i="4"/>
  <c r="AM1347" i="4"/>
  <c r="AG1347" i="4"/>
  <c r="AO1347" i="4"/>
  <c r="AN1347" i="4"/>
  <c r="AI1347" i="4"/>
  <c r="AH1347" i="4"/>
  <c r="AA1347" i="4"/>
  <c r="AI1167" i="4"/>
  <c r="AB1167" i="4"/>
  <c r="AG1167" i="4"/>
  <c r="AD1167" i="4"/>
  <c r="AO1167" i="4"/>
  <c r="AN1167" i="4"/>
  <c r="Z1167" i="4"/>
  <c r="AA1167" i="4"/>
  <c r="AH1167" i="4"/>
  <c r="AM1167" i="4"/>
  <c r="AK1167" i="4"/>
  <c r="AA1381" i="4"/>
  <c r="AD1381" i="4"/>
  <c r="AH1381" i="4"/>
  <c r="AG1381" i="4"/>
  <c r="Z1381" i="4"/>
  <c r="AN1381" i="4"/>
  <c r="AB1381" i="4"/>
  <c r="AK1381" i="4"/>
  <c r="AO1381" i="4"/>
  <c r="AM1381" i="4"/>
  <c r="AI1381" i="4"/>
  <c r="AN593" i="4"/>
  <c r="AD593" i="4"/>
  <c r="AK593" i="4"/>
  <c r="AI593" i="4"/>
  <c r="AG593" i="4"/>
  <c r="Z593" i="4"/>
  <c r="AB593" i="4"/>
  <c r="AM593" i="4"/>
  <c r="AH593" i="4"/>
  <c r="AA593" i="4"/>
  <c r="AO593" i="4"/>
  <c r="AL1114" i="4"/>
  <c r="AD789" i="4"/>
  <c r="AB789" i="4"/>
  <c r="AI789" i="4"/>
  <c r="AK789" i="4"/>
  <c r="AA789" i="4"/>
  <c r="AM789" i="4"/>
  <c r="AN789" i="4"/>
  <c r="AG789" i="4"/>
  <c r="AO789" i="4"/>
  <c r="AH789" i="4"/>
  <c r="Z789" i="4"/>
  <c r="AO778" i="4"/>
  <c r="AB778" i="4"/>
  <c r="AG778" i="4"/>
  <c r="AA778" i="4"/>
  <c r="AN778" i="4"/>
  <c r="AK778" i="4"/>
  <c r="AD778" i="4"/>
  <c r="AM778" i="4"/>
  <c r="AH778" i="4"/>
  <c r="Z778" i="4"/>
  <c r="AI778" i="4"/>
  <c r="AL882" i="4"/>
  <c r="AL1332" i="4"/>
  <c r="AL289" i="4"/>
  <c r="AO247" i="4"/>
  <c r="AD247" i="4"/>
  <c r="Z247" i="4"/>
  <c r="AI247" i="4"/>
  <c r="AK247" i="4"/>
  <c r="AB247" i="4"/>
  <c r="AG247" i="4"/>
  <c r="AH247" i="4"/>
  <c r="AM247" i="4"/>
  <c r="AN247" i="4"/>
  <c r="AA247" i="4"/>
  <c r="AL474" i="4"/>
  <c r="AO1726" i="4"/>
  <c r="AH1726" i="4"/>
  <c r="Z1726" i="4"/>
  <c r="AG1726" i="4"/>
  <c r="AB1726" i="4"/>
  <c r="AM1726" i="4"/>
  <c r="AA1726" i="4"/>
  <c r="AK1726" i="4"/>
  <c r="AD1726" i="4"/>
  <c r="AI1726" i="4"/>
  <c r="AN1726" i="4"/>
  <c r="AM862" i="4"/>
  <c r="AD862" i="4"/>
  <c r="AB862" i="4"/>
  <c r="AO862" i="4"/>
  <c r="AH862" i="4"/>
  <c r="AA862" i="4"/>
  <c r="AG862" i="4"/>
  <c r="AN862" i="4"/>
  <c r="AK862" i="4"/>
  <c r="Z862" i="4"/>
  <c r="AI862" i="4"/>
  <c r="AO1731" i="4"/>
  <c r="AN1731" i="4"/>
  <c r="AG1731" i="4"/>
  <c r="Z1731" i="4"/>
  <c r="AI1731" i="4"/>
  <c r="AK1731" i="4"/>
  <c r="AA1731" i="4"/>
  <c r="AB1731" i="4"/>
  <c r="AH1731" i="4"/>
  <c r="AM1731" i="4"/>
  <c r="AD1731" i="4"/>
  <c r="AL788" i="4"/>
  <c r="AL938" i="4"/>
  <c r="AL393" i="4"/>
  <c r="Z1468" i="4"/>
  <c r="AN1468" i="4"/>
  <c r="AM1468" i="4"/>
  <c r="AH1468" i="4"/>
  <c r="AD1468" i="4"/>
  <c r="AK1468" i="4"/>
  <c r="AG1468" i="4"/>
  <c r="AB1468" i="4"/>
  <c r="AO1468" i="4"/>
  <c r="AI1468" i="4"/>
  <c r="AA1468" i="4"/>
  <c r="AD1635" i="4"/>
  <c r="AA1635" i="4"/>
  <c r="AM1635" i="4"/>
  <c r="AO1635" i="4"/>
  <c r="AI1635" i="4"/>
  <c r="AB1635" i="4"/>
  <c r="AK1635" i="4"/>
  <c r="AG1635" i="4"/>
  <c r="AH1635" i="4"/>
  <c r="Z1635" i="4"/>
  <c r="AN1635" i="4"/>
  <c r="AL877" i="4"/>
  <c r="AL784" i="4"/>
  <c r="AL281" i="4"/>
  <c r="AI1730" i="4"/>
  <c r="Z1730" i="4"/>
  <c r="AB1730" i="4"/>
  <c r="AO1730" i="4"/>
  <c r="AG1730" i="4"/>
  <c r="AD1730" i="4"/>
  <c r="AH1730" i="4"/>
  <c r="AN1730" i="4"/>
  <c r="AM1730" i="4"/>
  <c r="AA1730" i="4"/>
  <c r="AK1730" i="4"/>
  <c r="AL1701" i="4"/>
  <c r="AL1421" i="4"/>
  <c r="AL1231" i="4"/>
  <c r="AB708" i="4"/>
  <c r="AA708" i="4"/>
  <c r="AI708" i="4"/>
  <c r="AD708" i="4"/>
  <c r="AK708" i="4"/>
  <c r="AM708" i="4"/>
  <c r="Z708" i="4"/>
  <c r="AH708" i="4"/>
  <c r="AO708" i="4"/>
  <c r="AN708" i="4"/>
  <c r="AG708" i="4"/>
  <c r="AN896" i="4"/>
  <c r="Z896" i="4"/>
  <c r="AH896" i="4"/>
  <c r="AK896" i="4"/>
  <c r="AI896" i="4"/>
  <c r="AG896" i="4"/>
  <c r="AO896" i="4"/>
  <c r="AM896" i="4"/>
  <c r="AB896" i="4"/>
  <c r="AA896" i="4"/>
  <c r="AD896" i="4"/>
  <c r="AI1567" i="4"/>
  <c r="AA1567" i="4"/>
  <c r="Z1567" i="4"/>
  <c r="AD1567" i="4"/>
  <c r="AG1567" i="4"/>
  <c r="AB1567" i="4"/>
  <c r="AN1567" i="4"/>
  <c r="AK1567" i="4"/>
  <c r="AH1567" i="4"/>
  <c r="AM1567" i="4"/>
  <c r="AO1567" i="4"/>
  <c r="AL989" i="4"/>
  <c r="AL191" i="4"/>
  <c r="AL1652" i="4"/>
  <c r="AN1429" i="4"/>
  <c r="AG1429" i="4"/>
  <c r="AA1429" i="4"/>
  <c r="AK1429" i="4"/>
  <c r="AM1429" i="4"/>
  <c r="AB1429" i="4"/>
  <c r="AO1429" i="4"/>
  <c r="AD1429" i="4"/>
  <c r="Z1429" i="4"/>
  <c r="AH1429" i="4"/>
  <c r="AI1429" i="4"/>
  <c r="AL398" i="4"/>
  <c r="AL912" i="4"/>
  <c r="AL201" i="4"/>
  <c r="AL689" i="4"/>
  <c r="AL930" i="4"/>
  <c r="AH879" i="4"/>
  <c r="AK879" i="4"/>
  <c r="AN879" i="4"/>
  <c r="AG879" i="4"/>
  <c r="AA879" i="4"/>
  <c r="Z879" i="4"/>
  <c r="AD879" i="4"/>
  <c r="AB879" i="4"/>
  <c r="AM879" i="4"/>
  <c r="AO879" i="4"/>
  <c r="AI879" i="4"/>
  <c r="AL113" i="4"/>
  <c r="AL1462" i="4"/>
  <c r="AL405" i="4"/>
  <c r="AD1040" i="4"/>
  <c r="AG1040" i="4"/>
  <c r="Z1040" i="4"/>
  <c r="AM1040" i="4"/>
  <c r="AN1040" i="4"/>
  <c r="AA1040" i="4"/>
  <c r="AB1040" i="4"/>
  <c r="AO1040" i="4"/>
  <c r="AI1040" i="4"/>
  <c r="AK1040" i="4"/>
  <c r="AH1040" i="4"/>
  <c r="AM1266" i="4"/>
  <c r="AB1266" i="4"/>
  <c r="AA1266" i="4"/>
  <c r="AH1266" i="4"/>
  <c r="AK1266" i="4"/>
  <c r="AD1266" i="4"/>
  <c r="AI1266" i="4"/>
  <c r="AO1266" i="4"/>
  <c r="Z1266" i="4"/>
  <c r="AG1266" i="4"/>
  <c r="AN1266" i="4"/>
  <c r="AL1306" i="4"/>
  <c r="AL920" i="4"/>
  <c r="AL1443" i="4"/>
  <c r="AL717" i="4"/>
  <c r="AL1069" i="4"/>
  <c r="AH1690" i="4"/>
  <c r="AB1690" i="4"/>
  <c r="AO1690" i="4"/>
  <c r="AI1690" i="4"/>
  <c r="Z1690" i="4"/>
  <c r="AG1690" i="4"/>
  <c r="AD1690" i="4"/>
  <c r="AK1690" i="4"/>
  <c r="AA1690" i="4"/>
  <c r="AN1690" i="4"/>
  <c r="AM1690" i="4"/>
  <c r="AL1259" i="4"/>
  <c r="AI927" i="4"/>
  <c r="AM927" i="4"/>
  <c r="AN927" i="4"/>
  <c r="AG927" i="4"/>
  <c r="Z927" i="4"/>
  <c r="AK927" i="4"/>
  <c r="AA927" i="4"/>
  <c r="AB927" i="4"/>
  <c r="AO927" i="4"/>
  <c r="AD927" i="4"/>
  <c r="AH927" i="4"/>
  <c r="AB1565" i="4"/>
  <c r="Z1565" i="4"/>
  <c r="AG1565" i="4"/>
  <c r="AN1565" i="4"/>
  <c r="AM1565" i="4"/>
  <c r="AH1565" i="4"/>
  <c r="AD1565" i="4"/>
  <c r="AI1565" i="4"/>
  <c r="AK1565" i="4"/>
  <c r="AA1565" i="4"/>
  <c r="AO1565" i="4"/>
  <c r="AL608" i="4"/>
  <c r="AB639" i="4"/>
  <c r="Z639" i="4"/>
  <c r="AD639" i="4"/>
  <c r="AH639" i="4"/>
  <c r="AN639" i="4"/>
  <c r="AG639" i="4"/>
  <c r="AM639" i="4"/>
  <c r="AK639" i="4"/>
  <c r="AI639" i="4"/>
  <c r="AA639" i="4"/>
  <c r="AO639" i="4"/>
  <c r="AL158" i="4"/>
  <c r="AL468" i="4"/>
  <c r="AL1268" i="4"/>
  <c r="AL1194" i="4"/>
  <c r="AL634" i="4"/>
  <c r="AL963" i="4"/>
  <c r="AL737" i="4"/>
  <c r="AL371" i="4"/>
  <c r="AI1682" i="4"/>
  <c r="AA1682" i="4"/>
  <c r="AK1682" i="4"/>
  <c r="AD1682" i="4"/>
  <c r="Z1682" i="4"/>
  <c r="AM1682" i="4"/>
  <c r="AH1682" i="4"/>
  <c r="AO1682" i="4"/>
  <c r="AB1682" i="4"/>
  <c r="AG1682" i="4"/>
  <c r="AN1682" i="4"/>
  <c r="AL770" i="4"/>
  <c r="AL1629" i="4"/>
  <c r="AL738" i="4"/>
  <c r="AK1006" i="4"/>
  <c r="AO1006" i="4"/>
  <c r="Z1006" i="4"/>
  <c r="AB1006" i="4"/>
  <c r="AA1006" i="4"/>
  <c r="AD1006" i="4"/>
  <c r="AI1006" i="4"/>
  <c r="AG1006" i="4"/>
  <c r="AN1006" i="4"/>
  <c r="AH1006" i="4"/>
  <c r="AM1006" i="4"/>
  <c r="AB1664" i="4"/>
  <c r="AK1664" i="4"/>
  <c r="AO1664" i="4"/>
  <c r="AD1664" i="4"/>
  <c r="AI1664" i="4"/>
  <c r="Z1664" i="4"/>
  <c r="AA1664" i="4"/>
  <c r="AM1664" i="4"/>
  <c r="AG1664" i="4"/>
  <c r="AN1664" i="4"/>
  <c r="AH1664" i="4"/>
  <c r="AL1718" i="4"/>
  <c r="AL1183" i="4"/>
  <c r="AM1145" i="4"/>
  <c r="AO1145" i="4"/>
  <c r="AG1145" i="4"/>
  <c r="AA1145" i="4"/>
  <c r="AI1145" i="4"/>
  <c r="Z1145" i="4"/>
  <c r="AK1145" i="4"/>
  <c r="AB1145" i="4"/>
  <c r="AD1145" i="4"/>
  <c r="AN1145" i="4"/>
  <c r="AH1145" i="4"/>
  <c r="AH1457" i="4"/>
  <c r="AO1457" i="4"/>
  <c r="AB1457" i="4"/>
  <c r="AN1457" i="4"/>
  <c r="AG1457" i="4"/>
  <c r="AM1457" i="4"/>
  <c r="AD1457" i="4"/>
  <c r="AA1457" i="4"/>
  <c r="AK1457" i="4"/>
  <c r="AI1457" i="4"/>
  <c r="Z1457" i="4"/>
  <c r="AL903" i="4"/>
  <c r="AL1257" i="4"/>
  <c r="AH654" i="4"/>
  <c r="AB654" i="4"/>
  <c r="Z654" i="4"/>
  <c r="AA654" i="4"/>
  <c r="AK654" i="4"/>
  <c r="AM654" i="4"/>
  <c r="AD654" i="4"/>
  <c r="AG654" i="4"/>
  <c r="AN654" i="4"/>
  <c r="AI654" i="4"/>
  <c r="AO654" i="4"/>
  <c r="AH596" i="4"/>
  <c r="AD596" i="4"/>
  <c r="AK596" i="4"/>
  <c r="AO596" i="4"/>
  <c r="AI596" i="4"/>
  <c r="AB596" i="4"/>
  <c r="AG596" i="4"/>
  <c r="AM596" i="4"/>
  <c r="Z596" i="4"/>
  <c r="AA596" i="4"/>
  <c r="AN596" i="4"/>
  <c r="AL852" i="4"/>
  <c r="AL1270" i="4"/>
  <c r="AK1581" i="4"/>
  <c r="AI1581" i="4"/>
  <c r="AH1581" i="4"/>
  <c r="AN1581" i="4"/>
  <c r="AB1581" i="4"/>
  <c r="Z1581" i="4"/>
  <c r="AM1581" i="4"/>
  <c r="AO1581" i="4"/>
  <c r="AD1581" i="4"/>
  <c r="AA1581" i="4"/>
  <c r="AG1581" i="4"/>
  <c r="AL649" i="4"/>
  <c r="AK1693" i="4"/>
  <c r="AO1693" i="4"/>
  <c r="AG1693" i="4"/>
  <c r="AI1693" i="4"/>
  <c r="Z1693" i="4"/>
  <c r="AN1693" i="4"/>
  <c r="AA1693" i="4"/>
  <c r="AD1693" i="4"/>
  <c r="AB1693" i="4"/>
  <c r="AH1693" i="4"/>
  <c r="AM1693" i="4"/>
  <c r="AL357" i="4"/>
  <c r="AA746" i="4"/>
  <c r="AG746" i="4"/>
  <c r="AH746" i="4"/>
  <c r="AK746" i="4"/>
  <c r="AB746" i="4"/>
  <c r="AN746" i="4"/>
  <c r="AO746" i="4"/>
  <c r="AD746" i="4"/>
  <c r="AI746" i="4"/>
  <c r="Z746" i="4"/>
  <c r="AM746" i="4"/>
  <c r="AK350" i="4"/>
  <c r="AG350" i="4"/>
  <c r="AN350" i="4"/>
  <c r="AA350" i="4"/>
  <c r="AO350" i="4"/>
  <c r="AD350" i="4"/>
  <c r="AH350" i="4"/>
  <c r="AM350" i="4"/>
  <c r="AI350" i="4"/>
  <c r="AB350" i="4"/>
  <c r="Z350" i="4"/>
  <c r="AH1631" i="4"/>
  <c r="AN1631" i="4"/>
  <c r="AO1631" i="4"/>
  <c r="AG1631" i="4"/>
  <c r="AA1631" i="4"/>
  <c r="Z1631" i="4"/>
  <c r="AK1631" i="4"/>
  <c r="AB1631" i="4"/>
  <c r="AD1631" i="4"/>
  <c r="AM1631" i="4"/>
  <c r="AI1631" i="4"/>
  <c r="AO1276" i="4"/>
  <c r="AK1276" i="4"/>
  <c r="AI1276" i="4"/>
  <c r="Z1276" i="4"/>
  <c r="AA1276" i="4"/>
  <c r="AH1276" i="4"/>
  <c r="AM1276" i="4"/>
  <c r="AN1276" i="4"/>
  <c r="AD1276" i="4"/>
  <c r="AB1276" i="4"/>
  <c r="AG1276" i="4"/>
  <c r="AO1595" i="4"/>
  <c r="AD1595" i="4"/>
  <c r="Z1595" i="4"/>
  <c r="AN1595" i="4"/>
  <c r="AI1595" i="4"/>
  <c r="AA1595" i="4"/>
  <c r="AB1595" i="4"/>
  <c r="AM1595" i="4"/>
  <c r="AH1595" i="4"/>
  <c r="AK1595" i="4"/>
  <c r="AG1595" i="4"/>
  <c r="AI1538" i="4"/>
  <c r="AH1538" i="4"/>
  <c r="AO1538" i="4"/>
  <c r="AB1538" i="4"/>
  <c r="AK1538" i="4"/>
  <c r="AD1538" i="4"/>
  <c r="AA1538" i="4"/>
  <c r="Z1538" i="4"/>
  <c r="AM1538" i="4"/>
  <c r="AN1538" i="4"/>
  <c r="AG1538" i="4"/>
  <c r="AL749" i="4"/>
  <c r="AL688" i="4"/>
  <c r="AL698" i="4"/>
  <c r="AL392" i="4"/>
  <c r="AK1727" i="4"/>
  <c r="AD1727" i="4"/>
  <c r="AI1727" i="4"/>
  <c r="AH1727" i="4"/>
  <c r="AO1727" i="4"/>
  <c r="AN1727" i="4"/>
  <c r="AG1727" i="4"/>
  <c r="Z1727" i="4"/>
  <c r="AA1727" i="4"/>
  <c r="AB1727" i="4"/>
  <c r="AM1727" i="4"/>
  <c r="AL1024" i="4"/>
  <c r="AL1214" i="4"/>
  <c r="AL1681" i="4"/>
  <c r="AG493" i="4"/>
  <c r="AA493" i="4"/>
  <c r="AH493" i="4"/>
  <c r="AM493" i="4"/>
  <c r="AK493" i="4"/>
  <c r="AO493" i="4"/>
  <c r="AD493" i="4"/>
  <c r="AN493" i="4"/>
  <c r="AI493" i="4"/>
  <c r="AB493" i="4"/>
  <c r="Z493" i="4"/>
  <c r="AL1741" i="4"/>
  <c r="AH1610" i="4"/>
  <c r="AN1610" i="4"/>
  <c r="AA1610" i="4"/>
  <c r="AI1610" i="4"/>
  <c r="AM1610" i="4"/>
  <c r="AD1610" i="4"/>
  <c r="Z1610" i="4"/>
  <c r="AO1610" i="4"/>
  <c r="AK1610" i="4"/>
  <c r="AB1610" i="4"/>
  <c r="AG1610" i="4"/>
  <c r="AL115" i="4"/>
  <c r="AL669" i="4"/>
  <c r="AL277" i="4"/>
  <c r="AL1665" i="4"/>
  <c r="AL1505" i="4"/>
  <c r="AL1642" i="4"/>
  <c r="AL1160" i="4"/>
  <c r="AH1409" i="4"/>
  <c r="AO1409" i="4"/>
  <c r="AD1409" i="4"/>
  <c r="AK1409" i="4"/>
  <c r="Z1409" i="4"/>
  <c r="AA1409" i="4"/>
  <c r="AB1409" i="4"/>
  <c r="AM1409" i="4"/>
  <c r="AN1409" i="4"/>
  <c r="AG1409" i="4"/>
  <c r="AI1409" i="4"/>
  <c r="AL199" i="4"/>
  <c r="AO1668" i="4"/>
  <c r="AG1668" i="4"/>
  <c r="AI1668" i="4"/>
  <c r="AM1668" i="4"/>
  <c r="AH1668" i="4"/>
  <c r="AB1668" i="4"/>
  <c r="AN1668" i="4"/>
  <c r="AD1668" i="4"/>
  <c r="AA1668" i="4"/>
  <c r="Z1668" i="4"/>
  <c r="AK1668" i="4"/>
  <c r="AL302" i="4"/>
  <c r="AL859" i="4"/>
  <c r="AL280" i="4"/>
  <c r="AN1186" i="4"/>
  <c r="AK1186" i="4"/>
  <c r="AB1186" i="4"/>
  <c r="AG1186" i="4"/>
  <c r="Z1186" i="4"/>
  <c r="AA1186" i="4"/>
  <c r="AM1186" i="4"/>
  <c r="AO1186" i="4"/>
  <c r="AI1186" i="4"/>
  <c r="AD1186" i="4"/>
  <c r="AH1186" i="4"/>
  <c r="AL1298" i="4"/>
  <c r="AL709" i="4"/>
  <c r="AN1178" i="4"/>
  <c r="AM1178" i="4"/>
  <c r="AK1178" i="4"/>
  <c r="AH1178" i="4"/>
  <c r="AD1178" i="4"/>
  <c r="AG1178" i="4"/>
  <c r="AB1178" i="4"/>
  <c r="Z1178" i="4"/>
  <c r="AO1178" i="4"/>
  <c r="AA1178" i="4"/>
  <c r="AI1178" i="4"/>
  <c r="AL462" i="4"/>
  <c r="AL758" i="4"/>
  <c r="AL729" i="4"/>
  <c r="AL263" i="4"/>
  <c r="AM1359" i="4"/>
  <c r="AN1359" i="4"/>
  <c r="AB1359" i="4"/>
  <c r="AI1359" i="4"/>
  <c r="AH1359" i="4"/>
  <c r="AG1359" i="4"/>
  <c r="AK1359" i="4"/>
  <c r="AO1359" i="4"/>
  <c r="AA1359" i="4"/>
  <c r="Z1359" i="4"/>
  <c r="AD1359" i="4"/>
  <c r="AO1435" i="4"/>
  <c r="AI1435" i="4"/>
  <c r="AH1435" i="4"/>
  <c r="AG1435" i="4"/>
  <c r="AK1435" i="4"/>
  <c r="Z1435" i="4"/>
  <c r="AN1435" i="4"/>
  <c r="AB1435" i="4"/>
  <c r="AA1435" i="4"/>
  <c r="AD1435" i="4"/>
  <c r="AM1435" i="4"/>
  <c r="AL706" i="4"/>
  <c r="AO1299" i="4"/>
  <c r="AA1299" i="4"/>
  <c r="AI1299" i="4"/>
  <c r="AN1299" i="4"/>
  <c r="Z1299" i="4"/>
  <c r="AG1299" i="4"/>
  <c r="AM1299" i="4"/>
  <c r="AK1299" i="4"/>
  <c r="AB1299" i="4"/>
  <c r="AD1299" i="4"/>
  <c r="AH1299" i="4"/>
  <c r="AL611" i="4"/>
  <c r="AL578" i="4"/>
  <c r="AL886" i="4"/>
  <c r="AL1120" i="4"/>
  <c r="AL442" i="4"/>
  <c r="AB853" i="4"/>
  <c r="AO853" i="4"/>
  <c r="AI853" i="4"/>
  <c r="AG853" i="4"/>
  <c r="AH853" i="4"/>
  <c r="AM853" i="4"/>
  <c r="AK853" i="4"/>
  <c r="Z853" i="4"/>
  <c r="AA853" i="4"/>
  <c r="AN853" i="4"/>
  <c r="AD853" i="4"/>
  <c r="AA1269" i="4"/>
  <c r="AN1269" i="4"/>
  <c r="Z1269" i="4"/>
  <c r="AD1269" i="4"/>
  <c r="AH1269" i="4"/>
  <c r="AO1269" i="4"/>
  <c r="AM1269" i="4"/>
  <c r="AG1269" i="4"/>
  <c r="AB1269" i="4"/>
  <c r="AK1269" i="4"/>
  <c r="AI1269" i="4"/>
  <c r="AD1393" i="4"/>
  <c r="AA1393" i="4"/>
  <c r="Z1393" i="4"/>
  <c r="AM1393" i="4"/>
  <c r="AN1393" i="4"/>
  <c r="AG1393" i="4"/>
  <c r="AI1393" i="4"/>
  <c r="AH1393" i="4"/>
  <c r="AO1393" i="4"/>
  <c r="AB1393" i="4"/>
  <c r="AK1393" i="4"/>
  <c r="AL1495" i="4"/>
  <c r="AB1458" i="4"/>
  <c r="AI1458" i="4"/>
  <c r="AA1458" i="4"/>
  <c r="AD1458" i="4"/>
  <c r="Z1458" i="4"/>
  <c r="AM1458" i="4"/>
  <c r="AO1458" i="4"/>
  <c r="AH1458" i="4"/>
  <c r="AN1458" i="4"/>
  <c r="AK1458" i="4"/>
  <c r="AG1458" i="4"/>
  <c r="AL615" i="4"/>
  <c r="AK1284" i="4"/>
  <c r="AD1284" i="4"/>
  <c r="AO1284" i="4"/>
  <c r="AI1284" i="4"/>
  <c r="AM1284" i="4"/>
  <c r="AA1284" i="4"/>
  <c r="AH1284" i="4"/>
  <c r="AB1284" i="4"/>
  <c r="Z1284" i="4"/>
  <c r="AN1284" i="4"/>
  <c r="AG1284" i="4"/>
  <c r="AH641" i="4"/>
  <c r="AG641" i="4"/>
  <c r="AD641" i="4"/>
  <c r="AK641" i="4"/>
  <c r="Z641" i="4"/>
  <c r="AA641" i="4"/>
  <c r="AN641" i="4"/>
  <c r="AM641" i="4"/>
  <c r="AB641" i="4"/>
  <c r="AO641" i="4"/>
  <c r="AI641" i="4"/>
  <c r="AL672" i="4"/>
  <c r="AO534" i="4"/>
  <c r="AN534" i="4"/>
  <c r="AA534" i="4"/>
  <c r="Z534" i="4"/>
  <c r="AI534" i="4"/>
  <c r="AD534" i="4"/>
  <c r="AH534" i="4"/>
  <c r="AM534" i="4"/>
  <c r="AK534" i="4"/>
  <c r="AB534" i="4"/>
  <c r="AG534" i="4"/>
  <c r="AL822" i="4"/>
  <c r="AL753" i="4"/>
  <c r="AL1680" i="4"/>
  <c r="AL598" i="4"/>
  <c r="AL1265" i="4"/>
  <c r="AL1022" i="4"/>
  <c r="Z1596" i="4"/>
  <c r="AN1596" i="4"/>
  <c r="AK1596" i="4"/>
  <c r="AD1596" i="4"/>
  <c r="AA1596" i="4"/>
  <c r="AO1596" i="4"/>
  <c r="AM1596" i="4"/>
  <c r="AB1596" i="4"/>
  <c r="AI1596" i="4"/>
  <c r="AG1596" i="4"/>
  <c r="AH1596" i="4"/>
  <c r="AL432" i="4"/>
  <c r="AL1118" i="4"/>
  <c r="AB889" i="4"/>
  <c r="AH889" i="4"/>
  <c r="AG889" i="4"/>
  <c r="Z889" i="4"/>
  <c r="AO889" i="4"/>
  <c r="AI889" i="4"/>
  <c r="AK889" i="4"/>
  <c r="AM889" i="4"/>
  <c r="AA889" i="4"/>
  <c r="AD889" i="4"/>
  <c r="AN889" i="4"/>
  <c r="AH833" i="4"/>
  <c r="AN833" i="4"/>
  <c r="AO833" i="4"/>
  <c r="AB833" i="4"/>
  <c r="AG833" i="4"/>
  <c r="AA833" i="4"/>
  <c r="AD833" i="4"/>
  <c r="AI833" i="4"/>
  <c r="AK833" i="4"/>
  <c r="Z833" i="4"/>
  <c r="AM833" i="4"/>
  <c r="AL574" i="4"/>
  <c r="AG1116" i="4"/>
  <c r="Z1116" i="4"/>
  <c r="AH1116" i="4"/>
  <c r="AM1116" i="4"/>
  <c r="AK1116" i="4"/>
  <c r="AI1116" i="4"/>
  <c r="AN1116" i="4"/>
  <c r="AA1116" i="4"/>
  <c r="AD1116" i="4"/>
  <c r="AO1116" i="4"/>
  <c r="AA644" i="4"/>
  <c r="Z644" i="4"/>
  <c r="AM644" i="4"/>
  <c r="AO644" i="4"/>
  <c r="AH644" i="4"/>
  <c r="AG644" i="4"/>
  <c r="AI644" i="4"/>
  <c r="AN644" i="4"/>
  <c r="AB644" i="4"/>
  <c r="AD644" i="4"/>
  <c r="AK644" i="4"/>
  <c r="AI792" i="4"/>
  <c r="AA792" i="4"/>
  <c r="AB792" i="4"/>
  <c r="AK792" i="4"/>
  <c r="AO792" i="4"/>
  <c r="AG792" i="4"/>
  <c r="Z792" i="4"/>
  <c r="AN792" i="4"/>
  <c r="AD792" i="4"/>
  <c r="AM792" i="4"/>
  <c r="AH792" i="4"/>
  <c r="AM1388" i="4"/>
  <c r="Z1388" i="4"/>
  <c r="AB1388" i="4"/>
  <c r="AO1388" i="4"/>
  <c r="AH1388" i="4"/>
  <c r="AD1388" i="4"/>
  <c r="AI1388" i="4"/>
  <c r="AK1388" i="4"/>
  <c r="AG1388" i="4"/>
  <c r="AN1388" i="4"/>
  <c r="AA1388" i="4"/>
  <c r="AL829" i="4"/>
  <c r="AL569" i="4"/>
  <c r="AI402" i="4"/>
  <c r="AH402" i="4"/>
  <c r="Z402" i="4"/>
  <c r="AG402" i="4"/>
  <c r="AO402" i="4"/>
  <c r="AN402" i="4"/>
  <c r="AD402" i="4"/>
  <c r="AB402" i="4"/>
  <c r="AM402" i="4"/>
  <c r="AK402" i="4"/>
  <c r="AA402" i="4"/>
  <c r="AO1521" i="4"/>
  <c r="Z1521" i="4"/>
  <c r="AG1521" i="4"/>
  <c r="AA1521" i="4"/>
  <c r="AM1521" i="4"/>
  <c r="AK1521" i="4"/>
  <c r="AB1521" i="4"/>
  <c r="AI1521" i="4"/>
  <c r="AN1521" i="4"/>
  <c r="AH1521" i="4"/>
  <c r="AD1521" i="4"/>
  <c r="AL1003" i="4"/>
  <c r="AL316" i="4"/>
  <c r="AB1501" i="4"/>
  <c r="AI1501" i="4"/>
  <c r="AA1501" i="4"/>
  <c r="AG1501" i="4"/>
  <c r="AM1501" i="4"/>
  <c r="AD1501" i="4"/>
  <c r="AK1501" i="4"/>
  <c r="AH1501" i="4"/>
  <c r="AO1501" i="4"/>
  <c r="AN1501" i="4"/>
  <c r="Z1501" i="4"/>
  <c r="AL377" i="4"/>
  <c r="AL849" i="4"/>
  <c r="AL293" i="4"/>
  <c r="AL1675" i="4"/>
  <c r="AN660" i="4"/>
  <c r="AO660" i="4"/>
  <c r="AD660" i="4"/>
  <c r="AB660" i="4"/>
  <c r="Z660" i="4"/>
  <c r="AA660" i="4"/>
  <c r="AK660" i="4"/>
  <c r="AI660" i="4"/>
  <c r="AH660" i="4"/>
  <c r="AM660" i="4"/>
  <c r="AG660" i="4"/>
  <c r="AL339" i="4"/>
  <c r="AB1218" i="4"/>
  <c r="AA1218" i="4"/>
  <c r="AK1218" i="4"/>
  <c r="Z1218" i="4"/>
  <c r="AD1218" i="4"/>
  <c r="AI1218" i="4"/>
  <c r="AM1218" i="4"/>
  <c r="AG1218" i="4"/>
  <c r="AN1218" i="4"/>
  <c r="AH1218" i="4"/>
  <c r="AO1218" i="4"/>
  <c r="AL885" i="4"/>
  <c r="AL1305" i="4"/>
  <c r="AL870" i="4"/>
  <c r="AL1538" i="4"/>
  <c r="AI1695" i="4"/>
  <c r="AG1695" i="4"/>
  <c r="AO1695" i="4"/>
  <c r="AH1695" i="4"/>
  <c r="AB1695" i="4"/>
  <c r="AK1695" i="4"/>
  <c r="AD1695" i="4"/>
  <c r="AN1695" i="4"/>
  <c r="Z1695" i="4"/>
  <c r="AM1695" i="4"/>
  <c r="AA1695" i="4"/>
  <c r="AL359" i="4"/>
  <c r="AA848" i="4"/>
  <c r="AM848" i="4"/>
  <c r="AD848" i="4"/>
  <c r="Z848" i="4"/>
  <c r="AB848" i="4"/>
  <c r="AG848" i="4"/>
  <c r="AO848" i="4"/>
  <c r="AN848" i="4"/>
  <c r="AH848" i="4"/>
  <c r="AI848" i="4"/>
  <c r="AK848" i="4"/>
  <c r="AL962" i="4"/>
  <c r="AL415" i="4"/>
  <c r="AL1547" i="4"/>
  <c r="AL1329" i="4"/>
  <c r="AA1659" i="4"/>
  <c r="AD1659" i="4"/>
  <c r="AN1659" i="4"/>
  <c r="Z1659" i="4"/>
  <c r="AO1659" i="4"/>
  <c r="AH1659" i="4"/>
  <c r="AB1659" i="4"/>
  <c r="AI1659" i="4"/>
  <c r="AG1659" i="4"/>
  <c r="AK1659" i="4"/>
  <c r="AM1659" i="4"/>
  <c r="AI382" i="4"/>
  <c r="Z382" i="4"/>
  <c r="AB382" i="4"/>
  <c r="AK382" i="4"/>
  <c r="AA382" i="4"/>
  <c r="AH382" i="4"/>
  <c r="AD382" i="4"/>
  <c r="AN382" i="4"/>
  <c r="AO382" i="4"/>
  <c r="AM382" i="4"/>
  <c r="AG382" i="4"/>
  <c r="AO1200" i="4"/>
  <c r="AK1200" i="4"/>
  <c r="Z1200" i="4"/>
  <c r="AM1200" i="4"/>
  <c r="AI1200" i="4"/>
  <c r="AB1200" i="4"/>
  <c r="AH1200" i="4"/>
  <c r="AA1200" i="4"/>
  <c r="AN1200" i="4"/>
  <c r="AD1200" i="4"/>
  <c r="AG1200" i="4"/>
  <c r="AL1358" i="4"/>
  <c r="AB591" i="4"/>
  <c r="AG591" i="4"/>
  <c r="AH591" i="4"/>
  <c r="AO591" i="4"/>
  <c r="AM591" i="4"/>
  <c r="AD591" i="4"/>
  <c r="AK591" i="4"/>
  <c r="AI591" i="4"/>
  <c r="AA591" i="4"/>
  <c r="AN591" i="4"/>
  <c r="Z591" i="4"/>
  <c r="AL193" i="4"/>
  <c r="AL818" i="4"/>
  <c r="AN605" i="4"/>
  <c r="Z605" i="4"/>
  <c r="AO605" i="4"/>
  <c r="AA605" i="4"/>
  <c r="AH605" i="4"/>
  <c r="AG605" i="4"/>
  <c r="AM605" i="4"/>
  <c r="AK605" i="4"/>
  <c r="AB605" i="4"/>
  <c r="AD605" i="4"/>
  <c r="AI605" i="4"/>
  <c r="AL875" i="4"/>
  <c r="AM1045" i="4"/>
  <c r="AN1045" i="4"/>
  <c r="AD1045" i="4"/>
  <c r="Z1045" i="4"/>
  <c r="AK1045" i="4"/>
  <c r="AA1045" i="4"/>
  <c r="AB1045" i="4"/>
  <c r="AG1045" i="4"/>
  <c r="AH1045" i="4"/>
  <c r="AO1045" i="4"/>
  <c r="AI1045" i="4"/>
  <c r="AL1423" i="4"/>
  <c r="AL1438" i="4"/>
  <c r="AM1406" i="4"/>
  <c r="AN1406" i="4"/>
  <c r="AB1406" i="4"/>
  <c r="AA1406" i="4"/>
  <c r="AI1406" i="4"/>
  <c r="AD1406" i="4"/>
  <c r="AH1406" i="4"/>
  <c r="AK1406" i="4"/>
  <c r="AO1406" i="4"/>
  <c r="AG1406" i="4"/>
  <c r="Z1406" i="4"/>
  <c r="AN1140" i="4"/>
  <c r="AK1140" i="4"/>
  <c r="AH1140" i="4"/>
  <c r="AI1140" i="4"/>
  <c r="AG1140" i="4"/>
  <c r="AO1140" i="4"/>
  <c r="AD1140" i="4"/>
  <c r="AB1140" i="4"/>
  <c r="AA1140" i="4"/>
  <c r="Z1140" i="4"/>
  <c r="AM1140" i="4"/>
  <c r="AL368" i="4"/>
  <c r="AL464" i="4"/>
  <c r="AL365" i="4"/>
  <c r="AH474" i="4"/>
  <c r="Z474" i="4"/>
  <c r="AM474" i="4"/>
  <c r="AO474" i="4"/>
  <c r="AD474" i="4"/>
  <c r="AN474" i="4"/>
  <c r="AB474" i="4"/>
  <c r="AG474" i="4"/>
  <c r="AI474" i="4"/>
  <c r="AA474" i="4"/>
  <c r="AK474" i="4"/>
  <c r="AH649" i="4"/>
  <c r="Z649" i="4"/>
  <c r="AG649" i="4"/>
  <c r="AI649" i="4"/>
  <c r="AB649" i="4"/>
  <c r="AM649" i="4"/>
  <c r="AO649" i="4"/>
  <c r="AN649" i="4"/>
  <c r="AA649" i="4"/>
  <c r="AK649" i="4"/>
  <c r="AD649" i="4"/>
  <c r="AL1264" i="4"/>
  <c r="AI795" i="4"/>
  <c r="AH795" i="4"/>
  <c r="AG795" i="4"/>
  <c r="Z795" i="4"/>
  <c r="AA795" i="4"/>
  <c r="AO795" i="4"/>
  <c r="AK795" i="4"/>
  <c r="AB795" i="4"/>
  <c r="AD795" i="4"/>
  <c r="AM795" i="4"/>
  <c r="AN795" i="4"/>
  <c r="AH276" i="4"/>
  <c r="AB276" i="4"/>
  <c r="Z276" i="4"/>
  <c r="AN276" i="4"/>
  <c r="AA276" i="4"/>
  <c r="AG276" i="4"/>
  <c r="AK276" i="4"/>
  <c r="AI276" i="4"/>
  <c r="AO276" i="4"/>
  <c r="AD276" i="4"/>
  <c r="AM276" i="4"/>
  <c r="AB444" i="4"/>
  <c r="AO444" i="4"/>
  <c r="AI444" i="4"/>
  <c r="AD444" i="4"/>
  <c r="AA444" i="4"/>
  <c r="AK444" i="4"/>
  <c r="AH444" i="4"/>
  <c r="Z444" i="4"/>
  <c r="AM444" i="4"/>
  <c r="AN444" i="4"/>
  <c r="AG444" i="4"/>
  <c r="AO720" i="4"/>
  <c r="Z720" i="4"/>
  <c r="AM720" i="4"/>
  <c r="AG720" i="4"/>
  <c r="AH720" i="4"/>
  <c r="AB720" i="4"/>
  <c r="AA720" i="4"/>
  <c r="AN720" i="4"/>
  <c r="AD720" i="4"/>
  <c r="AK720" i="4"/>
  <c r="AI720" i="4"/>
  <c r="AO1694" i="4"/>
  <c r="AM1694" i="4"/>
  <c r="AA1694" i="4"/>
  <c r="AK1694" i="4"/>
  <c r="AG1694" i="4"/>
  <c r="AB1694" i="4"/>
  <c r="AD1694" i="4"/>
  <c r="Z1694" i="4"/>
  <c r="AH1694" i="4"/>
  <c r="AI1694" i="4"/>
  <c r="AN1694" i="4"/>
  <c r="AG429" i="4"/>
  <c r="AN429" i="4"/>
  <c r="AA429" i="4"/>
  <c r="Z429" i="4"/>
  <c r="AH429" i="4"/>
  <c r="AM429" i="4"/>
  <c r="AK429" i="4"/>
  <c r="AD429" i="4"/>
  <c r="AO429" i="4"/>
  <c r="AI429" i="4"/>
  <c r="AB429" i="4"/>
  <c r="AL966" i="4"/>
  <c r="AL681" i="4"/>
  <c r="AL743" i="4"/>
  <c r="AN1374" i="4"/>
  <c r="AB1374" i="4"/>
  <c r="Z1374" i="4"/>
  <c r="AA1374" i="4"/>
  <c r="AO1374" i="4"/>
  <c r="AG1374" i="4"/>
  <c r="AM1374" i="4"/>
  <c r="AI1374" i="4"/>
  <c r="AD1374" i="4"/>
  <c r="AK1374" i="4"/>
  <c r="AH1374" i="4"/>
  <c r="AN780" i="4"/>
  <c r="AK780" i="4"/>
  <c r="AH780" i="4"/>
  <c r="AO780" i="4"/>
  <c r="AB780" i="4"/>
  <c r="AA780" i="4"/>
  <c r="AG780" i="4"/>
  <c r="Z780" i="4"/>
  <c r="AM780" i="4"/>
  <c r="AI780" i="4"/>
  <c r="AD780" i="4"/>
  <c r="AN895" i="4"/>
  <c r="Z895" i="4"/>
  <c r="AG895" i="4"/>
  <c r="AI895" i="4"/>
  <c r="AA895" i="4"/>
  <c r="AD895" i="4"/>
  <c r="AO895" i="4"/>
  <c r="AB895" i="4"/>
  <c r="AH895" i="4"/>
  <c r="AM895" i="4"/>
  <c r="AK895" i="4"/>
  <c r="AA624" i="4"/>
  <c r="AN624" i="4"/>
  <c r="AI624" i="4"/>
  <c r="Z624" i="4"/>
  <c r="AO624" i="4"/>
  <c r="AM624" i="4"/>
  <c r="AB624" i="4"/>
  <c r="AG624" i="4"/>
  <c r="AH624" i="4"/>
  <c r="AK624" i="4"/>
  <c r="AD624" i="4"/>
  <c r="AL372" i="4"/>
  <c r="AI650" i="4"/>
  <c r="AB650" i="4"/>
  <c r="AG650" i="4"/>
  <c r="AA650" i="4"/>
  <c r="AM650" i="4"/>
  <c r="AN650" i="4"/>
  <c r="AD650" i="4"/>
  <c r="Z650" i="4"/>
  <c r="AK650" i="4"/>
  <c r="AH650" i="4"/>
  <c r="AO650" i="4"/>
  <c r="AL1591" i="4"/>
  <c r="AL331" i="4"/>
  <c r="AL535" i="4"/>
  <c r="AL176" i="4"/>
  <c r="AL434" i="4"/>
  <c r="AL1031" i="4"/>
  <c r="AL957" i="4"/>
  <c r="AL536" i="4"/>
  <c r="AM1424" i="4"/>
  <c r="AN1424" i="4"/>
  <c r="AD1424" i="4"/>
  <c r="AI1424" i="4"/>
  <c r="Z1424" i="4"/>
  <c r="AK1424" i="4"/>
  <c r="AO1424" i="4"/>
  <c r="AB1424" i="4"/>
  <c r="AA1424" i="4"/>
  <c r="AH1424" i="4"/>
  <c r="AG1424" i="4"/>
  <c r="AL1123" i="4"/>
  <c r="AL946" i="4"/>
  <c r="AK586" i="4"/>
  <c r="AM586" i="4"/>
  <c r="Z586" i="4"/>
  <c r="AG586" i="4"/>
  <c r="AD586" i="4"/>
  <c r="AN586" i="4"/>
  <c r="AO586" i="4"/>
  <c r="AH586" i="4"/>
  <c r="AB586" i="4"/>
  <c r="AA586" i="4"/>
  <c r="AI586" i="4"/>
  <c r="AL549" i="4"/>
  <c r="AL408" i="4"/>
  <c r="AL699" i="4"/>
  <c r="AL1256" i="4"/>
  <c r="AL1695" i="4"/>
  <c r="AL723" i="4"/>
  <c r="AL623" i="4"/>
  <c r="AG1215" i="4"/>
  <c r="AD1215" i="4"/>
  <c r="Z1215" i="4"/>
  <c r="AM1215" i="4"/>
  <c r="AI1215" i="4"/>
  <c r="AK1215" i="4"/>
  <c r="AB1215" i="4"/>
  <c r="AH1215" i="4"/>
  <c r="AN1215" i="4"/>
  <c r="AA1215" i="4"/>
  <c r="AO1215" i="4"/>
  <c r="AL993" i="4"/>
  <c r="AL1661" i="4"/>
  <c r="AL1343" i="4"/>
  <c r="AL1551" i="4"/>
  <c r="AL868" i="4"/>
  <c r="AL131" i="4"/>
  <c r="AL400" i="4"/>
  <c r="AL1178" i="4"/>
  <c r="AI1122" i="4"/>
  <c r="Z1122" i="4"/>
  <c r="AB1122" i="4"/>
  <c r="AH1122" i="4"/>
  <c r="AG1122" i="4"/>
  <c r="AN1122" i="4"/>
  <c r="AM1122" i="4"/>
  <c r="AK1122" i="4"/>
  <c r="AA1122" i="4"/>
  <c r="AD1122" i="4"/>
  <c r="AO1122" i="4"/>
  <c r="AL1097" i="4"/>
  <c r="AO1711" i="4"/>
  <c r="Z1711" i="4"/>
  <c r="AM1711" i="4"/>
  <c r="AH1711" i="4"/>
  <c r="AI1711" i="4"/>
  <c r="AA1711" i="4"/>
  <c r="AG1711" i="4"/>
  <c r="AD1711" i="4"/>
  <c r="AK1711" i="4"/>
  <c r="AB1711" i="4"/>
  <c r="AN1711" i="4"/>
  <c r="AG1709" i="4"/>
  <c r="AK1709" i="4"/>
  <c r="AO1709" i="4"/>
  <c r="AB1709" i="4"/>
  <c r="AD1709" i="4"/>
  <c r="Z1709" i="4"/>
  <c r="AN1709" i="4"/>
  <c r="AI1709" i="4"/>
  <c r="AA1709" i="4"/>
  <c r="AM1709" i="4"/>
  <c r="AH1709" i="4"/>
  <c r="AL212" i="4"/>
  <c r="AB1426" i="4"/>
  <c r="AD1426" i="4"/>
  <c r="Z1426" i="4"/>
  <c r="AN1426" i="4"/>
  <c r="AA1426" i="4"/>
  <c r="AH1426" i="4"/>
  <c r="AO1426" i="4"/>
  <c r="AI1426" i="4"/>
  <c r="AG1426" i="4"/>
  <c r="AM1426" i="4"/>
  <c r="AK1426" i="4"/>
  <c r="AL1119" i="4"/>
  <c r="AG790" i="4"/>
  <c r="AK790" i="4"/>
  <c r="AD790" i="4"/>
  <c r="Z790" i="4"/>
  <c r="AA790" i="4"/>
  <c r="AB790" i="4"/>
  <c r="AM790" i="4"/>
  <c r="AH790" i="4"/>
  <c r="AI790" i="4"/>
  <c r="AN790" i="4"/>
  <c r="AO790" i="4"/>
  <c r="AL1019" i="4"/>
  <c r="AL613" i="4"/>
  <c r="AL905" i="4"/>
  <c r="AL622" i="4"/>
  <c r="AH1174" i="4"/>
  <c r="AO1174" i="4"/>
  <c r="AK1174" i="4"/>
  <c r="AA1174" i="4"/>
  <c r="AI1174" i="4"/>
  <c r="AB1174" i="4"/>
  <c r="AN1174" i="4"/>
  <c r="AM1174" i="4"/>
  <c r="AD1174" i="4"/>
  <c r="AG1174" i="4"/>
  <c r="Z1174" i="4"/>
  <c r="AL887" i="4"/>
  <c r="Z532" i="4"/>
  <c r="AM532" i="4"/>
  <c r="AN532" i="4"/>
  <c r="AI532" i="4"/>
  <c r="AK532" i="4"/>
  <c r="AH532" i="4"/>
  <c r="AG532" i="4"/>
  <c r="AB532" i="4"/>
  <c r="AA532" i="4"/>
  <c r="AO532" i="4"/>
  <c r="AD532" i="4"/>
  <c r="AL441" i="4"/>
  <c r="AL797" i="4"/>
  <c r="AL730" i="4"/>
  <c r="AL463" i="4"/>
  <c r="AL579" i="4"/>
  <c r="AD912" i="4"/>
  <c r="AM912" i="4"/>
  <c r="Z912" i="4"/>
  <c r="AB912" i="4"/>
  <c r="AN912" i="4"/>
  <c r="AH912" i="4"/>
  <c r="AG912" i="4"/>
  <c r="AI912" i="4"/>
  <c r="AK912" i="4"/>
  <c r="AO912" i="4"/>
  <c r="AA912" i="4"/>
  <c r="AH516" i="4"/>
  <c r="AN516" i="4"/>
  <c r="AB516" i="4"/>
  <c r="Z516" i="4"/>
  <c r="AD516" i="4"/>
  <c r="AK516" i="4"/>
  <c r="AA516" i="4"/>
  <c r="AO516" i="4"/>
  <c r="AG516" i="4"/>
  <c r="AI516" i="4"/>
  <c r="AM516" i="4"/>
  <c r="AL433" i="4"/>
  <c r="AL632" i="4"/>
  <c r="AL658" i="4"/>
  <c r="AL1740" i="4"/>
  <c r="AL1283" i="4"/>
  <c r="Z1634" i="4"/>
  <c r="AO1634" i="4"/>
  <c r="AN1634" i="4"/>
  <c r="AB1634" i="4"/>
  <c r="AD1634" i="4"/>
  <c r="AI1634" i="4"/>
  <c r="AH1634" i="4"/>
  <c r="AA1634" i="4"/>
  <c r="AK1634" i="4"/>
  <c r="AM1634" i="4"/>
  <c r="AG1634" i="4"/>
  <c r="AG1236" i="4"/>
  <c r="AB1236" i="4"/>
  <c r="AI1236" i="4"/>
  <c r="Z1236" i="4"/>
  <c r="AA1236" i="4"/>
  <c r="AM1236" i="4"/>
  <c r="AK1236" i="4"/>
  <c r="AD1236" i="4"/>
  <c r="AH1236" i="4"/>
  <c r="AN1236" i="4"/>
  <c r="AO1236" i="4"/>
  <c r="AA636" i="4"/>
  <c r="AI636" i="4"/>
  <c r="AH636" i="4"/>
  <c r="AD636" i="4"/>
  <c r="AO636" i="4"/>
  <c r="AM636" i="4"/>
  <c r="AK636" i="4"/>
  <c r="Z636" i="4"/>
  <c r="AN636" i="4"/>
  <c r="AB636" i="4"/>
  <c r="AG636" i="4"/>
  <c r="AL817" i="4"/>
  <c r="Z1079" i="4"/>
  <c r="AK1079" i="4"/>
  <c r="AN1079" i="4"/>
  <c r="AB1079" i="4"/>
  <c r="AO1079" i="4"/>
  <c r="AA1079" i="4"/>
  <c r="AM1079" i="4"/>
  <c r="AG1079" i="4"/>
  <c r="AI1079" i="4"/>
  <c r="AD1079" i="4"/>
  <c r="AH1079" i="4"/>
  <c r="Z1590" i="4"/>
  <c r="AB1590" i="4"/>
  <c r="AI1590" i="4"/>
  <c r="AA1590" i="4"/>
  <c r="AK1590" i="4"/>
  <c r="AH1590" i="4"/>
  <c r="AD1590" i="4"/>
  <c r="AN1590" i="4"/>
  <c r="AM1590" i="4"/>
  <c r="AO1590" i="4"/>
  <c r="AG1590" i="4"/>
  <c r="AH1356" i="4"/>
  <c r="Z1356" i="4"/>
  <c r="AN1356" i="4"/>
  <c r="AK1356" i="4"/>
  <c r="AD1356" i="4"/>
  <c r="AB1356" i="4"/>
  <c r="AG1356" i="4"/>
  <c r="AO1356" i="4"/>
  <c r="AA1356" i="4"/>
  <c r="AM1356" i="4"/>
  <c r="AI1356" i="4"/>
  <c r="AL383" i="4"/>
  <c r="AM1617" i="4"/>
  <c r="AH1617" i="4"/>
  <c r="AD1617" i="4"/>
  <c r="AK1617" i="4"/>
  <c r="AN1617" i="4"/>
  <c r="AI1617" i="4"/>
  <c r="AG1617" i="4"/>
  <c r="Z1617" i="4"/>
  <c r="AB1617" i="4"/>
  <c r="AA1617" i="4"/>
  <c r="AO1617" i="4"/>
  <c r="AL396" i="4"/>
  <c r="AH1024" i="4"/>
  <c r="AG1024" i="4"/>
  <c r="AI1024" i="4"/>
  <c r="AA1024" i="4"/>
  <c r="AN1024" i="4"/>
  <c r="AD1024" i="4"/>
  <c r="AB1024" i="4"/>
  <c r="Z1024" i="4"/>
  <c r="AK1024" i="4"/>
  <c r="AO1024" i="4"/>
  <c r="AM1024" i="4"/>
  <c r="AL1053" i="4"/>
  <c r="Z1620" i="4"/>
  <c r="AG1620" i="4"/>
  <c r="AI1620" i="4"/>
  <c r="AD1620" i="4"/>
  <c r="AM1620" i="4"/>
  <c r="AK1620" i="4"/>
  <c r="AO1620" i="4"/>
  <c r="AA1620" i="4"/>
  <c r="AH1620" i="4"/>
  <c r="AN1620" i="4"/>
  <c r="AB1620" i="4"/>
  <c r="AL1079" i="4"/>
  <c r="AH1608" i="4"/>
  <c r="AB1608" i="4"/>
  <c r="AN1608" i="4"/>
  <c r="AK1608" i="4"/>
  <c r="AO1608" i="4"/>
  <c r="AM1608" i="4"/>
  <c r="AA1608" i="4"/>
  <c r="Z1608" i="4"/>
  <c r="AG1608" i="4"/>
  <c r="AI1608" i="4"/>
  <c r="AD1608" i="4"/>
  <c r="AL1587" i="4"/>
  <c r="AL1191" i="4"/>
  <c r="AL1725" i="4"/>
  <c r="AL450" i="4"/>
  <c r="AA891" i="4"/>
  <c r="AG891" i="4"/>
  <c r="AO891" i="4"/>
  <c r="AM891" i="4"/>
  <c r="AB891" i="4"/>
  <c r="AD891" i="4"/>
  <c r="Z891" i="4"/>
  <c r="AK891" i="4"/>
  <c r="AN891" i="4"/>
  <c r="AH891" i="4"/>
  <c r="AI891" i="4"/>
  <c r="AL421" i="4"/>
  <c r="AM1526" i="4"/>
  <c r="AN1526" i="4"/>
  <c r="AI1526" i="4"/>
  <c r="AH1526" i="4"/>
  <c r="AG1526" i="4"/>
  <c r="AO1526" i="4"/>
  <c r="AK1526" i="4"/>
  <c r="AD1526" i="4"/>
  <c r="AB1526" i="4"/>
  <c r="AA1526" i="4"/>
  <c r="Z1526" i="4"/>
  <c r="AL106" i="4"/>
  <c r="AL878" i="4"/>
  <c r="AL192" i="4"/>
  <c r="AO1202" i="4"/>
  <c r="AG1202" i="4"/>
  <c r="AI1202" i="4"/>
  <c r="AK1202" i="4"/>
  <c r="AN1202" i="4"/>
  <c r="AD1202" i="4"/>
  <c r="Z1202" i="4"/>
  <c r="AB1202" i="4"/>
  <c r="AA1202" i="4"/>
  <c r="AM1202" i="4"/>
  <c r="AH1202" i="4"/>
  <c r="AL734" i="4"/>
  <c r="AL111" i="4"/>
  <c r="AB1408" i="4"/>
  <c r="AO1408" i="4"/>
  <c r="AI1408" i="4"/>
  <c r="Z1408" i="4"/>
  <c r="AD1408" i="4"/>
  <c r="AK1408" i="4"/>
  <c r="AG1408" i="4"/>
  <c r="AA1408" i="4"/>
  <c r="AN1408" i="4"/>
  <c r="AH1408" i="4"/>
  <c r="AM1408" i="4"/>
  <c r="AL835" i="4"/>
  <c r="AB1666" i="4"/>
  <c r="Z1666" i="4"/>
  <c r="AA1666" i="4"/>
  <c r="AO1666" i="4"/>
  <c r="AM1666" i="4"/>
  <c r="AD1666" i="4"/>
  <c r="AG1666" i="4"/>
  <c r="AN1666" i="4"/>
  <c r="AI1666" i="4"/>
  <c r="AH1666" i="4"/>
  <c r="AK1666" i="4"/>
  <c r="AL124" i="4"/>
  <c r="AL1461" i="4"/>
  <c r="AL819" i="4"/>
  <c r="AL511" i="4"/>
  <c r="AH131" i="4"/>
  <c r="AB131" i="4"/>
  <c r="AI131" i="4"/>
  <c r="AA131" i="4"/>
  <c r="AG131" i="4"/>
  <c r="AN131" i="4"/>
  <c r="AO131" i="4"/>
  <c r="AK131" i="4"/>
  <c r="Z131" i="4"/>
  <c r="AM131" i="4"/>
  <c r="AD131" i="4"/>
  <c r="AG1216" i="4"/>
  <c r="AN1216" i="4"/>
  <c r="AH1216" i="4"/>
  <c r="AK1216" i="4"/>
  <c r="AB1216" i="4"/>
  <c r="AD1216" i="4"/>
  <c r="Z1216" i="4"/>
  <c r="AI1216" i="4"/>
  <c r="AM1216" i="4"/>
  <c r="AO1216" i="4"/>
  <c r="AA1216" i="4"/>
  <c r="AD1163" i="4"/>
  <c r="AG1163" i="4"/>
  <c r="Z1163" i="4"/>
  <c r="AH1163" i="4"/>
  <c r="AK1163" i="4"/>
  <c r="AO1163" i="4"/>
  <c r="AI1163" i="4"/>
  <c r="AB1163" i="4"/>
  <c r="AN1163" i="4"/>
  <c r="AA1163" i="4"/>
  <c r="AM1163" i="4"/>
  <c r="AD1191" i="4"/>
  <c r="AA1191" i="4"/>
  <c r="AO1191" i="4"/>
  <c r="Z1191" i="4"/>
  <c r="AM1191" i="4"/>
  <c r="AK1191" i="4"/>
  <c r="AB1191" i="4"/>
  <c r="AN1191" i="4"/>
  <c r="AH1191" i="4"/>
  <c r="AI1191" i="4"/>
  <c r="AG1191" i="4"/>
  <c r="AH572" i="4"/>
  <c r="AN572" i="4"/>
  <c r="AG572" i="4"/>
  <c r="AA572" i="4"/>
  <c r="AI572" i="4"/>
  <c r="AM572" i="4"/>
  <c r="AD572" i="4"/>
  <c r="Z572" i="4"/>
  <c r="AO572" i="4"/>
  <c r="AK572" i="4"/>
  <c r="AB572" i="4"/>
  <c r="AI117" i="4"/>
  <c r="AK117" i="4"/>
  <c r="AO117" i="4"/>
  <c r="AM117" i="4"/>
  <c r="AN117" i="4"/>
  <c r="AA117" i="4"/>
  <c r="Z117" i="4"/>
  <c r="AD117" i="4"/>
  <c r="AH117" i="4"/>
  <c r="AB117" i="4"/>
  <c r="AG117" i="4"/>
  <c r="AL612" i="4"/>
  <c r="AB1153" i="4"/>
  <c r="AO1153" i="4"/>
  <c r="Z1153" i="4"/>
  <c r="AG1153" i="4"/>
  <c r="AI1153" i="4"/>
  <c r="AA1153" i="4"/>
  <c r="AM1153" i="4"/>
  <c r="AH1153" i="4"/>
  <c r="AK1153" i="4"/>
  <c r="AN1153" i="4"/>
  <c r="AD1153" i="4"/>
  <c r="AL328" i="4"/>
  <c r="AL148" i="4"/>
  <c r="AM471" i="4"/>
  <c r="AG471" i="4"/>
  <c r="AB471" i="4"/>
  <c r="AH471" i="4"/>
  <c r="AD471" i="4"/>
  <c r="AK471" i="4"/>
  <c r="AI471" i="4"/>
  <c r="AO471" i="4"/>
  <c r="AN471" i="4"/>
  <c r="AA471" i="4"/>
  <c r="Z471" i="4"/>
  <c r="AI749" i="4"/>
  <c r="AM749" i="4"/>
  <c r="AG749" i="4"/>
  <c r="AA749" i="4"/>
  <c r="AK749" i="4"/>
  <c r="AN749" i="4"/>
  <c r="Z749" i="4"/>
  <c r="AD749" i="4"/>
  <c r="AH749" i="4"/>
  <c r="AB749" i="4"/>
  <c r="AO749" i="4"/>
  <c r="AL1572" i="4"/>
  <c r="AL1616" i="4"/>
  <c r="AB1686" i="4"/>
  <c r="AG1686" i="4"/>
  <c r="AM1686" i="4"/>
  <c r="AK1686" i="4"/>
  <c r="AN1686" i="4"/>
  <c r="AO1686" i="4"/>
  <c r="Z1686" i="4"/>
  <c r="AI1686" i="4"/>
  <c r="AH1686" i="4"/>
  <c r="AA1686" i="4"/>
  <c r="AD1686" i="4"/>
  <c r="AH1533" i="4"/>
  <c r="AK1533" i="4"/>
  <c r="AM1533" i="4"/>
  <c r="AB1533" i="4"/>
  <c r="Z1533" i="4"/>
  <c r="AA1533" i="4"/>
  <c r="AN1533" i="4"/>
  <c r="AD1533" i="4"/>
  <c r="AI1533" i="4"/>
  <c r="AO1533" i="4"/>
  <c r="AG1533" i="4"/>
  <c r="AM1522" i="4"/>
  <c r="AO1522" i="4"/>
  <c r="AB1522" i="4"/>
  <c r="AG1522" i="4"/>
  <c r="AD1522" i="4"/>
  <c r="AH1522" i="4"/>
  <c r="AI1522" i="4"/>
  <c r="AK1522" i="4"/>
  <c r="Z1522" i="4"/>
  <c r="AA1522" i="4"/>
  <c r="AN1522" i="4"/>
  <c r="AK982" i="4"/>
  <c r="AH982" i="4"/>
  <c r="AI982" i="4"/>
  <c r="AN982" i="4"/>
  <c r="Z982" i="4"/>
  <c r="AM982" i="4"/>
  <c r="AO982" i="4"/>
  <c r="AD982" i="4"/>
  <c r="AB982" i="4"/>
  <c r="AG982" i="4"/>
  <c r="AA982" i="4"/>
  <c r="AL780" i="4"/>
  <c r="AL893" i="4"/>
  <c r="AL554" i="4"/>
  <c r="AN657" i="4"/>
  <c r="AB657" i="4"/>
  <c r="AD657" i="4"/>
  <c r="AM657" i="4"/>
  <c r="Z657" i="4"/>
  <c r="AH657" i="4"/>
  <c r="AG657" i="4"/>
  <c r="AK657" i="4"/>
  <c r="AI657" i="4"/>
  <c r="AA657" i="4"/>
  <c r="AO657" i="4"/>
  <c r="AO609" i="4"/>
  <c r="AN609" i="4"/>
  <c r="AM609" i="4"/>
  <c r="AA609" i="4"/>
  <c r="AB609" i="4"/>
  <c r="Z609" i="4"/>
  <c r="AI609" i="4"/>
  <c r="AH609" i="4"/>
  <c r="AG609" i="4"/>
  <c r="AK609" i="4"/>
  <c r="AD609" i="4"/>
  <c r="AL1116" i="4"/>
  <c r="AL560" i="4"/>
  <c r="AA1555" i="4"/>
  <c r="AM1555" i="4"/>
  <c r="AI1555" i="4"/>
  <c r="AD1555" i="4"/>
  <c r="AO1555" i="4"/>
  <c r="Z1555" i="4"/>
  <c r="AH1555" i="4"/>
  <c r="AN1555" i="4"/>
  <c r="AG1555" i="4"/>
  <c r="AK1555" i="4"/>
  <c r="AB1555" i="4"/>
  <c r="AK468" i="4"/>
  <c r="AD468" i="4"/>
  <c r="AI468" i="4"/>
  <c r="AM468" i="4"/>
  <c r="AG468" i="4"/>
  <c r="AA468" i="4"/>
  <c r="AO468" i="4"/>
  <c r="AH468" i="4"/>
  <c r="AN468" i="4"/>
  <c r="AB468" i="4"/>
  <c r="Z468" i="4"/>
  <c r="AH1398" i="4"/>
  <c r="AB1398" i="4"/>
  <c r="AO1398" i="4"/>
  <c r="AD1398" i="4"/>
  <c r="AG1398" i="4"/>
  <c r="AN1398" i="4"/>
  <c r="AK1398" i="4"/>
  <c r="Z1398" i="4"/>
  <c r="AI1398" i="4"/>
  <c r="AM1398" i="4"/>
  <c r="AA1398" i="4"/>
  <c r="AL1126" i="4"/>
  <c r="AK438" i="4"/>
  <c r="AN438" i="4"/>
  <c r="AO438" i="4"/>
  <c r="AG438" i="4"/>
  <c r="AD438" i="4"/>
  <c r="AM438" i="4"/>
  <c r="Z438" i="4"/>
  <c r="AA438" i="4"/>
  <c r="AI438" i="4"/>
  <c r="AB438" i="4"/>
  <c r="AH438" i="4"/>
  <c r="AI111" i="4"/>
  <c r="Z111" i="4"/>
  <c r="AK111" i="4"/>
  <c r="AO111" i="4"/>
  <c r="AN111" i="4"/>
  <c r="AB111" i="4"/>
  <c r="AA111" i="4"/>
  <c r="AD111" i="4"/>
  <c r="AH111" i="4"/>
  <c r="AG111" i="4"/>
  <c r="AM111" i="4"/>
  <c r="AL1393" i="4"/>
  <c r="AL239" i="4"/>
  <c r="AI1598" i="4"/>
  <c r="AH1598" i="4"/>
  <c r="AG1598" i="4"/>
  <c r="AK1598" i="4"/>
  <c r="AM1598" i="4"/>
  <c r="AB1598" i="4"/>
  <c r="AA1598" i="4"/>
  <c r="Z1598" i="4"/>
  <c r="AD1598" i="4"/>
  <c r="AN1598" i="4"/>
  <c r="AO1598" i="4"/>
  <c r="AL378" i="4"/>
  <c r="AM333" i="4"/>
  <c r="AA333" i="4"/>
  <c r="AN333" i="4"/>
  <c r="AH333" i="4"/>
  <c r="Z333" i="4"/>
  <c r="AG333" i="4"/>
  <c r="AO333" i="4"/>
  <c r="AK333" i="4"/>
  <c r="AB333" i="4"/>
  <c r="AD333" i="4"/>
  <c r="AI333" i="4"/>
  <c r="AL1001" i="4"/>
  <c r="Z1714" i="4"/>
  <c r="AK1714" i="4"/>
  <c r="AH1714" i="4"/>
  <c r="AO1714" i="4"/>
  <c r="AM1714" i="4"/>
  <c r="AI1714" i="4"/>
  <c r="AD1714" i="4"/>
  <c r="AB1714" i="4"/>
  <c r="AN1714" i="4"/>
  <c r="AA1714" i="4"/>
  <c r="AG1714" i="4"/>
  <c r="AL510" i="4"/>
  <c r="AL761" i="4"/>
  <c r="AL806" i="4"/>
  <c r="AL273" i="4"/>
  <c r="AL826" i="4"/>
  <c r="Z1552" i="4"/>
  <c r="AD1552" i="4"/>
  <c r="AB1552" i="4"/>
  <c r="AM1552" i="4"/>
  <c r="AI1552" i="4"/>
  <c r="AN1552" i="4"/>
  <c r="AG1552" i="4"/>
  <c r="AH1552" i="4"/>
  <c r="AO1552" i="4"/>
  <c r="AK1552" i="4"/>
  <c r="AA1552" i="4"/>
  <c r="AL1106" i="4"/>
  <c r="AL781" i="4"/>
  <c r="AL544" i="4"/>
  <c r="AL800" i="4"/>
  <c r="AL1612" i="4"/>
  <c r="AL1179" i="4"/>
  <c r="AL1108" i="4"/>
  <c r="AL453" i="4"/>
  <c r="AL644" i="4"/>
  <c r="AL157" i="4"/>
  <c r="AL243" i="4"/>
  <c r="AL228" i="4"/>
  <c r="AL1247" i="4"/>
  <c r="AL980" i="4"/>
  <c r="AH1495" i="4"/>
  <c r="AA1495" i="4"/>
  <c r="AD1495" i="4"/>
  <c r="AG1495" i="4"/>
  <c r="AO1495" i="4"/>
  <c r="AK1495" i="4"/>
  <c r="AN1495" i="4"/>
  <c r="AB1495" i="4"/>
  <c r="AI1495" i="4"/>
  <c r="Z1495" i="4"/>
  <c r="AM1495" i="4"/>
  <c r="AK585" i="4"/>
  <c r="AM585" i="4"/>
  <c r="AG585" i="4"/>
  <c r="AO585" i="4"/>
  <c r="AB585" i="4"/>
  <c r="Z585" i="4"/>
  <c r="AA585" i="4"/>
  <c r="AI585" i="4"/>
  <c r="AD585" i="4"/>
  <c r="AN585" i="4"/>
  <c r="AH585" i="4"/>
  <c r="Z1378" i="4"/>
  <c r="AG1378" i="4"/>
  <c r="AA1378" i="4"/>
  <c r="AB1378" i="4"/>
  <c r="AD1378" i="4"/>
  <c r="AH1378" i="4"/>
  <c r="AN1378" i="4"/>
  <c r="AM1378" i="4"/>
  <c r="AI1378" i="4"/>
  <c r="AK1378" i="4"/>
  <c r="AO1378" i="4"/>
  <c r="AL351" i="4"/>
  <c r="AG1549" i="4"/>
  <c r="AA1549" i="4"/>
  <c r="AN1549" i="4"/>
  <c r="AD1549" i="4"/>
  <c r="Z1549" i="4"/>
  <c r="AB1549" i="4"/>
  <c r="AM1549" i="4"/>
  <c r="AK1549" i="4"/>
  <c r="AH1549" i="4"/>
  <c r="AO1549" i="4"/>
  <c r="AI1549" i="4"/>
  <c r="AA1141" i="4"/>
  <c r="AN1141" i="4"/>
  <c r="AD1141" i="4"/>
  <c r="AK1141" i="4"/>
  <c r="AH1141" i="4"/>
  <c r="AB1141" i="4"/>
  <c r="AO1141" i="4"/>
  <c r="AI1141" i="4"/>
  <c r="AG1141" i="4"/>
  <c r="Z1141" i="4"/>
  <c r="AM1141" i="4"/>
  <c r="AH374" i="4"/>
  <c r="Z374" i="4"/>
  <c r="AA374" i="4"/>
  <c r="AB374" i="4"/>
  <c r="AN374" i="4"/>
  <c r="AM374" i="4"/>
  <c r="AD374" i="4"/>
  <c r="AI374" i="4"/>
  <c r="AG374" i="4"/>
  <c r="AO374" i="4"/>
  <c r="AK374" i="4"/>
  <c r="AL500" i="4"/>
  <c r="AG1673" i="4"/>
  <c r="AH1673" i="4"/>
  <c r="Z1673" i="4"/>
  <c r="AI1673" i="4"/>
  <c r="AO1673" i="4"/>
  <c r="AD1673" i="4"/>
  <c r="AA1673" i="4"/>
  <c r="AM1673" i="4"/>
  <c r="AK1673" i="4"/>
  <c r="AN1673" i="4"/>
  <c r="AB1673" i="4"/>
  <c r="AL349" i="4"/>
  <c r="AH1171" i="4"/>
  <c r="AO1171" i="4"/>
  <c r="AM1171" i="4"/>
  <c r="Z1171" i="4"/>
  <c r="AB1171" i="4"/>
  <c r="AA1171" i="4"/>
  <c r="AG1171" i="4"/>
  <c r="AD1171" i="4"/>
  <c r="AN1171" i="4"/>
  <c r="AK1171" i="4"/>
  <c r="AI1171" i="4"/>
  <c r="AL767" i="4"/>
  <c r="AL282" i="4"/>
  <c r="AL999" i="4"/>
  <c r="AL1333" i="4"/>
  <c r="AL1599" i="4"/>
  <c r="AD1358" i="4"/>
  <c r="Z1358" i="4"/>
  <c r="AM1358" i="4"/>
  <c r="AI1358" i="4"/>
  <c r="AB1358" i="4"/>
  <c r="AO1358" i="4"/>
  <c r="AH1358" i="4"/>
  <c r="AG1358" i="4"/>
  <c r="AA1358" i="4"/>
  <c r="AN1358" i="4"/>
  <c r="AK1358" i="4"/>
  <c r="AL621" i="4"/>
  <c r="AL275" i="4"/>
  <c r="AD1428" i="4"/>
  <c r="AK1428" i="4"/>
  <c r="AO1428" i="4"/>
  <c r="AN1428" i="4"/>
  <c r="AA1428" i="4"/>
  <c r="AI1428" i="4"/>
  <c r="AH1428" i="4"/>
  <c r="Z1428" i="4"/>
  <c r="AM1428" i="4"/>
  <c r="AG1428" i="4"/>
  <c r="AB1428" i="4"/>
  <c r="AL1124" i="4"/>
  <c r="AL1186" i="4"/>
  <c r="AL926" i="4"/>
  <c r="AL446" i="4"/>
  <c r="AL728" i="4"/>
  <c r="AG1346" i="4"/>
  <c r="AA1346" i="4"/>
  <c r="AN1346" i="4"/>
  <c r="AK1346" i="4"/>
  <c r="AB1346" i="4"/>
  <c r="Z1346" i="4"/>
  <c r="AD1346" i="4"/>
  <c r="AH1346" i="4"/>
  <c r="AM1346" i="4"/>
  <c r="AO1346" i="4"/>
  <c r="AI1346" i="4"/>
  <c r="AL1174" i="4"/>
  <c r="AL435" i="4"/>
  <c r="AL336" i="4"/>
  <c r="AL617" i="4"/>
  <c r="AL682" i="4"/>
  <c r="AL713" i="4"/>
  <c r="AL1192" i="4"/>
  <c r="AH1350" i="4"/>
  <c r="AG1350" i="4"/>
  <c r="AD1350" i="4"/>
  <c r="AA1350" i="4"/>
  <c r="AI1350" i="4"/>
  <c r="AO1350" i="4"/>
  <c r="AN1350" i="4"/>
  <c r="AB1350" i="4"/>
  <c r="AK1350" i="4"/>
  <c r="AM1350" i="4"/>
  <c r="Z1350" i="4"/>
  <c r="AL1016" i="4"/>
  <c r="AH566" i="4"/>
  <c r="AB566" i="4"/>
  <c r="AD566" i="4"/>
  <c r="AM566" i="4"/>
  <c r="AK566" i="4"/>
  <c r="AN566" i="4"/>
  <c r="Z566" i="4"/>
  <c r="AI566" i="4"/>
  <c r="AG566" i="4"/>
  <c r="AA566" i="4"/>
  <c r="AO566" i="4"/>
  <c r="AL1450" i="4"/>
  <c r="AD880" i="4"/>
  <c r="AM880" i="4"/>
  <c r="AA880" i="4"/>
  <c r="AB880" i="4"/>
  <c r="AO880" i="4"/>
  <c r="AI880" i="4"/>
  <c r="AK880" i="4"/>
  <c r="AG880" i="4"/>
  <c r="AN880" i="4"/>
  <c r="AH880" i="4"/>
  <c r="Z880" i="4"/>
  <c r="AL948" i="4"/>
  <c r="AK1238" i="4"/>
  <c r="AM1238" i="4"/>
  <c r="AN1238" i="4"/>
  <c r="AO1238" i="4"/>
  <c r="AH1238" i="4"/>
  <c r="Z1238" i="4"/>
  <c r="AB1238" i="4"/>
  <c r="AG1238" i="4"/>
  <c r="AI1238" i="4"/>
  <c r="AD1238" i="4"/>
  <c r="AA1238" i="4"/>
  <c r="AL789" i="4"/>
  <c r="AO452" i="4"/>
  <c r="AA452" i="4"/>
  <c r="AG452" i="4"/>
  <c r="AI452" i="4"/>
  <c r="AK452" i="4"/>
  <c r="AD452" i="4"/>
  <c r="AH452" i="4"/>
  <c r="Z452" i="4"/>
  <c r="AB452" i="4"/>
  <c r="AN452" i="4"/>
  <c r="AM452" i="4"/>
  <c r="AL407" i="4"/>
  <c r="AL484" i="4"/>
  <c r="AL480" i="4"/>
  <c r="AL1615" i="4"/>
  <c r="AL1326" i="4"/>
  <c r="AL1638" i="4"/>
  <c r="AL718" i="4"/>
  <c r="AL1582" i="4"/>
  <c r="AB1422" i="4"/>
  <c r="AO1422" i="4"/>
  <c r="AH1422" i="4"/>
  <c r="AG1422" i="4"/>
  <c r="AA1422" i="4"/>
  <c r="AI1422" i="4"/>
  <c r="AN1422" i="4"/>
  <c r="AD1422" i="4"/>
  <c r="Z1422" i="4"/>
  <c r="AM1422" i="4"/>
  <c r="AK1422" i="4"/>
  <c r="AH1451" i="4"/>
  <c r="AM1451" i="4"/>
  <c r="AG1451" i="4"/>
  <c r="AB1451" i="4"/>
  <c r="AA1451" i="4"/>
  <c r="AO1451" i="4"/>
  <c r="AD1451" i="4"/>
  <c r="AK1451" i="4"/>
  <c r="Z1451" i="4"/>
  <c r="AN1451" i="4"/>
  <c r="AI1451" i="4"/>
  <c r="AH828" i="4"/>
  <c r="AO828" i="4"/>
  <c r="AN828" i="4"/>
  <c r="AB828" i="4"/>
  <c r="AG828" i="4"/>
  <c r="AA828" i="4"/>
  <c r="AK828" i="4"/>
  <c r="AM828" i="4"/>
  <c r="AI828" i="4"/>
  <c r="AD828" i="4"/>
  <c r="Z828" i="4"/>
  <c r="AL226" i="4"/>
  <c r="AL848" i="4"/>
  <c r="AL805" i="4"/>
  <c r="AL1095" i="4"/>
  <c r="AL973" i="4"/>
  <c r="AL1010" i="4"/>
  <c r="Z1548" i="4"/>
  <c r="AA1548" i="4"/>
  <c r="AN1548" i="4"/>
  <c r="AO1548" i="4"/>
  <c r="AB1548" i="4"/>
  <c r="AH1548" i="4"/>
  <c r="AD1548" i="4"/>
  <c r="AI1548" i="4"/>
  <c r="AK1548" i="4"/>
  <c r="AG1548" i="4"/>
  <c r="AM1548" i="4"/>
  <c r="AL988" i="4"/>
  <c r="AG884" i="4"/>
  <c r="AB884" i="4"/>
  <c r="AI884" i="4"/>
  <c r="AD884" i="4"/>
  <c r="AO884" i="4"/>
  <c r="AK884" i="4"/>
  <c r="AN884" i="4"/>
  <c r="AA884" i="4"/>
  <c r="Z884" i="4"/>
  <c r="AM884" i="4"/>
  <c r="AH884" i="4"/>
  <c r="AN477" i="4"/>
  <c r="AD477" i="4"/>
  <c r="AO477" i="4"/>
  <c r="AA477" i="4"/>
  <c r="AH477" i="4"/>
  <c r="AB477" i="4"/>
  <c r="AM477" i="4"/>
  <c r="AK477" i="4"/>
  <c r="AI477" i="4"/>
  <c r="AG477" i="4"/>
  <c r="Z477" i="4"/>
  <c r="AL449" i="4"/>
  <c r="AL891" i="4"/>
  <c r="AL270" i="4"/>
  <c r="AL1164" i="4"/>
  <c r="AD808" i="4"/>
  <c r="AK808" i="4"/>
  <c r="AB808" i="4"/>
  <c r="AI808" i="4"/>
  <c r="AM808" i="4"/>
  <c r="AO808" i="4"/>
  <c r="AH808" i="4"/>
  <c r="AG808" i="4"/>
  <c r="AN808" i="4"/>
  <c r="AA808" i="4"/>
  <c r="Z808" i="4"/>
  <c r="AD1205" i="4"/>
  <c r="AK1205" i="4"/>
  <c r="AI1205" i="4"/>
  <c r="AN1205" i="4"/>
  <c r="AA1205" i="4"/>
  <c r="AB1205" i="4"/>
  <c r="AM1205" i="4"/>
  <c r="AG1205" i="4"/>
  <c r="AO1205" i="4"/>
  <c r="AH1205" i="4"/>
  <c r="Z1205" i="4"/>
  <c r="AL184" i="4"/>
  <c r="AL487" i="4"/>
  <c r="AL983" i="4"/>
  <c r="AL521" i="4"/>
  <c r="AL416" i="4"/>
  <c r="AL1700" i="4"/>
  <c r="AL341" i="4"/>
  <c r="AL798" i="4"/>
  <c r="AI1156" i="4"/>
  <c r="AH1156" i="4"/>
  <c r="AM1156" i="4"/>
  <c r="AN1156" i="4"/>
  <c r="AA1156" i="4"/>
  <c r="AD1156" i="4"/>
  <c r="AK1156" i="4"/>
  <c r="AB1156" i="4"/>
  <c r="Z1156" i="4"/>
  <c r="AO1156" i="4"/>
  <c r="AG1156" i="4"/>
  <c r="AI351" i="4"/>
  <c r="AA351" i="4"/>
  <c r="Z351" i="4"/>
  <c r="AD351" i="4"/>
  <c r="AO351" i="4"/>
  <c r="AB351" i="4"/>
  <c r="AG351" i="4"/>
  <c r="AN351" i="4"/>
  <c r="AH351" i="4"/>
  <c r="AM351" i="4"/>
  <c r="AK351" i="4"/>
  <c r="AI1619" i="4"/>
  <c r="AH1619" i="4"/>
  <c r="AO1619" i="4"/>
  <c r="AD1619" i="4"/>
  <c r="AK1619" i="4"/>
  <c r="Z1619" i="4"/>
  <c r="AA1619" i="4"/>
  <c r="AM1619" i="4"/>
  <c r="AN1619" i="4"/>
  <c r="AB1619" i="4"/>
  <c r="AG1619" i="4"/>
  <c r="AL386" i="4"/>
  <c r="AL1683" i="4"/>
  <c r="AL831" i="4"/>
  <c r="AO1289" i="4"/>
  <c r="Z1289" i="4"/>
  <c r="AD1289" i="4"/>
  <c r="AB1289" i="4"/>
  <c r="AN1289" i="4"/>
  <c r="AH1289" i="4"/>
  <c r="AI1289" i="4"/>
  <c r="AM1289" i="4"/>
  <c r="AG1289" i="4"/>
  <c r="AK1289" i="4"/>
  <c r="AA1289" i="4"/>
  <c r="AL1000" i="4"/>
  <c r="AA1627" i="4"/>
  <c r="AG1627" i="4"/>
  <c r="AO1627" i="4"/>
  <c r="AD1627" i="4"/>
  <c r="AK1627" i="4"/>
  <c r="AI1627" i="4"/>
  <c r="AN1627" i="4"/>
  <c r="AH1627" i="4"/>
  <c r="Z1627" i="4"/>
  <c r="AM1627" i="4"/>
  <c r="AB1627" i="4"/>
  <c r="AL321" i="4"/>
  <c r="AL628" i="4"/>
  <c r="AL1400" i="4"/>
  <c r="AL1445" i="4"/>
  <c r="AL1413" i="4"/>
  <c r="AL913" i="4"/>
  <c r="AL1084" i="4"/>
  <c r="AL1021" i="4"/>
  <c r="AL624" i="4"/>
  <c r="AL215" i="4"/>
  <c r="AL643" i="4"/>
  <c r="AN1379" i="4"/>
  <c r="Z1379" i="4"/>
  <c r="AB1379" i="4"/>
  <c r="AI1379" i="4"/>
  <c r="AM1379" i="4"/>
  <c r="AK1379" i="4"/>
  <c r="AA1379" i="4"/>
  <c r="AH1379" i="4"/>
  <c r="AD1379" i="4"/>
  <c r="AO1379" i="4"/>
  <c r="AG1379" i="4"/>
  <c r="AL778" i="4"/>
  <c r="AL1489" i="4"/>
  <c r="AL382" i="4"/>
  <c r="AL503" i="4"/>
  <c r="AL1184" i="4"/>
  <c r="AL872" i="4"/>
  <c r="AL514" i="4"/>
  <c r="AK1553" i="4"/>
  <c r="AI1553" i="4"/>
  <c r="AB1553" i="4"/>
  <c r="AN1553" i="4"/>
  <c r="AA1553" i="4"/>
  <c r="AH1553" i="4"/>
  <c r="AO1553" i="4"/>
  <c r="AM1553" i="4"/>
  <c r="AG1553" i="4"/>
  <c r="Z1553" i="4"/>
  <c r="AD1553" i="4"/>
  <c r="AL1654" i="4"/>
  <c r="AL1273" i="4"/>
  <c r="AL1528" i="4"/>
  <c r="AL128" i="4"/>
  <c r="AL1035" i="4"/>
  <c r="AL1037" i="4"/>
  <c r="AL1727" i="4"/>
  <c r="AL1733" i="4"/>
  <c r="AL1226" i="4"/>
  <c r="AL1285" i="4"/>
  <c r="AL303" i="4"/>
  <c r="AL390" i="4"/>
  <c r="AL1639" i="4"/>
  <c r="AL756" i="4"/>
  <c r="AL1210" i="4"/>
  <c r="AL731" i="4"/>
  <c r="AL516" i="4"/>
  <c r="AL996" i="4"/>
  <c r="AL888" i="4"/>
  <c r="AL573" i="4"/>
  <c r="AL397" i="4"/>
  <c r="AI1537" i="4"/>
  <c r="AD1537" i="4"/>
  <c r="AH1537" i="4"/>
  <c r="AN1537" i="4"/>
  <c r="Z1537" i="4"/>
  <c r="AA1537" i="4"/>
  <c r="AG1537" i="4"/>
  <c r="AK1537" i="4"/>
  <c r="AO1537" i="4"/>
  <c r="AM1537" i="4"/>
  <c r="AB1537" i="4"/>
  <c r="AL1134" i="4"/>
  <c r="AL1691" i="4"/>
  <c r="AL1211" i="4"/>
  <c r="AL366" i="4"/>
  <c r="AM397" i="4"/>
  <c r="Z397" i="4"/>
  <c r="AN397" i="4"/>
  <c r="AI397" i="4"/>
  <c r="AA397" i="4"/>
  <c r="AK397" i="4"/>
  <c r="AG397" i="4"/>
  <c r="AD397" i="4"/>
  <c r="AB397" i="4"/>
  <c r="AO397" i="4"/>
  <c r="AH397" i="4"/>
  <c r="AH971" i="4"/>
  <c r="AB971" i="4"/>
  <c r="AN971" i="4"/>
  <c r="AD971" i="4"/>
  <c r="AG971" i="4"/>
  <c r="AM971" i="4"/>
  <c r="AK971" i="4"/>
  <c r="AA971" i="4"/>
  <c r="AI971" i="4"/>
  <c r="AO971" i="4"/>
  <c r="Z971" i="4"/>
  <c r="AL1502" i="4"/>
  <c r="AL757" i="4"/>
  <c r="AK1539" i="4"/>
  <c r="AO1539" i="4"/>
  <c r="AH1539" i="4"/>
  <c r="AN1539" i="4"/>
  <c r="AA1539" i="4"/>
  <c r="Z1539" i="4"/>
  <c r="AM1539" i="4"/>
  <c r="AI1539" i="4"/>
  <c r="AD1539" i="4"/>
  <c r="AB1539" i="4"/>
  <c r="AG1539" i="4"/>
  <c r="AL1036" i="4"/>
  <c r="Z1166" i="4"/>
  <c r="AB1166" i="4"/>
  <c r="AK1166" i="4"/>
  <c r="AG1166" i="4"/>
  <c r="AD1166" i="4"/>
  <c r="AH1166" i="4"/>
  <c r="AI1166" i="4"/>
  <c r="AM1166" i="4"/>
  <c r="AN1166" i="4"/>
  <c r="AO1166" i="4"/>
  <c r="AA1166" i="4"/>
  <c r="AL551" i="4"/>
  <c r="AN1546" i="4"/>
  <c r="AG1546" i="4"/>
  <c r="AK1546" i="4"/>
  <c r="AH1546" i="4"/>
  <c r="AI1546" i="4"/>
  <c r="AD1546" i="4"/>
  <c r="AO1546" i="4"/>
  <c r="AM1546" i="4"/>
  <c r="AA1546" i="4"/>
  <c r="AB1546" i="4"/>
  <c r="Z1546" i="4"/>
  <c r="AL557" i="4"/>
  <c r="AL527" i="4"/>
  <c r="AL1391" i="4"/>
  <c r="AL701" i="4"/>
  <c r="AL825" i="4"/>
  <c r="AL1363" i="4"/>
  <c r="AL356" i="4"/>
  <c r="AL1173" i="4"/>
  <c r="AL558" i="4"/>
  <c r="AL943" i="4"/>
  <c r="AL1325" i="4"/>
  <c r="AL1483" i="4"/>
  <c r="AL1143" i="4"/>
  <c r="Z1667" i="4"/>
  <c r="AM1667" i="4"/>
  <c r="AH1667" i="4"/>
  <c r="AA1667" i="4"/>
  <c r="AD1667" i="4"/>
  <c r="AB1667" i="4"/>
  <c r="AO1667" i="4"/>
  <c r="AG1667" i="4"/>
  <c r="AN1667" i="4"/>
  <c r="AK1667" i="4"/>
  <c r="AI1667" i="4"/>
  <c r="AI1448" i="4"/>
  <c r="AD1448" i="4"/>
  <c r="AH1448" i="4"/>
  <c r="AK1448" i="4"/>
  <c r="AN1448" i="4"/>
  <c r="AA1448" i="4"/>
  <c r="AG1448" i="4"/>
  <c r="AM1448" i="4"/>
  <c r="Z1448" i="4"/>
  <c r="AB1448" i="4"/>
  <c r="AO1448" i="4"/>
  <c r="AL538" i="4"/>
  <c r="AL1405" i="4"/>
  <c r="AL1418" i="4"/>
  <c r="AL1663" i="4"/>
  <c r="AL896" i="4"/>
  <c r="AL1207" i="4"/>
  <c r="AL607" i="4"/>
  <c r="AN1740" i="4"/>
  <c r="AM1740" i="4"/>
  <c r="Z1740" i="4"/>
  <c r="AG1740" i="4"/>
  <c r="AI1740" i="4"/>
  <c r="AB1740" i="4"/>
  <c r="AD1740" i="4"/>
  <c r="AK1740" i="4"/>
  <c r="AO1740" i="4"/>
  <c r="AH1740" i="4"/>
  <c r="AA1740" i="4"/>
  <c r="AL376" i="4"/>
  <c r="AH463" i="4"/>
  <c r="AG463" i="4"/>
  <c r="AD463" i="4"/>
  <c r="AN463" i="4"/>
  <c r="AI463" i="4"/>
  <c r="AA463" i="4"/>
  <c r="AK463" i="4"/>
  <c r="AM463" i="4"/>
  <c r="Z463" i="4"/>
  <c r="AB463" i="4"/>
  <c r="AO463" i="4"/>
  <c r="AL454" i="4"/>
  <c r="AG907" i="4"/>
  <c r="AD907" i="4"/>
  <c r="AI907" i="4"/>
  <c r="AA907" i="4"/>
  <c r="AO907" i="4"/>
  <c r="AH907" i="4"/>
  <c r="AN907" i="4"/>
  <c r="AK907" i="4"/>
  <c r="AB907" i="4"/>
  <c r="Z907" i="4"/>
  <c r="AM907" i="4"/>
  <c r="AL1524" i="4"/>
  <c r="AL1478" i="4"/>
  <c r="AL1636" i="4"/>
  <c r="AL814" i="4"/>
  <c r="AL1111" i="4"/>
  <c r="AL1561" i="4"/>
  <c r="AL1673" i="4"/>
  <c r="AL1549" i="4"/>
  <c r="AL915" i="4"/>
  <c r="AL1301" i="4"/>
  <c r="AK1111" i="4"/>
  <c r="AN1111" i="4"/>
  <c r="AD1111" i="4"/>
  <c r="AH1111" i="4"/>
  <c r="AB1111" i="4"/>
  <c r="AA1111" i="4"/>
  <c r="Z1111" i="4"/>
  <c r="AO1111" i="4"/>
  <c r="AG1111" i="4"/>
  <c r="AM1111" i="4"/>
  <c r="AI1111" i="4"/>
  <c r="AL257" i="4"/>
  <c r="AL1579" i="4"/>
  <c r="AL1709" i="4"/>
  <c r="AL911" i="4"/>
  <c r="AL1346" i="4"/>
  <c r="AK1591" i="4"/>
  <c r="AB1591" i="4"/>
  <c r="AH1591" i="4"/>
  <c r="Z1591" i="4"/>
  <c r="AO1591" i="4"/>
  <c r="AG1591" i="4"/>
  <c r="AN1591" i="4"/>
  <c r="AA1591" i="4"/>
  <c r="AM1591" i="4"/>
  <c r="AD1591" i="4"/>
  <c r="AI1591" i="4"/>
  <c r="AL1670" i="4"/>
  <c r="AL1219" i="4"/>
  <c r="AL1431" i="4"/>
  <c r="AL1660" i="4"/>
  <c r="AL323" i="4"/>
  <c r="AL290" i="4"/>
  <c r="AL1664" i="4"/>
  <c r="AL990" i="4"/>
  <c r="AL1170" i="4"/>
  <c r="AI1341" i="4"/>
  <c r="AB1341" i="4"/>
  <c r="AO1341" i="4"/>
  <c r="AA1341" i="4"/>
  <c r="Z1341" i="4"/>
  <c r="AG1341" i="4"/>
  <c r="AM1341" i="4"/>
  <c r="AK1341" i="4"/>
  <c r="AD1341" i="4"/>
  <c r="AH1341" i="4"/>
  <c r="AN1341" i="4"/>
  <c r="AL204" i="4"/>
  <c r="AL955" i="4"/>
  <c r="AL1070" i="4"/>
  <c r="AL860" i="4"/>
  <c r="AL507" i="4"/>
  <c r="AL726" i="4"/>
  <c r="AL711" i="4"/>
  <c r="AL1009" i="4"/>
  <c r="AL1261" i="4"/>
  <c r="AL824" i="4"/>
  <c r="AL210" i="4"/>
  <c r="AL618" i="4"/>
  <c r="AA1628" i="4"/>
  <c r="AD1628" i="4"/>
  <c r="AK1628" i="4"/>
  <c r="AM1628" i="4"/>
  <c r="AG1628" i="4"/>
  <c r="AO1628" i="4"/>
  <c r="AB1628" i="4"/>
  <c r="AI1628" i="4"/>
  <c r="AN1628" i="4"/>
  <c r="AH1628" i="4"/>
  <c r="Z1628" i="4"/>
  <c r="Z1454" i="4"/>
  <c r="AI1454" i="4"/>
  <c r="AK1454" i="4"/>
  <c r="AN1454" i="4"/>
  <c r="AG1454" i="4"/>
  <c r="AH1454" i="4"/>
  <c r="AO1454" i="4"/>
  <c r="AA1454" i="4"/>
  <c r="AM1454" i="4"/>
  <c r="AB1454" i="4"/>
  <c r="AD1454" i="4"/>
  <c r="AL1470" i="4"/>
  <c r="AL1203" i="4"/>
  <c r="AL1535" i="4"/>
  <c r="AG1605" i="4"/>
  <c r="AA1605" i="4"/>
  <c r="AO1605" i="4"/>
  <c r="AK1605" i="4"/>
  <c r="AN1605" i="4"/>
  <c r="Z1605" i="4"/>
  <c r="AD1605" i="4"/>
  <c r="AI1605" i="4"/>
  <c r="AB1605" i="4"/>
  <c r="AM1605" i="4"/>
  <c r="AH1605" i="4"/>
  <c r="AL575" i="4"/>
  <c r="AH631" i="4"/>
  <c r="AB631" i="4"/>
  <c r="Z631" i="4"/>
  <c r="AG631" i="4"/>
  <c r="AI631" i="4"/>
  <c r="AD631" i="4"/>
  <c r="AO631" i="4"/>
  <c r="AK631" i="4"/>
  <c r="AN631" i="4"/>
  <c r="AM631" i="4"/>
  <c r="AA631" i="4"/>
  <c r="AL200" i="4"/>
  <c r="AL866" i="4"/>
  <c r="AL305" i="4"/>
  <c r="AL295" i="4"/>
  <c r="AA1516" i="4"/>
  <c r="AO1516" i="4"/>
  <c r="AN1516" i="4"/>
  <c r="AD1516" i="4"/>
  <c r="AB1516" i="4"/>
  <c r="AI1516" i="4"/>
  <c r="AM1516" i="4"/>
  <c r="AK1516" i="4"/>
  <c r="AG1516" i="4"/>
  <c r="Z1516" i="4"/>
  <c r="AH1516" i="4"/>
  <c r="AG1340" i="4"/>
  <c r="AD1340" i="4"/>
  <c r="Z1340" i="4"/>
  <c r="AB1340" i="4"/>
  <c r="AI1340" i="4"/>
  <c r="AM1340" i="4"/>
  <c r="AN1340" i="4"/>
  <c r="AK1340" i="4"/>
  <c r="AO1340" i="4"/>
  <c r="AH1340" i="4"/>
  <c r="AA1340" i="4"/>
  <c r="AL606" i="4"/>
  <c r="AL596" i="4"/>
  <c r="AL479" i="4"/>
  <c r="AL591" i="4"/>
  <c r="AL721" i="4"/>
  <c r="AL1236" i="4"/>
  <c r="AL499" i="4"/>
  <c r="AB1597" i="4"/>
  <c r="AN1597" i="4"/>
  <c r="AH1597" i="4"/>
  <c r="AM1597" i="4"/>
  <c r="AK1597" i="4"/>
  <c r="AO1597" i="4"/>
  <c r="AI1597" i="4"/>
  <c r="AA1597" i="4"/>
  <c r="AG1597" i="4"/>
  <c r="AD1597" i="4"/>
  <c r="Z1597" i="4"/>
  <c r="AL1068" i="4"/>
  <c r="AL1177" i="4"/>
  <c r="AL934" i="4"/>
  <c r="AL1320" i="4"/>
  <c r="AL1029" i="4"/>
  <c r="AH1677" i="4"/>
  <c r="AD1677" i="4"/>
  <c r="AN1677" i="4"/>
  <c r="Z1677" i="4"/>
  <c r="AK1677" i="4"/>
  <c r="AM1677" i="4"/>
  <c r="AO1677" i="4"/>
  <c r="AG1677" i="4"/>
  <c r="AI1677" i="4"/>
  <c r="AA1677" i="4"/>
  <c r="AB1677" i="4"/>
  <c r="AD1725" i="4"/>
  <c r="Z1725" i="4"/>
  <c r="AH1725" i="4"/>
  <c r="AM1725" i="4"/>
  <c r="AA1725" i="4"/>
  <c r="AO1725" i="4"/>
  <c r="AI1725" i="4"/>
  <c r="AK1725" i="4"/>
  <c r="AN1725" i="4"/>
  <c r="AB1725" i="4"/>
  <c r="AG1725" i="4"/>
  <c r="AL472" i="4"/>
  <c r="AL459" i="4"/>
  <c r="AL733" i="4"/>
  <c r="AL1711" i="4"/>
  <c r="AL1523" i="4"/>
  <c r="AL1496" i="4"/>
  <c r="AL1618" i="4"/>
  <c r="AL1696" i="4"/>
  <c r="AD1650" i="4"/>
  <c r="AN1650" i="4"/>
  <c r="AI1650" i="4"/>
  <c r="AO1650" i="4"/>
  <c r="Z1650" i="4"/>
  <c r="AB1650" i="4"/>
  <c r="AH1650" i="4"/>
  <c r="AA1650" i="4"/>
  <c r="AM1650" i="4"/>
  <c r="AK1650" i="4"/>
  <c r="AG1650" i="4"/>
  <c r="AL1172" i="4"/>
  <c r="AL1671" i="4"/>
  <c r="AL1007" i="4"/>
  <c r="AL871" i="4"/>
  <c r="AL1492" i="4"/>
  <c r="AL1081" i="4"/>
  <c r="AL1540" i="4"/>
  <c r="AL654" i="4"/>
  <c r="AN841" i="4"/>
  <c r="Z841" i="4"/>
  <c r="AB841" i="4"/>
  <c r="AM841" i="4"/>
  <c r="AG841" i="4"/>
  <c r="AO841" i="4"/>
  <c r="AD841" i="4"/>
  <c r="AH841" i="4"/>
  <c r="AK841" i="4"/>
  <c r="AA841" i="4"/>
  <c r="AI841" i="4"/>
  <c r="AL748" i="4"/>
  <c r="AO1528" i="4"/>
  <c r="AG1528" i="4"/>
  <c r="AA1528" i="4"/>
  <c r="AN1528" i="4"/>
  <c r="AK1528" i="4"/>
  <c r="Z1528" i="4"/>
  <c r="AB1528" i="4"/>
  <c r="AI1528" i="4"/>
  <c r="AD1528" i="4"/>
  <c r="AH1528" i="4"/>
  <c r="AM1528" i="4"/>
  <c r="AL1060" i="4"/>
  <c r="AL745" i="4"/>
  <c r="AL785" i="4"/>
  <c r="AL702" i="4"/>
  <c r="AB1355" i="4"/>
  <c r="AN1355" i="4"/>
  <c r="AO1355" i="4"/>
  <c r="Z1355" i="4"/>
  <c r="AH1355" i="4"/>
  <c r="AG1355" i="4"/>
  <c r="AI1355" i="4"/>
  <c r="AA1355" i="4"/>
  <c r="AD1355" i="4"/>
  <c r="AK1355" i="4"/>
  <c r="AM1355" i="4"/>
  <c r="AL505" i="4"/>
  <c r="AL202" i="4"/>
  <c r="AL917" i="4"/>
  <c r="AL1734" i="4"/>
  <c r="AL619" i="4"/>
  <c r="AL1417" i="4"/>
  <c r="AL381" i="4"/>
  <c r="AN1489" i="4"/>
  <c r="AO1489" i="4"/>
  <c r="AK1489" i="4"/>
  <c r="AM1489" i="4"/>
  <c r="AA1489" i="4"/>
  <c r="Z1489" i="4"/>
  <c r="AI1489" i="4"/>
  <c r="AH1489" i="4"/>
  <c r="AD1489" i="4"/>
  <c r="AB1489" i="4"/>
  <c r="AG1489" i="4"/>
  <c r="AL937" i="4"/>
  <c r="AL1439" i="4"/>
  <c r="AL1193" i="4"/>
  <c r="AA1331" i="4"/>
  <c r="AM1331" i="4"/>
  <c r="AG1331" i="4"/>
  <c r="AK1331" i="4"/>
  <c r="AB1331" i="4"/>
  <c r="AO1331" i="4"/>
  <c r="AN1331" i="4"/>
  <c r="AD1331" i="4"/>
  <c r="Z1331" i="4"/>
  <c r="AI1331" i="4"/>
  <c r="AH1331" i="4"/>
  <c r="AL455" i="4"/>
  <c r="AN727" i="4"/>
  <c r="AH727" i="4"/>
  <c r="AK727" i="4"/>
  <c r="AO727" i="4"/>
  <c r="AM727" i="4"/>
  <c r="Z727" i="4"/>
  <c r="AI727" i="4"/>
  <c r="AG727" i="4"/>
  <c r="AA727" i="4"/>
  <c r="AD727" i="4"/>
  <c r="AB727" i="4"/>
  <c r="AL1420" i="4"/>
  <c r="AI832" i="4"/>
  <c r="AK832" i="4"/>
  <c r="AG832" i="4"/>
  <c r="AB832" i="4"/>
  <c r="AH832" i="4"/>
  <c r="AN832" i="4"/>
  <c r="Z832" i="4"/>
  <c r="AO832" i="4"/>
  <c r="AA832" i="4"/>
  <c r="AM832" i="4"/>
  <c r="AD832" i="4"/>
  <c r="AL461" i="4"/>
  <c r="AL1578" i="4"/>
  <c r="AL213" i="4"/>
  <c r="AL525" i="4"/>
  <c r="AL902" i="4"/>
  <c r="AL1132" i="4"/>
  <c r="AL1227" i="4"/>
  <c r="AL1606" i="4"/>
  <c r="AL504" i="4"/>
  <c r="AL794" i="4"/>
  <c r="AL203" i="4"/>
  <c r="AL1063" i="4"/>
  <c r="AH1618" i="4"/>
  <c r="AG1618" i="4"/>
  <c r="AB1618" i="4"/>
  <c r="AI1618" i="4"/>
  <c r="AN1618" i="4"/>
  <c r="AK1618" i="4"/>
  <c r="AD1618" i="4"/>
  <c r="AO1618" i="4"/>
  <c r="AA1618" i="4"/>
  <c r="AM1618" i="4"/>
  <c r="Z1618" i="4"/>
  <c r="AL1168" i="4"/>
  <c r="AL724" i="4"/>
  <c r="AG1425" i="4"/>
  <c r="AM1425" i="4"/>
  <c r="AO1425" i="4"/>
  <c r="AI1425" i="4"/>
  <c r="AD1425" i="4"/>
  <c r="AA1425" i="4"/>
  <c r="AK1425" i="4"/>
  <c r="AH1425" i="4"/>
  <c r="AN1425" i="4"/>
  <c r="Z1425" i="4"/>
  <c r="AB1425" i="4"/>
  <c r="AL1307" i="4"/>
  <c r="AL1384" i="4"/>
  <c r="AL1553" i="4"/>
  <c r="AL1110" i="4"/>
  <c r="AL577" i="4"/>
  <c r="AL850" i="4"/>
  <c r="AH1172" i="4"/>
  <c r="AI1172" i="4"/>
  <c r="AA1172" i="4"/>
  <c r="AM1172" i="4"/>
  <c r="AO1172" i="4"/>
  <c r="AB1172" i="4"/>
  <c r="AN1172" i="4"/>
  <c r="Z1172" i="4"/>
  <c r="AD1172" i="4"/>
  <c r="AG1172" i="4"/>
  <c r="AK1172" i="4"/>
  <c r="AL1233" i="4"/>
  <c r="AL1348" i="4"/>
  <c r="AL1292" i="4"/>
  <c r="AL1414" i="4"/>
  <c r="AI1651" i="4"/>
  <c r="AH1651" i="4"/>
  <c r="AO1651" i="4"/>
  <c r="Z1651" i="4"/>
  <c r="AB1651" i="4"/>
  <c r="AA1651" i="4"/>
  <c r="AG1651" i="4"/>
  <c r="AK1651" i="4"/>
  <c r="AN1651" i="4"/>
  <c r="AM1651" i="4"/>
  <c r="AD1651" i="4"/>
  <c r="AD1433" i="4"/>
  <c r="AA1433" i="4"/>
  <c r="AK1433" i="4"/>
  <c r="AM1433" i="4"/>
  <c r="AN1433" i="4"/>
  <c r="AH1433" i="4"/>
  <c r="AI1433" i="4"/>
  <c r="AG1433" i="4"/>
  <c r="Z1433" i="4"/>
  <c r="AO1433" i="4"/>
  <c r="AB1433" i="4"/>
  <c r="AG557" i="4"/>
  <c r="AM557" i="4"/>
  <c r="Z557" i="4"/>
  <c r="AK557" i="4"/>
  <c r="AD557" i="4"/>
  <c r="AI557" i="4"/>
  <c r="AN557" i="4"/>
  <c r="AA557" i="4"/>
  <c r="AB557" i="4"/>
  <c r="AO557" i="4"/>
  <c r="AH557" i="4"/>
  <c r="AL1103" i="4"/>
  <c r="AL1378" i="4"/>
  <c r="AL1158" i="4"/>
  <c r="AL543" i="4"/>
  <c r="AL147" i="4"/>
  <c r="AL1291" i="4"/>
  <c r="AL1730" i="4"/>
  <c r="AB1599" i="4"/>
  <c r="AM1599" i="4"/>
  <c r="AN1599" i="4"/>
  <c r="AI1599" i="4"/>
  <c r="AH1599" i="4"/>
  <c r="AG1599" i="4"/>
  <c r="AO1599" i="4"/>
  <c r="AA1599" i="4"/>
  <c r="AK1599" i="4"/>
  <c r="AD1599" i="4"/>
  <c r="Z1599" i="4"/>
  <c r="AL1050" i="4"/>
  <c r="AL597" i="4"/>
  <c r="AL1145" i="4"/>
  <c r="AL1608" i="4"/>
  <c r="AL954" i="4"/>
  <c r="AL1507" i="4"/>
  <c r="AL1647" i="4"/>
  <c r="AL873" i="4"/>
  <c r="Z1315" i="4"/>
  <c r="AA1315" i="4"/>
  <c r="AB1315" i="4"/>
  <c r="AM1315" i="4"/>
  <c r="AG1315" i="4"/>
  <c r="AI1315" i="4"/>
  <c r="AH1315" i="4"/>
  <c r="AD1315" i="4"/>
  <c r="AN1315" i="4"/>
  <c r="AO1315" i="4"/>
  <c r="AK1315" i="4"/>
  <c r="AI1498" i="4"/>
  <c r="AG1498" i="4"/>
  <c r="AO1498" i="4"/>
  <c r="AH1498" i="4"/>
  <c r="AB1498" i="4"/>
  <c r="AD1498" i="4"/>
  <c r="AK1498" i="4"/>
  <c r="AA1498" i="4"/>
  <c r="AN1498" i="4"/>
  <c r="Z1498" i="4"/>
  <c r="AM1498" i="4"/>
  <c r="AB1310" i="4"/>
  <c r="AD1310" i="4"/>
  <c r="AN1310" i="4"/>
  <c r="AO1310" i="4"/>
  <c r="Z1310" i="4"/>
  <c r="AM1310" i="4"/>
  <c r="AI1310" i="4"/>
  <c r="AH1310" i="4"/>
  <c r="AA1310" i="4"/>
  <c r="AG1310" i="4"/>
  <c r="AK1310" i="4"/>
  <c r="AL529" i="4"/>
  <c r="AL307" i="4"/>
  <c r="AD1353" i="4"/>
  <c r="Z1353" i="4"/>
  <c r="AB1353" i="4"/>
  <c r="AA1353" i="4"/>
  <c r="AM1353" i="4"/>
  <c r="AN1353" i="4"/>
  <c r="AI1353" i="4"/>
  <c r="AK1353" i="4"/>
  <c r="AG1353" i="4"/>
  <c r="AH1353" i="4"/>
  <c r="AO1353" i="4"/>
  <c r="AL838" i="4"/>
  <c r="AL1653" i="4"/>
  <c r="AL1054" i="4"/>
  <c r="AD1701" i="4"/>
  <c r="AK1701" i="4"/>
  <c r="AO1701" i="4"/>
  <c r="AB1701" i="4"/>
  <c r="AG1701" i="4"/>
  <c r="AI1701" i="4"/>
  <c r="AM1701" i="4"/>
  <c r="AN1701" i="4"/>
  <c r="AA1701" i="4"/>
  <c r="Z1701" i="4"/>
  <c r="AH1701" i="4"/>
  <c r="AL679" i="4"/>
  <c r="AI1264" i="4"/>
  <c r="AM1264" i="4"/>
  <c r="Z1264" i="4"/>
  <c r="AK1264" i="4"/>
  <c r="AD1264" i="4"/>
  <c r="AN1264" i="4"/>
  <c r="AA1264" i="4"/>
  <c r="AG1264" i="4"/>
  <c r="AH1264" i="4"/>
  <c r="AB1264" i="4"/>
  <c r="AO1264" i="4"/>
  <c r="AL517" i="4"/>
  <c r="Z1645" i="4"/>
  <c r="AA1645" i="4"/>
  <c r="AO1645" i="4"/>
  <c r="AN1645" i="4"/>
  <c r="AH1645" i="4"/>
  <c r="AM1645" i="4"/>
  <c r="AB1645" i="4"/>
  <c r="AD1645" i="4"/>
  <c r="AI1645" i="4"/>
  <c r="AG1645" i="4"/>
  <c r="AK1645" i="4"/>
  <c r="AL1142" i="4"/>
  <c r="AL890" i="4"/>
  <c r="AL1474" i="4"/>
  <c r="AL1137" i="4"/>
  <c r="AL1542" i="4"/>
  <c r="AL214" i="4"/>
  <c r="AL1027" i="4"/>
  <c r="AL1368" i="4"/>
  <c r="AL1703" i="4"/>
  <c r="AL1481" i="4"/>
  <c r="AL1723" i="4"/>
  <c r="AL1488" i="4"/>
  <c r="AL1569" i="4"/>
  <c r="AL975" i="4"/>
  <c r="AB1417" i="4"/>
  <c r="Z1417" i="4"/>
  <c r="AH1417" i="4"/>
  <c r="AI1417" i="4"/>
  <c r="AK1417" i="4"/>
  <c r="AA1417" i="4"/>
  <c r="AG1417" i="4"/>
  <c r="AD1417" i="4"/>
  <c r="AO1417" i="4"/>
  <c r="AM1417" i="4"/>
  <c r="AN1417" i="4"/>
  <c r="AL683" i="4"/>
  <c r="AL1294" i="4"/>
  <c r="AL1216" i="4"/>
  <c r="AH1344" i="4"/>
  <c r="AM1344" i="4"/>
  <c r="AB1344" i="4"/>
  <c r="AG1344" i="4"/>
  <c r="AN1344" i="4"/>
  <c r="AK1344" i="4"/>
  <c r="AA1344" i="4"/>
  <c r="AI1344" i="4"/>
  <c r="AO1344" i="4"/>
  <c r="AD1344" i="4"/>
  <c r="Z1344" i="4"/>
  <c r="AL1354" i="4"/>
  <c r="AL1175" i="4"/>
  <c r="AL1624" i="4"/>
  <c r="AL1415" i="4"/>
  <c r="AD403" i="4"/>
  <c r="AM403" i="4"/>
  <c r="AG403" i="4"/>
  <c r="AA403" i="4"/>
  <c r="AH403" i="4"/>
  <c r="Z403" i="4"/>
  <c r="AK403" i="4"/>
  <c r="AN403" i="4"/>
  <c r="AB403" i="4"/>
  <c r="AO403" i="4"/>
  <c r="AI403" i="4"/>
  <c r="AL1251" i="4"/>
  <c r="AL1159" i="4"/>
  <c r="AL1732" i="4"/>
  <c r="AA322" i="4"/>
  <c r="AG322" i="4"/>
  <c r="AK322" i="4"/>
  <c r="AH322" i="4"/>
  <c r="AB322" i="4"/>
  <c r="AI322" i="4"/>
  <c r="Z322" i="4"/>
  <c r="AN322" i="4"/>
  <c r="AM322" i="4"/>
  <c r="AO322" i="4"/>
  <c r="AD322" i="4"/>
  <c r="AL1359" i="4"/>
  <c r="AL862" i="4"/>
  <c r="AB703" i="4"/>
  <c r="AD703" i="4"/>
  <c r="AG703" i="4"/>
  <c r="Z703" i="4"/>
  <c r="AK703" i="4"/>
  <c r="AN703" i="4"/>
  <c r="AA703" i="4"/>
  <c r="AI703" i="4"/>
  <c r="AO703" i="4"/>
  <c r="AM703" i="4"/>
  <c r="AH703" i="4"/>
  <c r="AL1441" i="4"/>
  <c r="AL639" i="4"/>
  <c r="AL972" i="4"/>
  <c r="AL1519" i="4"/>
  <c r="AL1707" i="4"/>
  <c r="AL1367" i="4"/>
  <c r="AL919" i="4"/>
  <c r="AL1165" i="4"/>
  <c r="AI1663" i="4"/>
  <c r="AB1663" i="4"/>
  <c r="AO1663" i="4"/>
  <c r="AH1663" i="4"/>
  <c r="AK1663" i="4"/>
  <c r="AN1663" i="4"/>
  <c r="AA1663" i="4"/>
  <c r="Z1663" i="4"/>
  <c r="AM1663" i="4"/>
  <c r="AG1663" i="4"/>
  <c r="AD1663" i="4"/>
  <c r="AL1279" i="4"/>
  <c r="AL1487" i="4"/>
  <c r="AK1499" i="4"/>
  <c r="AI1499" i="4"/>
  <c r="AG1499" i="4"/>
  <c r="AH1499" i="4"/>
  <c r="AM1499" i="4"/>
  <c r="AD1499" i="4"/>
  <c r="AB1499" i="4"/>
  <c r="AN1499" i="4"/>
  <c r="AO1499" i="4"/>
  <c r="Z1499" i="4"/>
  <c r="AA1499" i="4"/>
  <c r="AL1611" i="4"/>
  <c r="AL247" i="4"/>
  <c r="AL1187" i="4"/>
  <c r="AL1710" i="4"/>
  <c r="AL1287" i="4"/>
  <c r="AL1209" i="4"/>
  <c r="AL616" i="4"/>
  <c r="AL469" i="4"/>
  <c r="AL236" i="4"/>
  <c r="AL1449" i="4"/>
  <c r="AL707" i="4"/>
  <c r="AL1052" i="4"/>
  <c r="AL705" i="4"/>
  <c r="AL404" i="4"/>
  <c r="AL1277" i="4"/>
  <c r="AL144" i="4"/>
  <c r="AO1442" i="4"/>
  <c r="AG1442" i="4"/>
  <c r="AI1442" i="4"/>
  <c r="AB1442" i="4"/>
  <c r="AD1442" i="4"/>
  <c r="AK1442" i="4"/>
  <c r="AH1442" i="4"/>
  <c r="AM1442" i="4"/>
  <c r="AN1442" i="4"/>
  <c r="AA1442" i="4"/>
  <c r="Z1442" i="4"/>
  <c r="AN1588" i="4"/>
  <c r="AK1588" i="4"/>
  <c r="Z1588" i="4"/>
  <c r="AA1588" i="4"/>
  <c r="AM1588" i="4"/>
  <c r="AD1588" i="4"/>
  <c r="AB1588" i="4"/>
  <c r="AO1588" i="4"/>
  <c r="AI1588" i="4"/>
  <c r="AH1588" i="4"/>
  <c r="AG1588" i="4"/>
  <c r="AI1071" i="4"/>
  <c r="AN1071" i="4"/>
  <c r="AA1071" i="4"/>
  <c r="AB1071" i="4"/>
  <c r="AO1071" i="4"/>
  <c r="AH1071" i="4"/>
  <c r="Z1071" i="4"/>
  <c r="AD1071" i="4"/>
  <c r="AM1071" i="4"/>
  <c r="AK1071" i="4"/>
  <c r="AG1071" i="4"/>
  <c r="AL1584" i="4"/>
  <c r="AL531" i="4"/>
  <c r="AL1556" i="4"/>
  <c r="AL246" i="4"/>
  <c r="AL1337" i="4"/>
  <c r="AL1459" i="4"/>
  <c r="AL1220" i="4"/>
  <c r="AL1688" i="4"/>
  <c r="AL1605" i="4"/>
  <c r="AL1161" i="4"/>
  <c r="AL1619" i="4"/>
  <c r="AL646" i="4"/>
  <c r="AL1614" i="4"/>
  <c r="AL562" i="4"/>
  <c r="AL1546" i="4"/>
  <c r="AL1375" i="4"/>
  <c r="AL1550" i="4"/>
  <c r="AL1313" i="4"/>
  <c r="AL1241" i="4"/>
  <c r="AL1204" i="4"/>
  <c r="AL1323" i="4"/>
  <c r="AM1161" i="4"/>
  <c r="AH1161" i="4"/>
  <c r="AG1161" i="4"/>
  <c r="AI1161" i="4"/>
  <c r="AK1161" i="4"/>
  <c r="AN1161" i="4"/>
  <c r="AO1161" i="4"/>
  <c r="AD1161" i="4"/>
  <c r="AA1161" i="4"/>
  <c r="Z1161" i="4"/>
  <c r="AB1161" i="4"/>
  <c r="AL1555" i="4"/>
  <c r="AL209" i="4"/>
  <c r="AL1032" i="4"/>
  <c r="AL909" i="4"/>
  <c r="AL1365" i="4"/>
  <c r="AL853" i="4"/>
  <c r="AL1484" i="4"/>
  <c r="AH1369" i="4"/>
  <c r="AI1369" i="4"/>
  <c r="AB1369" i="4"/>
  <c r="AN1369" i="4"/>
  <c r="AD1369" i="4"/>
  <c r="Z1369" i="4"/>
  <c r="AA1369" i="4"/>
  <c r="AO1369" i="4"/>
  <c r="AK1369" i="4"/>
  <c r="AG1369" i="4"/>
  <c r="AM1369" i="4"/>
  <c r="Z1231" i="4"/>
  <c r="AH1231" i="4"/>
  <c r="AD1231" i="4"/>
  <c r="AM1231" i="4"/>
  <c r="AO1231" i="4"/>
  <c r="AA1231" i="4"/>
  <c r="AB1231" i="4"/>
  <c r="AN1231" i="4"/>
  <c r="AI1231" i="4"/>
  <c r="AK1231" i="4"/>
  <c r="AG1231" i="4"/>
  <c r="AD1732" i="4"/>
  <c r="AB1732" i="4"/>
  <c r="AK1732" i="4"/>
  <c r="AH1732" i="4"/>
  <c r="AG1732" i="4"/>
  <c r="AO1732" i="4"/>
  <c r="Z1732" i="4"/>
  <c r="AA1732" i="4"/>
  <c r="AN1732" i="4"/>
  <c r="AI1732" i="4"/>
  <c r="AM1732" i="4"/>
  <c r="AG1306" i="4"/>
  <c r="AM1306" i="4"/>
  <c r="AI1306" i="4"/>
  <c r="AH1306" i="4"/>
  <c r="AK1306" i="4"/>
  <c r="AN1306" i="4"/>
  <c r="AA1306" i="4"/>
  <c r="AO1306" i="4"/>
  <c r="AB1306" i="4"/>
  <c r="AD1306" i="4"/>
  <c r="Z1306" i="4"/>
  <c r="AL1529" i="4"/>
  <c r="AL533" i="4"/>
  <c r="AL918" i="4"/>
  <c r="AL481" i="4"/>
  <c r="AH1490" i="4"/>
  <c r="AB1490" i="4"/>
  <c r="AD1490" i="4"/>
  <c r="AK1490" i="4"/>
  <c r="Z1490" i="4"/>
  <c r="AN1490" i="4"/>
  <c r="AG1490" i="4"/>
  <c r="AA1490" i="4"/>
  <c r="AM1490" i="4"/>
  <c r="AI1490" i="4"/>
  <c r="AO1490" i="4"/>
  <c r="AL742" i="4"/>
  <c r="Z910" i="4"/>
  <c r="AB910" i="4"/>
  <c r="AK910" i="4"/>
  <c r="AG910" i="4"/>
  <c r="AH910" i="4"/>
  <c r="AM910" i="4"/>
  <c r="AI910" i="4"/>
  <c r="AD910" i="4"/>
  <c r="AO910" i="4"/>
  <c r="AN910" i="4"/>
  <c r="AA910" i="4"/>
  <c r="AG1373" i="4"/>
  <c r="AK1373" i="4"/>
  <c r="AA1373" i="4"/>
  <c r="Z1373" i="4"/>
  <c r="AD1373" i="4"/>
  <c r="AN1373" i="4"/>
  <c r="AI1373" i="4"/>
  <c r="AM1373" i="4"/>
  <c r="AB1373" i="4"/>
  <c r="AH1373" i="4"/>
  <c r="AO1373" i="4"/>
  <c r="AM685" i="4"/>
  <c r="AD685" i="4"/>
  <c r="Z685" i="4"/>
  <c r="AO685" i="4"/>
  <c r="AG685" i="4"/>
  <c r="AB685" i="4"/>
  <c r="AK685" i="4"/>
  <c r="AN685" i="4"/>
  <c r="AH685" i="4"/>
  <c r="AA685" i="4"/>
  <c r="AI685" i="4"/>
  <c r="AL1051" i="4"/>
  <c r="AL1585" i="4"/>
  <c r="AL567" i="4"/>
  <c r="AL418" i="4"/>
  <c r="AL294" i="4"/>
  <c r="AL133" i="4"/>
  <c r="AD901" i="4"/>
  <c r="AN901" i="4"/>
  <c r="Z901" i="4"/>
  <c r="AH901" i="4"/>
  <c r="AO901" i="4"/>
  <c r="AI901" i="4"/>
  <c r="AK901" i="4"/>
  <c r="AM901" i="4"/>
  <c r="AA901" i="4"/>
  <c r="AG901" i="4"/>
  <c r="AB901" i="4"/>
  <c r="AL1148" i="4"/>
  <c r="AL1651" i="4"/>
  <c r="AL589" i="4"/>
  <c r="AK1674" i="4"/>
  <c r="AM1674" i="4"/>
  <c r="AI1674" i="4"/>
  <c r="AD1674" i="4"/>
  <c r="AH1674" i="4"/>
  <c r="AA1674" i="4"/>
  <c r="AG1674" i="4"/>
  <c r="AB1674" i="4"/>
  <c r="AN1674" i="4"/>
  <c r="AO1674" i="4"/>
  <c r="Z1674" i="4"/>
  <c r="AM990" i="4"/>
  <c r="AH990" i="4"/>
  <c r="AN990" i="4"/>
  <c r="AO990" i="4"/>
  <c r="AD990" i="4"/>
  <c r="Z990" i="4"/>
  <c r="AA990" i="4"/>
  <c r="AB990" i="4"/>
  <c r="AI990" i="4"/>
  <c r="AK990" i="4"/>
  <c r="AG990" i="4"/>
  <c r="AL892" i="4"/>
  <c r="AL809" i="4"/>
  <c r="AN496" i="4"/>
  <c r="AI496" i="4"/>
  <c r="AB496" i="4"/>
  <c r="AM496" i="4"/>
  <c r="AA496" i="4"/>
  <c r="AG496" i="4"/>
  <c r="AD496" i="4"/>
  <c r="AH496" i="4"/>
  <c r="AO496" i="4"/>
  <c r="Z496" i="4"/>
  <c r="AK496" i="4"/>
  <c r="AB1470" i="4"/>
  <c r="Z1470" i="4"/>
  <c r="AI1470" i="4"/>
  <c r="AO1470" i="4"/>
  <c r="AG1470" i="4"/>
  <c r="AA1470" i="4"/>
  <c r="AM1470" i="4"/>
  <c r="AN1470" i="4"/>
  <c r="AK1470" i="4"/>
  <c r="AD1470" i="4"/>
  <c r="AH1470" i="4"/>
  <c r="AL660" i="4"/>
  <c r="AL739" i="4"/>
  <c r="AB1220" i="4"/>
  <c r="AM1220" i="4"/>
  <c r="AH1220" i="4"/>
  <c r="Z1220" i="4"/>
  <c r="AD1220" i="4"/>
  <c r="AA1220" i="4"/>
  <c r="AI1220" i="4"/>
  <c r="AO1220" i="4"/>
  <c r="AN1220" i="4"/>
  <c r="AK1220" i="4"/>
  <c r="AG1220" i="4"/>
  <c r="AL373" i="4"/>
  <c r="AL1731" i="4"/>
  <c r="AL310" i="4"/>
  <c r="AL127" i="4"/>
  <c r="AL266" i="4"/>
  <c r="AL807" i="4"/>
  <c r="AL223" i="4"/>
  <c r="AB1554" i="4"/>
  <c r="AN1554" i="4"/>
  <c r="AH1554" i="4"/>
  <c r="AK1554" i="4"/>
  <c r="AM1554" i="4"/>
  <c r="AO1554" i="4"/>
  <c r="AD1554" i="4"/>
  <c r="AI1554" i="4"/>
  <c r="AA1554" i="4"/>
  <c r="AG1554" i="4"/>
  <c r="Z1554" i="4"/>
  <c r="AI1361" i="4"/>
  <c r="AB1361" i="4"/>
  <c r="AK1361" i="4"/>
  <c r="AA1361" i="4"/>
  <c r="AO1361" i="4"/>
  <c r="AG1361" i="4"/>
  <c r="AD1361" i="4"/>
  <c r="Z1361" i="4"/>
  <c r="AN1361" i="4"/>
  <c r="AM1361" i="4"/>
  <c r="AH1361" i="4"/>
  <c r="AL534" i="4"/>
  <c r="AL163" i="4"/>
  <c r="AL985" i="4"/>
  <c r="AG1741" i="4"/>
  <c r="AB1741" i="4"/>
  <c r="AM1741" i="4"/>
  <c r="AN1741" i="4"/>
  <c r="AI1741" i="4"/>
  <c r="AD1741" i="4"/>
  <c r="AA1741" i="4"/>
  <c r="AK1741" i="4"/>
  <c r="Z1741" i="4"/>
  <c r="AH1741" i="4"/>
  <c r="AO1741" i="4"/>
  <c r="AL1512" i="4"/>
  <c r="AL496" i="4"/>
  <c r="AL978" i="4"/>
  <c r="AL1150" i="4"/>
  <c r="AL264" i="4"/>
  <c r="AL1676" i="4"/>
  <c r="AL1440" i="4"/>
  <c r="AL1643" i="4"/>
  <c r="AL929" i="4"/>
  <c r="AL1221" i="4"/>
  <c r="AL910" i="4"/>
  <c r="AL1042" i="4"/>
  <c r="AL1667" i="4"/>
  <c r="AL1296" i="4"/>
  <c r="AL300" i="4"/>
  <c r="AH1532" i="4"/>
  <c r="AO1532" i="4"/>
  <c r="AM1532" i="4"/>
  <c r="AD1532" i="4"/>
  <c r="AI1532" i="4"/>
  <c r="AB1532" i="4"/>
  <c r="AK1532" i="4"/>
  <c r="Z1532" i="4"/>
  <c r="AN1532" i="4"/>
  <c r="AA1532" i="4"/>
  <c r="AG1532" i="4"/>
  <c r="AL1386" i="4"/>
  <c r="AL881" i="4"/>
  <c r="AL265" i="4"/>
  <c r="AI1352" i="4"/>
  <c r="AN1352" i="4"/>
  <c r="AA1352" i="4"/>
  <c r="AM1352" i="4"/>
  <c r="AB1352" i="4"/>
  <c r="AH1352" i="4"/>
  <c r="AD1352" i="4"/>
  <c r="AG1352" i="4"/>
  <c r="Z1352" i="4"/>
  <c r="AK1352" i="4"/>
  <c r="AO1352" i="4"/>
  <c r="AO536" i="4"/>
  <c r="Z536" i="4"/>
  <c r="AB536" i="4"/>
  <c r="AK536" i="4"/>
  <c r="AD536" i="4"/>
  <c r="AA536" i="4"/>
  <c r="AI536" i="4"/>
  <c r="AN536" i="4"/>
  <c r="AG536" i="4"/>
  <c r="AH536" i="4"/>
  <c r="AM536" i="4"/>
  <c r="AL995" i="4"/>
  <c r="AL923" i="4"/>
  <c r="AL1212" i="4"/>
  <c r="AL769" i="4"/>
  <c r="AL467" i="4"/>
  <c r="AL600" i="4"/>
  <c r="AI1177" i="4"/>
  <c r="AG1177" i="4"/>
  <c r="AN1177" i="4"/>
  <c r="AH1177" i="4"/>
  <c r="AB1177" i="4"/>
  <c r="AM1177" i="4"/>
  <c r="AK1177" i="4"/>
  <c r="AO1177" i="4"/>
  <c r="AD1177" i="4"/>
  <c r="Z1177" i="4"/>
  <c r="AA1177" i="4"/>
  <c r="AN1534" i="4"/>
  <c r="AG1534" i="4"/>
  <c r="AI1534" i="4"/>
  <c r="AK1534" i="4"/>
  <c r="AH1534" i="4"/>
  <c r="AA1534" i="4"/>
  <c r="Z1534" i="4"/>
  <c r="AM1534" i="4"/>
  <c r="AB1534" i="4"/>
  <c r="AD1534" i="4"/>
  <c r="AO1534" i="4"/>
  <c r="AL865" i="4"/>
  <c r="AL1677" i="4"/>
  <c r="AL1630" i="4"/>
  <c r="AL680" i="4"/>
  <c r="AL1571" i="4"/>
  <c r="AL949" i="4"/>
  <c r="AL532" i="4"/>
  <c r="Z1419" i="4"/>
  <c r="AO1419" i="4"/>
  <c r="AN1419" i="4"/>
  <c r="AA1419" i="4"/>
  <c r="AG1419" i="4"/>
  <c r="AI1419" i="4"/>
  <c r="AD1419" i="4"/>
  <c r="AB1419" i="4"/>
  <c r="AH1419" i="4"/>
  <c r="AM1419" i="4"/>
  <c r="AK1419" i="4"/>
  <c r="AL1133" i="4"/>
  <c r="AL1604" i="4"/>
  <c r="AL642" i="4"/>
  <c r="AL796" i="4"/>
  <c r="AL350" i="4"/>
  <c r="AI1475" i="4"/>
  <c r="AB1475" i="4"/>
  <c r="AO1475" i="4"/>
  <c r="Z1475" i="4"/>
  <c r="AD1475" i="4"/>
  <c r="AN1475" i="4"/>
  <c r="AK1475" i="4"/>
  <c r="AH1475" i="4"/>
  <c r="AA1475" i="4"/>
  <c r="AG1475" i="4"/>
  <c r="AM1475" i="4"/>
  <c r="AL1372" i="4"/>
  <c r="AL1369" i="4"/>
  <c r="AL1602" i="4"/>
  <c r="AL857" i="4"/>
  <c r="AL423" i="4"/>
  <c r="AL1408" i="4"/>
  <c r="AN1473" i="4"/>
  <c r="AI1473" i="4"/>
  <c r="AG1473" i="4"/>
  <c r="AA1473" i="4"/>
  <c r="AK1473" i="4"/>
  <c r="AM1473" i="4"/>
  <c r="AD1473" i="4"/>
  <c r="AB1473" i="4"/>
  <c r="AO1473" i="4"/>
  <c r="Z1473" i="4"/>
  <c r="AH1473" i="4"/>
  <c r="AL627" i="4"/>
  <c r="AL1525" i="4"/>
  <c r="AG1035" i="4"/>
  <c r="AK1035" i="4"/>
  <c r="AN1035" i="4"/>
  <c r="Z1035" i="4"/>
  <c r="AD1035" i="4"/>
  <c r="AA1035" i="4"/>
  <c r="AH1035" i="4"/>
  <c r="AO1035" i="4"/>
  <c r="AM1035" i="4"/>
  <c r="AB1035" i="4"/>
  <c r="AI1035" i="4"/>
  <c r="AL1240" i="4"/>
  <c r="AL401" i="4"/>
  <c r="AL1632" i="4"/>
  <c r="AL694" i="4"/>
  <c r="AL1340" i="4"/>
  <c r="AL1522" i="4"/>
  <c r="AL354" i="4"/>
  <c r="AL1381" i="4"/>
  <c r="AL795" i="4"/>
  <c r="AL1376" i="4"/>
  <c r="AL1645" i="4"/>
  <c r="AL1064" i="4"/>
  <c r="AL1679" i="4"/>
  <c r="AL901" i="4"/>
  <c r="AL1315" i="4"/>
  <c r="AL1395" i="4"/>
  <c r="AL1713" i="4"/>
  <c r="AL1715" i="4"/>
  <c r="AL313" i="4"/>
  <c r="AL927" i="4"/>
  <c r="AO965" i="4"/>
  <c r="AD965" i="4"/>
  <c r="AI965" i="4"/>
  <c r="AK965" i="4"/>
  <c r="AG965" i="4"/>
  <c r="AM965" i="4"/>
  <c r="AN965" i="4"/>
  <c r="Z965" i="4"/>
  <c r="AB965" i="4"/>
  <c r="AA965" i="4"/>
  <c r="AH965" i="4"/>
  <c r="AL1281" i="4"/>
  <c r="AL779" i="4"/>
  <c r="AL775" i="4"/>
  <c r="AL1627" i="4"/>
  <c r="AL242" i="4"/>
  <c r="AL1028" i="4"/>
  <c r="AL1057" i="4"/>
  <c r="AL233" i="4"/>
  <c r="AL413" i="4"/>
  <c r="AL719" i="4"/>
  <c r="AL874" i="4"/>
  <c r="AL1091" i="4"/>
  <c r="AL284" i="4"/>
  <c r="AL332" i="4"/>
  <c r="AL1426" i="4"/>
  <c r="AD1029" i="4"/>
  <c r="AN1029" i="4"/>
  <c r="AO1029" i="4"/>
  <c r="AM1029" i="4"/>
  <c r="AG1029" i="4"/>
  <c r="AI1029" i="4"/>
  <c r="AH1029" i="4"/>
  <c r="Z1029" i="4"/>
  <c r="AK1029" i="4"/>
  <c r="AA1029" i="4"/>
  <c r="AB1029" i="4"/>
  <c r="AL1040" i="4"/>
  <c r="AL1238" i="4"/>
  <c r="AL1463" i="4"/>
  <c r="AL953" i="4"/>
  <c r="AD1412" i="4"/>
  <c r="AI1412" i="4"/>
  <c r="AH1412" i="4"/>
  <c r="AA1412" i="4"/>
  <c r="AK1412" i="4"/>
  <c r="AN1412" i="4"/>
  <c r="Z1412" i="4"/>
  <c r="AM1412" i="4"/>
  <c r="AB1412" i="4"/>
  <c r="AO1412" i="4"/>
  <c r="AG1412" i="4"/>
  <c r="AL907" i="4"/>
  <c r="AL1271" i="4"/>
  <c r="AL142" i="4"/>
  <c r="AL1491" i="4"/>
  <c r="AL1295" i="4"/>
  <c r="Z1613" i="4"/>
  <c r="AM1613" i="4"/>
  <c r="AA1613" i="4"/>
  <c r="AH1613" i="4"/>
  <c r="AK1613" i="4"/>
  <c r="AD1613" i="4"/>
  <c r="AN1613" i="4"/>
  <c r="AB1613" i="4"/>
  <c r="AI1613" i="4"/>
  <c r="AO1613" i="4"/>
  <c r="AG1613" i="4"/>
  <c r="AL987" i="4"/>
  <c r="AL1147" i="4"/>
  <c r="AL466" i="4"/>
  <c r="AL1038" i="4"/>
  <c r="AL976" i="4"/>
  <c r="AD1661" i="4"/>
  <c r="AM1661" i="4"/>
  <c r="Z1661" i="4"/>
  <c r="AG1661" i="4"/>
  <c r="AI1661" i="4"/>
  <c r="AN1661" i="4"/>
  <c r="AK1661" i="4"/>
  <c r="AB1661" i="4"/>
  <c r="AO1661" i="4"/>
  <c r="AH1661" i="4"/>
  <c r="AA1661" i="4"/>
  <c r="AL1672" i="4"/>
  <c r="AL1373" i="4"/>
  <c r="AL1401" i="4"/>
  <c r="AL1074" i="4"/>
  <c r="AL940" i="4"/>
  <c r="AL1059" i="4"/>
  <c r="AL1514" i="4"/>
  <c r="AL1222" i="4"/>
  <c r="AL960" i="4"/>
  <c r="AL834" i="4"/>
  <c r="AL1726" i="4"/>
  <c r="AN1716" i="4"/>
  <c r="AH1716" i="4"/>
  <c r="AI1716" i="4"/>
  <c r="AG1716" i="4"/>
  <c r="AD1716" i="4"/>
  <c r="AO1716" i="4"/>
  <c r="Z1716" i="4"/>
  <c r="AM1716" i="4"/>
  <c r="AB1716" i="4"/>
  <c r="AA1716" i="4"/>
  <c r="AK1716" i="4"/>
  <c r="AL1432" i="4"/>
  <c r="AL876" i="4"/>
  <c r="AL764" i="4"/>
  <c r="AL928" i="4"/>
  <c r="AL772" i="4"/>
  <c r="AL1729" i="4"/>
  <c r="AL768" i="4"/>
  <c r="AL1404" i="4"/>
  <c r="AL1043" i="4"/>
  <c r="AL1356" i="4"/>
  <c r="AL969" i="4"/>
  <c r="AL1714" i="4"/>
  <c r="AL1234" i="4"/>
  <c r="AL1289" i="4"/>
  <c r="AK1603" i="4"/>
  <c r="AG1603" i="4"/>
  <c r="AH1603" i="4"/>
  <c r="AO1603" i="4"/>
  <c r="AM1603" i="4"/>
  <c r="AD1603" i="4"/>
  <c r="AA1603" i="4"/>
  <c r="Z1603" i="4"/>
  <c r="AB1603" i="4"/>
  <c r="AI1603" i="4"/>
  <c r="AN1603" i="4"/>
  <c r="AL1573" i="4"/>
  <c r="AL1258" i="4"/>
  <c r="AL1025" i="4"/>
  <c r="AL1235" i="4"/>
  <c r="AL217" i="4"/>
  <c r="AL1446" i="4"/>
  <c r="AL1394" i="4"/>
  <c r="AL1335" i="4"/>
  <c r="AL1583" i="4"/>
  <c r="AL1516" i="4"/>
  <c r="AL1684" i="4"/>
  <c r="AL921" i="4"/>
  <c r="AL1666" i="4"/>
  <c r="AL1392" i="4"/>
  <c r="AL1300" i="4"/>
  <c r="AL1402" i="4"/>
  <c r="AL1650" i="4"/>
  <c r="AL1017" i="4"/>
  <c r="AL1049" i="4"/>
  <c r="AL1023" i="4"/>
  <c r="AL900" i="4"/>
  <c r="AD1403" i="4"/>
  <c r="Z1403" i="4"/>
  <c r="AM1403" i="4"/>
  <c r="AO1403" i="4"/>
  <c r="AH1403" i="4"/>
  <c r="AB1403" i="4"/>
  <c r="AK1403" i="4"/>
  <c r="AA1403" i="4"/>
  <c r="AG1403" i="4"/>
  <c r="AN1403" i="4"/>
  <c r="AI1403" i="4"/>
  <c r="AL1566" i="4"/>
  <c r="AL1520" i="4"/>
  <c r="AL1720" i="4"/>
  <c r="AL1033" i="4"/>
  <c r="AL697" i="4"/>
  <c r="AL427" i="4"/>
  <c r="AL1721" i="4"/>
  <c r="AL452" i="4"/>
  <c r="AL1476" i="4"/>
  <c r="AL259" i="4"/>
  <c r="AL1500" i="4"/>
  <c r="AL1565" i="4"/>
  <c r="AL1656" i="4"/>
  <c r="AL1205" i="4"/>
  <c r="AL1560" i="4"/>
  <c r="AL1447" i="4"/>
  <c r="AL1284" i="4"/>
  <c r="AL1468" i="4"/>
  <c r="AL1436" i="4"/>
  <c r="AL1399" i="4"/>
  <c r="AL1640" i="4"/>
  <c r="AL1625" i="4"/>
  <c r="AL869" i="4"/>
  <c r="AL1416" i="4"/>
  <c r="AL1093" i="4"/>
  <c r="AO1652" i="4"/>
  <c r="AI1652" i="4"/>
  <c r="AN1652" i="4"/>
  <c r="AM1652" i="4"/>
  <c r="AD1652" i="4"/>
  <c r="Z1652" i="4"/>
  <c r="AK1652" i="4"/>
  <c r="AA1652" i="4"/>
  <c r="AB1652" i="4"/>
  <c r="AH1652" i="4"/>
  <c r="AG1652" i="4"/>
  <c r="AL1331" i="4"/>
  <c r="AL708" i="4"/>
  <c r="AL1581" i="4"/>
  <c r="AL1338" i="4"/>
  <c r="AL445" i="4"/>
  <c r="AL1374" i="4"/>
  <c r="AL914" i="4"/>
  <c r="AL1472" i="4"/>
  <c r="AL908" i="4"/>
  <c r="AL1407" i="4"/>
  <c r="AL1390" i="4"/>
  <c r="AL1610" i="4"/>
  <c r="AL360" i="4"/>
  <c r="AL845" i="4"/>
  <c r="AL1334" i="4"/>
  <c r="AL1317" i="4"/>
  <c r="AL1598" i="4"/>
  <c r="AL1389" i="4"/>
  <c r="AL935" i="4"/>
  <c r="AL1451" i="4"/>
  <c r="AL1712" i="4"/>
  <c r="AL947" i="4"/>
  <c r="AO1484" i="4"/>
  <c r="AD1484" i="4"/>
  <c r="AB1484" i="4"/>
  <c r="AK1484" i="4"/>
  <c r="AI1484" i="4"/>
  <c r="AG1484" i="4"/>
  <c r="AN1484" i="4"/>
  <c r="AM1484" i="4"/>
  <c r="AA1484" i="4"/>
  <c r="AH1484" i="4"/>
  <c r="Z1484" i="4"/>
  <c r="AL1330" i="4"/>
  <c r="AL553" i="4"/>
  <c r="AL1513" i="4"/>
  <c r="AL1269" i="4"/>
  <c r="AL1464" i="4"/>
  <c r="AL1013" i="4"/>
  <c r="AL1189" i="4"/>
  <c r="AL520" i="4"/>
  <c r="AL647" i="4"/>
  <c r="AL262" i="4"/>
  <c r="AL1383" i="4"/>
  <c r="AN1684" i="4"/>
  <c r="AD1684" i="4"/>
  <c r="AH1684" i="4"/>
  <c r="AG1684" i="4"/>
  <c r="AM1684" i="4"/>
  <c r="AK1684" i="4"/>
  <c r="AI1684" i="4"/>
  <c r="Z1684" i="4"/>
  <c r="AO1684" i="4"/>
  <c r="AB1684" i="4"/>
  <c r="AA1684" i="4"/>
  <c r="AL253" i="4"/>
  <c r="AL803" i="4"/>
  <c r="AL1249" i="4"/>
  <c r="AL1575" i="4"/>
  <c r="AL1349" i="4"/>
  <c r="AL771" i="4"/>
  <c r="Z1523" i="4"/>
  <c r="AH1523" i="4"/>
  <c r="AB1523" i="4"/>
  <c r="AO1523" i="4"/>
  <c r="AK1523" i="4"/>
  <c r="AG1523" i="4"/>
  <c r="AN1523" i="4"/>
  <c r="AM1523" i="4"/>
  <c r="AI1523" i="4"/>
  <c r="AA1523" i="4"/>
  <c r="AD1523" i="4"/>
  <c r="AL766" i="4"/>
  <c r="AL1104" i="4"/>
  <c r="AL1146" i="4"/>
  <c r="AL732" i="4"/>
  <c r="AL1065" i="4"/>
  <c r="AL1406" i="4"/>
  <c r="AL1162" i="4"/>
  <c r="AL287" i="4"/>
  <c r="AL1267" i="4"/>
  <c r="AL308" i="4"/>
  <c r="AL897" i="4"/>
  <c r="AL1633" i="4"/>
  <c r="AL765" i="4"/>
  <c r="AL1460" i="4"/>
  <c r="AL961" i="4"/>
  <c r="AL1310" i="4"/>
  <c r="AL1539" i="4"/>
  <c r="AL1092" i="4"/>
  <c r="AL1486" i="4"/>
  <c r="AL1347" i="4"/>
  <c r="AL1005" i="4"/>
  <c r="AL519" i="4"/>
  <c r="AL1568" i="4"/>
  <c r="AL956" i="4"/>
  <c r="AL812" i="4"/>
  <c r="AL1586" i="4"/>
  <c r="AL1526" i="4"/>
  <c r="AL1600" i="4"/>
  <c r="AL945" i="4"/>
  <c r="AL1131" i="4"/>
  <c r="AL361" i="4"/>
  <c r="AL1201" i="4"/>
  <c r="AL1469" i="4"/>
  <c r="AL695" i="4"/>
  <c r="AL740" i="4"/>
  <c r="AG1062" i="4"/>
  <c r="Z1062" i="4"/>
  <c r="AO1062" i="4"/>
  <c r="AB1062" i="4"/>
  <c r="AH1062" i="4"/>
  <c r="AK1062" i="4"/>
  <c r="AD1062" i="4"/>
  <c r="AN1062" i="4"/>
  <c r="AI1062" i="4"/>
  <c r="AM1062" i="4"/>
  <c r="AA1062" i="4"/>
  <c r="AL924" i="4"/>
  <c r="AL1594" i="4"/>
  <c r="AL1494" i="4"/>
  <c r="AL1433" i="4"/>
  <c r="AL1674" i="4"/>
  <c r="AL1427" i="4"/>
  <c r="AL1149" i="4"/>
  <c r="AL1388" i="4"/>
  <c r="AL1689" i="4"/>
  <c r="AL965" i="4"/>
  <c r="AL1559" i="4"/>
  <c r="AL1607" i="4"/>
  <c r="AL1543" i="4"/>
  <c r="AL974" i="4"/>
  <c r="AL1477" i="4"/>
  <c r="AL971" i="4"/>
  <c r="AL664" i="4"/>
  <c r="AL1121" i="4"/>
  <c r="AL792" i="4"/>
  <c r="AL1678" i="4"/>
  <c r="AL388" i="4"/>
  <c r="AL864" i="4"/>
  <c r="AL1044" i="4"/>
  <c r="AL648" i="4"/>
  <c r="AL782" i="4"/>
  <c r="AL841" i="4"/>
  <c r="AL773" i="4"/>
  <c r="AL1589" i="4"/>
  <c r="AL1521" i="4"/>
  <c r="AO1572" i="4"/>
  <c r="AD1572" i="4"/>
  <c r="AI1572" i="4"/>
  <c r="AG1572" i="4"/>
  <c r="Z1572" i="4"/>
  <c r="AM1572" i="4"/>
  <c r="AN1572" i="4"/>
  <c r="AK1572" i="4"/>
  <c r="AB1572" i="4"/>
  <c r="AH1572" i="4"/>
  <c r="AA1572" i="4"/>
  <c r="AL1518" i="4"/>
  <c r="AL1090" i="4"/>
  <c r="AL1467" i="4"/>
  <c r="AL1094" i="4"/>
  <c r="AL763" i="4"/>
  <c r="AL856" i="4"/>
  <c r="AL1263" i="4"/>
  <c r="AL1458" i="4"/>
  <c r="AL1181" i="4"/>
  <c r="AL1609" i="4"/>
  <c r="AL1288" i="4"/>
  <c r="AL330" i="4"/>
  <c r="AL1533" i="4"/>
  <c r="AL1411" i="4"/>
  <c r="AL1364" i="4"/>
  <c r="AL1724" i="4"/>
  <c r="AL1424" i="4"/>
  <c r="AD541" i="4"/>
  <c r="Z541" i="4"/>
  <c r="AI541" i="4"/>
  <c r="AH541" i="4"/>
  <c r="AM541" i="4"/>
  <c r="AG541" i="4"/>
  <c r="AK541" i="4"/>
  <c r="AA541" i="4"/>
  <c r="AB541" i="4"/>
  <c r="AO541" i="4"/>
  <c r="AN541" i="4"/>
  <c r="AL1499" i="4"/>
  <c r="AL1224" i="4"/>
  <c r="AL1425" i="4"/>
  <c r="AL1012" i="4"/>
  <c r="AL1304" i="4"/>
  <c r="AL1380" i="4"/>
  <c r="AL395" i="4"/>
  <c r="AL595" i="4"/>
  <c r="AL844" i="4"/>
  <c r="AL1113" i="4"/>
  <c r="AL1223" i="4"/>
  <c r="AL1078" i="4"/>
  <c r="AL375" i="4"/>
  <c r="AL391" i="4"/>
  <c r="AL1429" i="4"/>
  <c r="AL1558" i="4"/>
  <c r="AL1311" i="4"/>
  <c r="AL1698" i="4"/>
  <c r="AD1602" i="4"/>
  <c r="AK1602" i="4"/>
  <c r="Z1602" i="4"/>
  <c r="AI1602" i="4"/>
  <c r="AH1602" i="4"/>
  <c r="AO1602" i="4"/>
  <c r="AM1602" i="4"/>
  <c r="AB1602" i="4"/>
  <c r="AA1602" i="4"/>
  <c r="AG1602" i="4"/>
  <c r="AN1602" i="4"/>
  <c r="AL1705" i="4"/>
  <c r="AL846" i="4"/>
  <c r="AL1336" i="4"/>
  <c r="AL1353" i="4"/>
  <c r="AL1697" i="4"/>
  <c r="AL762" i="4"/>
  <c r="AL1197" i="4"/>
  <c r="AL1319" i="4"/>
  <c r="AL1623" i="4"/>
  <c r="AL1409" i="4"/>
  <c r="AL1435" i="4"/>
  <c r="AL1156" i="4"/>
  <c r="AL594" i="4"/>
  <c r="AL861" i="4"/>
  <c r="AL641" i="4"/>
  <c r="AL1163" i="4"/>
  <c r="AL959" i="4"/>
  <c r="AL1324" i="4"/>
  <c r="AL1351" i="4"/>
  <c r="AL982" i="4"/>
  <c r="AL1350" i="4"/>
  <c r="AN1712" i="4"/>
  <c r="AI1712" i="4"/>
  <c r="AK1712" i="4"/>
  <c r="Z1712" i="4"/>
  <c r="AO1712" i="4"/>
  <c r="AM1712" i="4"/>
  <c r="AB1712" i="4"/>
  <c r="AH1712" i="4"/>
  <c r="AD1712" i="4"/>
  <c r="AG1712" i="4"/>
  <c r="AA1712" i="4"/>
  <c r="AL153" i="4"/>
  <c r="AL751" i="4"/>
  <c r="AL1020" i="4"/>
  <c r="AL385" i="4"/>
  <c r="AL1398" i="4"/>
  <c r="AL429" i="4"/>
  <c r="AL1682" i="4"/>
  <c r="AL720" i="4"/>
  <c r="AL1225" i="4"/>
  <c r="AL1668" i="4"/>
  <c r="AL515" i="4"/>
  <c r="AL1169" i="4"/>
  <c r="AL1308" i="4"/>
  <c r="AL950" i="4"/>
  <c r="AL1062" i="4"/>
  <c r="AL1014" i="4"/>
  <c r="AL1641" i="4"/>
  <c r="AB1282" i="4"/>
  <c r="AO1282" i="4"/>
  <c r="Z1282" i="4"/>
  <c r="AH1282" i="4"/>
  <c r="AA1282" i="4"/>
  <c r="AM1282" i="4"/>
  <c r="AN1282" i="4"/>
  <c r="AD1282" i="4"/>
  <c r="AI1282" i="4"/>
  <c r="AK1282" i="4"/>
  <c r="AG1282" i="4"/>
  <c r="AL1562" i="4"/>
  <c r="AL1659" i="4"/>
  <c r="AL1644" i="4"/>
  <c r="AL1260" i="4"/>
  <c r="AL1276" i="4"/>
  <c r="AL1552" i="4"/>
  <c r="AL1195" i="4"/>
  <c r="AL631" i="4"/>
  <c r="AL1534" i="4"/>
  <c r="AL1576" i="4"/>
  <c r="AG1410" i="4"/>
  <c r="AO1410" i="4"/>
  <c r="AH1410" i="4"/>
  <c r="AK1410" i="4"/>
  <c r="AM1410" i="4"/>
  <c r="AN1410" i="4"/>
  <c r="Z1410" i="4"/>
  <c r="AD1410" i="4"/>
  <c r="AB1410" i="4"/>
  <c r="AI1410" i="4"/>
  <c r="AA1410" i="4"/>
  <c r="AL843" i="4"/>
  <c r="AL1274" i="4"/>
  <c r="AL1237" i="4"/>
  <c r="AL747" i="4"/>
  <c r="AL1061" i="4"/>
  <c r="AL1076" i="4"/>
  <c r="AL833" i="4"/>
  <c r="AL1254" i="4"/>
  <c r="AL629" i="4"/>
  <c r="AL895" i="4"/>
  <c r="AL509" i="4"/>
  <c r="AL1039" i="4"/>
  <c r="AL1506" i="4"/>
  <c r="AL1129" i="4"/>
  <c r="AL552" i="4"/>
  <c r="AL1382" i="4"/>
  <c r="AL1309" i="4"/>
  <c r="AL1434" i="4"/>
  <c r="AL1139" i="4"/>
  <c r="AL1048" i="4"/>
  <c r="AL410" i="4"/>
  <c r="AD1394" i="4"/>
  <c r="AB1394" i="4"/>
  <c r="AK1394" i="4"/>
  <c r="AM1394" i="4"/>
  <c r="AG1394" i="4"/>
  <c r="AN1394" i="4"/>
  <c r="AI1394" i="4"/>
  <c r="AA1394" i="4"/>
  <c r="Z1394" i="4"/>
  <c r="AH1394" i="4"/>
  <c r="AO1394" i="4"/>
  <c r="AL1246" i="4"/>
  <c r="AL1215" i="4"/>
  <c r="AL1669" i="4"/>
  <c r="AL677" i="4"/>
  <c r="AL1480" i="4"/>
  <c r="AL1601" i="4"/>
  <c r="AL541" i="4"/>
  <c r="AL1345" i="4"/>
  <c r="AL1658" i="4"/>
  <c r="AL1157" i="4"/>
  <c r="AL1004" i="4"/>
  <c r="AL1686" i="4"/>
  <c r="AL1316" i="4"/>
  <c r="AL1544" i="4"/>
  <c r="AL637" i="4"/>
  <c r="AL1722" i="4"/>
  <c r="AK1647" i="4"/>
  <c r="AM1647" i="4"/>
  <c r="AG1647" i="4"/>
  <c r="AB1647" i="4"/>
  <c r="AI1647" i="4"/>
  <c r="AA1647" i="4"/>
  <c r="AO1647" i="4"/>
  <c r="AD1647" i="4"/>
  <c r="AN1647" i="4"/>
  <c r="AH1647" i="4"/>
  <c r="Z1647" i="4"/>
  <c r="AL1490" i="4"/>
  <c r="AL1046" i="4"/>
  <c r="AL1362" i="4"/>
  <c r="AL1537" i="4"/>
  <c r="AL1593" i="4"/>
  <c r="AL1517" i="4"/>
  <c r="AL1253" i="4"/>
  <c r="AL1140" i="4"/>
  <c r="AL337" i="4"/>
  <c r="AL1592" i="4"/>
  <c r="AL1634" i="4"/>
  <c r="AL1357" i="4"/>
  <c r="AL1648" i="4"/>
  <c r="AL1511" i="4"/>
  <c r="AL1685" i="4"/>
  <c r="AL1085" i="4"/>
  <c r="AL1428" i="4"/>
  <c r="AL964" i="4"/>
  <c r="AL278" i="4"/>
  <c r="AL1717" i="4"/>
  <c r="AL889" i="4"/>
  <c r="AL671" i="4"/>
  <c r="AL1548" i="4"/>
  <c r="AL1471" i="4"/>
  <c r="AL1322" i="4"/>
  <c r="AL1312" i="4"/>
  <c r="AL894" i="4"/>
  <c r="AL1318" i="4"/>
  <c r="AL343" i="4"/>
  <c r="AL808" i="4"/>
  <c r="AL655" i="4"/>
  <c r="AL1344" i="4"/>
  <c r="AL1716" i="4"/>
  <c r="AL791" i="4"/>
  <c r="AL1597" i="4"/>
  <c r="AL1341" i="4"/>
  <c r="AD1604" i="4"/>
  <c r="AI1604" i="4"/>
  <c r="AM1604" i="4"/>
  <c r="AK1604" i="4"/>
  <c r="AA1604" i="4"/>
  <c r="AN1604" i="4"/>
  <c r="Z1604" i="4"/>
  <c r="AH1604" i="4"/>
  <c r="AO1604" i="4"/>
  <c r="AG1604" i="4"/>
  <c r="AB1604" i="4"/>
  <c r="AL1419" i="4"/>
  <c r="AL1503" i="4"/>
  <c r="AL1699" i="4"/>
  <c r="AL1497" i="4"/>
  <c r="AL1045" i="4"/>
  <c r="AL1554" i="4"/>
  <c r="AL1577" i="4"/>
  <c r="AL1278" i="4"/>
  <c r="AL1275" i="4"/>
  <c r="AL1453" i="4"/>
  <c r="AL1282" i="4"/>
  <c r="AL855" i="4"/>
  <c r="AL787" i="4"/>
  <c r="AL1026" i="4"/>
  <c r="AL1327" i="4"/>
  <c r="AL1107" i="4"/>
  <c r="AL1328" i="4"/>
  <c r="AL488" i="4"/>
  <c r="AL1180" i="4"/>
  <c r="AL790" i="4"/>
  <c r="AL1493" i="4"/>
  <c r="AL1510" i="4"/>
  <c r="AL1690" i="4"/>
  <c r="AL1379" i="4"/>
  <c r="AL1704" i="4"/>
  <c r="AL710" i="4"/>
  <c r="AL1321" i="4"/>
  <c r="AL1635" i="4"/>
  <c r="AL1738" i="4"/>
  <c r="AL1501" i="4"/>
  <c r="AL1588" i="4"/>
  <c r="AL685" i="4"/>
  <c r="AL1473" i="4"/>
  <c r="AK1474" i="4"/>
  <c r="AD1474" i="4"/>
  <c r="AA1474" i="4"/>
  <c r="Z1474" i="4"/>
  <c r="AM1474" i="4"/>
  <c r="AN1474" i="4"/>
  <c r="AB1474" i="4"/>
  <c r="AI1474" i="4"/>
  <c r="AG1474" i="4"/>
  <c r="AO1474" i="4"/>
  <c r="AH1474" i="4"/>
  <c r="AL1563" i="4"/>
  <c r="AL1200" i="4"/>
  <c r="AL1297" i="4"/>
  <c r="AL1444" i="4"/>
  <c r="AL1662" i="4"/>
  <c r="AL847" i="4"/>
  <c r="AL1055" i="4"/>
  <c r="AL1613" i="4"/>
  <c r="AL1545" i="4"/>
  <c r="AL426" i="4"/>
  <c r="AL1213" i="4"/>
  <c r="AL1339" i="4"/>
  <c r="AL1452" i="4"/>
  <c r="AL1702" i="4"/>
  <c r="AL1117" i="4"/>
  <c r="AL690" i="4"/>
  <c r="AL944" i="4"/>
  <c r="AL1527" i="4"/>
  <c r="AL1352" i="4"/>
  <c r="AL1570" i="4"/>
  <c r="AL1239" i="4"/>
  <c r="AL1232" i="4"/>
  <c r="AL933" i="4"/>
  <c r="AL1208" i="4"/>
  <c r="AL727" i="4"/>
  <c r="AL653" i="4"/>
  <c r="AL1302" i="4"/>
  <c r="AL1018" i="4"/>
  <c r="AL1115" i="4"/>
  <c r="AL583" i="4"/>
  <c r="AL231" i="4"/>
  <c r="AL1355" i="4"/>
  <c r="AL1198" i="4"/>
  <c r="AL1250" i="4"/>
  <c r="AL1530" i="4"/>
  <c r="AL143" i="4"/>
  <c r="AL1508" i="4"/>
  <c r="AL1466" i="4"/>
  <c r="AL1687" i="4"/>
  <c r="AL593" i="4"/>
  <c r="AL1366" i="4"/>
  <c r="AL1646" i="4"/>
  <c r="AL1631" i="4"/>
  <c r="AL1694" i="4"/>
  <c r="AL1229" i="4"/>
  <c r="AL1141" i="4"/>
  <c r="AL1410" i="4"/>
  <c r="AL1255" i="4"/>
  <c r="AL1403" i="4"/>
  <c r="AL1430" i="4"/>
  <c r="AL301" i="4"/>
  <c r="AL1728" i="4"/>
  <c r="AL402" i="4"/>
  <c r="AL1532" i="4"/>
  <c r="AL1504" i="4"/>
  <c r="AL244" i="4"/>
  <c r="AL1101" i="4"/>
  <c r="AL1693" i="4"/>
  <c r="AL1412" i="4"/>
  <c r="AH1626" i="4"/>
  <c r="AA1626" i="4"/>
  <c r="AO1626" i="4"/>
  <c r="AI1626" i="4"/>
  <c r="AB1626" i="4"/>
  <c r="Z1626" i="4"/>
  <c r="AM1626" i="4"/>
  <c r="AG1626" i="4"/>
  <c r="AK1626" i="4"/>
  <c r="AN1626" i="4"/>
  <c r="AD1626" i="4"/>
  <c r="AL424" i="4"/>
  <c r="AL1342" i="4"/>
  <c r="AL1130" i="4"/>
  <c r="AL1041" i="4"/>
  <c r="AL1377" i="4"/>
  <c r="AL1066" i="4"/>
  <c r="AL1509" i="4"/>
  <c r="AO1683" i="4"/>
  <c r="AI1683" i="4"/>
  <c r="AG1683" i="4"/>
  <c r="AM1683" i="4"/>
  <c r="AA1683" i="4"/>
  <c r="AH1683" i="4"/>
  <c r="AD1683" i="4"/>
  <c r="AK1683" i="4"/>
  <c r="Z1683" i="4"/>
  <c r="AN1683" i="4"/>
  <c r="AB1683" i="4"/>
  <c r="AL716" i="4"/>
  <c r="AL326" i="4"/>
  <c r="AL1387" i="4"/>
  <c r="AL1252" i="4"/>
  <c r="AL744" i="4"/>
  <c r="AL1617" i="4"/>
  <c r="AL1574" i="4"/>
  <c r="AL816" i="4"/>
  <c r="AL1371" i="4"/>
  <c r="AL1136" i="4"/>
  <c r="AL1657" i="4"/>
  <c r="AL1397" i="4"/>
  <c r="AL1127" i="4"/>
  <c r="AL1456" i="4"/>
  <c r="AL1245" i="4"/>
  <c r="AL1290" i="4"/>
  <c r="AL1422" i="4"/>
  <c r="H19" i="6" l="1"/>
  <c r="J34" i="6"/>
  <c r="J28" i="6"/>
  <c r="J31" i="6"/>
  <c r="I32" i="6"/>
  <c r="J23" i="6"/>
  <c r="I23" i="6"/>
  <c r="I16" i="6"/>
  <c r="I28" i="6"/>
  <c r="H28" i="6"/>
  <c r="I22" i="6"/>
  <c r="H25" i="6"/>
  <c r="I25" i="6"/>
  <c r="J24" i="6"/>
  <c r="I20" i="6"/>
  <c r="I33" i="6"/>
  <c r="J16" i="6"/>
  <c r="H23" i="6"/>
  <c r="I30" i="6"/>
  <c r="H24" i="6"/>
  <c r="J33" i="6"/>
  <c r="J26" i="6"/>
  <c r="I31" i="6"/>
  <c r="J22" i="6"/>
  <c r="J29" i="6"/>
  <c r="H34" i="6"/>
  <c r="H20" i="6"/>
  <c r="H27" i="6"/>
  <c r="H32" i="6"/>
  <c r="J17" i="6"/>
  <c r="I21" i="6"/>
  <c r="H29" i="6"/>
  <c r="J19" i="6"/>
  <c r="K19" i="6" s="1"/>
  <c r="H30" i="6"/>
  <c r="I24" i="6"/>
  <c r="H18" i="6"/>
  <c r="J21" i="6"/>
  <c r="L19" i="6"/>
  <c r="J30" i="6"/>
  <c r="I29" i="6"/>
  <c r="H16" i="6"/>
  <c r="I17" i="6"/>
  <c r="J27" i="6"/>
  <c r="H33" i="6"/>
  <c r="H31" i="6"/>
  <c r="J20" i="6"/>
  <c r="I19" i="6"/>
  <c r="J32" i="6"/>
  <c r="I34" i="6"/>
  <c r="I27" i="6"/>
  <c r="H21" i="6"/>
  <c r="I26" i="6"/>
  <c r="H26" i="6"/>
  <c r="J18" i="6"/>
  <c r="J25" i="6"/>
  <c r="H17" i="6"/>
  <c r="H22" i="6"/>
  <c r="I18" i="6"/>
  <c r="L33" i="6" l="1"/>
  <c r="K33" i="6"/>
  <c r="K32" i="6"/>
  <c r="L32" i="6"/>
  <c r="J35" i="6"/>
  <c r="L22" i="6"/>
  <c r="K22" i="6"/>
  <c r="K18" i="6"/>
  <c r="L18" i="6"/>
  <c r="L29" i="6"/>
  <c r="K29" i="6"/>
  <c r="K27" i="6"/>
  <c r="L27" i="6"/>
  <c r="L24" i="6"/>
  <c r="K24" i="6"/>
  <c r="K25" i="6"/>
  <c r="L25" i="6"/>
  <c r="I35" i="6"/>
  <c r="L17" i="6"/>
  <c r="K17" i="6"/>
  <c r="K21" i="6"/>
  <c r="L21" i="6"/>
  <c r="L20" i="6"/>
  <c r="K20" i="6"/>
  <c r="L26" i="6"/>
  <c r="K26" i="6"/>
  <c r="K31" i="6"/>
  <c r="L31" i="6"/>
  <c r="L16" i="6"/>
  <c r="K16" i="6"/>
  <c r="H35" i="6"/>
  <c r="L30" i="6"/>
  <c r="K30" i="6"/>
  <c r="K34" i="6"/>
  <c r="L34" i="6"/>
  <c r="L23" i="6"/>
  <c r="K23" i="6"/>
  <c r="L28" i="6"/>
  <c r="K28" i="6"/>
  <c r="K35" i="6" l="1"/>
  <c r="L35" i="6"/>
</calcChain>
</file>

<file path=xl/sharedStrings.xml><?xml version="1.0" encoding="utf-8"?>
<sst xmlns="http://schemas.openxmlformats.org/spreadsheetml/2006/main" count="30739" uniqueCount="6150">
  <si>
    <t xml:space="preserve">     Summary</t>
  </si>
  <si>
    <t>Phase - I (100 Locations)</t>
  </si>
  <si>
    <t>Total Locations Provided</t>
  </si>
  <si>
    <t>Locations to Work on</t>
  </si>
  <si>
    <t>Total Device Required</t>
  </si>
  <si>
    <t xml:space="preserve">Total Devices Delivered </t>
  </si>
  <si>
    <t>Extra Devices Req</t>
  </si>
  <si>
    <t>Total Devices installed</t>
  </si>
  <si>
    <t xml:space="preserve">Total Devices Online </t>
  </si>
  <si>
    <t>Work Completion</t>
  </si>
  <si>
    <t xml:space="preserve">Devices to be installed </t>
  </si>
  <si>
    <t>Devices Unavailable</t>
  </si>
  <si>
    <t>Karachi</t>
  </si>
  <si>
    <t xml:space="preserve">Lahore </t>
  </si>
  <si>
    <t>Islamabad</t>
  </si>
  <si>
    <t>Total</t>
  </si>
  <si>
    <t>Phase - II (1636 Locations)</t>
  </si>
  <si>
    <t>Sn.</t>
  </si>
  <si>
    <t xml:space="preserve">Total Power Supply Delivered </t>
  </si>
  <si>
    <t>Total Devices Ready For Delivery</t>
  </si>
  <si>
    <t>Wiring Work Completed By HBL</t>
  </si>
  <si>
    <t>Total Devices installed at Branches</t>
  </si>
  <si>
    <t>Work Completion Received</t>
  </si>
  <si>
    <t xml:space="preserve">Total Devices Offline </t>
  </si>
  <si>
    <t>Hyderabad</t>
  </si>
  <si>
    <t>Sukkur</t>
  </si>
  <si>
    <t>Sahiwal</t>
  </si>
  <si>
    <t>Multan</t>
  </si>
  <si>
    <t>Bhawalpur</t>
  </si>
  <si>
    <t>Quetta</t>
  </si>
  <si>
    <t>Peshawar</t>
  </si>
  <si>
    <t>Mardan</t>
  </si>
  <si>
    <t>Jehlum</t>
  </si>
  <si>
    <t>Mirpur</t>
  </si>
  <si>
    <t>Muzaffarabad</t>
  </si>
  <si>
    <t>Lahore</t>
  </si>
  <si>
    <t>Faisalabad</t>
  </si>
  <si>
    <t>Gujrawala</t>
  </si>
  <si>
    <t>Sargodha</t>
  </si>
  <si>
    <t xml:space="preserve">Gujrat </t>
  </si>
  <si>
    <t>Sialkot</t>
  </si>
  <si>
    <t>S.No</t>
  </si>
  <si>
    <t>REGIONS</t>
  </si>
  <si>
    <t>INSTALLATION TEAM</t>
  </si>
  <si>
    <t>CODE</t>
  </si>
  <si>
    <t xml:space="preserve">Office Building/Branch Code </t>
  </si>
  <si>
    <t>Office Building/Branch  Name</t>
  </si>
  <si>
    <t>ADdress Line 1</t>
  </si>
  <si>
    <t>ADdress Line 2</t>
  </si>
  <si>
    <t>Town</t>
  </si>
  <si>
    <t>City</t>
  </si>
  <si>
    <t>District</t>
  </si>
  <si>
    <t>Province</t>
  </si>
  <si>
    <t>Postal Code</t>
  </si>
  <si>
    <t>Contact Person</t>
  </si>
  <si>
    <t>Contact DetADls</t>
  </si>
  <si>
    <t xml:space="preserve">IT Center </t>
  </si>
  <si>
    <t>Staff Stregth</t>
  </si>
  <si>
    <t xml:space="preserve">Device Required </t>
  </si>
  <si>
    <t>Plan code</t>
  </si>
  <si>
    <t>Device number</t>
  </si>
  <si>
    <t>Terminal Id</t>
  </si>
  <si>
    <t xml:space="preserve">Site Code </t>
  </si>
  <si>
    <t>Date (Month Year)</t>
  </si>
  <si>
    <t>Location Decided</t>
  </si>
  <si>
    <t>Power Cabiling From UPS</t>
  </si>
  <si>
    <t>Data Cable Layout</t>
  </si>
  <si>
    <t>IP Assigned</t>
  </si>
  <si>
    <t xml:space="preserve">Subnet </t>
  </si>
  <si>
    <t>Gateway</t>
  </si>
  <si>
    <t>Mac</t>
  </si>
  <si>
    <t>Server IP</t>
  </si>
  <si>
    <t>Communication Status</t>
  </si>
  <si>
    <t>Confirmation From Branch Manager</t>
  </si>
  <si>
    <t>Installed on</t>
  </si>
  <si>
    <t>Number of Devices Installed</t>
  </si>
  <si>
    <t>Online Status</t>
  </si>
  <si>
    <t>Staff Trained</t>
  </si>
  <si>
    <t>work completeion</t>
  </si>
  <si>
    <t>Remarks</t>
  </si>
  <si>
    <t xml:space="preserve">Phase </t>
  </si>
  <si>
    <t>BAHAWALPUR</t>
  </si>
  <si>
    <t>HBL</t>
  </si>
  <si>
    <t>BHA</t>
  </si>
  <si>
    <t>RHQ BAHAWALPUR</t>
  </si>
  <si>
    <t>HBL, RHQ, 14-A GULZAR E SADIQ MODEL TOWN "A" BAHAWALPUR</t>
  </si>
  <si>
    <t>-</t>
  </si>
  <si>
    <t>PUNJAB</t>
  </si>
  <si>
    <t>MUHAMMAD ZEESHAN RANA</t>
  </si>
  <si>
    <t>ZEESHAN.RANA@HBL.COM</t>
  </si>
  <si>
    <t>1-1</t>
  </si>
  <si>
    <t>0316</t>
  </si>
  <si>
    <t>Yes</t>
  </si>
  <si>
    <t>10.25.23.10</t>
  </si>
  <si>
    <t>255.255.255.0</t>
  </si>
  <si>
    <t>10.25.23.1</t>
  </si>
  <si>
    <t>baa6</t>
  </si>
  <si>
    <t>10.200.57.196</t>
  </si>
  <si>
    <t>29/3/16</t>
  </si>
  <si>
    <t>Installation completed</t>
  </si>
  <si>
    <t>Phase 1</t>
  </si>
  <si>
    <t>FAISALABAD</t>
  </si>
  <si>
    <t>LAHORE</t>
  </si>
  <si>
    <t>FAI</t>
  </si>
  <si>
    <t>MIAN BAZAR BRANCH TOBA TEK SINGH</t>
  </si>
  <si>
    <t>HBL, MAIN BAZAR, BRANCH TOBA TEK SINGH</t>
  </si>
  <si>
    <t>MR. MUHAMMAD ARSHAD</t>
  </si>
  <si>
    <t>0334-7762955</t>
  </si>
  <si>
    <t>01691</t>
  </si>
  <si>
    <t>10.26.34.10</t>
  </si>
  <si>
    <t>ba9e</t>
  </si>
  <si>
    <t>24/3/16</t>
  </si>
  <si>
    <t>JARANWALA - MAIN BRANCH</t>
  </si>
  <si>
    <t xml:space="preserve">HBL, MAIN BRANCH, P-122, HASSAN ROAD, JARANWALA </t>
  </si>
  <si>
    <t>MR. NEMAT ALI</t>
  </si>
  <si>
    <t>0300-6981798</t>
  </si>
  <si>
    <t>016691</t>
  </si>
  <si>
    <t>10.21.21.10</t>
  </si>
  <si>
    <t>10.21.21.1</t>
  </si>
  <si>
    <t>baa5</t>
  </si>
  <si>
    <t>25/3/16</t>
  </si>
  <si>
    <t>CBC D-GROUND</t>
  </si>
  <si>
    <t>D-GROUND PEOPLES COLONY FASILABAD</t>
  </si>
  <si>
    <t>MR. MUHAMMAD AFZAL JAVED</t>
  </si>
  <si>
    <t>0300-6640787</t>
  </si>
  <si>
    <t>16831</t>
  </si>
  <si>
    <t>10.21.6.10</t>
  </si>
  <si>
    <t>10.21.6.1</t>
  </si>
  <si>
    <t>baaa</t>
  </si>
  <si>
    <t>YEs</t>
  </si>
  <si>
    <t>RHQ</t>
  </si>
  <si>
    <t>HBL, RHQ BUILDING, CIRCULAR ROAD FAISALABAD</t>
  </si>
  <si>
    <t>MUHAMMAD ASHRAF</t>
  </si>
  <si>
    <t>041-2541110</t>
  </si>
  <si>
    <t>1-2</t>
  </si>
  <si>
    <t>38791</t>
  </si>
  <si>
    <t>10.21.100.10</t>
  </si>
  <si>
    <t>10.21.100.1</t>
  </si>
  <si>
    <t>bad7</t>
  </si>
  <si>
    <t>2-2</t>
  </si>
  <si>
    <t>38792</t>
  </si>
  <si>
    <t>10.21.100.11</t>
  </si>
  <si>
    <t>bad6</t>
  </si>
  <si>
    <t>GUJRANWALA</t>
  </si>
  <si>
    <t>GUJR</t>
  </si>
  <si>
    <t>BANK SQUARE BRANCH</t>
  </si>
  <si>
    <t>DAL BAZAR</t>
  </si>
  <si>
    <t>BANK SQUARE</t>
  </si>
  <si>
    <t>RAJESH YOUNAS</t>
  </si>
  <si>
    <t>0300-4231400</t>
  </si>
  <si>
    <t>10.24.100.10</t>
  </si>
  <si>
    <t>10.24.100.1</t>
  </si>
  <si>
    <t>bac7</t>
  </si>
  <si>
    <t>21-3-16</t>
  </si>
  <si>
    <t>RAILWAY ROAD BRANCH</t>
  </si>
  <si>
    <t>RAILWAY ROAD</t>
  </si>
  <si>
    <t>SHEIKHUPURA</t>
  </si>
  <si>
    <t>BABAR IQBAL</t>
  </si>
  <si>
    <t>0300-4336308 / 0563811942</t>
  </si>
  <si>
    <t>10.20.133.10</t>
  </si>
  <si>
    <t>10.20.133.1</t>
  </si>
  <si>
    <t>bace</t>
  </si>
  <si>
    <t>SHAHDARA BRANCH</t>
  </si>
  <si>
    <t>SHAHDARA MORE</t>
  </si>
  <si>
    <t>M.JUNAID ZAFAR</t>
  </si>
  <si>
    <t>0345-4785470</t>
  </si>
  <si>
    <t>10.20.112.10</t>
  </si>
  <si>
    <t>10.20.112.1</t>
  </si>
  <si>
    <t>baca</t>
  </si>
  <si>
    <t>REGIONAL HEAD QUARTERS</t>
  </si>
  <si>
    <t xml:space="preserve">MAIN MARKET WAPDA TOWN </t>
  </si>
  <si>
    <t>ZAFAR IQBAL CHEEMA</t>
  </si>
  <si>
    <t>0333-8153632</t>
  </si>
  <si>
    <t>10.24.31.10</t>
  </si>
  <si>
    <t>10.24.31.1</t>
  </si>
  <si>
    <t>bac8</t>
  </si>
  <si>
    <t>GUJRAT</t>
  </si>
  <si>
    <t>GUJ</t>
  </si>
  <si>
    <t xml:space="preserve">CIRCULAR ROAD GUJARAT </t>
  </si>
  <si>
    <t xml:space="preserve">FAISAL MAHMOOD (AOM)   </t>
  </si>
  <si>
    <t>faisal.mahmood@hbl.com</t>
  </si>
  <si>
    <t>ISLAMABAD</t>
  </si>
  <si>
    <t>10.30.1.10</t>
  </si>
  <si>
    <t>10.30.1.1</t>
  </si>
  <si>
    <t>baa0</t>
  </si>
  <si>
    <t>31/3/2016</t>
  </si>
  <si>
    <t xml:space="preserve">KUTCHERY ROAD MANDI BAHUDDIN </t>
  </si>
  <si>
    <t>SALEEM MASOUD MARTH </t>
  </si>
  <si>
    <t>Saleem.Masood@hbl.com</t>
  </si>
  <si>
    <t>10.30.30.10</t>
  </si>
  <si>
    <t>10.30.30.1</t>
  </si>
  <si>
    <t>ba8f</t>
  </si>
  <si>
    <t xml:space="preserve">G.T ROAD LALAMUSA </t>
  </si>
  <si>
    <t>QAMAR ZAMAN (AOM)</t>
  </si>
  <si>
    <t>qamar.zaman@hbl.com</t>
  </si>
  <si>
    <t>0416</t>
  </si>
  <si>
    <t>10.30.29.10</t>
  </si>
  <si>
    <t>10.30.29.1</t>
  </si>
  <si>
    <t>ba87</t>
  </si>
  <si>
    <t xml:space="preserve">RHQ – EMPIRE CENTER G.T ROAD </t>
  </si>
  <si>
    <t>MAJID LATIF (ROGM)</t>
  </si>
  <si>
    <t>majid.latif@hbl.com</t>
  </si>
  <si>
    <t>10.30.20.10</t>
  </si>
  <si>
    <t>10.20.30.1</t>
  </si>
  <si>
    <t>ba81</t>
  </si>
  <si>
    <t>LHR</t>
  </si>
  <si>
    <t>0135</t>
  </si>
  <si>
    <t>NILA GUMBAD LAHORE</t>
  </si>
  <si>
    <t>SYED RIAZ HAIDER KAZMI</t>
  </si>
  <si>
    <t>riaz.kazmi@hbl.com</t>
  </si>
  <si>
    <t>1351</t>
  </si>
  <si>
    <t>10.20.2.10</t>
  </si>
  <si>
    <t>10.20.2.1</t>
  </si>
  <si>
    <t>babc</t>
  </si>
  <si>
    <t>29/3/2016</t>
  </si>
  <si>
    <t>1352</t>
  </si>
  <si>
    <t>10.20.2.11</t>
  </si>
  <si>
    <t>bac4</t>
  </si>
  <si>
    <t>HABIB BANK CENTRE, 102/103 UPPER MALL, LAHORE</t>
  </si>
  <si>
    <t>ZAHID ALI</t>
  </si>
  <si>
    <t>zahid.ali@hbl.com</t>
  </si>
  <si>
    <t>1-9</t>
  </si>
  <si>
    <t>10.20.222.10</t>
  </si>
  <si>
    <t>10.20.212.1</t>
  </si>
  <si>
    <t>26515ba85</t>
  </si>
  <si>
    <t>2-9</t>
  </si>
  <si>
    <t>10.20.212.10</t>
  </si>
  <si>
    <t>26515bacd</t>
  </si>
  <si>
    <t>3-9</t>
  </si>
  <si>
    <t>10.20.214.10</t>
  </si>
  <si>
    <t>10.20.214.1</t>
  </si>
  <si>
    <t>26515ba88</t>
  </si>
  <si>
    <t>4-9</t>
  </si>
  <si>
    <t>10.20.30.10</t>
  </si>
  <si>
    <t>26515ba80</t>
  </si>
  <si>
    <t>5-9</t>
  </si>
  <si>
    <t>10.20.212.11</t>
  </si>
  <si>
    <t>26515ba82</t>
  </si>
  <si>
    <t>No</t>
  </si>
  <si>
    <t>yes</t>
  </si>
  <si>
    <t>6-9</t>
  </si>
  <si>
    <t>10.20.215.10</t>
  </si>
  <si>
    <t>10.20.215.1</t>
  </si>
  <si>
    <t>26515ba7f</t>
  </si>
  <si>
    <t>7-9</t>
  </si>
  <si>
    <t>10.20.214.9</t>
  </si>
  <si>
    <t>26515babd</t>
  </si>
  <si>
    <t>8-9</t>
  </si>
  <si>
    <t>10.20.213.10</t>
  </si>
  <si>
    <t>10.20.213.1</t>
  </si>
  <si>
    <t>26515babf</t>
  </si>
  <si>
    <t>0976</t>
  </si>
  <si>
    <t>RAIWIND BRANCH</t>
  </si>
  <si>
    <t>SABZI MANDI RAIWIND LAHORE</t>
  </si>
  <si>
    <t>EJAZ AHMAD</t>
  </si>
  <si>
    <t>ejaz.ahmed1@hbl.com</t>
  </si>
  <si>
    <t>09761</t>
  </si>
  <si>
    <t>10.20.106.10</t>
  </si>
  <si>
    <t>10.20.106.1</t>
  </si>
  <si>
    <t>bac0</t>
  </si>
  <si>
    <t>2297</t>
  </si>
  <si>
    <t>MAIN BOULEVARD GULBERG</t>
  </si>
  <si>
    <t>MAIN BOULEVARD GULBERG LAHORE</t>
  </si>
  <si>
    <t>KHALID KHALIL</t>
  </si>
  <si>
    <t>khalid.khalil@hbl.com</t>
  </si>
  <si>
    <t>1-3</t>
  </si>
  <si>
    <t>22971</t>
  </si>
  <si>
    <t>10.20.190.10</t>
  </si>
  <si>
    <t>10.20.190.1</t>
  </si>
  <si>
    <t>26515bac1</t>
  </si>
  <si>
    <t>2-3</t>
  </si>
  <si>
    <t>22972</t>
  </si>
  <si>
    <t>10.20.151.10</t>
  </si>
  <si>
    <t>10.20.151.1</t>
  </si>
  <si>
    <t>26515bab3</t>
  </si>
  <si>
    <t>3-3</t>
  </si>
  <si>
    <t>22973</t>
  </si>
  <si>
    <t>10.20.165.10</t>
  </si>
  <si>
    <t>10.20.165.1</t>
  </si>
  <si>
    <t>26515babe</t>
  </si>
  <si>
    <t>MULTAN</t>
  </si>
  <si>
    <t>MUL</t>
  </si>
  <si>
    <t>HUSSAIN AGAHI BR. MULTAN</t>
  </si>
  <si>
    <t>HUSSAIN AGAHI ROAD</t>
  </si>
  <si>
    <t>GROUND FLOOR</t>
  </si>
  <si>
    <t>RASHIDA PERVEEN</t>
  </si>
  <si>
    <t>rashida.perveen@hbl.com</t>
  </si>
  <si>
    <t>10.23.4.10</t>
  </si>
  <si>
    <t>10.23.4.1</t>
  </si>
  <si>
    <t>26515ba8a</t>
  </si>
  <si>
    <t>28/3/2016</t>
  </si>
  <si>
    <t>10.23.4.11</t>
  </si>
  <si>
    <t>bac6</t>
  </si>
  <si>
    <t>NISHTAR MEDICAL COLLEGE BR. MULTAN</t>
  </si>
  <si>
    <t xml:space="preserve"> NADEEM AKRAM</t>
  </si>
  <si>
    <t>nadeem.akram@hbl.com</t>
  </si>
  <si>
    <t>10.23.9.10</t>
  </si>
  <si>
    <t>10.23.9.1</t>
  </si>
  <si>
    <t>26515baaf</t>
  </si>
  <si>
    <t>REGIONAL HEAD QUARTER</t>
  </si>
  <si>
    <t>HBL BUILDING,IST FLOOR, OPP. HIGH COURT MULTAN</t>
  </si>
  <si>
    <t>TAYYAB JAMAL (REGIONAL OPERATIONS CHIEF)</t>
  </si>
  <si>
    <t>tayyab.jamal@hbl.com</t>
  </si>
  <si>
    <t>10.23.100.10</t>
  </si>
  <si>
    <t>10.23.100.1</t>
  </si>
  <si>
    <t>26515bad8</t>
  </si>
  <si>
    <t>10.23.1.10</t>
  </si>
  <si>
    <t>10.23.1.1</t>
  </si>
  <si>
    <t>bab0</t>
  </si>
  <si>
    <t>10.23.1.9</t>
  </si>
  <si>
    <t>baa9</t>
  </si>
  <si>
    <t>JHELUM</t>
  </si>
  <si>
    <t>JEH</t>
  </si>
  <si>
    <t>RAMDIN BAZAR</t>
  </si>
  <si>
    <t>MAIN BRANCH, REGENT PLAZA,TEHSIL ROAD, JHELUM</t>
  </si>
  <si>
    <t>MUHAMMAD AZEEM</t>
  </si>
  <si>
    <t>muhammad.azeem1@hbl.com / 0334-0003284</t>
  </si>
  <si>
    <t>10.29.2.10</t>
  </si>
  <si>
    <t>10.29.2.1</t>
  </si>
  <si>
    <t>baad</t>
  </si>
  <si>
    <t>G.T ROAD, GUJAR KHAN</t>
  </si>
  <si>
    <t>G.T ROAD BRANCH, GUJAR KHAN</t>
  </si>
  <si>
    <t>GUJAR KHAN</t>
  </si>
  <si>
    <t>RAWALPINDI</t>
  </si>
  <si>
    <t>TAUQEER ALTAF MUGHAL</t>
  </si>
  <si>
    <t>tauqeer.altaf@hbl.com /0334-4444567</t>
  </si>
  <si>
    <t>10.41.56.10</t>
  </si>
  <si>
    <t>10.41.56.1</t>
  </si>
  <si>
    <t>babb</t>
  </si>
  <si>
    <t>B C CHAKWAL</t>
  </si>
  <si>
    <t>BHOUN CHOWK ROAD, CHAKWAL</t>
  </si>
  <si>
    <t>CHAKWAL</t>
  </si>
  <si>
    <t>TAHIR MEHBOOB QURESHI</t>
  </si>
  <si>
    <t>tahir.mehboob@hbl.com / 0331-5775100</t>
  </si>
  <si>
    <t>10.30.31.10</t>
  </si>
  <si>
    <t>10.30.31.1</t>
  </si>
  <si>
    <t>baa1</t>
  </si>
  <si>
    <t>RHQ, JHELUM REGION</t>
  </si>
  <si>
    <t>G.T ROAD JADA, JHELUM</t>
  </si>
  <si>
    <t>Raja zahid</t>
  </si>
  <si>
    <t>0544273904/03009515812</t>
  </si>
  <si>
    <t>10.29.21.10</t>
  </si>
  <si>
    <t>10.29.21.1</t>
  </si>
  <si>
    <t>ba9d</t>
  </si>
  <si>
    <t>22/3/2016</t>
  </si>
  <si>
    <t>SAHIWAL</t>
  </si>
  <si>
    <t>SAH</t>
  </si>
  <si>
    <t>932-B FARID TOWN SAHIWAL</t>
  </si>
  <si>
    <t>MUHAMMAD USMAN HAFEEZ</t>
  </si>
  <si>
    <t>muhammad.usman7@hbl.com</t>
  </si>
  <si>
    <t>10.28.36.10</t>
  </si>
  <si>
    <t>10.28.36.1</t>
  </si>
  <si>
    <t>baae</t>
  </si>
  <si>
    <t>0119</t>
  </si>
  <si>
    <t>RAILWAY ROAD KASUR</t>
  </si>
  <si>
    <t>KASUR</t>
  </si>
  <si>
    <t>MUHAMMAD GHAFFAR</t>
  </si>
  <si>
    <t>muhammad.ghafar@hbl.com</t>
  </si>
  <si>
    <t>01191</t>
  </si>
  <si>
    <t>10.20.134.10</t>
  </si>
  <si>
    <t>10.20.134.1</t>
  </si>
  <si>
    <t>bad0</t>
  </si>
  <si>
    <t>0147</t>
  </si>
  <si>
    <t xml:space="preserve">JINNAH CHOWK SAHIWAL </t>
  </si>
  <si>
    <t>JINNAH CHOWK SAHIWAL</t>
  </si>
  <si>
    <t>ASAD JAVED KHAN</t>
  </si>
  <si>
    <t>assad.khan@hbl.com</t>
  </si>
  <si>
    <t>01471</t>
  </si>
  <si>
    <t>10.28.100.10</t>
  </si>
  <si>
    <t>10.28.100.1</t>
  </si>
  <si>
    <t>baac</t>
  </si>
  <si>
    <t>0152</t>
  </si>
  <si>
    <t>MANDI ROAD OKARA</t>
  </si>
  <si>
    <t>OKARA</t>
  </si>
  <si>
    <t>MUHAMMAD IMRAN</t>
  </si>
  <si>
    <t>muhammad.imran7@hbl.com</t>
  </si>
  <si>
    <t>01521</t>
  </si>
  <si>
    <t>10.28.37.10</t>
  </si>
  <si>
    <t>10.28.37.1</t>
  </si>
  <si>
    <t>baab</t>
  </si>
  <si>
    <t>SARGODHA</t>
  </si>
  <si>
    <t>SAR</t>
  </si>
  <si>
    <t>RHQ, SARGODHA</t>
  </si>
  <si>
    <t>206/3, AWAN COLONY</t>
  </si>
  <si>
    <t/>
  </si>
  <si>
    <t xml:space="preserve">ILYAS AHMED KHAN </t>
  </si>
  <si>
    <t>ilyas.ahmad@hbl.com</t>
  </si>
  <si>
    <t>37211</t>
  </si>
  <si>
    <t>10.26.22.10</t>
  </si>
  <si>
    <t>22/4/16</t>
  </si>
  <si>
    <t>SIALKOT</t>
  </si>
  <si>
    <t>SIA</t>
  </si>
  <si>
    <t>RHQ SIALKOT</t>
  </si>
  <si>
    <t>RHQ, PARIS ROAD SIALKOT</t>
  </si>
  <si>
    <t>AMMARA BHATTI</t>
  </si>
  <si>
    <t>ammara.bhatti@hbl.com</t>
  </si>
  <si>
    <t>10.22.100.10</t>
  </si>
  <si>
    <t>10.22.100.1</t>
  </si>
  <si>
    <t>bacb</t>
  </si>
  <si>
    <t>10.22.6.10</t>
  </si>
  <si>
    <t>10.22.6.1</t>
  </si>
  <si>
    <t>bac5</t>
  </si>
  <si>
    <t>CITY BRANCH</t>
  </si>
  <si>
    <t>RAILWAY ROAD, SIALKOT</t>
  </si>
  <si>
    <t>MUHAMMAD NAWAZ</t>
  </si>
  <si>
    <t>nawaz.ishaq@hbl.com</t>
  </si>
  <si>
    <t>01661</t>
  </si>
  <si>
    <t>10.22.5.10</t>
  </si>
  <si>
    <t>10.22.5.1</t>
  </si>
  <si>
    <t>ba8d</t>
  </si>
  <si>
    <t>CIRCULAR ROAD</t>
  </si>
  <si>
    <t>CIRCULAR ROAD, SIALKOT</t>
  </si>
  <si>
    <t>CANTT BRANCH</t>
  </si>
  <si>
    <t>MUHAMMAD EHSAN UL HAQ</t>
  </si>
  <si>
    <t xml:space="preserve">muhammad.ehsan@hbl.com </t>
  </si>
  <si>
    <t>10.22.20.10</t>
  </si>
  <si>
    <t>10.22.20.1</t>
  </si>
  <si>
    <t>ba8e</t>
  </si>
  <si>
    <t>HYDERABAD</t>
  </si>
  <si>
    <t>KARACHI</t>
  </si>
  <si>
    <t>HYD</t>
  </si>
  <si>
    <t>STATION ROAD HYDERABAD</t>
  </si>
  <si>
    <t>C.S.#.D-2474,2476, STATION ROAD HYDERABAD</t>
  </si>
  <si>
    <t>SINDH</t>
  </si>
  <si>
    <t>SYED ZAKI AHMED</t>
  </si>
  <si>
    <t>0346-2669929</t>
  </si>
  <si>
    <t>681</t>
  </si>
  <si>
    <t>10.1.100.10</t>
  </si>
  <si>
    <t>10.1.100.1</t>
  </si>
  <si>
    <t>bae0</t>
  </si>
  <si>
    <t>BANK ROAD BRANCH, MIRPURKHAS</t>
  </si>
  <si>
    <t>PLOT NO.857 - 859 WARD "A" TOUR ABAD UMERKOT RD MIRPURKHAS.</t>
  </si>
  <si>
    <t>MIRPUR KHAS</t>
  </si>
  <si>
    <t>MIRPURKHAS</t>
  </si>
  <si>
    <t>ABDUL HAMEED</t>
  </si>
  <si>
    <t>0333-2978194</t>
  </si>
  <si>
    <t>00761</t>
  </si>
  <si>
    <t>10.1.48.10</t>
  </si>
  <si>
    <t>10.1.48.1</t>
  </si>
  <si>
    <t>badc</t>
  </si>
  <si>
    <t>MASJID ROAD NAWABSHAH</t>
  </si>
  <si>
    <t>C.S.#.90, C.S.89, C.S.#.88 WARD'A', NAWABSHAH</t>
  </si>
  <si>
    <t>NAWABSHAH</t>
  </si>
  <si>
    <t>NAWABSHAH (BENAZIR ABAD)</t>
  </si>
  <si>
    <t>JAMEEL AHMED</t>
  </si>
  <si>
    <t>0300-3218501</t>
  </si>
  <si>
    <t>00781</t>
  </si>
  <si>
    <t>10.1.47.10</t>
  </si>
  <si>
    <t>10.1.47.1</t>
  </si>
  <si>
    <t>bad9</t>
  </si>
  <si>
    <t>REGIONAL HEAD QUARTERS HYDERABAD</t>
  </si>
  <si>
    <t>BANGLOW NO.A/80 LATIFABAD NO. 3 ,  AUTOBHAN RD HYDERABAD</t>
  </si>
  <si>
    <t>LATIFABAD</t>
  </si>
  <si>
    <t xml:space="preserve">MUHAMMAD ALI </t>
  </si>
  <si>
    <t>0300-3063760</t>
  </si>
  <si>
    <t>38761</t>
  </si>
  <si>
    <t>10.1.31.10</t>
  </si>
  <si>
    <t>10.1.31.1</t>
  </si>
  <si>
    <t>badd</t>
  </si>
  <si>
    <t>KHI</t>
  </si>
  <si>
    <t>MUSLIM TOWN, KARACHI</t>
  </si>
  <si>
    <t>SHOP NO 21-A, 22-A, A-23 GROUND FLOOR PLOT NO SC-23 SECTOR 11-H NORTH KARACHI</t>
  </si>
  <si>
    <t>MUHAMMAD YASIN SHAIKH</t>
  </si>
  <si>
    <t>0333-2202679 0324-2752285</t>
  </si>
  <si>
    <t>0216</t>
  </si>
  <si>
    <t>YES</t>
  </si>
  <si>
    <t>10.0.82.10</t>
  </si>
  <si>
    <t>10.0.82.1</t>
  </si>
  <si>
    <t>16/2/2016</t>
  </si>
  <si>
    <t>BAHADURABAD, KARACHI</t>
  </si>
  <si>
    <t>59/1 SHOP # 3 MARIUM COMPLEX, SHARAFABAD BAHADUR SHAH ZAFAR ROAD BAHADURABAD KARACHI</t>
  </si>
  <si>
    <t>IRFAN JAMAL</t>
  </si>
  <si>
    <t>0300-9263634</t>
  </si>
  <si>
    <t>10.0.186.10</t>
  </si>
  <si>
    <t>10.0.186.1</t>
  </si>
  <si>
    <t>26515615b</t>
  </si>
  <si>
    <t>RHQ KARACHI</t>
  </si>
  <si>
    <t>2ND FLOOR, DAWOOD CENTRE, M.T. KHAN ROAD, KARACHI</t>
  </si>
  <si>
    <t>10.6.73.250</t>
  </si>
  <si>
    <t>10.6.73.1</t>
  </si>
  <si>
    <t>Dawood centre Branch</t>
  </si>
  <si>
    <t>10.6.70.248</t>
  </si>
  <si>
    <t>10.6.70.1</t>
  </si>
  <si>
    <t>baa3</t>
  </si>
  <si>
    <t>15/3/2016</t>
  </si>
  <si>
    <t>Dawood centre 1st floor</t>
  </si>
  <si>
    <t>Taiyyaba hussaini</t>
  </si>
  <si>
    <t>10.6.67.248</t>
  </si>
  <si>
    <t>10.6.85.1</t>
  </si>
  <si>
    <t>baa2</t>
  </si>
  <si>
    <t>Habib Square Building</t>
  </si>
  <si>
    <t>1-7</t>
  </si>
  <si>
    <t>10.16.165.248</t>
  </si>
  <si>
    <t>10.16.165.1</t>
  </si>
  <si>
    <t>2-7</t>
  </si>
  <si>
    <t>10.16.165.249</t>
  </si>
  <si>
    <t>3-7</t>
  </si>
  <si>
    <t>10.16.165.250</t>
  </si>
  <si>
    <t>4-7</t>
  </si>
  <si>
    <t>10.16.165.251</t>
  </si>
  <si>
    <t>26515615c</t>
  </si>
  <si>
    <t>5-7</t>
  </si>
  <si>
    <t>10.16.165.252</t>
  </si>
  <si>
    <t>26515615d</t>
  </si>
  <si>
    <t>6-7</t>
  </si>
  <si>
    <t>10.16.165.253</t>
  </si>
  <si>
    <t>karachi</t>
  </si>
  <si>
    <t>7-7</t>
  </si>
  <si>
    <t>10.16.165.246</t>
  </si>
  <si>
    <t>17/2/2016</t>
  </si>
  <si>
    <t>HBL Plaza</t>
  </si>
  <si>
    <t>HABIB BANK PLAZA I.I. CHUNDRIGAR ROAD KARACHI</t>
  </si>
  <si>
    <t>11</t>
  </si>
  <si>
    <t>1215</t>
  </si>
  <si>
    <t>10.0.114.35</t>
  </si>
  <si>
    <t>10.0.114.1</t>
  </si>
  <si>
    <t>000265154733</t>
  </si>
  <si>
    <t>17-12-16</t>
  </si>
  <si>
    <t>7861</t>
  </si>
  <si>
    <t>10.0.114.10</t>
  </si>
  <si>
    <t>000265154734</t>
  </si>
  <si>
    <t>22-12-16</t>
  </si>
  <si>
    <t>7862</t>
  </si>
  <si>
    <t>10.0.114.11</t>
  </si>
  <si>
    <t>000265154731</t>
  </si>
  <si>
    <t>Habib Bank Annexe</t>
  </si>
  <si>
    <t>Ground Floor, Habib Bank Annexe Building, Hasrat Mohani Road, Karachi.</t>
  </si>
  <si>
    <t>3</t>
  </si>
  <si>
    <t>10.0.18.35</t>
  </si>
  <si>
    <t>10.0.18.1</t>
  </si>
  <si>
    <t>00026515615a</t>
  </si>
  <si>
    <t>471</t>
  </si>
  <si>
    <t>10.0.18.10</t>
  </si>
  <si>
    <t>000265154730</t>
  </si>
  <si>
    <t>15-12-16</t>
  </si>
  <si>
    <t>QUETTA</t>
  </si>
  <si>
    <t xml:space="preserve">KARACHI </t>
  </si>
  <si>
    <t>QUT</t>
  </si>
  <si>
    <t>JINNAH ROAD</t>
  </si>
  <si>
    <t>HBL, JINNHA ROAD QUETTA</t>
  </si>
  <si>
    <t xml:space="preserve">QUETTA </t>
  </si>
  <si>
    <t>BALOCHISTAN</t>
  </si>
  <si>
    <t>ARIF MAJEED BUTT</t>
  </si>
  <si>
    <t>arif.butt@hbl.com</t>
  </si>
  <si>
    <t>10.2.2.10</t>
  </si>
  <si>
    <t>10.2.2.1</t>
  </si>
  <si>
    <t>bade</t>
  </si>
  <si>
    <t>30-3-16</t>
  </si>
  <si>
    <t xml:space="preserve">LIAQUAT BAZAR </t>
  </si>
  <si>
    <t>HBL, LIAQUAT BAZAR BRANCH, ARCHAR ROAD QUETTA</t>
  </si>
  <si>
    <t>SYED MUHAMMAD HADI</t>
  </si>
  <si>
    <t>hadi.agha@hbl.com</t>
  </si>
  <si>
    <t>10.2.19.10</t>
  </si>
  <si>
    <t>10.2.19.1</t>
  </si>
  <si>
    <t>baa4</t>
  </si>
  <si>
    <t xml:space="preserve">COMPLEX </t>
  </si>
  <si>
    <t>HBL, COMPLEX, SHARA E GULISTAN QUETTA</t>
  </si>
  <si>
    <t>KHAIR MUHAMMAD</t>
  </si>
  <si>
    <t>khair.muhammad@hbl.com</t>
  </si>
  <si>
    <t>10.2.100.10</t>
  </si>
  <si>
    <t>10.2.100.1</t>
  </si>
  <si>
    <t>ba9f</t>
  </si>
  <si>
    <t>HBL, REGIONAL HEAD QUARTERS, SHARA E GULISTAN QUETTA</t>
  </si>
  <si>
    <t>MUHAMMAD FAHAD ABRAR</t>
  </si>
  <si>
    <t>fahad.ibrar@hbl.com</t>
  </si>
  <si>
    <t>10.2.100.11</t>
  </si>
  <si>
    <t>badb</t>
  </si>
  <si>
    <t>SUKKUR</t>
  </si>
  <si>
    <t>SUK</t>
  </si>
  <si>
    <t>KHAIRPUR MIRS - MALL ROAD</t>
  </si>
  <si>
    <t>KHAIRPUR</t>
  </si>
  <si>
    <t>ZAHEER AHMED MEMON</t>
  </si>
  <si>
    <t> zaheer.memon@hbl.com</t>
  </si>
  <si>
    <t xml:space="preserve">10.3.17.10 </t>
  </si>
  <si>
    <t>10.3.17.1</t>
  </si>
  <si>
    <t>bae2</t>
  </si>
  <si>
    <t>BUNDER ROAD LARKANA</t>
  </si>
  <si>
    <t>LARKANA</t>
  </si>
  <si>
    <t>FAQIR MUHAMMAD GOPANG</t>
  </si>
  <si>
    <t xml:space="preserve"> Faqir.gopang@hbl.com</t>
  </si>
  <si>
    <t>10.3.34.10</t>
  </si>
  <si>
    <t>10.3.34.1</t>
  </si>
  <si>
    <t>bada</t>
  </si>
  <si>
    <t>FRERE ROAD SUKKUR</t>
  </si>
  <si>
    <t>ABDUL WAHID KHAN</t>
  </si>
  <si>
    <t>Wahid.khan@hbl.com  / 0715624841 / 44</t>
  </si>
  <si>
    <t xml:space="preserve">10.3.3.10 </t>
  </si>
  <si>
    <t>10.3.3.1</t>
  </si>
  <si>
    <t>badf</t>
  </si>
  <si>
    <t>RHQ SUKKUR</t>
  </si>
  <si>
    <t>ZULFIQAR ALI SIDDIQUI</t>
  </si>
  <si>
    <t>Zulfiqar.siddiqui@hbl.com</t>
  </si>
  <si>
    <t>10.3.1.10</t>
  </si>
  <si>
    <t>10.3.1.1</t>
  </si>
  <si>
    <t>bae1</t>
  </si>
  <si>
    <t>26/3/2016</t>
  </si>
  <si>
    <t>MARDAN</t>
  </si>
  <si>
    <t>MAR</t>
  </si>
  <si>
    <t xml:space="preserve">BANK ROAD MARDAN </t>
  </si>
  <si>
    <t>KHYBER PUKHTUN KHAWA</t>
  </si>
  <si>
    <t>SYED SHAHZAD KARIM</t>
  </si>
  <si>
    <t>shahzad.karim@hbl.com</t>
  </si>
  <si>
    <t>10.44.1.11</t>
  </si>
  <si>
    <t>10.44.1.1</t>
  </si>
  <si>
    <t>26515bab6</t>
  </si>
  <si>
    <t>RHQ  MARDAN</t>
  </si>
  <si>
    <t>FAZLI KARIM</t>
  </si>
  <si>
    <t>fazli.karim@hbl.com</t>
  </si>
  <si>
    <t>10.44.1.10</t>
  </si>
  <si>
    <t>26515bab8</t>
  </si>
  <si>
    <t xml:space="preserve"> TIMERGARAH</t>
  </si>
  <si>
    <t>MUHAMMAD NASIR</t>
  </si>
  <si>
    <t>muhammad.nasir5@hbl.com</t>
  </si>
  <si>
    <t>10.44.17.10</t>
  </si>
  <si>
    <t>10.44.17.1</t>
  </si>
  <si>
    <t>26515ba95</t>
  </si>
  <si>
    <t>14/3/2016</t>
  </si>
  <si>
    <t>SWABI</t>
  </si>
  <si>
    <t>ZAHID ULLAH</t>
  </si>
  <si>
    <t>zahid.ullah@hbl.com</t>
  </si>
  <si>
    <t>10.44.18.10</t>
  </si>
  <si>
    <t>10.44.18.1</t>
  </si>
  <si>
    <t>MIRPUR</t>
  </si>
  <si>
    <t>MIR</t>
  </si>
  <si>
    <t>MAIN BRANCH KOTLI</t>
  </si>
  <si>
    <t>KHASRA NO. 674</t>
  </si>
  <si>
    <t>MAIN BAZAR, KOTLI</t>
  </si>
  <si>
    <t>KOTLI</t>
  </si>
  <si>
    <t>ZULFIQAR ALI</t>
  </si>
  <si>
    <t>zulfiqar.ali1@hbl.com</t>
  </si>
  <si>
    <t>10.40.53.10</t>
  </si>
  <si>
    <t>10.40.53.1</t>
  </si>
  <si>
    <t>26515ba9c</t>
  </si>
  <si>
    <t>JATLAN</t>
  </si>
  <si>
    <t xml:space="preserve">PLOT NO. 282, </t>
  </si>
  <si>
    <t>REHMAT PLAZA, JATLAN</t>
  </si>
  <si>
    <t xml:space="preserve">MIRPUR </t>
  </si>
  <si>
    <t>10.43.18.10</t>
  </si>
  <si>
    <t>10.43.18.1</t>
  </si>
  <si>
    <t>26515ba96</t>
  </si>
  <si>
    <t>MAIN BRANCH BHIMBER</t>
  </si>
  <si>
    <t>KHASRA NO. 212-213 QASIMABAD</t>
  </si>
  <si>
    <t>MIRPUR CHOWK BHIMBER</t>
  </si>
  <si>
    <t>BHIMBER</t>
  </si>
  <si>
    <t>10.43.21.10</t>
  </si>
  <si>
    <t>10.43.21.1</t>
  </si>
  <si>
    <t>26515ba94</t>
  </si>
  <si>
    <t>RHQ MIRPUR AK</t>
  </si>
  <si>
    <t>PLOT NO. 632, IST FLOOR, SECTOR B/1</t>
  </si>
  <si>
    <t>BANK SQUARE, ALLAMA IQBAL ROAD</t>
  </si>
  <si>
    <t>10.43.24.10</t>
  </si>
  <si>
    <t>10.43.24.1</t>
  </si>
  <si>
    <t>26515bab5</t>
  </si>
  <si>
    <t xml:space="preserve">ISLAMABAD </t>
  </si>
  <si>
    <t>ISB</t>
  </si>
  <si>
    <t>GILGIT</t>
  </si>
  <si>
    <t>SHAHRAH-E-QUAID-E-AZAM NLI MARKET GILGIT</t>
  </si>
  <si>
    <t>QAZI NAEEM ULLAH</t>
  </si>
  <si>
    <t>03002000811, qazi.naeem@hbl.com</t>
  </si>
  <si>
    <t>10.40.43.10</t>
  </si>
  <si>
    <t>10.40.43.1</t>
  </si>
  <si>
    <t>bab4</t>
  </si>
  <si>
    <t>28/4/2016</t>
  </si>
  <si>
    <t xml:space="preserve">ABBOTTABAD ROAD MANSHERA </t>
  </si>
  <si>
    <t>KHASRA NO.3697/3, KHATA NO. 1963/3707, ABBOTTABAD ROAD MANSEHRA</t>
  </si>
  <si>
    <t>10.40.34.10</t>
  </si>
  <si>
    <t>10.40.34.1</t>
  </si>
  <si>
    <t>26515bab9</t>
  </si>
  <si>
    <t xml:space="preserve">SDV RAWALPINDI </t>
  </si>
  <si>
    <t>13-A, THE MALL RAWALPINDI</t>
  </si>
  <si>
    <t>10.41.1.10</t>
  </si>
  <si>
    <t>10.41.1.1</t>
  </si>
  <si>
    <t>26515bac2</t>
  </si>
  <si>
    <t>RHQ ISLAMABAD (INCLUDING OTHER DEPARTMENTS)</t>
  </si>
  <si>
    <t>FLOOR # 1, MEZZANINE, 2, 8, 9, 10, 11, 12, 13, 15, HBL TOWER ISLAMABAD</t>
  </si>
  <si>
    <t>60-70</t>
  </si>
  <si>
    <t>1-4</t>
  </si>
  <si>
    <t>10.40.208.138</t>
  </si>
  <si>
    <t>10.40.208.1</t>
  </si>
  <si>
    <t>26515bab1</t>
  </si>
  <si>
    <t>2-4</t>
  </si>
  <si>
    <t>10.40.208.10</t>
  </si>
  <si>
    <t>26515ba97</t>
  </si>
  <si>
    <t>3-4</t>
  </si>
  <si>
    <t>10.40.208.11</t>
  </si>
  <si>
    <t>26515ba86</t>
  </si>
  <si>
    <t>4-4</t>
  </si>
  <si>
    <t>10.40.21.10</t>
  </si>
  <si>
    <t>10.40.21.1</t>
  </si>
  <si>
    <t>26515ba93</t>
  </si>
  <si>
    <t>CDA BRANCH, CIVIC CENTRE</t>
  </si>
  <si>
    <t>EVACUE TRUST, PLOT NO.20, MARKAZ G/6 CIVIC CENTRE ISLAMABAD</t>
  </si>
  <si>
    <t>ASSAD MANZUR BUTT</t>
  </si>
  <si>
    <t xml:space="preserve">Assad.butt@hbl.com,03005223514
</t>
  </si>
  <si>
    <t>10.40.7.10</t>
  </si>
  <si>
    <t>10.40.7.1</t>
  </si>
  <si>
    <t>26515bab2</t>
  </si>
  <si>
    <t xml:space="preserve">MUZAFFARABAD </t>
  </si>
  <si>
    <t>MUZ</t>
  </si>
  <si>
    <t>SATHRA ROAD</t>
  </si>
  <si>
    <t xml:space="preserve">KHASRA# . 338,  MOIZA JALALABAD,  (SATHRA ROAD NEAR DIISTT. HEADQUARTERS / A.G. OFFICE) </t>
  </si>
  <si>
    <t>TEHSIL &amp; DISTT. MUZAFFARABAD</t>
  </si>
  <si>
    <t>MUZAFFARABAD</t>
  </si>
  <si>
    <t>AZAD JAMMU &amp; KASHMIR</t>
  </si>
  <si>
    <t xml:space="preserve">EJAZ-UL-HASSAN KHAN/KH. ADEEL AHMED </t>
  </si>
  <si>
    <t>05822-920230/920231, ejaz.khan@hbl.com</t>
  </si>
  <si>
    <t>10.45.48.10</t>
  </si>
  <si>
    <t>10.45.48.1</t>
  </si>
  <si>
    <t>26515baba</t>
  </si>
  <si>
    <t>RHQ MUZAFFARABAD</t>
  </si>
  <si>
    <t>JAMILA ALI/RIFFAT NAZIR</t>
  </si>
  <si>
    <t>05822-921952/921934, Jamila.ali@hbl.com</t>
  </si>
  <si>
    <t>10.45.21.10</t>
  </si>
  <si>
    <t>10.45.21.1</t>
  </si>
  <si>
    <t>26515ba9a</t>
  </si>
  <si>
    <t>MAIN BR.MZD</t>
  </si>
  <si>
    <t xml:space="preserve">KHASRA # 1275/488,  GILLANI CHOWK MUZAFFARABAD </t>
  </si>
  <si>
    <t>AMJAD MEHMOOD GILLANI /MUHAMMAD ASRAAF</t>
  </si>
  <si>
    <t>05822-920456/920475, amjad.gilani@hbl.com</t>
  </si>
  <si>
    <t>04221</t>
  </si>
  <si>
    <t>10.45.1.10</t>
  </si>
  <si>
    <t>10.45.1.1</t>
  </si>
  <si>
    <t>26515ba98</t>
  </si>
  <si>
    <t>KAHUTTA</t>
  </si>
  <si>
    <t>KAHUTTA DISTT KAHUTTA AJK</t>
  </si>
  <si>
    <t xml:space="preserve">DISTT. HAVELI </t>
  </si>
  <si>
    <t xml:space="preserve">HAVELI </t>
  </si>
  <si>
    <t>REHAN SHAFIQUE/YASIR RAZZAQ</t>
  </si>
  <si>
    <t>05823-921712, rehan.shafique@hbl.com</t>
  </si>
  <si>
    <t>14761</t>
  </si>
  <si>
    <t>10.45.22.10</t>
  </si>
  <si>
    <t>10.45.22.1</t>
  </si>
  <si>
    <t>26515ba99</t>
  </si>
  <si>
    <t>PESHAWAR</t>
  </si>
  <si>
    <t>PES</t>
  </si>
  <si>
    <t>PESHAWRA CITY</t>
  </si>
  <si>
    <t>Chowk Abrasham Garan 153</t>
  </si>
  <si>
    <t>ADNAN NIAZ</t>
  </si>
  <si>
    <t>0321-9116191</t>
  </si>
  <si>
    <t>02231</t>
  </si>
  <si>
    <t>10.42.6.10</t>
  </si>
  <si>
    <t>10.42.6.1</t>
  </si>
  <si>
    <t>26515bac3</t>
  </si>
  <si>
    <t>PESHAWAR CANTT</t>
  </si>
  <si>
    <t>Prop. No.15 Saddar Rd.Pesh.Cantt</t>
  </si>
  <si>
    <t>NOWSHAD KHAN</t>
  </si>
  <si>
    <t>0300-9029537</t>
  </si>
  <si>
    <t>02241</t>
  </si>
  <si>
    <t>10.42.7.10</t>
  </si>
  <si>
    <t>10.42.7.1</t>
  </si>
  <si>
    <t>26515bad3</t>
  </si>
  <si>
    <t>ARBAB ROAD  PESHAWAR</t>
  </si>
  <si>
    <t>No.1 ArbabRoad Peshawar Cantt.</t>
  </si>
  <si>
    <t>Umar Daraz</t>
  </si>
  <si>
    <t>0345-9133907</t>
  </si>
  <si>
    <t>11611</t>
  </si>
  <si>
    <t>10.42.5.10</t>
  </si>
  <si>
    <t>10.42.20.1</t>
  </si>
  <si>
    <t>26515bacf</t>
  </si>
  <si>
    <t>RHQ PESHAWAR</t>
  </si>
  <si>
    <t>SHAHEEN FOUNDATON BUILDING THE MALL PESHAWAR</t>
  </si>
  <si>
    <t>THE MALL PESHAWAR CANTT</t>
  </si>
  <si>
    <t>0333-9191651</t>
  </si>
  <si>
    <t>38821</t>
  </si>
  <si>
    <t xml:space="preserve">10.42.20.10
</t>
  </si>
  <si>
    <t>26515ba9b</t>
  </si>
  <si>
    <t>DHORONARO</t>
  </si>
  <si>
    <t>SHOP #.13 P.O. DHORONARO</t>
  </si>
  <si>
    <t>UMERKOT</t>
  </si>
  <si>
    <t>Jan17</t>
  </si>
  <si>
    <t>Phase 2</t>
  </si>
  <si>
    <t>MARKET ROAD HYDERABAD</t>
  </si>
  <si>
    <t>CITY SURVEY #.1276/A, WARD-D, MARKET ROAD HYDERABAD</t>
  </si>
  <si>
    <t>HYDERABAD CITY</t>
  </si>
  <si>
    <t>S.U. OLD CAMPUS HYDERABAD</t>
  </si>
  <si>
    <t>S.U.OLD CAMPUS NEAR MODEL SCHOOL FATIMA JINNAH ROAD HYD</t>
  </si>
  <si>
    <t>SHAHI BAZAR HYDERABAD</t>
  </si>
  <si>
    <t>C.S.#.D/28, CHOUTKI GHITTI HYDERABAD</t>
  </si>
  <si>
    <t>SINDH UNIVERSITY JAMSHORO</t>
  </si>
  <si>
    <t>JAMSHORO</t>
  </si>
  <si>
    <t>72 A</t>
  </si>
  <si>
    <t>LUMHS  SUB BRANCH -  S.U JAMSHORO</t>
  </si>
  <si>
    <t>MADN ROAD -  LIAQUAT UNIVERSITY OF MEDICAL &amp; HEALTH SCIENCES, JAMSHORO.</t>
  </si>
  <si>
    <t>72 B</t>
  </si>
  <si>
    <t>MUET SUB BRANCH -    S.U JAMSHORO</t>
  </si>
  <si>
    <t>MEHRAN UNIVERSITY OF ENGEERING &amp; TECHNOLOGY, JAMSHORO.</t>
  </si>
  <si>
    <t>SHAHDADPUR</t>
  </si>
  <si>
    <t>STATION ROAD SHAHDADPUR</t>
  </si>
  <si>
    <t>SANGHAR</t>
  </si>
  <si>
    <t>S.A.U. TANDO JAM</t>
  </si>
  <si>
    <t>SINDH AGRICULTURE UNIVERSITY, TANDO JAM</t>
  </si>
  <si>
    <t>TANDO JAM</t>
  </si>
  <si>
    <t>TANDO MUHAMMAD KHAN</t>
  </si>
  <si>
    <t>STATION ROAD, TANDO MUHAMMAD KHAN.</t>
  </si>
  <si>
    <t>T.M. KHAN</t>
  </si>
  <si>
    <t>LATIFABAD UNIT #.7 HYDERABAD</t>
  </si>
  <si>
    <t>PLOT NO. 03/B, UNIT NO. 07  LATIFABAD , HYDERABAD</t>
  </si>
  <si>
    <t>TANDO ALLAHYAR</t>
  </si>
  <si>
    <t>C.S NO.1610/12 MADN HYDERABAD-MIRPURKHAS ROAD, TANDO ALLAHYAR.</t>
  </si>
  <si>
    <t>GARI KHATA HYDERABAD</t>
  </si>
  <si>
    <t>GARI KHATA HYDER CHOWK, HYDERABAD</t>
  </si>
  <si>
    <t>A-1, HOUSING SOCIETY SANGHAR.</t>
  </si>
  <si>
    <t>HALA</t>
  </si>
  <si>
    <t>C.S.#.185/2, DARGAH ROAD, HALA NEW</t>
  </si>
  <si>
    <t>MATIARI</t>
  </si>
  <si>
    <t>SITE HYDERABAD</t>
  </si>
  <si>
    <t>PLOT #.M-8 SITE AREA HYDERABAD</t>
  </si>
  <si>
    <t>DISTRICT COUNCIL HYDERABAD</t>
  </si>
  <si>
    <t>SHOP #.17 &amp; 18, DISTT. COUNCIL SHOPPING CENTRE HYDERABAD</t>
  </si>
  <si>
    <t>TANDO QADSER</t>
  </si>
  <si>
    <t>SHAHI BAZAR, TANDO QADSER</t>
  </si>
  <si>
    <t>TANDO QADSAR</t>
  </si>
  <si>
    <t>DEH KIHORE</t>
  </si>
  <si>
    <t>DEH KIHORE SANGHAR SUGAR MILLS</t>
  </si>
  <si>
    <t>MOHNI BAZAR NAWABSHAH</t>
  </si>
  <si>
    <t>C,8 NO.616 WARD-B, MOHNI BAZAR NAWABSHAH</t>
  </si>
  <si>
    <t>SHAHPUR CHAKAR</t>
  </si>
  <si>
    <t>S.NO.188-189 NEW COLONY SHAHPUR CHAKAR</t>
  </si>
  <si>
    <t>CADET COLLEGE PETARO.</t>
  </si>
  <si>
    <t>PLOT # NIL ,  CADET COLEGE PETARO</t>
  </si>
  <si>
    <t>PETARO</t>
  </si>
  <si>
    <t>KOT GHULAM MUHAMMAD</t>
  </si>
  <si>
    <t>PLOT #.135, STATION ROAD DEH-290-A, THE K.G.M</t>
  </si>
  <si>
    <t>DEH 22 JAMRAO</t>
  </si>
  <si>
    <t>DEH-22 JAMRAO NO.129</t>
  </si>
  <si>
    <t>DEH JAMRAO</t>
  </si>
  <si>
    <t>DAULATPUR</t>
  </si>
  <si>
    <t>MADN ROAD DAULATPUR</t>
  </si>
  <si>
    <t>THATTA</t>
  </si>
  <si>
    <t>NA CLASS 387 NEAR MEHBOOB SHAH PETROLIUM HYDERABAD ROAD THATTA</t>
  </si>
  <si>
    <t>SAKRAND</t>
  </si>
  <si>
    <t>NATIONAL HIGH WAY SAKRAND</t>
  </si>
  <si>
    <t>BANDHI</t>
  </si>
  <si>
    <t>IA/107 MADN ROAD BANDHI, DISTT. NAWABSHAH</t>
  </si>
  <si>
    <t>MADN BAZAR SHAHEED FAZIL RAHU GOLARCHI</t>
  </si>
  <si>
    <t>B-08 MADN BAZAR, SHAHEED FAZIL RAHU, GOLARCHI.</t>
  </si>
  <si>
    <t>GOLARCHI</t>
  </si>
  <si>
    <t>BADIN</t>
  </si>
  <si>
    <t>TANDO ADAM</t>
  </si>
  <si>
    <t>B-114 M.A.JINNAH ROAD, TANDO ADAM</t>
  </si>
  <si>
    <t>AHMED NAGAR TALHAR</t>
  </si>
  <si>
    <t>SURVEY NO.41, MADN ROAD TALHAR, DISTT. BADIN.</t>
  </si>
  <si>
    <t>TALHAR</t>
  </si>
  <si>
    <t>JADL ROAD HYDERABAD</t>
  </si>
  <si>
    <t>A/113-209, JADL ROAD HIRABAD HYDERABAD</t>
  </si>
  <si>
    <t>ISLAMIC BANKING MADN BAZAR SADDAR BRANCH.</t>
  </si>
  <si>
    <t>354, SADDAR BAZAR, HYDERABAD</t>
  </si>
  <si>
    <t>GURU NAGAR HYDERABAD</t>
  </si>
  <si>
    <t>C.S.#.916 G - 916, FAQIR KA PIR HYDERABAD</t>
  </si>
  <si>
    <t>QASIMABAD BRANCH HYDERABAD</t>
  </si>
  <si>
    <t>PLOT #.6, MADN QASIMABAD ROAD HYDERABAD</t>
  </si>
  <si>
    <t>QASIIMABAD</t>
  </si>
  <si>
    <t>QAUD-E-AZAM ROAD, BADIN</t>
  </si>
  <si>
    <t>PLOT #.A-121 &amp; A-122, QUADD-E-AZAM ROAD, FRUIT CHOWK, BADIN</t>
  </si>
  <si>
    <t>KHIPRO</t>
  </si>
  <si>
    <t>SHAHEED CHOWK MADN ROAD KHIPRO</t>
  </si>
  <si>
    <t>DIGRI</t>
  </si>
  <si>
    <t>PLOT #.168 SURVEY NO.46  WARD B OPPOSITE BILLAL SHOPPING CENTER, TANDO GHULAM ALI ROAD DIGRI</t>
  </si>
  <si>
    <t>KUNRI</t>
  </si>
  <si>
    <t>A/259, KUNRI</t>
  </si>
  <si>
    <t>MARKET ROAD NAWABSHAH</t>
  </si>
  <si>
    <t>SURVEY #.763, 764 SITUATED AT MARKET ROAD NAWABSHAH</t>
  </si>
  <si>
    <t>DEH RAJORI</t>
  </si>
  <si>
    <t>PANGRIO SUGAR MILLS LTD P.O. TANDO BAGO</t>
  </si>
  <si>
    <t>PMC NAWABSHAH</t>
  </si>
  <si>
    <t>PEOPLES MEDICAL COLLEGE HOSPITAL ROAD NAWABSHAH</t>
  </si>
  <si>
    <t>CHORE</t>
  </si>
  <si>
    <t>PLOT #.121,122, STATION ROAD CHORE</t>
  </si>
  <si>
    <t>LATIFABAD UNIT #.11 HYDERABAD</t>
  </si>
  <si>
    <t>294-C, MADN MARKET LATIFABAD HYDERABAD</t>
  </si>
  <si>
    <t>TANDO JAM CITY</t>
  </si>
  <si>
    <t>SHOP #.A/820 STATION ROAD TANDO JAM</t>
  </si>
  <si>
    <t>TANDOJAM</t>
  </si>
  <si>
    <t>TANDO GHULAM ALI</t>
  </si>
  <si>
    <t>PLOT #.508, SHAHI BAZAR TANDO GHULAM ALI</t>
  </si>
  <si>
    <t>MATLI</t>
  </si>
  <si>
    <t>SATELLITE TOWN MIRPURKHAS</t>
  </si>
  <si>
    <t>NEW CHANDNI CHOWK SATELLITE TOWN MIRPURKHAS</t>
  </si>
  <si>
    <t>DEH BANNU</t>
  </si>
  <si>
    <t>MADN BAZAR BANNU TALUKA MIRPUR BATHERO</t>
  </si>
  <si>
    <t>SARHARI</t>
  </si>
  <si>
    <t>PLOT #.66 MADN BAZAR SARHARI</t>
  </si>
  <si>
    <t>DEH PANNU MATIARI</t>
  </si>
  <si>
    <t>MATIARI SUGAR MILLS DEH PANNU</t>
  </si>
  <si>
    <t>DEWAN CITY</t>
  </si>
  <si>
    <t>SURVEY #.514, DEWAN SUGAR MILLS DISTT. THATTA</t>
  </si>
  <si>
    <t>SAJAWAL</t>
  </si>
  <si>
    <t>HASSANPUR SECTOR</t>
  </si>
  <si>
    <t>JARA WAH P.O. BULRI SHAH KARIM</t>
  </si>
  <si>
    <t>HASSAN PUR</t>
  </si>
  <si>
    <t>LIAQUAT COLONY BRANCH, HYDERABAD</t>
  </si>
  <si>
    <t>C.S # 43 WARD "G' SAKHI PIR ROAD, LIAQUAT COLONY, HYDERABAD.</t>
  </si>
  <si>
    <t>HYDERABAD - AUTO BHAN ROAD BRANCH</t>
  </si>
  <si>
    <t>SHOP # G/6 &amp; G/7 , SKY CAVE MALL &amp; RESIDENCY, PLOT # A/8M MADN AUTOBHAN ROAD HYDERABAD.</t>
  </si>
  <si>
    <t>UMER KOT BRANCH</t>
  </si>
  <si>
    <t>PLOT # 313 SURVEY NO.116, MIRPURKHAS ROAD , UMERKOT.</t>
  </si>
  <si>
    <t>MATLI BRANCH</t>
  </si>
  <si>
    <t>PLOT NO. 02 SURVEY # 245 HYDERABAD ROAD MATLI DIST. BADIN.</t>
  </si>
  <si>
    <t>MITHI BRANCH</t>
  </si>
  <si>
    <t>PLOT # 43 KASHMIR CHOWK, MITHI DIST. THARPARKAR.</t>
  </si>
  <si>
    <t>MITHI</t>
  </si>
  <si>
    <t>THARPARKAR</t>
  </si>
  <si>
    <t>SUJJAWAL BRANCH</t>
  </si>
  <si>
    <t xml:space="preserve">C.S # 286/E MADN THATTA BADIN ROAD SUJAWAL </t>
  </si>
  <si>
    <t>SUJAWAL</t>
  </si>
  <si>
    <t xml:space="preserve">ISLAMKOT </t>
  </si>
  <si>
    <t xml:space="preserve">PLOT NO.177 ISLAMKOT, TALUKA MITHI </t>
  </si>
  <si>
    <t>ISLAMKOT</t>
  </si>
  <si>
    <t>LITIGATION SUB CENTER HYDERABAD</t>
  </si>
  <si>
    <t>ROOM NOS44 &amp; 45, DISTRICT COUNCIL BUILDING HYDERABAD.</t>
  </si>
  <si>
    <t>I.T CENTER HYDERABAD</t>
  </si>
  <si>
    <t>CAD HYDERABAD.</t>
  </si>
  <si>
    <t>CREDIT HUB-HYDERABAD CITY</t>
  </si>
  <si>
    <t>FIRST FLOOR, A/113-209, JADL ROAD HIRABAD HYDERABAD</t>
  </si>
  <si>
    <t>CREDIT HUB-TANDO MOHD. KHAN</t>
  </si>
  <si>
    <t>CREDIT HUB-MIRPUR KHAS</t>
  </si>
  <si>
    <t>CREDIT HUB-NAWABSHAH</t>
  </si>
  <si>
    <t>RATODERO</t>
  </si>
  <si>
    <t xml:space="preserve"> </t>
  </si>
  <si>
    <t>Feb17</t>
  </si>
  <si>
    <t>BHIRYA ROAD</t>
  </si>
  <si>
    <t xml:space="preserve">BHIRYA </t>
  </si>
  <si>
    <t>NAUSHERO FEROZE</t>
  </si>
  <si>
    <t>S.A.L. UNIVERSITY KHADRPUR</t>
  </si>
  <si>
    <t>SHAH ABDUL LATIF UNIVERSITY KHADRPUR MIR'S</t>
  </si>
  <si>
    <t>KHADRPUR</t>
  </si>
  <si>
    <t>KHADRPUR MIR'S</t>
  </si>
  <si>
    <t>KANDIARO</t>
  </si>
  <si>
    <t># 320, KANDIARO</t>
  </si>
  <si>
    <t>RANIPUR</t>
  </si>
  <si>
    <t>RANIPUR RIYASAT</t>
  </si>
  <si>
    <t>BHAN SAEEDABAD</t>
  </si>
  <si>
    <t xml:space="preserve">PLOT #.1132 MADN ROAD BHANSAEEDABAD DISTT. DADU </t>
  </si>
  <si>
    <t>PANO AKIL</t>
  </si>
  <si>
    <t>BADAH</t>
  </si>
  <si>
    <t>NASIRABAD</t>
  </si>
  <si>
    <t>SURVEY NO.44, WARD NO.4 MADN ROAD, NASIRABAD</t>
  </si>
  <si>
    <t>KAMBER SHAHDADKOT</t>
  </si>
  <si>
    <t>F.F.C TOWNSHIP MIRPUR MATHELO</t>
  </si>
  <si>
    <t>FAUJI FERTILIZER COMPANY TOWNSHIP MIRPUR MATHELO DISTT: GHOTKI</t>
  </si>
  <si>
    <t>MIRPUR MATHELO</t>
  </si>
  <si>
    <t>GHOTKI</t>
  </si>
  <si>
    <t>SUKKUR MILITARY ROAD</t>
  </si>
  <si>
    <t>MILITARY ROAD SUKKUR</t>
  </si>
  <si>
    <t>SITA ROAD</t>
  </si>
  <si>
    <t>C-91, SITA ROAD DADU</t>
  </si>
  <si>
    <t xml:space="preserve">SITA </t>
  </si>
  <si>
    <t>DADU</t>
  </si>
  <si>
    <t>USTA MUHAMMAD</t>
  </si>
  <si>
    <t>JAFFARABAD</t>
  </si>
  <si>
    <t>DERA MURAD JAMALI</t>
  </si>
  <si>
    <t>KHATA &amp; KHASRA # 268, SURVEY # 42/2, DERA MURAD JAMALI</t>
  </si>
  <si>
    <t>DEH BAWAN</t>
  </si>
  <si>
    <t>PROPERTY #.116/5 DEH BAWAN KADRPUR NATHAN SHAH</t>
  </si>
  <si>
    <t>MINARA ROAD BRANCH SUKKUR</t>
  </si>
  <si>
    <t>MINARA ROAD BRANCH WARD-C, NEAR REVENUE, SEPCO OFFICE, MINARA ROAD SUKKUR</t>
  </si>
  <si>
    <t>KAMBER BRANCH</t>
  </si>
  <si>
    <t>SUKHA TALAB KAMBER ALI KHAN</t>
  </si>
  <si>
    <t>KAMBER</t>
  </si>
  <si>
    <t>ISLAMIC BANKING</t>
  </si>
  <si>
    <t>CLOCK TOWER SUKKUR</t>
  </si>
  <si>
    <t>JACOBABAD QUADD-E-AZAM ROAD</t>
  </si>
  <si>
    <t>CS # 683, WARD # 5, QUADD-E-AZAM ROAD, JACOBABAD</t>
  </si>
  <si>
    <t>JACOBABAD</t>
  </si>
  <si>
    <t>KASHMORE GUDDU BARRAGE</t>
  </si>
  <si>
    <t>GUDDU BARRAGE WAPDA COLONY, TEHSIL &amp; DISTT: KASHMORE</t>
  </si>
  <si>
    <t>KASHMORE</t>
  </si>
  <si>
    <t>MORO</t>
  </si>
  <si>
    <t>SHOP ENTRY NO. 381, 382, 320, 1B210/C-148,149, MADN ROAD MORO, TEHSIL MORO, DISTRICT NAUSHERO FEROZE.</t>
  </si>
  <si>
    <t>SHAHDADKOT</t>
  </si>
  <si>
    <t>CS # 1115/1, KOTO MOTO CHOWK, SHAHDADKOT</t>
  </si>
  <si>
    <t>SHIKARPUR GRADN MARKET</t>
  </si>
  <si>
    <t>GRADN MARKET SHIKARPUR</t>
  </si>
  <si>
    <t>SHIKARPUR</t>
  </si>
  <si>
    <t>SUKKUR MARICH BAZAR</t>
  </si>
  <si>
    <t>STATION ROAD DADU</t>
  </si>
  <si>
    <t>B-1054, 1056/10, AB,1085 &amp; 1086/1-2, STATION ROAD DADU</t>
  </si>
  <si>
    <t>THULL</t>
  </si>
  <si>
    <t>RABAR CHOWK MADN THUL HAMYOON  ROAD   THUL CITY DEH: UDHI  DISTT JACOBABAD</t>
  </si>
  <si>
    <t>UBAURO</t>
  </si>
  <si>
    <t>SURVEY NO. 197, SUBHANULLAH SHOPPING CENTRE, TEHSIL UBAURO, DISTRICT GHOTKI.</t>
  </si>
  <si>
    <t>SHOP # 217, QAZI MARKET, MIRPUR MATHELO.</t>
  </si>
  <si>
    <t>PLOT # 134/3-7, GHALLA MANDI ROAD GHOTKI</t>
  </si>
  <si>
    <t xml:space="preserve">WARAH </t>
  </si>
  <si>
    <t>WARAH</t>
  </si>
  <si>
    <t>LARKANA S.S.B ROAD</t>
  </si>
  <si>
    <t>SIR SHAH NAWAZ BHUTTO ROAD, LARKANA</t>
  </si>
  <si>
    <t>GARELLO</t>
  </si>
  <si>
    <t>SUKKUR GHARIBABAD</t>
  </si>
  <si>
    <t>GHARIBABAD SUKKUR</t>
  </si>
  <si>
    <t>SULTANKOT</t>
  </si>
  <si>
    <t>ROHRI</t>
  </si>
  <si>
    <t xml:space="preserve">PADDIDAN </t>
  </si>
  <si>
    <t>PADDIDAN SHAHAR</t>
  </si>
  <si>
    <t>KASHMORE CITY</t>
  </si>
  <si>
    <t>MUSLIM BAZAR, KASHMORE</t>
  </si>
  <si>
    <t>DAHARKI</t>
  </si>
  <si>
    <t>THARUSHAH</t>
  </si>
  <si>
    <t>MEHAR</t>
  </si>
  <si>
    <t>BLDG. OF AGRICULTURAL COOPERATIVE HOUSING SOCIETY MEHAR</t>
  </si>
  <si>
    <t>SUI</t>
  </si>
  <si>
    <t>SUI GAS FILED, BALOUCHISTAN</t>
  </si>
  <si>
    <t>DERA BUGHTI</t>
  </si>
  <si>
    <t>RADHAN</t>
  </si>
  <si>
    <t>WARD 4 RADHAN TOWN</t>
  </si>
  <si>
    <t>SURVEY NO. 327, DEH TALUKA DISTRICT NAUSHERO FEROZE</t>
  </si>
  <si>
    <t>MEHRABPUR</t>
  </si>
  <si>
    <t>DARBELLO</t>
  </si>
  <si>
    <t>KANDHKOT</t>
  </si>
  <si>
    <t>MADN ROAD KANDHKOT TEHSIL KANDHKOT DISTT: KASHMORE</t>
  </si>
  <si>
    <t>NEW JATOI</t>
  </si>
  <si>
    <t>KAKAR</t>
  </si>
  <si>
    <t>BURGHARI PLAZA SHOPNO1,2 MADN ROAD KAKAR</t>
  </si>
  <si>
    <t>KHAJOOR MANDI BRANCH</t>
  </si>
  <si>
    <t>KHAJOOR MANDI BRANCH AGHA QADIRDAD KHAN MARKET ROHRI, SUKKUR</t>
  </si>
  <si>
    <t>BAH</t>
  </si>
  <si>
    <t xml:space="preserve"> FARID GATE BAHAWALPUR </t>
  </si>
  <si>
    <t>NEAR FARIDE GATE BAHAWALPUR</t>
  </si>
  <si>
    <t>Mar17</t>
  </si>
  <si>
    <t>SHAHI ROAD R.Y.KHAN</t>
  </si>
  <si>
    <t>MADN SHAHI ROAD RAHIMYAR KHAN</t>
  </si>
  <si>
    <t>RAHIMYAR KHAN</t>
  </si>
  <si>
    <t xml:space="preserve">RAHIMYAR KHAN </t>
  </si>
  <si>
    <t>GHALLAH MANDI KHANPUR</t>
  </si>
  <si>
    <t>MADN GHALLAH MANDI KHANPUR</t>
  </si>
  <si>
    <t>KHANPUR</t>
  </si>
  <si>
    <t>BWN. GHALLAH MANDI</t>
  </si>
  <si>
    <t>GHALLAH MANDI BAHAWALNAGER</t>
  </si>
  <si>
    <t>BAHAWALNAGER</t>
  </si>
  <si>
    <t>G.M BRANCH CHISTIAN</t>
  </si>
  <si>
    <t>GHALLAH MANDI CHISTIAN</t>
  </si>
  <si>
    <t>CHISTIAN</t>
  </si>
  <si>
    <t>LIAQUAT ALI</t>
  </si>
  <si>
    <t>LIAQUAT.ALI3@HBL.COM</t>
  </si>
  <si>
    <t>F.G BRANCH BAHAWALPUR</t>
  </si>
  <si>
    <t xml:space="preserve">HBL,  </t>
  </si>
  <si>
    <t>HAROON AHMAD</t>
  </si>
  <si>
    <t>HAROON.AHMAD@HBL.COM</t>
  </si>
  <si>
    <t>SHAHI ROAD BRANCH RAHIMYAR KHAN</t>
  </si>
  <si>
    <t>SYED MUJAHID HUSSADN</t>
  </si>
  <si>
    <t>MUJAHID.HUSSADN@HBL.COM</t>
  </si>
  <si>
    <t>MIANWALI QURESHIAN</t>
  </si>
  <si>
    <t>KLP ROAD MIANWALI QURESHIAN</t>
  </si>
  <si>
    <t>TARANDA SAWAYA KHAN</t>
  </si>
  <si>
    <t>KHANPUR ROAD TARANDA SAWAY KHAN</t>
  </si>
  <si>
    <t>TATAR CHACHAR</t>
  </si>
  <si>
    <t xml:space="preserve">CHOWK ZAHIR PER </t>
  </si>
  <si>
    <t>GOTH JURRAH SADIQABAD</t>
  </si>
  <si>
    <t>HOSPITAL ROAD GOTH JURRAH AADIQABD</t>
  </si>
  <si>
    <t>SADIQABAD</t>
  </si>
  <si>
    <t>BWP. Q. A. M. C</t>
  </si>
  <si>
    <t>QUADD E AZAM MEDICAL COLLEGE BAHAWALPUR</t>
  </si>
  <si>
    <t>GHALLAH MANDI SADIQABAD</t>
  </si>
  <si>
    <t>GHALLAH MANDI ROAD SADIQABAD</t>
  </si>
  <si>
    <t>YAZMAN MADN BRANCH</t>
  </si>
  <si>
    <t>MADN BAHAWALPUR ROAD YAZMAN</t>
  </si>
  <si>
    <t>YAZMAN</t>
  </si>
  <si>
    <t>GHALLAH MANDI HAROONABAD</t>
  </si>
  <si>
    <t>HAROONABAD</t>
  </si>
  <si>
    <t>HASILPUR BALDIA ROAD</t>
  </si>
  <si>
    <t>PLOT # 98-C BALDIA ROAD HASILPUR</t>
  </si>
  <si>
    <t>HASILPUR</t>
  </si>
  <si>
    <t>BWN.TEHSIL BAZAR</t>
  </si>
  <si>
    <t>CHOWK RAFIQ SHAH BAHAWALNAGER</t>
  </si>
  <si>
    <t>MOHAR SHARIF</t>
  </si>
  <si>
    <t>ADAM SUGAR MILLS CHISTIAN</t>
  </si>
  <si>
    <t>CHISHTIAN</t>
  </si>
  <si>
    <t>AHMEDPUR LAMMA</t>
  </si>
  <si>
    <t>AHMED PUR LAMMA TEHSIL SADIQBAD</t>
  </si>
  <si>
    <t>AHMEDPUR EAST KUTCHERY ROAD</t>
  </si>
  <si>
    <t>KUTCHERY ROAD AHMEDPUR EAST</t>
  </si>
  <si>
    <t xml:space="preserve">AHMEDPUR  </t>
  </si>
  <si>
    <t>BHUNG</t>
  </si>
  <si>
    <t>NEAR GOAL CHOWK BHUNG</t>
  </si>
  <si>
    <t>JAMAL DIN WALI CITY</t>
  </si>
  <si>
    <t>MADN ROAD JAMAL DIN CITUY</t>
  </si>
  <si>
    <t>JAMAL DIN WALI</t>
  </si>
  <si>
    <t>KHANQAH SHARIF</t>
  </si>
  <si>
    <t>MADN KHANQAH ROAD KHANQAH SHARIF</t>
  </si>
  <si>
    <t>DERA BAKHA</t>
  </si>
  <si>
    <t>HIGH WAY ROAD DERA BAKHA</t>
  </si>
  <si>
    <t>BWP. GHALLA MANDI</t>
  </si>
  <si>
    <t>MADN GHALLAH MANDI ROAD BAHAWALPUR</t>
  </si>
  <si>
    <t>KOT SAMABA</t>
  </si>
  <si>
    <t>MADN BAZAR KOT SAMABA</t>
  </si>
  <si>
    <t>UCH SHARIF</t>
  </si>
  <si>
    <t>ALIPUR ROAD UCH SHARIF</t>
  </si>
  <si>
    <t>GHALLAH MANDI R.Y.KHAN</t>
  </si>
  <si>
    <t>MADN MARKET SHAHI ROAD RAHIMYAR KHAN</t>
  </si>
  <si>
    <t>LIAQATPUR</t>
  </si>
  <si>
    <t>GHALLAH MANDI LIAQUAT PUR</t>
  </si>
  <si>
    <t>BWP.SATELLITE TOWN</t>
  </si>
  <si>
    <t>HUSSADNI CHOWK SETELLITE TOWN BAHAWALPUR</t>
  </si>
  <si>
    <t>MINCHINABAD</t>
  </si>
  <si>
    <t>MANDI CHOWK MINCHINABAD</t>
  </si>
  <si>
    <t>KHADRPUR TAMIWLAD</t>
  </si>
  <si>
    <t>MADN BAHAWALPUR ROAD</t>
  </si>
  <si>
    <t>BANGLA DAHRANWALA</t>
  </si>
  <si>
    <t>MADN HIGH WAY ROAD BANGLA DAHRANWALA</t>
  </si>
  <si>
    <t>CHAK NO.13/B.C</t>
  </si>
  <si>
    <t>ADDA 13 SOLLING BAHWALPUR ROAD</t>
  </si>
  <si>
    <t>FORT ABBAS</t>
  </si>
  <si>
    <t>GHALLAH MANDI FORT ABBAS</t>
  </si>
  <si>
    <t>BWP. ISLAMIA UNIVERSITY</t>
  </si>
  <si>
    <t>ISLAMIA UNIVERSITY OLD CAMPUS BAHAWALPUR</t>
  </si>
  <si>
    <t>F.F.F. MACHI GOTH</t>
  </si>
  <si>
    <t>FFC SADIQABAD</t>
  </si>
  <si>
    <t>FAQIRWALI</t>
  </si>
  <si>
    <t>GHALLAH MANDI FAQEER WALI</t>
  </si>
  <si>
    <t>BANGLA KUDWALA</t>
  </si>
  <si>
    <t xml:space="preserve">BANGLA KUD WALA </t>
  </si>
  <si>
    <t>CHAK NO.103/1-L</t>
  </si>
  <si>
    <t>CHAK # 103 - L TEHSIL KHANPUR</t>
  </si>
  <si>
    <t>DUNGA BUNGA</t>
  </si>
  <si>
    <t>HIGH WAY ROAD DONGA BONGA</t>
  </si>
  <si>
    <t>IQBALABAD</t>
  </si>
  <si>
    <t>KLP ROAD IQBALABAD</t>
  </si>
  <si>
    <t>BWP. MODEL TOWN "A"</t>
  </si>
  <si>
    <t>HABIB BANK CHOWK MODEL TOWN A BAHAWALPUR</t>
  </si>
  <si>
    <t>ADDA GULMERG R.Y.KHAN</t>
  </si>
  <si>
    <t>ADDA GULMERG RAHIMYAR KHAN</t>
  </si>
  <si>
    <t>MODEL TOWN KHANPUR</t>
  </si>
  <si>
    <t>BWP. CANTONMENT</t>
  </si>
  <si>
    <t>BAHAWALPUR CANTT</t>
  </si>
  <si>
    <t>BWP. GULBERG ROAD</t>
  </si>
  <si>
    <t>MADN AHMEDPUR ROAD BAHAWALPUR</t>
  </si>
  <si>
    <t>ADDA PULL MURRAD</t>
  </si>
  <si>
    <t>HIGH WAY ROAD ADDA PULL MURAD</t>
  </si>
  <si>
    <t>JDW SUGAR MILLS</t>
  </si>
  <si>
    <t>JDW SUGAR MILLS TEHSIL SADIQABAD</t>
  </si>
  <si>
    <t>CHAK NO.117/DB</t>
  </si>
  <si>
    <t>CHAK # 117 DB YAZMAN ROAD</t>
  </si>
  <si>
    <t>CHAK NO.125/P</t>
  </si>
  <si>
    <t>CHAK # 125 P TEHSIL RAHIMYAR KHAN</t>
  </si>
  <si>
    <t>IU BAGHDAD-UD-JADEED CAMPUS</t>
  </si>
  <si>
    <t>ISLAMIA UNIVERSITY BAGHDAD CAMPUS BAHAWALPUR</t>
  </si>
  <si>
    <t>JAJJA ABBASIAN</t>
  </si>
  <si>
    <t>JAJJA ABBASIA TEHSIL KHANPUR</t>
  </si>
  <si>
    <t xml:space="preserve"> MULTAN ROAD BAHAWALPUR</t>
  </si>
  <si>
    <t>MULTAN ROAD NEAR BINDRA PULLI BAHAWALPUR</t>
  </si>
  <si>
    <t>HBL MADRASSA  TEHSIL BAHAWALNAGAR</t>
  </si>
  <si>
    <t>MADN BAHAWALNAGER ROAD MADRASSA</t>
  </si>
  <si>
    <t>MADRASSA</t>
  </si>
  <si>
    <t>SHEIKH ZAYED MEDICAL COLLEGE R Y KHAN</t>
  </si>
  <si>
    <t xml:space="preserve">ISLAMIC BANKING BAHAWALPUR </t>
  </si>
  <si>
    <t>NEAR CHOWK FAWARA BAHAWALPUR</t>
  </si>
  <si>
    <t xml:space="preserve">CLUB ROAD BRANCH SADIQABAD </t>
  </si>
  <si>
    <t>CLUB ROAD SADIQABAD</t>
  </si>
  <si>
    <t xml:space="preserve">MCLEOD GUNJ </t>
  </si>
  <si>
    <t>HEAD SULEMANKI ROAD MECLOAD GUNG</t>
  </si>
  <si>
    <t xml:space="preserve">MARROT BRANCH </t>
  </si>
  <si>
    <t>NEAR GHALLAH MANDI MARROT</t>
  </si>
  <si>
    <t>FACTORY AREA BRANCH</t>
  </si>
  <si>
    <t>SHAHBAZPUR ROAD RAHIMYAR KHAN</t>
  </si>
  <si>
    <t>CHOWK FAWARA BRANCH HAROONABAD</t>
  </si>
  <si>
    <t>CHOWK FAWARA HAROONABAD</t>
  </si>
  <si>
    <t>QADMPUR BRANCH</t>
  </si>
  <si>
    <t>MADN HASILPUR ROAD QADMPUR</t>
  </si>
  <si>
    <t>QADMPUR</t>
  </si>
  <si>
    <t>QAZI WALA ROAD BRANCH CHISTIAN</t>
  </si>
  <si>
    <t>QAZI WALA ROAD CHISTIAN</t>
  </si>
  <si>
    <t>JHELUM G.T.ROAD BRANCH</t>
  </si>
  <si>
    <t>G.T.ROAD BRANCH JHELUM TEHSIL &amp; DISTT. JHELUM</t>
  </si>
  <si>
    <t>Apr17</t>
  </si>
  <si>
    <t>TALAGANG</t>
  </si>
  <si>
    <t>TEHSIL TALAGANG DISTT. CHAKWAL</t>
  </si>
  <si>
    <t>PINDI GHEB</t>
  </si>
  <si>
    <t>PINDI GHEB TEHSIL &amp; PINDI GHEB DISTT. ATTOCK</t>
  </si>
  <si>
    <t>ATTOCK</t>
  </si>
  <si>
    <t>LARKARMAR</t>
  </si>
  <si>
    <t>LARKARMAR TEHSIL JAND DISTT. ATTOCK</t>
  </si>
  <si>
    <t>THATH TEHSIL JAND DISTT. ATTOCK</t>
  </si>
  <si>
    <t>THATHI</t>
  </si>
  <si>
    <t>THOA MEHRAM KHAN</t>
  </si>
  <si>
    <t>THOA MEHRAM KHAN TEHSIL TALAGANG DISTT. CHAKWAL</t>
  </si>
  <si>
    <t>OUDHARWAL</t>
  </si>
  <si>
    <t>OUDHARWAL TEHSIL &amp; DISTT. CHAKWAL</t>
  </si>
  <si>
    <t xml:space="preserve">MOTA GHARBI </t>
  </si>
  <si>
    <t>MOTA GHARBI TEHSIL DINA DISTT. JHELUM</t>
  </si>
  <si>
    <t>MOTA GHARBI</t>
  </si>
  <si>
    <t>MAMYAN,</t>
  </si>
  <si>
    <t>MAMYAN TEHSIL &amp; DISTT. JHELUM</t>
  </si>
  <si>
    <t>MAMYAN</t>
  </si>
  <si>
    <t>BEWAL</t>
  </si>
  <si>
    <t>BEWAL TEHSIL GUJAR KHAN DISTT. RAWALPINDI</t>
  </si>
  <si>
    <t>DINA</t>
  </si>
  <si>
    <t>DINA TEHSIL &amp; DISTT JHELUM</t>
  </si>
  <si>
    <t xml:space="preserve">KHUKHA </t>
  </si>
  <si>
    <t>KHUKHA TEHSIL DINA DISTT. JHELUM</t>
  </si>
  <si>
    <t>KHUKHA</t>
  </si>
  <si>
    <t>JHUNGLE</t>
  </si>
  <si>
    <t>JHUNGAL TEHSIL GUJAR KHAN &amp; RAWALPINDI</t>
  </si>
  <si>
    <t>JHUNGAL</t>
  </si>
  <si>
    <t>ISLAMPUR JABBAR</t>
  </si>
  <si>
    <t>ISLAMPUR JABBAR TEHSIL GUJAR KHAN DISTT. RAWALPINDI</t>
  </si>
  <si>
    <t>BUCHAL KALAN</t>
  </si>
  <si>
    <t>BUCHAL KALAN TEHSIL KALLAR KAHAR DISTT. CHAKWAL</t>
  </si>
  <si>
    <t xml:space="preserve">DOMELI </t>
  </si>
  <si>
    <t>DOMELI TEHSIL SOHAWA DISTT. JHELUM</t>
  </si>
  <si>
    <t>DOMELI</t>
  </si>
  <si>
    <t>PADSHAHAN</t>
  </si>
  <si>
    <t>PADSHAHAN TEHSIL &amp; CHAKWAL</t>
  </si>
  <si>
    <t>SABZI MANDI, GUJAR KHAN</t>
  </si>
  <si>
    <t>SABZI MANDI TEHSIL GUJAR KHAN &amp; RAWALPINDI</t>
  </si>
  <si>
    <t>MACHINE MOHALLAH, JHELUM</t>
  </si>
  <si>
    <t>MACHINE MOHALLAH TEHSIL &amp; DISTT. JHELUM</t>
  </si>
  <si>
    <t>KHAUR</t>
  </si>
  <si>
    <t>KHAUR TEHSIL PINDI GHEB DISTT. ATTOCK</t>
  </si>
  <si>
    <t>MIRIGALA MANGRAL</t>
  </si>
  <si>
    <t>MIRGALA MANGRAL TEHSIL KALLAR SYEDAN DISTT. RAWALPINDI</t>
  </si>
  <si>
    <t>MIRGALA MANGRAL</t>
  </si>
  <si>
    <t>BASALI</t>
  </si>
  <si>
    <t>BASALI TEHSIL  &amp; RAWALPINDI</t>
  </si>
  <si>
    <t xml:space="preserve">MADRA </t>
  </si>
  <si>
    <t>MADRA TEHSIL DINA DISTT. JHELUM</t>
  </si>
  <si>
    <t>MADRA</t>
  </si>
  <si>
    <t>DARYALA JALAP</t>
  </si>
  <si>
    <t>DARYALA JALAP TEHSIL PIND DADAN KHAN &amp; DISTT. JHELUM</t>
  </si>
  <si>
    <t>SANGHOI</t>
  </si>
  <si>
    <t>SANGHOI TEHSIL &amp; DISTT. JHELUM</t>
  </si>
  <si>
    <t>KALLAR SADDAN</t>
  </si>
  <si>
    <t>KALLAR SYEDAN TEHSIL KALLAR SYEDAN DISTT. RAWALPINDI</t>
  </si>
  <si>
    <t>KALLAR SYEDAN</t>
  </si>
  <si>
    <t>CHOWK SHANDAR, JHELUM</t>
  </si>
  <si>
    <t>SHANDAR CHOWK  TEHSIL &amp; DISTT. JHELUM</t>
  </si>
  <si>
    <t>KHARALA</t>
  </si>
  <si>
    <t>KHARALA TEHSIL &amp; DISTT. JHELUM</t>
  </si>
  <si>
    <t>KHANPUR TEHSIL &amp; DISTT. CHAKWAL</t>
  </si>
  <si>
    <t>NARAR</t>
  </si>
  <si>
    <t>NARAR TEHSIL KAHUTA DISTT. RAWALPINDI</t>
  </si>
  <si>
    <t>CHOA SADDAN SHAH</t>
  </si>
  <si>
    <t>CHOA SADDAN SHAH TEHSIL CHOA SADDAN SHAH DISTT. CHAKWAL</t>
  </si>
  <si>
    <t>HAYAL PANDORA</t>
  </si>
  <si>
    <t>HAYAL PANDORA TEHSIL KALLAR SYEDAN DISTT. RAWALPINDI</t>
  </si>
  <si>
    <t xml:space="preserve">SOHAWA </t>
  </si>
  <si>
    <t>SOHAWA TEHSIL SOHAWA DISTT. JHELUM</t>
  </si>
  <si>
    <t>SOHAWA</t>
  </si>
  <si>
    <t xml:space="preserve">KAHUTA </t>
  </si>
  <si>
    <t>KAHUTA TEHSIL KAHUTA DISTT. RAWALPINDI</t>
  </si>
  <si>
    <t>KAHUTA</t>
  </si>
  <si>
    <t>THATHI GUJRAN, JHELUM</t>
  </si>
  <si>
    <t>THATHI GUJRAN TEHSIL &amp; DISTT. JHELUM</t>
  </si>
  <si>
    <t>THATHI GUJRAN</t>
  </si>
  <si>
    <t>LADHER MINARA</t>
  </si>
  <si>
    <t>LADHAR MINARA TEHSIL DINA DISTT. JHELUM</t>
  </si>
  <si>
    <t>LADHAR MANARA</t>
  </si>
  <si>
    <t xml:space="preserve">BOHRIAN DULYAL </t>
  </si>
  <si>
    <t>BOHRIAN DULYAL TEHSIL DINA DISTT. JHELUM</t>
  </si>
  <si>
    <t>BOHRIAN</t>
  </si>
  <si>
    <t>BHALL</t>
  </si>
  <si>
    <t>BHALL TEHSIL  &amp; RAWALPINDI</t>
  </si>
  <si>
    <t>BHANGALI GUJAR</t>
  </si>
  <si>
    <t>BHANGALI TEHSIL GUJAR KHAN &amp; RAWALPINDI</t>
  </si>
  <si>
    <t>JHATLA</t>
  </si>
  <si>
    <t>JHATLA TEHSIL TALAGANG DISTT. CHAKWAL</t>
  </si>
  <si>
    <t>JHELUM CANTT.</t>
  </si>
  <si>
    <t>JHELUM CANTT BRANCH TEHSIL &amp; DISTT. JHELUM</t>
  </si>
  <si>
    <t xml:space="preserve">BAJWALA </t>
  </si>
  <si>
    <t>BAJWALA VILLAGE TEHSIL &amp; DISTT. JHELUM</t>
  </si>
  <si>
    <t>BAJWALA</t>
  </si>
  <si>
    <t>RAKH RAWAN</t>
  </si>
  <si>
    <t>RAKHRANWAN  TEHSIL &amp; DISTT. JHELUM</t>
  </si>
  <si>
    <t>RAKHRANWAN</t>
  </si>
  <si>
    <t>PIND DADAN KHAN</t>
  </si>
  <si>
    <t>PIND DADAN KHAN TEHSIL PIND DADAN KHAN &amp; DISTT. JHELUM</t>
  </si>
  <si>
    <t>MANGLA CANTT.</t>
  </si>
  <si>
    <t>MANGALA CANTT TEHSIL DINA DISTT. JHELUM</t>
  </si>
  <si>
    <t>MANGLA CANTT</t>
  </si>
  <si>
    <t>KHEWRA</t>
  </si>
  <si>
    <t>KHEWRA TEHSIL PIND DADAN KHAN &amp; DISTT. JHELUM</t>
  </si>
  <si>
    <t>DUDHIAL</t>
  </si>
  <si>
    <t>DUDHIAL TEHSIL &amp; DISTT. CHAKWAL</t>
  </si>
  <si>
    <t>PINDI SADDPUR</t>
  </si>
  <si>
    <t>PINDI SADDPUR TEHSIL PIND DADAN KHAN &amp; DISTT. JHELUM</t>
  </si>
  <si>
    <t>GHARMALA</t>
  </si>
  <si>
    <t>GHARMALA TEHSIL &amp; DISTT. JHELUM</t>
  </si>
  <si>
    <t>PUNJAR</t>
  </si>
  <si>
    <t>PUNJAR TEHSIL KAHUTA DISTT. RAWALPINDI</t>
  </si>
  <si>
    <t>KARRIALA</t>
  </si>
  <si>
    <t>KARRIALA TEHSIL &amp; DISTT.CHAKWAL</t>
  </si>
  <si>
    <t>DAULTALA</t>
  </si>
  <si>
    <t>DAULTALA TEHSIL GUJAR KHAN &amp; RAWALPINDI</t>
  </si>
  <si>
    <t xml:space="preserve">BARA GOA </t>
  </si>
  <si>
    <t>BARA GOA TEHSIL SOHAWA DISTT. JHELUM</t>
  </si>
  <si>
    <t>BARA GOA</t>
  </si>
  <si>
    <t xml:space="preserve">DEWAN-E-HAZOORI </t>
  </si>
  <si>
    <t>DEWAN E HAZOORITEHSIL SOHAWA DISTT. JHELUM</t>
  </si>
  <si>
    <t>DEWAN E HAZOORI</t>
  </si>
  <si>
    <t>THOA BAHADAR</t>
  </si>
  <si>
    <t>THOA BAHADAR TEHSIL &amp; DISTT.CHAKWAL</t>
  </si>
  <si>
    <t xml:space="preserve">DEVE </t>
  </si>
  <si>
    <t>DEVE TEHSIL GUJAR KHAN DISTT. RAWALPINDI</t>
  </si>
  <si>
    <t>DEVE</t>
  </si>
  <si>
    <t>DHOONG</t>
  </si>
  <si>
    <t>DHOONG TEHSIL GUJAR KHAN &amp; RAWALPINDI</t>
  </si>
  <si>
    <t>JAND</t>
  </si>
  <si>
    <t>JAND TEHSIL JAND DISTT. ATTOCK</t>
  </si>
  <si>
    <t>MANDRA</t>
  </si>
  <si>
    <t>MANDRA TEHSIL GUJAR KHAN &amp; RAWALPINDI</t>
  </si>
  <si>
    <t>MIANWALA ADDA</t>
  </si>
  <si>
    <t>MIANWALA ADDA TEHSIL PINDI GHEB DISTT. ATTOCK</t>
  </si>
  <si>
    <t>MIANWALA</t>
  </si>
  <si>
    <t>SAGHAR</t>
  </si>
  <si>
    <t>SAGHAR TEHSIL TALAGANG DISTT. CHAKWAL</t>
  </si>
  <si>
    <t>NATHIAN ADDA</t>
  </si>
  <si>
    <t>NATHIAN ADDA TEHSIL  PINDI GHEB DISTT. ATTOCK</t>
  </si>
  <si>
    <t>BANGIAL</t>
  </si>
  <si>
    <t>BANGIAL TEHSIL SOHAWA DISTT. JHELUM</t>
  </si>
  <si>
    <t>KOHALI</t>
  </si>
  <si>
    <t>KOHALI TEHSIL SOHAWA DISTT. JHELUM</t>
  </si>
  <si>
    <t>MANKIALA</t>
  </si>
  <si>
    <t>MANKIALA TEHSIL RAWALPINDI DISTT. RAWALPINDI</t>
  </si>
  <si>
    <t>SANG KALAN</t>
  </si>
  <si>
    <t>SANG KALAN TEHSIL &amp; DISTT.CHAKWAL</t>
  </si>
  <si>
    <t>GAHI CHOWK</t>
  </si>
  <si>
    <t>GAHI CHOWK TEHSIL KALLAR KAHAR DISTT. CHAKWAL</t>
  </si>
  <si>
    <t>CHOTALA</t>
  </si>
  <si>
    <t>CHOTALA TEHSIL &amp; DISTT. JHELUM</t>
  </si>
  <si>
    <t>PARHIAL</t>
  </si>
  <si>
    <t>VILLAGE LAWA TEHSIL LAWA DISTT. CHAKWAL</t>
  </si>
  <si>
    <t>LAWA</t>
  </si>
  <si>
    <t>LADIES BRANCH, CIVIL LINES JHELUM</t>
  </si>
  <si>
    <t>7-CIVIL LINES TEHSIL &amp; DISTT. JHELUM</t>
  </si>
  <si>
    <t>RAWAT</t>
  </si>
  <si>
    <t>RAWAT TEHSIL &amp; DISTT. RAWALPINIDI</t>
  </si>
  <si>
    <t>SABZI MANDI, CHAKWAL</t>
  </si>
  <si>
    <t>KALLAR KAHAR</t>
  </si>
  <si>
    <t>KALLAR KAHAR TEHSIL KALLAR KAHAR DISTT. CHAKWAL</t>
  </si>
  <si>
    <t>CHAK BELI KHAN</t>
  </si>
  <si>
    <t>CHAK BELI KHAN  TEHSIL &amp; DISTT RAWALPINDI</t>
  </si>
  <si>
    <t>ISLAMIC BANKING JADA JHELUM</t>
  </si>
  <si>
    <t>JADA TEHSIL &amp; DISTT. JHELUM</t>
  </si>
  <si>
    <t>ANARKALI</t>
  </si>
  <si>
    <t>BADAMI BAGH</t>
  </si>
  <si>
    <t>B. I. S. E.</t>
  </si>
  <si>
    <t>MOZANG ROAD</t>
  </si>
  <si>
    <t>BRANDRETH ROAD</t>
  </si>
  <si>
    <t>CANTONMENT</t>
  </si>
  <si>
    <t>SADDAR BAZAR</t>
  </si>
  <si>
    <t>OUTSIDE AKBARI GATE</t>
  </si>
  <si>
    <t>LANDA BAZAR SUB CENTRE</t>
  </si>
  <si>
    <t xml:space="preserve">Phase 2 </t>
  </si>
  <si>
    <t>CIVIL LINES</t>
  </si>
  <si>
    <t>ADJACENT CIVIL LINES COLLEGE</t>
  </si>
  <si>
    <t>9-9</t>
  </si>
  <si>
    <t>10.20.140.10</t>
  </si>
  <si>
    <t>U. E. T.</t>
  </si>
  <si>
    <t>AZAM CLOTH MARKET</t>
  </si>
  <si>
    <t>JADL ROAD</t>
  </si>
  <si>
    <t>P. U. - OLD CAMPUS</t>
  </si>
  <si>
    <t>SHAH ALAM MARKET</t>
  </si>
  <si>
    <t>URDU BAZAR</t>
  </si>
  <si>
    <t>DAVIS ROAD</t>
  </si>
  <si>
    <t>LAKE ROAD</t>
  </si>
  <si>
    <t>MADN MARKET GULBERG</t>
  </si>
  <si>
    <t>P. U. - NEW CAMPUS</t>
  </si>
  <si>
    <t>BAGHBANPURA</t>
  </si>
  <si>
    <t>CAVALRY GROUND</t>
  </si>
  <si>
    <t>FADSAL TOWN</t>
  </si>
  <si>
    <t xml:space="preserve">GARDEE SQUARE </t>
  </si>
  <si>
    <t>WASSANPURA</t>
  </si>
  <si>
    <t>CHAUBURJI</t>
  </si>
  <si>
    <t>SAMANABAD</t>
  </si>
  <si>
    <t>SAMANABAD FIRST ROUNDABOUT</t>
  </si>
  <si>
    <t>WAHDAT ROAD</t>
  </si>
  <si>
    <t>FEROZEPUR ROAD ICHHRA</t>
  </si>
  <si>
    <t>TIMBER MARKET</t>
  </si>
  <si>
    <t>BATAPUR</t>
  </si>
  <si>
    <t>ZARAR SHAHEED ROAD</t>
  </si>
  <si>
    <t>MOHALLA HAWAGRAN</t>
  </si>
  <si>
    <t>MOHALLA HAWAGRAN, SHAH ALAM CHOWK</t>
  </si>
  <si>
    <t>NAWANKOT</t>
  </si>
  <si>
    <t>MODEL TOWN</t>
  </si>
  <si>
    <t>TEMPLE ROAD</t>
  </si>
  <si>
    <t>WAPDA HOUSE</t>
  </si>
  <si>
    <t>NISBETT ROAD</t>
  </si>
  <si>
    <t>KRISHAN NAGAR</t>
  </si>
  <si>
    <t>ALLAMA IQBAL ROAD</t>
  </si>
  <si>
    <t>KIR KALAN</t>
  </si>
  <si>
    <t>KACHUPURA</t>
  </si>
  <si>
    <t>LANGA MANDI</t>
  </si>
  <si>
    <t>BILAL GUNJ</t>
  </si>
  <si>
    <t>P. A. F. MARKET</t>
  </si>
  <si>
    <t>P. A. F. MARKET, LAHORE CANTT</t>
  </si>
  <si>
    <t>DATA DARBAR</t>
  </si>
  <si>
    <t>KOT ABDULLAH SHAH</t>
  </si>
  <si>
    <t>GULSHAN RAVI</t>
  </si>
  <si>
    <t>DHARAMPURA</t>
  </si>
  <si>
    <t>OPPOSITE HIGH COURT</t>
  </si>
  <si>
    <t>SHAD BAGH</t>
  </si>
  <si>
    <t>N. BLOCK SAMANABAD</t>
  </si>
  <si>
    <t>MUGHALPURA</t>
  </si>
  <si>
    <t>CHOWK HALL ROAD</t>
  </si>
  <si>
    <t>STOCK EXCHANGE</t>
  </si>
  <si>
    <t>STOCK EXCHANGE, LAHORE</t>
  </si>
  <si>
    <t>CHUNG</t>
  </si>
  <si>
    <t>LIBERTY MARKET GULBERG</t>
  </si>
  <si>
    <t>THOKAR NIAZ BADG</t>
  </si>
  <si>
    <t>R. A. BAZAR</t>
  </si>
  <si>
    <t>BEDIAN ROAD</t>
  </si>
  <si>
    <t>NEW MUSLIM TOWN</t>
  </si>
  <si>
    <t>FORTRESS STADIUM</t>
  </si>
  <si>
    <t>CHUNA MANDI</t>
  </si>
  <si>
    <t>NEW GARDEN TOWN</t>
  </si>
  <si>
    <t>SHADMAN COLONY</t>
  </si>
  <si>
    <t>FACTORY AREA GULBERG</t>
  </si>
  <si>
    <t>CORPORATE CENTRE</t>
  </si>
  <si>
    <t>CORPORATE CENTRE, H B CENTRE, LAHORE</t>
  </si>
  <si>
    <t>A. I. M. C.</t>
  </si>
  <si>
    <t>ALLAMA IQBAL MEDICAL COLLEGE</t>
  </si>
  <si>
    <t>ROYAL PARK</t>
  </si>
  <si>
    <t>TOWNSHIP</t>
  </si>
  <si>
    <t>ALLAMA IQBAL TOWN</t>
  </si>
  <si>
    <t>D. P. S.</t>
  </si>
  <si>
    <t>D. P. S., MODEL TOWN</t>
  </si>
  <si>
    <t>WALTON ROAD</t>
  </si>
  <si>
    <t>F. J. M. C.</t>
  </si>
  <si>
    <t>WAPDA TOWN</t>
  </si>
  <si>
    <t>EMPRESS ROAD</t>
  </si>
  <si>
    <t>BILAL PARK</t>
  </si>
  <si>
    <t>NICHOLSON ROAD</t>
  </si>
  <si>
    <t>S. E. C. T.</t>
  </si>
  <si>
    <t>A. I. I. ADRPORT</t>
  </si>
  <si>
    <t>PECO ROAD</t>
  </si>
  <si>
    <t>PAKISTAN CHOWK ICHHRA</t>
  </si>
  <si>
    <t>PANORAMA CENTRE</t>
  </si>
  <si>
    <t>DOCTOR'S HOSPITAL</t>
  </si>
  <si>
    <t>REWAZ GARDEN</t>
  </si>
  <si>
    <t>D. H. A., H-BLOCK</t>
  </si>
  <si>
    <t>M. A.  JAUHAR TOWN</t>
  </si>
  <si>
    <t>MOUZA ATTARI</t>
  </si>
  <si>
    <t>D. H. A., Z-BLOCK</t>
  </si>
  <si>
    <t>D. H. A., T-BLOCK</t>
  </si>
  <si>
    <t>BUND ROAD</t>
  </si>
  <si>
    <t>P. G. C. H. S.</t>
  </si>
  <si>
    <t>NASEERABAD</t>
  </si>
  <si>
    <t>COMSATS</t>
  </si>
  <si>
    <t>COMSATS, RADWIND ROAD, LAHORE</t>
  </si>
  <si>
    <t>ASKARI X</t>
  </si>
  <si>
    <t>D. H. A., PHASE VI</t>
  </si>
  <si>
    <t>HARBANSPURA</t>
  </si>
  <si>
    <t>MADN BOULEVARD D. H. A.</t>
  </si>
  <si>
    <t>KHAYABAN E IQBAL D. H. A.</t>
  </si>
  <si>
    <t>LIBERTY ROUNDABOUT GULBERG</t>
  </si>
  <si>
    <t>BAHRIA TOWN</t>
  </si>
  <si>
    <t>D. H. A., PHASE V</t>
  </si>
  <si>
    <t>U. M. T.</t>
  </si>
  <si>
    <t>AKBARI MANDI</t>
  </si>
  <si>
    <t>F. C. C. UNIVERSITY</t>
  </si>
  <si>
    <t>G. C. UNIVERSITY</t>
  </si>
  <si>
    <t>E. M. E. HOUSING SOCIETY</t>
  </si>
  <si>
    <t>DAROGHAWALA</t>
  </si>
  <si>
    <t>KHAYABAN E JINNAH</t>
  </si>
  <si>
    <t>MODEL TOWN LINK ROAD</t>
  </si>
  <si>
    <t>OPPOSITE UCH, MADN BOULEVARD GULBERG</t>
  </si>
  <si>
    <t>76-Z BLOCK, DHA</t>
  </si>
  <si>
    <t>VALENCIA</t>
  </si>
  <si>
    <t>KARIM BLOCK, ALLAMA IQBAL TOWN</t>
  </si>
  <si>
    <t>MUSLIM TOWN MORE, WAHDAT ROAD</t>
  </si>
  <si>
    <t>SUNDAR ROAD</t>
  </si>
  <si>
    <t>SABZAZAR SCHEME</t>
  </si>
  <si>
    <t>COLLEGE ROAD</t>
  </si>
  <si>
    <t>BHATTA CHOWK</t>
  </si>
  <si>
    <t>IBB ALI BLOCK NEW GARDEN TOWN</t>
  </si>
  <si>
    <t>IBB AZAM CLOTH MARKET</t>
  </si>
  <si>
    <t>IBB D. H. A., Z-BLOCK</t>
  </si>
  <si>
    <t>IBB MULTAN ROAD</t>
  </si>
  <si>
    <t>IBB MULTAN ROAD, SCHEME MORE, LAHORE</t>
  </si>
  <si>
    <t>IBB P. I. A., HOUSING SOCIETY</t>
  </si>
  <si>
    <t>IBB EXPO CENTRE</t>
  </si>
  <si>
    <t>IBB EXPO CENTRE, M A JOHAR TOWN, LAHORE</t>
  </si>
  <si>
    <t>IBB REGAL CHOWK</t>
  </si>
  <si>
    <t>IBB REGAL CHOWK, SHAHRAH E QUADD E AZAM</t>
  </si>
  <si>
    <t>IBB SHAD BAGH</t>
  </si>
  <si>
    <t>SHAHJAMAL</t>
  </si>
  <si>
    <t>58-A SUPER MKT. SHAHJAMAL LAHORE</t>
  </si>
  <si>
    <t>0126-A</t>
  </si>
  <si>
    <t>LANDA BAZAR LAHORE</t>
  </si>
  <si>
    <t>SARAFA BAZAR</t>
  </si>
  <si>
    <t xml:space="preserve">MARKET AREA </t>
  </si>
  <si>
    <t>SARAFAZ BAZAR</t>
  </si>
  <si>
    <t>KAMOKE</t>
  </si>
  <si>
    <t>G.T.ROAD</t>
  </si>
  <si>
    <t>G.M.HAFZABAD</t>
  </si>
  <si>
    <t>GHALLAH MANDI</t>
  </si>
  <si>
    <t>RADLWAY ROAD</t>
  </si>
  <si>
    <t>HAFIZABAD</t>
  </si>
  <si>
    <t>FAROOQABAD</t>
  </si>
  <si>
    <t>FAROOQBAD</t>
  </si>
  <si>
    <t>MORE EMINABAD</t>
  </si>
  <si>
    <t>EMINABAD</t>
  </si>
  <si>
    <t xml:space="preserve">GUJRANWALA- CANTT </t>
  </si>
  <si>
    <t>JANDIALA SHER KHAN</t>
  </si>
  <si>
    <t>V.P.O</t>
  </si>
  <si>
    <t>SHEIKHPURA</t>
  </si>
  <si>
    <t xml:space="preserve">JHALLAN </t>
  </si>
  <si>
    <t>JHALLAN</t>
  </si>
  <si>
    <t>M.T.GATE</t>
  </si>
  <si>
    <t>MUHAMMAD TUFADL SHAHEED ROAD</t>
  </si>
  <si>
    <t>MANDIALA WARRADCH</t>
  </si>
  <si>
    <t>K..C WAZIRABAD</t>
  </si>
  <si>
    <t>KUTCHERY CHOWK</t>
  </si>
  <si>
    <t>WAZIRABAD</t>
  </si>
  <si>
    <t>QILA DIDAR SINGH</t>
  </si>
  <si>
    <t>RAHWALI</t>
  </si>
  <si>
    <t>NOWSHERA VIRKAN</t>
  </si>
  <si>
    <t>VPO NOWSHERA VIRKAN, DISTRICT GUJRANWALA</t>
  </si>
  <si>
    <t>NOSHEHRA VIRKAN</t>
  </si>
  <si>
    <t>JALALPUR BHATTIAN</t>
  </si>
  <si>
    <t>O/S KHIALI GATE</t>
  </si>
  <si>
    <t>OUTSIDE KHIALI GATE</t>
  </si>
  <si>
    <t>MURIDKE</t>
  </si>
  <si>
    <t>KHANQAH DOGRAN</t>
  </si>
  <si>
    <t>G.T.ROAD GRW</t>
  </si>
  <si>
    <t>OVERHEAD BRIDGE</t>
  </si>
  <si>
    <t>COLLEGE ROAD GRW</t>
  </si>
  <si>
    <t>ISLADMIA COLLEGE ROAD</t>
  </si>
  <si>
    <t>RASOOL NAGAR</t>
  </si>
  <si>
    <t>BHATTI  DHILWAN</t>
  </si>
  <si>
    <t>LAHORE-SHEIKHPURA ROAD</t>
  </si>
  <si>
    <t>BHATTI DHILLWAN</t>
  </si>
  <si>
    <t>KOT PINDI DAS</t>
  </si>
  <si>
    <t>KOLU TARAR</t>
  </si>
  <si>
    <t>KOLO TARAR</t>
  </si>
  <si>
    <t>JALAL BALLAGGAN</t>
  </si>
  <si>
    <t>JALAL BALAGAN</t>
  </si>
  <si>
    <t>FEROZE WATWAN</t>
  </si>
  <si>
    <t>SHEIIKHPURA- FADSABAD ROAD</t>
  </si>
  <si>
    <t>FEROZ WATTWAN</t>
  </si>
  <si>
    <t>WANDO</t>
  </si>
  <si>
    <t>SATELLITE TOWN GRW</t>
  </si>
  <si>
    <t xml:space="preserve">MADN MARKET </t>
  </si>
  <si>
    <t>SATELLITE TOWN</t>
  </si>
  <si>
    <t>KHIALI SHAHPUR</t>
  </si>
  <si>
    <t>SHARAQPUR SHARIF</t>
  </si>
  <si>
    <t>SHARQPUR SHARIF</t>
  </si>
  <si>
    <t>KOT ABDUL MALIK</t>
  </si>
  <si>
    <t>MANDI FADZABAD</t>
  </si>
  <si>
    <t>NANKANA SAHIB</t>
  </si>
  <si>
    <t>WARBURTON</t>
  </si>
  <si>
    <t>WARBERTON</t>
  </si>
  <si>
    <t>WERBERTON</t>
  </si>
  <si>
    <t>GHAKHAR MANDI</t>
  </si>
  <si>
    <t>KHOKHERKE</t>
  </si>
  <si>
    <t>SIALKOT ROAD</t>
  </si>
  <si>
    <t xml:space="preserve">MANDIALA TADGA </t>
  </si>
  <si>
    <t>MANDIALA TADGA</t>
  </si>
  <si>
    <t>T. KHAJOORWALI</t>
  </si>
  <si>
    <t>TALWANDI KHAJOORWALI</t>
  </si>
  <si>
    <t>TTRUST PLAZA</t>
  </si>
  <si>
    <t>TRUST PLAZA</t>
  </si>
  <si>
    <t>DHONKLE</t>
  </si>
  <si>
    <t>DHAUNKAL</t>
  </si>
  <si>
    <t>MANDI SUKHEKI</t>
  </si>
  <si>
    <t>MANDI SUKHKE</t>
  </si>
  <si>
    <t>ALIPUR CHATHA</t>
  </si>
  <si>
    <t>ALIPUR CHATTA</t>
  </si>
  <si>
    <t>HAFIZABAD ROAD</t>
  </si>
  <si>
    <t>KOT LADHA</t>
  </si>
  <si>
    <t>GUJRANWALA -HAFIZABAD ROAD</t>
  </si>
  <si>
    <t>KOT INAYAT KHAN</t>
  </si>
  <si>
    <t>GONDLANWALA ROAD</t>
  </si>
  <si>
    <t>SAFDARABAD</t>
  </si>
  <si>
    <t>PINDI BHATTIAN</t>
  </si>
  <si>
    <t>CIVIL LINES GRW</t>
  </si>
  <si>
    <t>MUNIR CHOWK</t>
  </si>
  <si>
    <t>JANDIALA BAGHWALA</t>
  </si>
  <si>
    <t>VPO</t>
  </si>
  <si>
    <t>NOSHERA ROAD</t>
  </si>
  <si>
    <t>NOSHEHRA ROAD</t>
  </si>
  <si>
    <t>DISTT. COURTS SKP</t>
  </si>
  <si>
    <t>DISTRICT COURTS ROAD</t>
  </si>
  <si>
    <t>KALASKAY</t>
  </si>
  <si>
    <t>KALASKE</t>
  </si>
  <si>
    <t>SHEIKHUPURA-BALL</t>
  </si>
  <si>
    <t>CIVIL QUARTERS SKP</t>
  </si>
  <si>
    <t>CIVIL QUARTERS ROAD</t>
  </si>
  <si>
    <t>DILAWAR CHEEMA</t>
  </si>
  <si>
    <t>MANDIALI SARAD</t>
  </si>
  <si>
    <t>GUJRANWALA-B.I.S.E.</t>
  </si>
  <si>
    <t>PINDI BYE PASS</t>
  </si>
  <si>
    <t>G.M JABRAN</t>
  </si>
  <si>
    <t>GHALLAH MANDI JABRAN</t>
  </si>
  <si>
    <t>GHALLAH MANDI JABBRAN</t>
  </si>
  <si>
    <t>WAPDA TOWN, GRW</t>
  </si>
  <si>
    <t>MADN MARKET</t>
  </si>
  <si>
    <t xml:space="preserve">RACHNA TOWN  </t>
  </si>
  <si>
    <t>RACHNA TOWN</t>
  </si>
  <si>
    <t>GUJRAWNALA ROAD HFZ</t>
  </si>
  <si>
    <t>PEOPLES COLONY GRW</t>
  </si>
  <si>
    <t>PEOPLES COLONY</t>
  </si>
  <si>
    <t>SHAHEENABAD</t>
  </si>
  <si>
    <t>TATTLAY AALI</t>
  </si>
  <si>
    <t>GUJRANWALA -SHEIKHUPURA ROAD</t>
  </si>
  <si>
    <t>G.T.ROAD ALLAHABAD</t>
  </si>
  <si>
    <t>ALLAHABAD</t>
  </si>
  <si>
    <t>MILLAT TRACTOR SHAHDARA</t>
  </si>
  <si>
    <t>SHAHDARA</t>
  </si>
  <si>
    <t>BATTI CHOWK SHEIKHUPURA</t>
  </si>
  <si>
    <t>NIZAMPUR</t>
  </si>
  <si>
    <t>GUJRANWALA -SIALKOT ROAD</t>
  </si>
  <si>
    <t xml:space="preserve">IB SHERANWALA </t>
  </si>
  <si>
    <t>ISL</t>
  </si>
  <si>
    <t>ISLAMABAD - AABPARA MARKET</t>
  </si>
  <si>
    <t>10 - WALJIS BUILDING, AABPARA MARKET ISLAMABAD.</t>
  </si>
  <si>
    <t xml:space="preserve">ISLAMBAD </t>
  </si>
  <si>
    <t>CAPITAL TERETORY</t>
  </si>
  <si>
    <t>MURREE - JINNAH ROAD</t>
  </si>
  <si>
    <t>OPPOSITE GPO, JINNAH ROAD, THE MALL, MURREE</t>
  </si>
  <si>
    <t>MURREE</t>
  </si>
  <si>
    <t>REHMANABAD RAWALPINDI</t>
  </si>
  <si>
    <t>ROSE ARCADE, 66-A-2, 5TH ROAD, RAWALPINDI.</t>
  </si>
  <si>
    <t>CORPORATE CENTER RAWALPINDI</t>
  </si>
  <si>
    <t>CITY BRANCH RAWALPINDI</t>
  </si>
  <si>
    <t>B-9, ORIENTAL BUILDINHG,BANK SQUARE RAWALPINDI</t>
  </si>
  <si>
    <t>MASSY GATE</t>
  </si>
  <si>
    <t>1459-ADAMJEE ROAD,SADDAR RAWALPINDI</t>
  </si>
  <si>
    <t>WAH CANTT - P.O.F.</t>
  </si>
  <si>
    <t>KHASRA NO. 03/37-ASLAM MRKT. WAH CANTT.</t>
  </si>
  <si>
    <t>WAH CANTT</t>
  </si>
  <si>
    <t>DISTRICT COUNCIL</t>
  </si>
  <si>
    <t>PR-3921,DISTT COUNCIL, RAWALPINDI</t>
  </si>
  <si>
    <t>MADN BAZAR - HARIPUR</t>
  </si>
  <si>
    <t>NO.863/C, SHERANWALA GATE, MADN BAZAR HARIPUR.</t>
  </si>
  <si>
    <t>HARIPUR</t>
  </si>
  <si>
    <t>KHYBAR PAKHTOON KHWA</t>
  </si>
  <si>
    <t>BANNI CHOWK</t>
  </si>
  <si>
    <t>R-422, BANNI CHWOK, RAWALPINDI</t>
  </si>
  <si>
    <t>FADSAL SHAHEED ROAD TAXILA</t>
  </si>
  <si>
    <t>SHOP NO PT-1 NO 1718 FADSAL SHAHEED ROAD TAXILA</t>
  </si>
  <si>
    <t>TAXILA</t>
  </si>
  <si>
    <t>MURREE  ROAD</t>
  </si>
  <si>
    <t>I-168,169, MUSHTAQ HOTEL, COMMITTEE CHOWK, RWP</t>
  </si>
  <si>
    <t>TAXILA - MOHRA SHAH WALI SHAH (HMC)</t>
  </si>
  <si>
    <t>HMC BUILDING, MOHRA SHAH WALI SHAH, TAXILA</t>
  </si>
  <si>
    <t>MOHRA SHAH WALI SHAH</t>
  </si>
  <si>
    <t>HASSAN ABDAL</t>
  </si>
  <si>
    <t>BVI-48/D, MADN BAZAR, HASSANABDAL, ATTOCK DISTT</t>
  </si>
  <si>
    <t>HASSANABDAL</t>
  </si>
  <si>
    <t>KOT NAJIBULLAH DISTT. HARIPUR</t>
  </si>
  <si>
    <t>KHASRA # 4427, KHATA # 1074/1408 MADN HATTAR RD. KOT NAJIBULLAH.</t>
  </si>
  <si>
    <t>KOT NAJEEBULLAH</t>
  </si>
  <si>
    <t>ABBOTTABAD - MANSEHRA ROAD</t>
  </si>
  <si>
    <t>SHOP NO.567, AL-YOUSAF PLAZA, MANSEHRA RD. ABBTT</t>
  </si>
  <si>
    <t>ABBOTTABAD</t>
  </si>
  <si>
    <t>ISLAMABAD - QUADD-E-AZAM UNIVERSITY</t>
  </si>
  <si>
    <t>QUADD-E-AZAM UNIVERSITY ISLAMABAD</t>
  </si>
  <si>
    <t>ISLAMABAD - I-9  INDUSTRIAL AREA</t>
  </si>
  <si>
    <t xml:space="preserve">SERVICE ROAD 9TH AVENUE, INDUSTRIAL AREA, NEAR 7 UP CHOWK I - 9 ISLAMABAD </t>
  </si>
  <si>
    <t>PANIAN</t>
  </si>
  <si>
    <t xml:space="preserve">PANIAN CHOWK NEAR POLICE CHOWKI KH. NO 2409 G.T ROAD PANIAN DISTT.HARIPUR </t>
  </si>
  <si>
    <t>KUTHIALA</t>
  </si>
  <si>
    <t>KHASRA NO.3137/1974, PO KUTHIALA ABBOTABAD</t>
  </si>
  <si>
    <t>JARED</t>
  </si>
  <si>
    <t>KHASRA NO.1167, VILLAGE &amp;  PO SAME , JARED</t>
  </si>
  <si>
    <t>MANSEHRA</t>
  </si>
  <si>
    <t>KAGHAN</t>
  </si>
  <si>
    <t>POST OFFICE &amp; VILL. KAGHAN, DISTT.MANSERA</t>
  </si>
  <si>
    <t>AJMERA</t>
  </si>
  <si>
    <t>KHASRA NO.951, AJMERA DISTT., BATAGRAM,</t>
  </si>
  <si>
    <t>BATTAGRAM</t>
  </si>
  <si>
    <t xml:space="preserve">SERVICES THE MALL  </t>
  </si>
  <si>
    <t>274-PESHWAR ROAD 'OLD SUPREME COURT BLDG. RWP</t>
  </si>
  <si>
    <t>ABBOTTABAD - JINNAH ROAD</t>
  </si>
  <si>
    <t>CANTT. BOARD, SHOP NO.112, BLOCK IV  ABBOTTABAD</t>
  </si>
  <si>
    <t>NARANKARI BAZAR</t>
  </si>
  <si>
    <t>W-352/353,NARANKARI BAZAR, RAWALPINDI</t>
  </si>
  <si>
    <t>ISLAMABAD - SECRETARIATE  "A" BLOCK</t>
  </si>
  <si>
    <t>PAK SECTT., 'A' BLOCK ISLAMABAD</t>
  </si>
  <si>
    <t>LIAQUAT  ROAD</t>
  </si>
  <si>
    <t>G-238 LIAQUAT ROAD, RAWALPINDI</t>
  </si>
  <si>
    <t>HAZRO</t>
  </si>
  <si>
    <t>B-1-285, BANK ROAD,HAZRO DISTT.ATTOCK</t>
  </si>
  <si>
    <t>ISLAMABAD - FOREIGN AFFADRS BUILDING</t>
  </si>
  <si>
    <t>FOREIGN AFFADRS BLDG., ISLAMABAD</t>
  </si>
  <si>
    <t>GHORE GHUSHTI</t>
  </si>
  <si>
    <t>MOHALLA OLD GANDAM MANDI, GHOUR GUSHTI,ATOCK</t>
  </si>
  <si>
    <t>GHOUR GHASHTI</t>
  </si>
  <si>
    <t xml:space="preserve"> SKARDU</t>
  </si>
  <si>
    <t>34/1/2/3 CHOWK YADGAR, SKARDU,NA.</t>
  </si>
  <si>
    <t>SKARDU</t>
  </si>
  <si>
    <t>GILGIT-BALTISTAN</t>
  </si>
  <si>
    <t>DHOKE KHU KHAMA</t>
  </si>
  <si>
    <t>412-2,MADN BAZAR, DHOKE KHU KAMA,TENCH BHATTA RWP</t>
  </si>
  <si>
    <t xml:space="preserve">P.A.F CHAKLALA </t>
  </si>
  <si>
    <t xml:space="preserve">SHAHEEEN COMPLEX, PAF BASE CHAKLALA,RWP </t>
  </si>
  <si>
    <t>B-1255,COMMERCIAL CENTRE, SATELLITE TOWN,RWP</t>
  </si>
  <si>
    <t>DEVAL UPPER</t>
  </si>
  <si>
    <t>KHASRA #. 1876, KHEWAT # 715, KHATUNI # 1006, MADN BAZAR DEVEL UPPER,TEH MURREE.</t>
  </si>
  <si>
    <t xml:space="preserve">DEWAL </t>
  </si>
  <si>
    <t>LAWRENCEPUR</t>
  </si>
  <si>
    <t>LAWRENCEPUR WOOLLEN MILLS,DISTT ATTOCK</t>
  </si>
  <si>
    <t>TARBELA TOWNSHIP SEC-4</t>
  </si>
  <si>
    <t>PLOT # 173, MADN CHOWK, TARBELA TOWNSHIP, SECTOR 4, HARIPUR</t>
  </si>
  <si>
    <t>KHALABAT</t>
  </si>
  <si>
    <t>SIHALA</t>
  </si>
  <si>
    <t>KHEWAT #.759, KHATOONI # 1536, KHASRA # 5451/1362SIHALA DISTT., ISLAMABAD</t>
  </si>
  <si>
    <t xml:space="preserve">SIHALA </t>
  </si>
  <si>
    <t>MORGAH RAWALPINDI</t>
  </si>
  <si>
    <t>ATTOCK HOUSE, ATTOCK OIL REFINARY, MORGAH RAWALPINDI</t>
  </si>
  <si>
    <t>ASGHAR MALL</t>
  </si>
  <si>
    <t>M-1900, ASGHAR MALLCHOWK,RAWALPINDI</t>
  </si>
  <si>
    <t>CHOUR HARPAL</t>
  </si>
  <si>
    <t>351-HAFIZ PLAZA,PESHAWAR ROAD, RAWALPINDI</t>
  </si>
  <si>
    <t>KAGHAN ROAD BALAKOT</t>
  </si>
  <si>
    <t xml:space="preserve">KHASRA NO.1068, BALAKOT, DISTT. MANSEHRA </t>
  </si>
  <si>
    <t>BALAKOT</t>
  </si>
  <si>
    <t>LALKURTI BR</t>
  </si>
  <si>
    <t>226-A, KHADUM HUSSADN ROAD, RAWALPINDI</t>
  </si>
  <si>
    <t>HAVELIAN - MADN BAZAR</t>
  </si>
  <si>
    <t>PROPERTY NO.2327-2328 MADN BAZAR HAVELIAN</t>
  </si>
  <si>
    <t>HAVELIAN</t>
  </si>
  <si>
    <t>ATTOCK CITY</t>
  </si>
  <si>
    <t xml:space="preserve">22 &amp; 23 A-BLOCK, CHOWK FOWARA,MADN BAZAR, ATTOCK </t>
  </si>
  <si>
    <t>CORPORATE CENTER ISLAMABAD</t>
  </si>
  <si>
    <t>GROUND FLOOR HBL TOWER, BLUE AREA ISLAMABAD</t>
  </si>
  <si>
    <t>SHERWAN KHURD</t>
  </si>
  <si>
    <t>KHASRA NO.624, PO SHERWAN KHURD TEHSIL ABBOTTABAD</t>
  </si>
  <si>
    <t>SHAHI BEVERAGES (PIND PARACHA)</t>
  </si>
  <si>
    <t xml:space="preserve">COCA COLA FACTORY BLDG, PIND PARACHA </t>
  </si>
  <si>
    <t>PIND PARACHA</t>
  </si>
  <si>
    <t>WAH CANTT - NAWABABAD</t>
  </si>
  <si>
    <t>NAWABABAD (G.T.ROAD)  WAH CANTT</t>
  </si>
  <si>
    <t>WAH</t>
  </si>
  <si>
    <t>TURNOL</t>
  </si>
  <si>
    <t>KHASRA # 665, VILLAGE TURNOL DISTT., ISLAMABAD</t>
  </si>
  <si>
    <t>MADN ADRPORT RD</t>
  </si>
  <si>
    <t>497-MADN ADRPORT ROAD, JHANDA CHICHI,RWP</t>
  </si>
  <si>
    <t>MALAK MALA</t>
  </si>
  <si>
    <t>VILL &amp; PO MALAK MALA, TEHSIL HAZRO, DISTT. ATTOCK</t>
  </si>
  <si>
    <t>DT-182, CHIRAH ROAD,  SADIQABAD,RAWALPINDI</t>
  </si>
  <si>
    <t>PINDORA</t>
  </si>
  <si>
    <t>CA-1,SADD PUR ROAD, PINDORA RAWALPINDI</t>
  </si>
  <si>
    <t>FATEH JANG</t>
  </si>
  <si>
    <t>THANA ROAD NEAR BOYS HIGH SCHOOL , FATEH JHANG,ATTOCK</t>
  </si>
  <si>
    <t>BISHAM</t>
  </si>
  <si>
    <t>KHASRA NO.1695-96 MADN BAZAR BISHAM</t>
  </si>
  <si>
    <t>SHANGLA</t>
  </si>
  <si>
    <t>A BLOCK ST.TOWN</t>
  </si>
  <si>
    <t>92-A, BAQAD ARCADE 6TH RD A-BLOCK S/TOWN RWP.</t>
  </si>
  <si>
    <t>ISLAMABAD - SECRETARIATE  "Q" BLOCK</t>
  </si>
  <si>
    <t>PAK SECTT., 'Q' BLOCK ISLAMABAD</t>
  </si>
  <si>
    <t>KASHMIR ROAD</t>
  </si>
  <si>
    <t>29-KASHMIR ROAD,RAWALPINDI</t>
  </si>
  <si>
    <t>G.H.Q. RAWALPINDI</t>
  </si>
  <si>
    <t>GHQ,PAK ARMY, RAWALPINDI</t>
  </si>
  <si>
    <t>FADZABAD</t>
  </si>
  <si>
    <t>NATIONAL BUSINESS CENTRE K-752 GULSHAN DADAN KHA,MURREE ROAD RWP</t>
  </si>
  <si>
    <t>DHERI HASSAN ABAD</t>
  </si>
  <si>
    <t>K-1568,MADN BAZAR DHERI HASSANABAD, RAWALPINDI</t>
  </si>
  <si>
    <t>MOHARA NAGYAL</t>
  </si>
  <si>
    <t>KHASRA NO.2714,MORA NAGYAL SAWAN CAMP RWP.</t>
  </si>
  <si>
    <t>KAMALABAD</t>
  </si>
  <si>
    <t>KHASRA # 1026 NEAR KAMAL ABAD CHOWK, WALEED PLAZA DHAMIAL ROAD RAWALPINDI.</t>
  </si>
  <si>
    <t>GAHKUCH</t>
  </si>
  <si>
    <t>KHASRA # 570 MADN BAZAR, GAHKUCH, DISTT.GHIZAR.</t>
  </si>
  <si>
    <t>GHIZER</t>
  </si>
  <si>
    <t xml:space="preserve">ISLAMABAD - G - 15 MARKAZ </t>
  </si>
  <si>
    <t>PLOT # 43, MARKAZ G - 15 ISLAMABAD</t>
  </si>
  <si>
    <t>ISLAMABAD - F-6   SUPER MARKET</t>
  </si>
  <si>
    <t xml:space="preserve">BLOCK 16, F/6 SUPER MARKET </t>
  </si>
  <si>
    <t>KARORE</t>
  </si>
  <si>
    <t>KHASRA NO.2094, VILL. &amp; PO KARORE, TEHSIL KOTLI SATTIAN DISTT. RWP</t>
  </si>
  <si>
    <t>BAFFA</t>
  </si>
  <si>
    <t>KHASRA NO.3977 BAJNA RD , BAFFATEHSIL &amp; DISTT.MANSEHRA.</t>
  </si>
  <si>
    <t>HATTAR</t>
  </si>
  <si>
    <t>KHASRA NO.1471, VILL. &amp; PO SAME HATTAR</t>
  </si>
  <si>
    <t>ALIPUR FARASH</t>
  </si>
  <si>
    <t>KHASRA NO.209/53, MADINA TOWN ALIPUR FRASH</t>
  </si>
  <si>
    <t>ALIPUR</t>
  </si>
  <si>
    <t>OUGHI BAZAR</t>
  </si>
  <si>
    <t xml:space="preserve">KHASRA NO.2761 - 2433 - 452, KHATA NO.1, SHERGARH RD. OUGHI </t>
  </si>
  <si>
    <t>OUGHI</t>
  </si>
  <si>
    <t>BUNJI</t>
  </si>
  <si>
    <t>HBL, VILLAGE BUJI,GILGIT-BALTISTAN</t>
  </si>
  <si>
    <t>ASTORE</t>
  </si>
  <si>
    <t>HARIPUR - HAMAYUN COMPLEX</t>
  </si>
  <si>
    <t>KHASRA NO.456, HUMAYUN COMPLEX, DERVESH CHUNGI  HARIPUR.</t>
  </si>
  <si>
    <t xml:space="preserve">SANGJANI-MADN BAZAR </t>
  </si>
  <si>
    <t>KHASRA NO.484, KHATA NO.1034, MADN BAZAR, SANGJANI.</t>
  </si>
  <si>
    <t>SANGJANI</t>
  </si>
  <si>
    <t>GHAMBIR</t>
  </si>
  <si>
    <t>KHASRA NO.480/1, GHAMBIR DISTT.ABBOTTABAD</t>
  </si>
  <si>
    <t>ATTOCK CANTT</t>
  </si>
  <si>
    <t>1050-3 SIRSYED ROAD , ATTOCK CANTT</t>
  </si>
  <si>
    <t>SHIGAR BAZAR</t>
  </si>
  <si>
    <t>SHIGAR BAZAR, SKARDU, GILGIT-BALTISTAN</t>
  </si>
  <si>
    <t>SHIGAR</t>
  </si>
  <si>
    <t>GAMBA</t>
  </si>
  <si>
    <t>HBL VILL&amp; PO GHAMBA GILGIT-BALTISTAN</t>
  </si>
  <si>
    <t>ISLAMABAD - H-9   SHALIMAR RECORDING</t>
  </si>
  <si>
    <t>SHALIMAR REC. CO. BLDG. H/9 ISLAMABAD</t>
  </si>
  <si>
    <t>BANDI SEERAN</t>
  </si>
  <si>
    <t>KHASRA NO.616, VILL. &amp; PO BANDI SEERAN HARIPUR</t>
  </si>
  <si>
    <t>ISLAMABAD - PTV HEADQUARTERS</t>
  </si>
  <si>
    <t>PTV HEADQUARTERS BLDG. ISLAMABAD</t>
  </si>
  <si>
    <t>PAC KAMRA CANTT</t>
  </si>
  <si>
    <t>MRF-PSI BLDG, PAC KAMRA, ATTOCK</t>
  </si>
  <si>
    <t>P.A.F.   BASE LOWER TOPA</t>
  </si>
  <si>
    <t xml:space="preserve">PAF BASE LOWER TOPA, TEHSIL MURREE </t>
  </si>
  <si>
    <t>LOWER TOPA</t>
  </si>
  <si>
    <t>ISLAMABAD - G-9/4   IND. &amp; TRADING CENTRE</t>
  </si>
  <si>
    <t xml:space="preserve">PLOT NO.62, I &amp; T CENTRE, G/9-4 </t>
  </si>
  <si>
    <t>LT.ENGINERING BUILDING (DHOKE SHAH GHARIB)</t>
  </si>
  <si>
    <t>LT. ENGG. BLDG MADN HAZARA ROAD HASSANABADAL.</t>
  </si>
  <si>
    <t>DHOKE SHAH GHARIB</t>
  </si>
  <si>
    <t>CHIRAH CHOWK</t>
  </si>
  <si>
    <t>KHASRA NO.247, CHIRAH CHOWK LEHTARAR ROAD ISD</t>
  </si>
  <si>
    <t>CHIRAH</t>
  </si>
  <si>
    <t>UNIVERSITY OF ENGG. &amp; TECHNOLOGY-TAXILA</t>
  </si>
  <si>
    <t>UNIVERSITY OF ENGG., &amp; TECH. BUILDING TAXILA</t>
  </si>
  <si>
    <t>DANDAD BAZAR</t>
  </si>
  <si>
    <t>KHASRA NO.1528/1529, DABDAD BAZAR</t>
  </si>
  <si>
    <t>DANDAD</t>
  </si>
  <si>
    <t>MURREE - KASHMIRI BAZAR</t>
  </si>
  <si>
    <t>KASHMIRI BAZAR P.C.BHORBAB ROAD TEHSIL, MURREE</t>
  </si>
  <si>
    <t>KAHIYAH</t>
  </si>
  <si>
    <t>SINGAL .</t>
  </si>
  <si>
    <t>KHASRA # 32VILL.SINGAL , DISTT. GHIZAR,. GILGIT-BALTISTAN</t>
  </si>
  <si>
    <t>SINGAL PUNYAL</t>
  </si>
  <si>
    <t>ISLAMABAD - SUPREME COURT BUILDING</t>
  </si>
  <si>
    <t>SUPREME COURT BLDG. ISLAMABAD</t>
  </si>
  <si>
    <t>MANSEHRA - SHINKIARI ROAD</t>
  </si>
  <si>
    <t>NEAR SABZI MANDI, SHINKIARI ROAD MANSEHRA</t>
  </si>
  <si>
    <t>ABBOTTABAD - LINK ROAD</t>
  </si>
  <si>
    <t>KHASRA NO.2809 LINK ROAD ABBOTABAD</t>
  </si>
  <si>
    <t>ISLAMABAD - FEDERAL B.I.S.E.</t>
  </si>
  <si>
    <t>FBISE BLDG., SECTOR H/8-4, ISLAMABAD</t>
  </si>
  <si>
    <t>BHARA KAHU DISTT. ISLAMABAD</t>
  </si>
  <si>
    <t>ZAFAR PALZA, MADN MURREE HIGHWAY NEAR BHARA KAHU CHOWK, ISLAMABAD</t>
  </si>
  <si>
    <t>BHARA KAHU</t>
  </si>
  <si>
    <t>KHAYA-BAN-SIR SYED</t>
  </si>
  <si>
    <t>PLOT NO.164/A SECTOR-1 MADN DOUBLE ROAD KHYA BAN-SIR SYED</t>
  </si>
  <si>
    <t>F-11 MARKAZ  ISLAMABAD</t>
  </si>
  <si>
    <t>SHOP # 1 TO 8 GROUND FLOOR, ALKARAM CENTRE,F/11 MARKAZ ISLAMABAD</t>
  </si>
  <si>
    <t>I-8 MARKAZ ANEEQ PLAZA, ISLAMABAD</t>
  </si>
  <si>
    <t>F-10, MARKAZ, ISLAMABAD</t>
  </si>
  <si>
    <t>PLAZA 5-C, F-10 MARKAZ  ISLAMABAD</t>
  </si>
  <si>
    <t>ADIYALA ROAD, RAWALPINDI</t>
  </si>
  <si>
    <t>KHASRA # 432/1202/31313/1314, MOUZA KALYAL, GULSHAN-E-ABAD, ADIYALA ROAD RAWALPINDI</t>
  </si>
  <si>
    <t>G -10, MARKAZ, ISLAMABAD</t>
  </si>
  <si>
    <t>20-E, CAPITAL CITY CENTER PLAZA, G-10, MARKAZ, ISLAMABAD</t>
  </si>
  <si>
    <t xml:space="preserve">F-8 MARKAZ, ISLAMABAD </t>
  </si>
  <si>
    <t xml:space="preserve">8 - C, SHAWADZ CENTER, F - 8 MARKAZ, ISLAMABAD </t>
  </si>
  <si>
    <t xml:space="preserve">NUST, H-12, ISLAMABAD </t>
  </si>
  <si>
    <t xml:space="preserve">NUST CAMPUS, SECTOR H-12, ISLAMABAD </t>
  </si>
  <si>
    <t>PAF ADR HEADQUARTERS, E-9 ISLAMABAD</t>
  </si>
  <si>
    <t>COMMERCIAL SUB-CENTER, BAHRIA TOWN, DHA, ISLAMABAD</t>
  </si>
  <si>
    <t>BLOCK # 8, SECTOR F, BUSINESS BAY, BAHRIA TOWN, DHA, PHASE-I, ISLAMABAD</t>
  </si>
  <si>
    <t>SECTOR G-13 BRANCH ISLAMABAD</t>
  </si>
  <si>
    <t>SHOP # 1, 2, 5 &amp; 6 PLOT NO. 07-C, BAZAR NO. 8, BARKAT PLAZA, SECTOR G-13, ISLAMABAD</t>
  </si>
  <si>
    <t>ISLAMABAD - SERENA BUSINESS COMPLEX</t>
  </si>
  <si>
    <t xml:space="preserve">LEVEL 1, SERENA BUSINESS COMPLEX, G-5/1 ISLAMABAD </t>
  </si>
  <si>
    <t>CHILLAS BRANCH DISTRICT DIAMER</t>
  </si>
  <si>
    <t>DC CHOWK, MADN BAZAR, CHILLAS, DISTRICT DIAMER</t>
  </si>
  <si>
    <t>CHILLAS</t>
  </si>
  <si>
    <t>DIAMER</t>
  </si>
  <si>
    <t>KHAPLU BRANCH DISTRICT GHANCHEY</t>
  </si>
  <si>
    <t xml:space="preserve">VILLAGE KHAPLU, DISTRICT GHANCHEY </t>
  </si>
  <si>
    <t>KHAPLU</t>
  </si>
  <si>
    <t>GHANCHEY</t>
  </si>
  <si>
    <t xml:space="preserve">PWD-PAKISTAN TOWN BRANCH ISLAMABAD </t>
  </si>
  <si>
    <t xml:space="preserve">PLOT # 17-A, MADN PWD ROAD, PAKISTAN TOWN SECTOR O-9, ZONE V, ISLAMABNAD </t>
  </si>
  <si>
    <t xml:space="preserve">E - 11 BRANCH ISLAMABAD </t>
  </si>
  <si>
    <t xml:space="preserve">PLOT # 21, GROUND FLOOR, GHOUSIA PLAZA, MULTI PROFESSIONAL HOUSING SOCIETY, SECTOR E - 11 ISLAMABAD </t>
  </si>
  <si>
    <t xml:space="preserve">RAFAY MALL BRANCH RAWALPINDI </t>
  </si>
  <si>
    <t xml:space="preserve">SHOP # 4, RAFAY MALL, PESHAWAR ROAD RAWALPINDI </t>
  </si>
  <si>
    <t xml:space="preserve">NARC BRANCH ISLAMABAD </t>
  </si>
  <si>
    <t>NARC BUILDING PARK ROAD CHAK SHAHZAD ISLAMABAD</t>
  </si>
  <si>
    <t>ALIABAD BRANCH DISTRICT HUNZA</t>
  </si>
  <si>
    <t>ASHRAF SHOPPING MALL, KARAKORAM HIGHWAYS, ALIABAD, DISTRICT HUNZA</t>
  </si>
  <si>
    <t>HUNZA-ALIABAD</t>
  </si>
  <si>
    <t>HUNZA</t>
  </si>
  <si>
    <t>AAMIR PLAZA BLUE AREA ISLAMABAD</t>
  </si>
  <si>
    <t>94-WEST, GROUND FLOOR, AAMIR PLAZA, BLUE AREA, JINNAH AVENUE ISLAMABAD</t>
  </si>
  <si>
    <t>ADAMJEE ROAD RAWALPINDI</t>
  </si>
  <si>
    <t>168-D, ADAMJEE ROAD ADJACENT 5 SARKI PETROL PUMP, RAWALPINDI</t>
  </si>
  <si>
    <t>CENTAURUS MALL ISLAMABAD</t>
  </si>
  <si>
    <t>PLOT # 1, SHOP # 214, 2ND FLOOR, CENTAURUS MALL, JINNAH AVENUE, BLUE AREA ISLAMABAD</t>
  </si>
  <si>
    <t>ZAMAN PLAZA ABBOTTABAD</t>
  </si>
  <si>
    <t>PLOT # 4/4/8714 ZAMAN PLAZA, GROUND FLOOR, ADJACENT AYUB MEDICAL COLLEGE, MANDIAN, MANSEHRA ROAD ABBOTTABAD</t>
  </si>
  <si>
    <t>SOST, CHINA BORDER</t>
  </si>
  <si>
    <t>KHASRA # 20, KHYBER MARKET, KARAKORAM HIGHWAY, SOST, CHINA BORDER, TEHSIL GOJAL, DISTRICT HUNZA NAGAR, GILGIT-BALTISTAN</t>
  </si>
  <si>
    <t>SOST</t>
  </si>
  <si>
    <t>HUNZA NAGAR</t>
  </si>
  <si>
    <t>ISLAMABAD - DIPLOMATIC ENCLAVE</t>
  </si>
  <si>
    <t>PLOT # 3-WH, CHUGHTAD PLAZA, DIPLOMATIC ENCLAVE G-5 ISLAMABAD</t>
  </si>
  <si>
    <t>DHA PHASE II ISLAMABAD</t>
  </si>
  <si>
    <t>PLOT # 28, SECTOR E, MADN JINNAH BULEWARD, DHA PHASE II, ISLAMABAD</t>
  </si>
  <si>
    <t>BAHRIA CIVIC CENTER ISLAMABAD</t>
  </si>
  <si>
    <t xml:space="preserve">PLOT # 180, BLOCK D, MADN BOULEVARD, BAHRIA CIVIC CENTER ISLAMABAD </t>
  </si>
  <si>
    <t>KARACHI COMPANY G=9 ISLAMABAD</t>
  </si>
  <si>
    <t>PLOT # 29, SHOP # 19,20,21, AWAMI TRADE CENTER G-9 KARACHI COMPANY ISLAMABAD</t>
  </si>
  <si>
    <t>PATRIATA NEW MURREE</t>
  </si>
  <si>
    <t xml:space="preserve">KHASRA # 622/2/4750/2520, PATRIATA NEW MURREE, NEAR CHADR LIFT, GULEHRA GALI MURREE, TEHSIL MURREE, DSITRICT RAWALPINDI </t>
  </si>
  <si>
    <t xml:space="preserve">COMSATS ISLAMABAD </t>
  </si>
  <si>
    <t xml:space="preserve">ACADEMIC BLOCK, NEW CAMPUS, COMSATS ISNTITUTE OF INFORMATION TECHNOLOGY, CHAK SHAHZAD, ISLAMABAD </t>
  </si>
  <si>
    <t>COLLEGE ROAD F - 7 ISLAMABD</t>
  </si>
  <si>
    <t>Plot # 13-C, College RoAD, F - 7 Markaz IslamabAD</t>
  </si>
  <si>
    <t>GPO CHOWK HADDER ROAD RAWALPINDI</t>
  </si>
  <si>
    <t>Plot # 7 &amp; 7-A, HADder RoAD, Rawalpindi Cantt</t>
  </si>
  <si>
    <t>GHOURI TOWN ISLAMABAD</t>
  </si>
  <si>
    <t>3-C, PHASE V, MADN BOULEVARD, GHOURI TOWN ISLAMABAD</t>
  </si>
  <si>
    <t>GOLRA MORE ISLAMABAD</t>
  </si>
  <si>
    <t>GROUND FLOOR CORPORATE CENTRO, LINK GOLRA ROAD, NEAR GOLRA MORE ISLAMABAD</t>
  </si>
  <si>
    <t>LALA RUKH WAH CANTT</t>
  </si>
  <si>
    <t>PROPERTY # 1/16, HOSPITAL ROAD, NEAR ASLAM MARKET, BASTI LALA RUKH, WAH CANTT, TEHSIL TAXILA, DISTRICT RAWALPINDI</t>
  </si>
  <si>
    <t>RANGE ROAD RAWALPINDI</t>
  </si>
  <si>
    <t>KHAN PLAZA, MADN SHALLEY VALLEY CHOWK, RANGE ROAD  RAWALPINDI</t>
  </si>
  <si>
    <t>ALAMDAR CHOWK SKARDU</t>
  </si>
  <si>
    <t>KHASRA # 17128/649, HASNADN NAGAR, ALAMDAR CHOWK, SKARDU</t>
  </si>
  <si>
    <t>KURI ROAD ISLAMABAD</t>
  </si>
  <si>
    <t>AL FAROOQ PLAZA, MADN KURI ROAD, OFF PARK ROAD, ISLAMABAD</t>
  </si>
  <si>
    <t>I &amp; T CENTER G - 8 ISLAMABAD</t>
  </si>
  <si>
    <t>PLOT # 39, I &amp; T CENTER G - 8 ISLAMABAD</t>
  </si>
  <si>
    <t>NEW ISLAMABAD ADRPORT</t>
  </si>
  <si>
    <t>ADMN. BLOCK, NEW ADRPORT PROJECT OFFICE, ISLAMABAD</t>
  </si>
  <si>
    <t>BAHRIA ENCLAVE ISLAMABAD</t>
  </si>
  <si>
    <t>PLOT # 3, URBAN BOULEVARD, DEVINE ARCADE, BAHRIA ENCALVE ISLAMABAD</t>
  </si>
  <si>
    <t>G - 11 MARKAZ ISLAMABAD</t>
  </si>
  <si>
    <t>PLOT # 33, SHOP # 3-6, MARKAZ G-11 ISLAMABAD</t>
  </si>
  <si>
    <t>I - 10 MARKAZ ISLAMABAD</t>
  </si>
  <si>
    <t>PLOT # 3-J, BISMILLAH PLAZA, I - 10 MARKAZ ISLAMABAD</t>
  </si>
  <si>
    <t>ISLAMABAD - ISLAMIC UNIVERSITY</t>
  </si>
  <si>
    <t>NEW CAMPUS - INTERNATIONAL ISLAMIC UNIVERSITY ISLAMABAD</t>
  </si>
  <si>
    <t>ISLAMIC BANKING CIVIC CENTER BRANCH ISLAMABAD</t>
  </si>
  <si>
    <t xml:space="preserve">CDA CIVIC CENTER , BLOCK NO. 20, G-6 MARKAZ ISLAMABAD </t>
  </si>
  <si>
    <t>IB - RATTA AMRAL</t>
  </si>
  <si>
    <t>A-294, KASHMIRI BAZAR, RATTA AMRAL,R'PINDI</t>
  </si>
  <si>
    <t>IB - F-10 BRANCH ISLAMABAD</t>
  </si>
  <si>
    <t>GONDAL PLAZA, PLOT # I-O, F-10 MARKAZ ISLAMABAD</t>
  </si>
  <si>
    <t>IB - HADDER ROAD RAWALPINDI</t>
  </si>
  <si>
    <t>53/11, HADDER ROAD, NEAR CIROZ CINEMA, RAWALPINDI CANTT</t>
  </si>
  <si>
    <t>IB - GULZAR-E-QUADD RAWALPINDI</t>
  </si>
  <si>
    <t>PLOT # 490-491, RADLWAY SCHEME # 9, GULZAR-E-QUADD, RAWALPINDI</t>
  </si>
  <si>
    <t xml:space="preserve">IB - CHAKLALA SCHEME III RAWALPINDI </t>
  </si>
  <si>
    <t xml:space="preserve">PLOT # B-17, 17/1-2, CHAKLALA SCHEME III RAWALPINDI </t>
  </si>
  <si>
    <t>IB - KHANNA PUL ISLAMABAD</t>
  </si>
  <si>
    <t>KHASRA # 1274, 1584, 1557, ALHAJ CHOUDHRY BAHADAR KHAN PLAZA, LEHTRAR ROAD NEAR KHANNA PUL ISLAMABAD</t>
  </si>
  <si>
    <t>BUREWALA - VEHARI BAZAR</t>
  </si>
  <si>
    <t>BUREWALA</t>
  </si>
  <si>
    <t>VEHARI</t>
  </si>
  <si>
    <t>KASUR - RADLWAY ROAD</t>
  </si>
  <si>
    <t>RADLWAY ROAD KASUR</t>
  </si>
  <si>
    <t>CHICHAWATNI - GRADN MARKET</t>
  </si>
  <si>
    <t>GRADN MARKET CHICHAWATNI</t>
  </si>
  <si>
    <t>CHICHAWATNI</t>
  </si>
  <si>
    <t>SAHIWAL - GRADN MARKET</t>
  </si>
  <si>
    <t>GRADN MARKET SAHIWAL</t>
  </si>
  <si>
    <t>PATTOKI</t>
  </si>
  <si>
    <t>ALLAMA IQBAL ROAD PATTOKI</t>
  </si>
  <si>
    <t>ARIFWALA - JINNAH CHOWK</t>
  </si>
  <si>
    <t>JINNAH CHOWK ARIFWALA</t>
  </si>
  <si>
    <t>ARIFWALA</t>
  </si>
  <si>
    <t>PAKPATAN</t>
  </si>
  <si>
    <t>PAKPATTAN - MANDI ROAD</t>
  </si>
  <si>
    <t>MANDI ROAD PAKPATTAN</t>
  </si>
  <si>
    <t>PAKPATTAN</t>
  </si>
  <si>
    <t>CHAK NO.7/14-L (IQBAL NAGAR)</t>
  </si>
  <si>
    <t>IQBAL NAGAR</t>
  </si>
  <si>
    <t>YOUSAFWALA</t>
  </si>
  <si>
    <t>QADIRABAD</t>
  </si>
  <si>
    <t>BUNGA HAYAT</t>
  </si>
  <si>
    <t>SHEIKH FAZIL</t>
  </si>
  <si>
    <t>SHEIKH FAZIL, CHICHAWATNI</t>
  </si>
  <si>
    <t>OKARA - AKBAR ROAD</t>
  </si>
  <si>
    <t>AKBAR ROAD OKARA</t>
  </si>
  <si>
    <t>CHAK NO.134/16-L</t>
  </si>
  <si>
    <t>CHAK NO.134/16-L MOHSIN WAL</t>
  </si>
  <si>
    <t>CHAK NO. 134/16-L</t>
  </si>
  <si>
    <t>MIAN CHANNU</t>
  </si>
  <si>
    <t>KHANEWAL</t>
  </si>
  <si>
    <t>CHOWK SIKANDAR</t>
  </si>
  <si>
    <t>MOUZA JUNGPUR</t>
  </si>
  <si>
    <t>MOUZA JUNGPUR OKARA</t>
  </si>
  <si>
    <t xml:space="preserve">MOUZA JUNGPUR </t>
  </si>
  <si>
    <t>MIAN CHANNU - MADN BAZAR</t>
  </si>
  <si>
    <t>MADN BAZAR MIAN CHANNU</t>
  </si>
  <si>
    <t>DEPALPUR</t>
  </si>
  <si>
    <t>CHAK NO.45/12-L</t>
  </si>
  <si>
    <t>CHAK NO.45/12-L CHICHAWATNI</t>
  </si>
  <si>
    <t>CHAK NO 45/12-L</t>
  </si>
  <si>
    <t>RANALA KHURD</t>
  </si>
  <si>
    <t>GHALLA MANDI RANALA KHURD</t>
  </si>
  <si>
    <t>CHAK NO.91/6.R</t>
  </si>
  <si>
    <t>GAGGO</t>
  </si>
  <si>
    <t>GHALLA MANDI GAGGO</t>
  </si>
  <si>
    <t>KHUDIAN KHAS</t>
  </si>
  <si>
    <t>NOOR SHAH</t>
  </si>
  <si>
    <t>GAMBER (OKARA CANTT)</t>
  </si>
  <si>
    <t>SAHIWAL - KOT KHADIM ALI</t>
  </si>
  <si>
    <t>KOT KHADIM ALI SAHIWAL</t>
  </si>
  <si>
    <t>MACHIANWALA</t>
  </si>
  <si>
    <t>ADDA MACHIANWALA</t>
  </si>
  <si>
    <t>CHICHAWANTI - MADIN CHOWK</t>
  </si>
  <si>
    <t>MADINA CHOWK CHICHAWATNI</t>
  </si>
  <si>
    <t>OKARA - GOLE CHOWK</t>
  </si>
  <si>
    <t>GOLE CHOWK OKARA</t>
  </si>
  <si>
    <t>KANGANPUR</t>
  </si>
  <si>
    <t>CHAK NO.105/15-L (VANJARI)</t>
  </si>
  <si>
    <t>CHAK NO. 105/15-L</t>
  </si>
  <si>
    <t>MALKA HANS</t>
  </si>
  <si>
    <t>CHAK NO.120/9-L</t>
  </si>
  <si>
    <t>AKHTARABAD</t>
  </si>
  <si>
    <t>PHOOL NAGAR  (BHAD PHERU)</t>
  </si>
  <si>
    <t>BUREWALA - ARIF BAZAR</t>
  </si>
  <si>
    <t>ARIF BAZAR BUREWALA</t>
  </si>
  <si>
    <t>CHICHAWATNI - CHOWK NIA BAZAR</t>
  </si>
  <si>
    <t>CHOWK NIA BAZAR</t>
  </si>
  <si>
    <t>QABULA</t>
  </si>
  <si>
    <t>KOT RADHA KISHAN</t>
  </si>
  <si>
    <t xml:space="preserve">KASUR - DINGARH </t>
  </si>
  <si>
    <t>PURANI SABZI MANDI DINGARH KASUR</t>
  </si>
  <si>
    <t>DINGARH</t>
  </si>
  <si>
    <t>CHAK NO.163/E.B</t>
  </si>
  <si>
    <t>CHAK NO.163/E.B ARIF WALA</t>
  </si>
  <si>
    <t xml:space="preserve">CHAK NO 163/E-B </t>
  </si>
  <si>
    <t>CHAK NO.176/9-L</t>
  </si>
  <si>
    <t>MOUZA GHEL SINGH</t>
  </si>
  <si>
    <t>PAKPATTAN - DARGAH BAZAR</t>
  </si>
  <si>
    <t>DARGAH BAZAR PAKPATTAN</t>
  </si>
  <si>
    <t>CHAK NO.6/11-L</t>
  </si>
  <si>
    <t>ABDUL HAKIM</t>
  </si>
  <si>
    <t>KABIRWALA</t>
  </si>
  <si>
    <t>CHAK NO.23/10-R (VEHARI MORE)</t>
  </si>
  <si>
    <t>CHAK NO.95/12-L</t>
  </si>
  <si>
    <t>CHAK NO.95/12-L IQBAL NAGAR ROAD</t>
  </si>
  <si>
    <t>CHAK NO. 95/12-L</t>
  </si>
  <si>
    <t>CHAK NO.203/E.B</t>
  </si>
  <si>
    <t>CHAK NO 203/E.B</t>
  </si>
  <si>
    <t>TALVANDI</t>
  </si>
  <si>
    <t>KASUR DIPALPUR ROAD TALVANDI</t>
  </si>
  <si>
    <t>UMERABAD</t>
  </si>
  <si>
    <t>BHEDIAN KALAN</t>
  </si>
  <si>
    <t>CHOWK SANDHA PHATAK BHEDIAN KALAN</t>
  </si>
  <si>
    <t>CHAK NO.78/E.B</t>
  </si>
  <si>
    <t>CHAK NO 78/E.B</t>
  </si>
  <si>
    <t>JUMBER KHURD</t>
  </si>
  <si>
    <t>CHOWK ALLAHABAD (THEENG MORE)</t>
  </si>
  <si>
    <t>CHUNIA</t>
  </si>
  <si>
    <t>CHAK NO.66.DINA NATH</t>
  </si>
  <si>
    <t>BASIRPUR</t>
  </si>
  <si>
    <t>MADN BAZAR BASIRPUR</t>
  </si>
  <si>
    <t>CHAK NO.129/E.B</t>
  </si>
  <si>
    <t>CHAK NO.129/E.B ADDA AHMAD YAR</t>
  </si>
  <si>
    <t>CHAK NO 129/E.B</t>
  </si>
  <si>
    <t>PIAL KALAN</t>
  </si>
  <si>
    <t>MANDI USMAN WALA PIAL KALAN</t>
  </si>
  <si>
    <t>CHAK NO.149/E.B</t>
  </si>
  <si>
    <t>CHUNIAN</t>
  </si>
  <si>
    <t>TULAMBA</t>
  </si>
  <si>
    <t>SAHIWAL - HIGH STREET</t>
  </si>
  <si>
    <t>HIGH STREET SAHIWAL</t>
  </si>
  <si>
    <t>PATTOKI - HALLAH CHOWK</t>
  </si>
  <si>
    <t>HALLAH CHOWK PATTOKI</t>
  </si>
  <si>
    <t>SAHIWAL - FARID TOWN</t>
  </si>
  <si>
    <t>FARID TOWN SAHIWAL</t>
  </si>
  <si>
    <t>HUJRA SHAH MUQEEM</t>
  </si>
  <si>
    <t>CHAK NO.1/10-L</t>
  </si>
  <si>
    <t xml:space="preserve">CHAK NO.1/10-L HARRAPA </t>
  </si>
  <si>
    <t>OKARA - CHOWK DEPALPUR</t>
  </si>
  <si>
    <t>CHOWK DEPALPUR OKARA</t>
  </si>
  <si>
    <t>SAHIWAL - PAKPATTAN CHOWK</t>
  </si>
  <si>
    <t>PAKPATTAN CHOWK SAHIWAL</t>
  </si>
  <si>
    <t>CHAK NO.33/2-RA (SATGHRAH MORE)</t>
  </si>
  <si>
    <t>CHAK NO.83/D.I.S.M</t>
  </si>
  <si>
    <t>CHAK NO.118/12-L (KASSOWAL)</t>
  </si>
  <si>
    <t>MANGA MANDI</t>
  </si>
  <si>
    <t>ARIFWALA - GENERAL BUS STAND</t>
  </si>
  <si>
    <t>GENERAL BUS STAND ARIFWALA</t>
  </si>
  <si>
    <t>SAHIWAL - COMSATS</t>
  </si>
  <si>
    <t>COMSATS SAHIWAL</t>
  </si>
  <si>
    <t>ADDA GHAZIABAD</t>
  </si>
  <si>
    <t>SAHIWAL - TUFADL SHAHEED ROAD</t>
  </si>
  <si>
    <t>TUFADL SHAHEED ROAD SAHIWAL</t>
  </si>
  <si>
    <t>MOUZA SHER GARH</t>
  </si>
  <si>
    <t>SAHIWAL - IB LIAQUAT ROAD</t>
  </si>
  <si>
    <t>LIAQUAT ROAD SAHIWAL</t>
  </si>
  <si>
    <t>QUE</t>
  </si>
  <si>
    <t>ZHOB BRANCH ZHOB</t>
  </si>
  <si>
    <t>MARKET ROAD, ZHOB</t>
  </si>
  <si>
    <t>ZHOB</t>
  </si>
  <si>
    <t>May17</t>
  </si>
  <si>
    <t>SHAHRA_E_IQBAL BRANCH</t>
  </si>
  <si>
    <t>SHARA E IQBAL QUETTA</t>
  </si>
  <si>
    <t>PISHIN BRANCH PISHIN</t>
  </si>
  <si>
    <t xml:space="preserve"> BAND ROAD PISHIN</t>
  </si>
  <si>
    <t>BAND ROAD PISHIN</t>
  </si>
  <si>
    <t>PISHIN</t>
  </si>
  <si>
    <t>MADN BAZAAR KUCHLAK</t>
  </si>
  <si>
    <t xml:space="preserve"> MADN BAZAR KUCHLAK</t>
  </si>
  <si>
    <t>MADN BAZAR KUCHLAK</t>
  </si>
  <si>
    <t>KUCHLAK</t>
  </si>
  <si>
    <t>SHARIGH BRANCH SHARIGH</t>
  </si>
  <si>
    <t xml:space="preserve"> UNION COUNCIL ROAD, SHARIGH</t>
  </si>
  <si>
    <t>SHARIGH</t>
  </si>
  <si>
    <t>SIBI</t>
  </si>
  <si>
    <t>GAWADER</t>
  </si>
  <si>
    <t>MADN BAZAR GAWADER</t>
  </si>
  <si>
    <t>BALOCHISTAN UNIVERSITY BRANCH QUETTA</t>
  </si>
  <si>
    <t>SARIAB ROAD, QUETTA</t>
  </si>
  <si>
    <t>CHOWK ALAM KHAN BRANCH QUETTA</t>
  </si>
  <si>
    <t xml:space="preserve"> ALAMO CHOWK ADRPORT ROAD QUETTA</t>
  </si>
  <si>
    <t>KILLI SHAHOZAD BRANCH QUETTA</t>
  </si>
  <si>
    <t xml:space="preserve"> BREWERY ROAD QUETTA</t>
  </si>
  <si>
    <t>MASTUNG BRANCH MASTUNG</t>
  </si>
  <si>
    <t>QUETTA ROAD MASTUNG</t>
  </si>
  <si>
    <t>MASTUNG</t>
  </si>
  <si>
    <t>MISSION ROAD BRANCH QUETTA</t>
  </si>
  <si>
    <t>MISSION ROAD QUETTA</t>
  </si>
  <si>
    <t>SIBI BRANCH SIBI</t>
  </si>
  <si>
    <t>JINNAH ROAD SIBI</t>
  </si>
  <si>
    <t>TURBAT</t>
  </si>
  <si>
    <t xml:space="preserve">MADN BAZAR TURBAT </t>
  </si>
  <si>
    <t>SURAJ GANJ BAZAR BRANCH QUETTA</t>
  </si>
  <si>
    <t>SURAJ GANJ BAZAR QUETTA</t>
  </si>
  <si>
    <t xml:space="preserve">PANJGUR </t>
  </si>
  <si>
    <t>CHITKAN BAZAR PANJGUR</t>
  </si>
  <si>
    <t>PANJGUR</t>
  </si>
  <si>
    <t xml:space="preserve">PASNI </t>
  </si>
  <si>
    <t>MADN BAZAR PASNI</t>
  </si>
  <si>
    <t>PASNI</t>
  </si>
  <si>
    <t>DASHT KUDDAN</t>
  </si>
  <si>
    <t>CURRENTLY SHIFTED IN TURBAT BRANCH (1040) DUE TO LAW &amp; ORDER-MADN BAZAR TURBAT</t>
  </si>
  <si>
    <t>CANTONMENT BRANCH QUETTA</t>
  </si>
  <si>
    <t>STAFF COLLEGE ROAD, QUETTA CANTT</t>
  </si>
  <si>
    <t>KHUZDAR CITY BRANCH</t>
  </si>
  <si>
    <t>MADN BAZAR, KHUZDAR</t>
  </si>
  <si>
    <t>KHUZDAR</t>
  </si>
  <si>
    <t>BULOO (MAND)</t>
  </si>
  <si>
    <t xml:space="preserve">KALATUK </t>
  </si>
  <si>
    <t>MARRIABAD BRANCH QUETTA</t>
  </si>
  <si>
    <t>ALAMDAR ROAD QUETTA</t>
  </si>
  <si>
    <t>LORALAD BRANCH LORALAD</t>
  </si>
  <si>
    <t>MARKET ROAD LORALAD</t>
  </si>
  <si>
    <t>LORALAD</t>
  </si>
  <si>
    <t>CHAMAN BRANCH CHAMAN</t>
  </si>
  <si>
    <t>TAJ ROAD CHAMAN</t>
  </si>
  <si>
    <t>CHAMAN</t>
  </si>
  <si>
    <t>QILLA ABDULLAH</t>
  </si>
  <si>
    <t>HAZAR GANJI BRANCH</t>
  </si>
  <si>
    <t>TRUCK STAND, HAZAR GANJI QUETTA</t>
  </si>
  <si>
    <t>MASJID ROAD BRANCH QUETTA</t>
  </si>
  <si>
    <t>MASJID ROAD QUETTA</t>
  </si>
  <si>
    <t>NOSHKI BRANCH</t>
  </si>
  <si>
    <t>JINNAH ROAD NOSHKI</t>
  </si>
  <si>
    <t>NOSHKI</t>
  </si>
  <si>
    <t>SATELLITE TOWN BRANCH QUETTA</t>
  </si>
  <si>
    <t>MADRASSA ROAD, SATELLITE TOWN QUETTA</t>
  </si>
  <si>
    <t>HIGH COURT BRANCH QUETTA</t>
  </si>
  <si>
    <t xml:space="preserve"> HIGH COURT, HALI ROAD QUETTA</t>
  </si>
  <si>
    <t>KHARAN BRANCH QUETTA</t>
  </si>
  <si>
    <t xml:space="preserve"> MADN BAZAR KHARAN</t>
  </si>
  <si>
    <t>KHARAN</t>
  </si>
  <si>
    <t>TASP</t>
  </si>
  <si>
    <t>TASP PANJGUR</t>
  </si>
  <si>
    <t>SULO</t>
  </si>
  <si>
    <t>SULO BULEDA</t>
  </si>
  <si>
    <t>HARNAD</t>
  </si>
  <si>
    <t>TEHSIL ROAD, HARNAD</t>
  </si>
  <si>
    <t>MULIM BAGH BRANCH</t>
  </si>
  <si>
    <t>MADN BAZAR, MUSLIM BAGH</t>
  </si>
  <si>
    <t>MUSLIM BAGH</t>
  </si>
  <si>
    <t>BALOCHISTAN UNIVERSITY OF INFORMATION TECHNOLOGY &amp; ENGINEERING MANAGEMENT (BUITEMS BRANCH)</t>
  </si>
  <si>
    <t>BALELI ROAD, QUETTA.</t>
  </si>
  <si>
    <t>PAF BASE SAMUNGLI BRANCH, QUETTA</t>
  </si>
  <si>
    <t>PAF BASE SAMUNGLI ROAD QUETTA</t>
  </si>
  <si>
    <t>IBB - CHOWK MEEZAN</t>
  </si>
  <si>
    <t>SHARA-E-IQBAL, QUETTA</t>
  </si>
  <si>
    <t>UTHAL UNIVERSITY BRANCH</t>
  </si>
  <si>
    <t>HBL, UTHAL UNIVERSITY, LASBELLA</t>
  </si>
  <si>
    <t>LASBELLA</t>
  </si>
  <si>
    <t>FAD</t>
  </si>
  <si>
    <t xml:space="preserve">GOJRA - NEW RADLWAY ROAD </t>
  </si>
  <si>
    <t>P/11 BLOCK NO.4 NEW RADLWAY  RD GOJRA</t>
  </si>
  <si>
    <t>GOJRA</t>
  </si>
  <si>
    <t>T.T.SINGH</t>
  </si>
  <si>
    <t>36120</t>
  </si>
  <si>
    <t>COMMERCIAL CENTER, RHQ CIRCULAR ROAD BRANCH</t>
  </si>
  <si>
    <t>HBL, RHQ BUILDING, CIRCULAR ROAD FADSALABAD</t>
  </si>
  <si>
    <t>FADSALABAD</t>
  </si>
  <si>
    <t>MR.NIAZ AHMED DOGAR</t>
  </si>
  <si>
    <t>NA</t>
  </si>
  <si>
    <t xml:space="preserve">KAMALIA - CITY, RADLWAY ROAD </t>
  </si>
  <si>
    <t>CITY BRANCH, RADLWAY ROAD, KAMALIA</t>
  </si>
  <si>
    <t>KAMALIA</t>
  </si>
  <si>
    <t>36350</t>
  </si>
  <si>
    <t xml:space="preserve">FADSALABAD - AGRI. UNIVERSITY </t>
  </si>
  <si>
    <t xml:space="preserve">AGRICULTURE UNIVERSITY, CIVIL LINES, FADSALABAD </t>
  </si>
  <si>
    <t>38000</t>
  </si>
  <si>
    <t xml:space="preserve">SAMUNDRI - GRADN MARKET </t>
  </si>
  <si>
    <t xml:space="preserve">GRADN MARKET, SAMMUNDRI </t>
  </si>
  <si>
    <t>SAMUNDRI</t>
  </si>
  <si>
    <t>37300</t>
  </si>
  <si>
    <t>CHINIOT - MADN BAZAR</t>
  </si>
  <si>
    <t>MADN BAZAR CHINIOT</t>
  </si>
  <si>
    <t>CHINIOT</t>
  </si>
  <si>
    <t>35400</t>
  </si>
  <si>
    <t>PIR MAHAL</t>
  </si>
  <si>
    <t>PLOT NO.P-291 KHATANI NO.71 RAJANA ROAD PIR MAHAL</t>
  </si>
  <si>
    <t>36300</t>
  </si>
  <si>
    <t>FADSALABAD - JHANG BAZAR</t>
  </si>
  <si>
    <t>IMAM BARGAH ROAD, OUTSIDE JHANG BAZAR, FADSALABAD</t>
  </si>
  <si>
    <t xml:space="preserve">FADSALABAD - SATYANA ROAD </t>
  </si>
  <si>
    <t xml:space="preserve">P-85/1, SATYANA ROAD, FADSALABAD </t>
  </si>
  <si>
    <t xml:space="preserve">Jhang Bazar Branch </t>
  </si>
  <si>
    <t>FADSALABAD - GOLE CLOTH MARKET</t>
  </si>
  <si>
    <t>GOLE CLOTH MARKET, KUTCHERY - RADL BAZAR, FADSALABAD</t>
  </si>
  <si>
    <t>JARANWALA - MADN BRANCH</t>
  </si>
  <si>
    <t xml:space="preserve">MADN BRANCH, P-122, HASSAN ROAD, JARANWALA </t>
  </si>
  <si>
    <t>JARANWALA</t>
  </si>
  <si>
    <t>37250</t>
  </si>
  <si>
    <t>TANDLIANWALA</t>
  </si>
  <si>
    <t xml:space="preserve">QUADD-E-AZAM ROAD, TANDLIANWALA </t>
  </si>
  <si>
    <t>37150</t>
  </si>
  <si>
    <t>FADSALABAD - NOORPUR</t>
  </si>
  <si>
    <t xml:space="preserve">NOORPUR, CHAK 122/JB  P-3792 MILLAT ROAD, FADSALABAD </t>
  </si>
  <si>
    <t>38700</t>
  </si>
  <si>
    <t>MANAWALA</t>
  </si>
  <si>
    <t>NANKANA SAHIB ROAD, MANAWALA, TEHSIL SHAHKOT DISTT. NANKANA SAHIB</t>
  </si>
  <si>
    <t>MANWALA</t>
  </si>
  <si>
    <t>NANKANA 
SAHIB</t>
  </si>
  <si>
    <t>39170</t>
  </si>
  <si>
    <t>FADSALABAD - GM ABAD</t>
  </si>
  <si>
    <t>335/B SADDAR BAZAR, GHULAM MUHAMMAD ABAD, FADSALABAD</t>
  </si>
  <si>
    <t>38900</t>
  </si>
  <si>
    <t>G M Abad</t>
  </si>
  <si>
    <t>38901</t>
  </si>
  <si>
    <t>MAMOON KANJAN</t>
  </si>
  <si>
    <t xml:space="preserve">BANK BAZAR, MAMOON KANJAN </t>
  </si>
  <si>
    <t>MAMUKANJAN</t>
  </si>
  <si>
    <t>37000</t>
  </si>
  <si>
    <t>FADSALABAD - SITARA TOWER</t>
  </si>
  <si>
    <t>HBL, SITARA TOWER BRANCH, SITARA CHOWK, BILAL ROAD FADSALABAD</t>
  </si>
  <si>
    <t>FADSALABAD - BHOWANA BAZAR</t>
  </si>
  <si>
    <t>BHOWANA BAZAR, NEAR CHOWK NARWALA ROAD, FADSALABAD</t>
  </si>
  <si>
    <t>SANGLA HILL</t>
  </si>
  <si>
    <t xml:space="preserve">KOHLU WALA BAZAR , SANGLA HILL </t>
  </si>
  <si>
    <t>39600</t>
  </si>
  <si>
    <t>FADSALABAD - WAPDA STEAM P.S.</t>
  </si>
  <si>
    <t>WAPDA STEAM POWER STATION, CHAK MANWALA, FADSALABAD</t>
  </si>
  <si>
    <t>Steam Power</t>
  </si>
  <si>
    <t>38001</t>
  </si>
  <si>
    <t>FADSALABAD - YARN MARKET</t>
  </si>
  <si>
    <t xml:space="preserve">YARN MARKET, MONTGOMERY BAZAR, FADSALABAD </t>
  </si>
  <si>
    <t>ADDA MURIDWALA</t>
  </si>
  <si>
    <t xml:space="preserve">MADN ROAD, ADDA MURIDWALA </t>
  </si>
  <si>
    <t>37020</t>
  </si>
  <si>
    <t>FADSALABAD - GULFISHAN COLONY</t>
  </si>
  <si>
    <t>322/A - GULFISHAN COLONY, JHANG ROAD, FADSALABAD</t>
  </si>
  <si>
    <t>37510</t>
  </si>
  <si>
    <t>DIJKOT</t>
  </si>
  <si>
    <t>DIJKOT SQUARE NO.85 KILLA NO.21/2/1 KHEWAT NO.496/400 KHATONI NO.620</t>
  </si>
  <si>
    <t>37370</t>
  </si>
  <si>
    <t xml:space="preserve">JANIWALA </t>
  </si>
  <si>
    <t xml:space="preserve">NEAR RADLWAY PHATAK JANIWALA </t>
  </si>
  <si>
    <t>TOBA TEK SINGH</t>
  </si>
  <si>
    <t>36100</t>
  </si>
  <si>
    <t>MORE KHUNDA</t>
  </si>
  <si>
    <t>KHEWAT NO.171,KHATOONO NO.715, MADN JARANWALA ROAD ,MORE KHUNDA TEHSIL &amp; DISTRICT NANKANA SAHIB</t>
  </si>
  <si>
    <t>39120</t>
  </si>
  <si>
    <t>FADSALABAD - LYALLPUR REGENCY PLAZA</t>
  </si>
  <si>
    <t>LYALLPUR REGENCY PLAZA MALL ROAD, FADSALABAD</t>
  </si>
  <si>
    <t xml:space="preserve">TARN TARAN CHAK NO.45/GB </t>
  </si>
  <si>
    <t>37340</t>
  </si>
  <si>
    <t>JAGRANWAN CHAK NO.482/GB</t>
  </si>
  <si>
    <t>37060</t>
  </si>
  <si>
    <t>PHALORE</t>
  </si>
  <si>
    <t xml:space="preserve">PHALORE CHAK NO.256/GB KHEWAT NO.93 KHATONI NO.105 </t>
  </si>
  <si>
    <t>CHAK JHUMRA</t>
  </si>
  <si>
    <t xml:space="preserve">GRADN MARKET, CHAK JHUMRA  </t>
  </si>
  <si>
    <t>37700</t>
  </si>
  <si>
    <t>RAJOA</t>
  </si>
  <si>
    <t>RAJOA SADAT</t>
  </si>
  <si>
    <t xml:space="preserve">FADSALABAD - SAMANABAD </t>
  </si>
  <si>
    <t xml:space="preserve">MADN ROAD, SAMANABAD, FADSALABAD </t>
  </si>
  <si>
    <t xml:space="preserve">BARNALA </t>
  </si>
  <si>
    <t>BARNALA CHAK NO.103/JB</t>
  </si>
  <si>
    <t>CHAK NO. 476/GB KOTAN</t>
  </si>
  <si>
    <t xml:space="preserve">CHAK NO.476/GB ADDA KOTAN </t>
  </si>
  <si>
    <t>SETHWALA</t>
  </si>
  <si>
    <t>CHAK NO.286/JB SETHWALA (RAJANA) KHEWAT NO.31/32 KHTONI NO.83-89</t>
  </si>
  <si>
    <t>SINDHILIANWALI</t>
  </si>
  <si>
    <t>SINDHILANWALI KHEWAT NO.6/7 KHATONI 42 TO 72</t>
  </si>
  <si>
    <t>36320</t>
  </si>
  <si>
    <t>FADSALABAD - ALI TOWN</t>
  </si>
  <si>
    <t xml:space="preserve">ALI TOWN BRANCH, SARGODHA ROAD, FADSALABAD 
(SQUARE # 3 KILLA # 19/2, KHEWET NO.387 KHATUNI NO.654 TO 656 CHAK NO.120/JB TEHSIL CITY DISTT. FADSALABAD) </t>
  </si>
  <si>
    <t>PAKK ANNA</t>
  </si>
  <si>
    <t>PAKK ANNA CHAK NO.93/JB PACCA ANNA TEHSIL GOJRA DISTT. TOBA TEK SING.</t>
  </si>
  <si>
    <t>36200</t>
  </si>
  <si>
    <t>RURALA ROAD</t>
  </si>
  <si>
    <t>MANDI RURALA ROAD CHAK NO.283/GB</t>
  </si>
  <si>
    <t>37200</t>
  </si>
  <si>
    <t>MARH BALOCHAN</t>
  </si>
  <si>
    <t xml:space="preserve">MADN BAZAR, MARH BALOCHAN </t>
  </si>
  <si>
    <t>39570</t>
  </si>
  <si>
    <t>FADSALABAD - OPP.NATIONAL SILK MILLS</t>
  </si>
  <si>
    <t>P-492, OPP.NATIONAL SILK MILLS, JARANWALA ROAD, F/ABAD</t>
  </si>
  <si>
    <t>JHOKE DITTA</t>
  </si>
  <si>
    <t>JHOKE DITTA CHAK NO.433/GB</t>
  </si>
  <si>
    <t>CHAK NO. 331/GB SALEEMPUR</t>
  </si>
  <si>
    <t xml:space="preserve">CHAK NO.331/GB SALEEMPUR </t>
  </si>
  <si>
    <t>TOBA TEK SINGH - GRADN MARKET</t>
  </si>
  <si>
    <t>GRADN MARKET TOBA TEK SINGH</t>
  </si>
  <si>
    <t>CHAK NO. 67/JB SADHAR</t>
  </si>
  <si>
    <t xml:space="preserve">ADDA SADHAR CHAK NO.67/JB </t>
  </si>
  <si>
    <t>CHAK NO. 202/RB GATTI</t>
  </si>
  <si>
    <t>MADN CHAK JHUMRA ROAD, CHAK #.202/RB GATTI , FADSALABAD</t>
  </si>
  <si>
    <t>37610</t>
  </si>
  <si>
    <t>SHAHKOT</t>
  </si>
  <si>
    <t xml:space="preserve">CHAK # 88/RB JARANWALA ROAD TEHSIL SHAHKOT DISTT. NANKANA SAHIB  </t>
  </si>
  <si>
    <t>39630</t>
  </si>
  <si>
    <t>FADSALABAD - NARWALA ROAD</t>
  </si>
  <si>
    <t xml:space="preserve">NARWALA ROAD, P-5 JINNAH COLONY, FADSALABAD </t>
  </si>
  <si>
    <t>AMINPUR BANGLA</t>
  </si>
  <si>
    <t>MADN BAZAR, AMINPUR BANGLA</t>
  </si>
  <si>
    <t>CHAK NO. 14/JB  MURADWALA</t>
  </si>
  <si>
    <t>NEAR GOVT. HIGH SCHOLL TEHSIL &amp; DISTRICT CHINIOT</t>
  </si>
  <si>
    <t>37740</t>
  </si>
  <si>
    <t>GARH</t>
  </si>
  <si>
    <t xml:space="preserve">GARH             </t>
  </si>
  <si>
    <t>37110</t>
  </si>
  <si>
    <t>FADSALABAD - NEW ABADI SINDHUAN</t>
  </si>
  <si>
    <t xml:space="preserve">P-1816, D-TYPE COLONY, SAMUNDRI ROAD, FADSALABAD </t>
  </si>
  <si>
    <t>FADSALABAD - MUHAMMADABAD</t>
  </si>
  <si>
    <t>MUHAMMADABAD CHAK 224/RB (SHAHZAD MARKET) STYANA ROAD F/ABAD</t>
  </si>
  <si>
    <t xml:space="preserve">GOJRA - QUADD-E-AZAM ROAD </t>
  </si>
  <si>
    <t>MEHDI SHAH BAZAR, QUID-E-AZAM ROAD GOJRA</t>
  </si>
  <si>
    <t>CHAK NO. 79/JB</t>
  </si>
  <si>
    <t>CHAK NO.79/JB, SQUARE NO.12 KILLA NO.17-15 KHEWAT NO.86 KHATONI NO.177</t>
  </si>
  <si>
    <t>37550</t>
  </si>
  <si>
    <t>FADSALABAD - SABZI MANDI</t>
  </si>
  <si>
    <t>SABZI MANDI, NAZIMABAD, REHMANIA ROAD, FADSALABAD</t>
  </si>
  <si>
    <t>CHAUDHRY SUGAR MILLS</t>
  </si>
  <si>
    <t>CHAUDHRY SUGAR MILLS, CHAK NO.282/JB PANSARA ROAD</t>
  </si>
  <si>
    <t>FADSALABAD - GULBERG COLONY</t>
  </si>
  <si>
    <t>PLOT NO.301/A GULBERG COLONY FADSALABAD</t>
  </si>
  <si>
    <t>FADSALABAD - DIJKOT ROAD</t>
  </si>
  <si>
    <t xml:space="preserve">27-DIJKOT ROAD, NEAR GAOSHALA MORE, FADSALABAD </t>
  </si>
  <si>
    <t>THIKRIWALA</t>
  </si>
  <si>
    <t xml:space="preserve">THIKRIWALA CHAK NO. 74/JB, SQUARE NO. 25 KILLA NO. 16/1 KHEWET NO. 4 KHATONI NO. 8, </t>
  </si>
  <si>
    <t>37520</t>
  </si>
  <si>
    <t>CORPORATE CENTRE, FADSALABAD</t>
  </si>
  <si>
    <t>P-832/A-1 BLOCK 10,CIRCULAR ROAD FASILABAD</t>
  </si>
  <si>
    <t>JARANWALA - WATER WORKS RD.</t>
  </si>
  <si>
    <t>KHEWAT NO.449,KHATOONI NO.452, WATER WORKS ROAD JARANWALA</t>
  </si>
  <si>
    <t>BUCHEKI</t>
  </si>
  <si>
    <t>LAHORE - JARANWALA ROAD, BUCHEKI</t>
  </si>
  <si>
    <t>39130</t>
  </si>
  <si>
    <t>GHALLA MANDI NANKANA SAHIB</t>
  </si>
  <si>
    <t>39100</t>
  </si>
  <si>
    <t xml:space="preserve">CHAK NO. 680/21 GB ADDA </t>
  </si>
  <si>
    <t xml:space="preserve">ADDA 680/21 GB KHEWAT NO.115, KHATONI NO.293-296, </t>
  </si>
  <si>
    <t>CHAK NO. 338/JB NAWAN LAHORE</t>
  </si>
  <si>
    <t>CHAK NO.338/JB NAWAN LAHORE</t>
  </si>
  <si>
    <t>FADSALABAD - ABDULLAHPUR</t>
  </si>
  <si>
    <t xml:space="preserve">CHAK JHUMRA ROAD, ABDULLAHPUR, FADSALABAD </t>
  </si>
  <si>
    <t>PANWAN</t>
  </si>
  <si>
    <t>FADSALABAD ROAD, PANWAN (CHAK 176/RB)</t>
  </si>
  <si>
    <t>39650</t>
  </si>
  <si>
    <t>CHAK NO. 117/JB DHANOLA</t>
  </si>
  <si>
    <t>CHAK NO 117 MADN ROAD DHANOLA MILLAT ROAD FSD</t>
  </si>
  <si>
    <t>37600</t>
  </si>
  <si>
    <t>FADSALABAD - PMC</t>
  </si>
  <si>
    <t>PUNJAB MEDICAL COLLEGE, ALLIED HOSPITAL, FADSALABAD</t>
  </si>
  <si>
    <t>38800</t>
  </si>
  <si>
    <t>CHAK NO. 247/RB (MIANI)</t>
  </si>
  <si>
    <t>CHAK 247/RB (MIANI)</t>
  </si>
  <si>
    <t>37420</t>
  </si>
  <si>
    <t>CHAK NO. 188/RB NALEWALA</t>
  </si>
  <si>
    <t xml:space="preserve">NALEWALA CHAK 188/RB </t>
  </si>
  <si>
    <t>37690</t>
  </si>
  <si>
    <t>CHAK NO. 157/GB ADDA BASHIR ABAD</t>
  </si>
  <si>
    <t xml:space="preserve">CHAK NO.157/GB ADDA BASHIRABAD </t>
  </si>
  <si>
    <t>36150</t>
  </si>
  <si>
    <t>CHAK NO. 321/JB SEOWAL</t>
  </si>
  <si>
    <t xml:space="preserve">ADDA CHAK NO.321/JB SEOWAL </t>
  </si>
  <si>
    <t>36001</t>
  </si>
  <si>
    <t xml:space="preserve">SAMUNDRI - ANARKALI BAZAR </t>
  </si>
  <si>
    <t xml:space="preserve">P-29 LINK NEHAR BAZAR, ANARKALI BAZAR, SAMUNDRI </t>
  </si>
  <si>
    <t>CHAK NO. 378/GB</t>
  </si>
  <si>
    <t xml:space="preserve">CHAK NO.378/GB  </t>
  </si>
  <si>
    <t>CHAK NO. 241/JB MANGOANA</t>
  </si>
  <si>
    <t xml:space="preserve">MANGOANA CHAK NO.241/JB </t>
  </si>
  <si>
    <t>FADSALABAD - HAJIABAD</t>
  </si>
  <si>
    <t>HAJIABAD, SHEIKHUPURA ROAD, FADSALABAD</t>
  </si>
  <si>
    <t>38600</t>
  </si>
  <si>
    <t>CHAK NO. 275/RB KARTARPUR</t>
  </si>
  <si>
    <t>CHAK NO.275/RB KARTARPUR</t>
  </si>
  <si>
    <t>37350</t>
  </si>
  <si>
    <t>CHAK NO. 49/JB PIND MUNDA</t>
  </si>
  <si>
    <t>MADN ROAD, CHAK NO.49/JB PIND MUNDA</t>
  </si>
  <si>
    <t>FADSALABAD - RAZA ABAD</t>
  </si>
  <si>
    <t>RAZA ABAD, CHAK # 212/RB,NARWALA ROAD RAZA ABAD, FADSALABAD</t>
  </si>
  <si>
    <t>FADSALABAD - FOWARA CHOWK</t>
  </si>
  <si>
    <t>FOWARA CHOWK, 248/A, . PEOPLES COLONY NO.2, FADSALABAD</t>
  </si>
  <si>
    <t>PULL 93/GB</t>
  </si>
  <si>
    <t xml:space="preserve">ADDA PULL 93/GB          </t>
  </si>
  <si>
    <t xml:space="preserve">KHURRIAN WALA </t>
  </si>
  <si>
    <t>MADN BAZAR, JHUMRA ROAD DISTT. FADSALABAD</t>
  </si>
  <si>
    <t>KHURRIANWALA</t>
  </si>
  <si>
    <t>37630</t>
  </si>
  <si>
    <t>FADSALABAD - MADINA TOWN</t>
  </si>
  <si>
    <t>SUSAN ROAD, MADINA TOWN, FADSALABAD</t>
  </si>
  <si>
    <t>CHAK NO. 439/GB MAHLAM</t>
  </si>
  <si>
    <t xml:space="preserve">CHAK NO.439/GB MAHLAM </t>
  </si>
  <si>
    <t>37180</t>
  </si>
  <si>
    <t>FADSALABAD - PTCL  BUILDING</t>
  </si>
  <si>
    <t xml:space="preserve">PTCL, BUILDING, FADSALABAD  </t>
  </si>
  <si>
    <t>CHAK NO. 306/GB</t>
  </si>
  <si>
    <t xml:space="preserve">CHAK NO.306/GB </t>
  </si>
  <si>
    <t>36000</t>
  </si>
  <si>
    <t>CHAK NO. 478/JB</t>
  </si>
  <si>
    <t xml:space="preserve">CHAK NO.478/JB KHEWAT NO.10/2099 </t>
  </si>
  <si>
    <t>JHANG</t>
  </si>
  <si>
    <t>36160</t>
  </si>
  <si>
    <t>FADSALABAD - AKBAR CHOWK</t>
  </si>
  <si>
    <t>AKBAR CHOWK BRANCH, PLOT NO.755/G, RAJA ROAD, GULISTAN COLONY, FADSALABAD</t>
  </si>
  <si>
    <t>FADSALABAD - WEST CANAL ROAD</t>
  </si>
  <si>
    <t>ADJACENT TOYOTA FADSALABAD MOTORS, WEST CANAL ROAD</t>
  </si>
  <si>
    <t>TOBA TEK SINGH - AL-HILAL CHOWK</t>
  </si>
  <si>
    <t xml:space="preserve">SHORKOT ROAD, TOBA TEK SINGH KHEWAT NO.49/49 KHATOONI NO.50 </t>
  </si>
  <si>
    <t>36050</t>
  </si>
  <si>
    <t xml:space="preserve">KAMALIA - RAJANA ROAD </t>
  </si>
  <si>
    <t>ZRDHAN COLONY,RAJANA ROAD, KAMALIA</t>
  </si>
  <si>
    <t>36070</t>
  </si>
  <si>
    <t>FADSALABAD - LIAQUAT TOWN</t>
  </si>
  <si>
    <t>HBL LIAQAT TOWN BRANCH, GROUND FLOOR, PLOT # 2, GULSHAN-E-HAYAT, ABC PULL, LIAQAT TOWN</t>
  </si>
  <si>
    <t>FADSALABAD - FACTORY AREA</t>
  </si>
  <si>
    <t>HBL- FACTORY AREA, FADSALABAD</t>
  </si>
  <si>
    <t>DRAMAWALA MORE</t>
  </si>
  <si>
    <t>DRAMAWALA MORE, SHEIKHUPURA ROAD, KHURRIANWALA, DISTRICT FADSALABAD</t>
  </si>
  <si>
    <t>FADSALABAD - SARGODGHA ROAD</t>
  </si>
  <si>
    <t>SHOP 1-3, MUHAMMADI MARKET, NEAR BILAL GANJ MARKET, SARGODHA ROAD, FADSALABAD</t>
  </si>
  <si>
    <t>ADDA PANSARA</t>
  </si>
  <si>
    <t xml:space="preserve">ADDA PENSERA, CHAK NO.275 RB GOJRA ROAD ADDA PENSERA </t>
  </si>
  <si>
    <t>FADSALABAD - ISMADL ROAD</t>
  </si>
  <si>
    <t>CHAK #123/JB, SIDHU  PURA, ISMADL ROAD, FADSALABAD</t>
  </si>
  <si>
    <t>FADSALABAD - IB BATALA COLONY</t>
  </si>
  <si>
    <t>719/1 BATALA COLONY SATYANA ROAD FADSALABAD</t>
  </si>
  <si>
    <t>FADSALABAD - IB CLOCK TOWER</t>
  </si>
  <si>
    <t>P-22 CLOCK TOWER KUCTCHERY BAZAR FADSALABAD</t>
  </si>
  <si>
    <t>KARACHI-BOHRA BAZAR</t>
  </si>
  <si>
    <t>PLOT NO.184, 5B-7, RAJA GHAZANFAR A. KHAN ROAD, BOHRA BAZAR, KARACHI.</t>
  </si>
  <si>
    <t>SOUTH</t>
  </si>
  <si>
    <t>Dec16</t>
  </si>
  <si>
    <t>M.A. JINNAH ROAD, KARACHI</t>
  </si>
  <si>
    <t>S.R. 3/2/2 LOTIA CHAMBER, M.A.JINNAH ROAD, KHI.</t>
  </si>
  <si>
    <t>CLOTH MARKET, KARACHI</t>
  </si>
  <si>
    <t>SHOP NO.4,21, &amp; 26, MUHAMMADI CLOTH MKT, LUXMANDAS MEREWETHER TOWER KARACHI SOUTH</t>
  </si>
  <si>
    <t>IDDGAH, KARACHI</t>
  </si>
  <si>
    <t>SHOP # 32-A, PLOT NO.2, SHEET NO. RC-7, "SADRA MANZIL" RANCHORE LINE QUARTERS OPP. TYRE MARKET / RADIO PAKISTAN M.A.JINNAH ROAD KARACHI.</t>
  </si>
  <si>
    <t>KARACHI-ZAMZAMA, BOULEVARD, DHA</t>
  </si>
  <si>
    <t>PLOT NO 15-C &amp; 17-C, LANE-5 MADN ZAMZAMA ROAD KARACHI</t>
  </si>
  <si>
    <t>KARACHI-KHARADAR</t>
  </si>
  <si>
    <t>PLOT NO.G.K4/52/53/54 REHMATULLAH MANZIL GHULAM HUSSADN QASIM QUARTERS, KHARADAR, KARACHI.</t>
  </si>
  <si>
    <t>K.D.A. CIVIC CENT, KARACHI</t>
  </si>
  <si>
    <t>KDA CIVIC CENTRE GULSHAN-E-IQBAL SCHEME NO 24 KARACHI</t>
  </si>
  <si>
    <t>EAST</t>
  </si>
  <si>
    <t>K.M.C. KARACHI</t>
  </si>
  <si>
    <t>KMC MADN BUILDING H.O.M.A.JINNAH ROAD, KARACHI.</t>
  </si>
  <si>
    <t>CSC K.P.T. KARACHI</t>
  </si>
  <si>
    <t>K.P.T. BLDG. EDULJEE DINSHAW ROAD KARACHI.</t>
  </si>
  <si>
    <t>NEW TOWN, KARACHI</t>
  </si>
  <si>
    <t>JM 911/912/79, JUNCTION CLAYTON ROAD, OPP. SABEEL WALI MASJID, NEW TOWN, KARACHI.</t>
  </si>
  <si>
    <t>KUTCHERY ROAD, KARACHI</t>
  </si>
  <si>
    <t>MASOOD CHAMBER, GROUND FLOOR, M.A.JINNAH ROAD, KARACHI.</t>
  </si>
  <si>
    <t>KARACHI-LANDHI INDUSTRIAL AREA</t>
  </si>
  <si>
    <t>PLOT NO H-16, LANDHI INDUSTRIAL AREA NEAR GUL AHMED TEXTILE MILLS KARACHI</t>
  </si>
  <si>
    <t>MALIR</t>
  </si>
  <si>
    <t>LIAQUATABAD, KARACHI</t>
  </si>
  <si>
    <t>NEAR NAYAB MASJID DAKHANA S.M.TAUFIQ ROAD LIAQUATABAD KARACHI</t>
  </si>
  <si>
    <t>CENTRAL</t>
  </si>
  <si>
    <t>MARRIOT ROAD, KARACHI</t>
  </si>
  <si>
    <t>SHEET NO.M.B.I. SURVEY NO.41, OBADDULLAH SINDHI ROAD, MARRIOT ROAD, KARACHI.</t>
  </si>
  <si>
    <t>NAPIER RD, KARACHI</t>
  </si>
  <si>
    <t>MR-1/162/163 MARKET QUARTER, ALVI CHAMBER, NAPIER KARACHI.</t>
  </si>
  <si>
    <t>NAZIMABAD, KARACHI</t>
  </si>
  <si>
    <t>PLOT NO 5&amp; 7 FIRDOUS COLONY NAZIMABAD KARACHI</t>
  </si>
  <si>
    <t>NEW CHALLI</t>
  </si>
  <si>
    <t>SHOP NO.B-7 TO B-12, PLOT NO. SR-6/3-4, SHAHRAH-E-LIAQUAT NEW CHALLI TRADE CENTRE KARACHI.</t>
  </si>
  <si>
    <t>NURSERY, KARACHI</t>
  </si>
  <si>
    <t>49-A BLOCK 6 PECHS KARACHI</t>
  </si>
  <si>
    <t>P.A.F. SHAHRAH-E-FADSAL, KARACHI</t>
  </si>
  <si>
    <t>PAF SHAHRAH-E-FADSAL, KARACHI</t>
  </si>
  <si>
    <t>PIB COLONY</t>
  </si>
  <si>
    <t>PLOT # 368 PIB COLONY KARACHI</t>
  </si>
  <si>
    <t>RAMPART ROW, KARACHI</t>
  </si>
  <si>
    <t>G.1 SURVEY NO.27, MARKET QUARTERS, RAMPART ROW, KHARADAR, NEAR ACHI QABAR, KARACHI.</t>
  </si>
  <si>
    <t>SADDAR KARACHI</t>
  </si>
  <si>
    <t>SHOP NO.283/A.M HUSSADNI CHAMBER &amp; 284/A.M LAHER CHAMBER, ABDULLAH HAROON ROAD, SADDAR,KARACHI</t>
  </si>
  <si>
    <t>S.D.V., KARACHI</t>
  </si>
  <si>
    <t>PRS 2/1/B-3 PACIFIC BUILDING, ABDULLAH HAROON ROAD, SADDAR, KARACHI.</t>
  </si>
  <si>
    <t>CSC STOCK EXCHANGE, KARACHI</t>
  </si>
  <si>
    <t>PLOT NO.3/2, SHEET NO.R.Y-3, SURVEY NO.1/2, R.Y-4, RADLWAY QUARTERS, KARACHI STOCK EXCHANGE BUILDING, STOCK EXCHANGE ROAD, OFF. I.I. CHUNDRIGAR ROAD, KARACHI.</t>
  </si>
  <si>
    <t>TARIQ ROAD, KARACHI</t>
  </si>
  <si>
    <t>172-U, BLOCK-2, P.E.C.H.S, KARACHI</t>
  </si>
  <si>
    <t>TIMBER MARKET, KARACHI</t>
  </si>
  <si>
    <t>P.NO.5, SHEET NO. LEA-B, SIDDIQ WAHAB ROAD, TIMBER MARKET, KARACHI.</t>
  </si>
  <si>
    <t>WEST WHARF, KARACHI</t>
  </si>
  <si>
    <t>MOHAMMAD BUKSH &amp; SONS BUILDING, KPT SURVEY NO.23, WEST WHARF ROAD, WEST WHARF, KARACHI.</t>
  </si>
  <si>
    <t>WEST</t>
  </si>
  <si>
    <t>STATE LIFE, KARACHI</t>
  </si>
  <si>
    <t>STATE LIFE BUILDING NO.9, 15-CL-10, DR.ZIAUDDIN AHMED ROAD, KARACHI</t>
  </si>
  <si>
    <t>CLUB ROAD, KARACHI</t>
  </si>
  <si>
    <t>GROUND FLOOR, HOTEL METROPOLE BUILDING, CLUB ROAD, KARACHI.</t>
  </si>
  <si>
    <t>ELPHINSTONE STREET, KARACHI</t>
  </si>
  <si>
    <t>SHOP NO.4, STATE LIFE BLDG. NO.5-B, ZADBUNISA STREET, SADDAR, KARACHI.</t>
  </si>
  <si>
    <t>PREEDY STREET, KARACHI</t>
  </si>
  <si>
    <t>GROUND FLOOR, TENEMENT NO.20 &amp; 21, PLOT NO.273/1, SHAHRAH-E-LIAQUAT, ARTILLARY MADDAN QUARTERS, PREEDY ST, SADDAR KARACHI</t>
  </si>
  <si>
    <t>CSC PIA, ADRPORT, KARACHI</t>
  </si>
  <si>
    <t>ADRPORT HOTEL, TERMINAL 1, ADRPORT KARACHI</t>
  </si>
  <si>
    <t>BARNESS STREET, KARACHI</t>
  </si>
  <si>
    <t>PLOT NO.119, NIGAR PALACE JINNAH CHOWK NEAR NEW JUBILEE MARKET KARACHI.</t>
  </si>
  <si>
    <t>ARAM BAGH, KARACHI</t>
  </si>
  <si>
    <t>PLOT NO.99/1, SURVEY NO.R.B/6, SHAHRAH-E-LIAQUAT, ARAM BAGH, KARACHI.</t>
  </si>
  <si>
    <t>PAPOSH NAGAR, KARACHI</t>
  </si>
  <si>
    <t>SHOP NO 12 &amp; 13 BEARING NO 1/B SUB BLOCK D BLOCK V NAZIMABAD NO 5 KARACHI</t>
  </si>
  <si>
    <t>CLIFTON, KARACHI</t>
  </si>
  <si>
    <t xml:space="preserve">13FT-4, BRODWAY FRERE TOWN KARACHI. </t>
  </si>
  <si>
    <t>KEAMARI, KARACHI</t>
  </si>
  <si>
    <t>PLOT NO.17 JANGLE SHAH ROAD, KEAMARI KARACHI.</t>
  </si>
  <si>
    <t>PAF BASE MASROOR, MAURIPUR KARACHI</t>
  </si>
  <si>
    <t>PAF BASE MASROOR KARACHI</t>
  </si>
  <si>
    <t>SHER SHAH COLONY, KARACHI</t>
  </si>
  <si>
    <t>SHOP NO 1,2,3 SECOND SHOPING CENTRE SHERSHAH CHOWK, KARACHI</t>
  </si>
  <si>
    <t>GARDEN, KARACHI</t>
  </si>
  <si>
    <t xml:space="preserve">SHOP # 5,6,7 SADFEE  BUILDING, NEAR ZOOLOGICAL GARDEN- GARDEN WEST –KARACHI </t>
  </si>
  <si>
    <t>AZIZABAD, KARACHI</t>
  </si>
  <si>
    <t>770/2 &amp; 771/2 AZIZABAD F.B AREA KARACHI.</t>
  </si>
  <si>
    <t>JINNAH TERMINAL, KARACHI</t>
  </si>
  <si>
    <t>QADD-E-AZAM INTERNATIONAL ADRPORT KARACHI</t>
  </si>
  <si>
    <t>J.P.M.C., KARACHI</t>
  </si>
  <si>
    <t>NEXT TO SINDH MEDICAL COLLEGE, RAFIQ SHAH ROAD, KARACHI.</t>
  </si>
  <si>
    <t>MEHRAN, MALIR HALT. KARACHI</t>
  </si>
  <si>
    <t>PLOT NO 157 DEH SAFOORAN, TAPPOO SONGAL SHAH FADSAL MARKET MALIR HALT KARACHI.</t>
  </si>
  <si>
    <t>DEH MALH, KARACHI</t>
  </si>
  <si>
    <t>PLOT # D-283, MADN ROAD MEMON GOTH MALIR KARACHI</t>
  </si>
  <si>
    <t>KARACHI-ORANGI TOWN</t>
  </si>
  <si>
    <t>LS-9  ST-3 SECTOR 5 SHAHRAH-E-ORANGI TOWN KARACHI</t>
  </si>
  <si>
    <t>MAURIPUR VILLAGE, KARACHI</t>
  </si>
  <si>
    <t>CUSTOM COLONY, HAWKSBAY, MAURIPUR VILLAGE, KHI.</t>
  </si>
  <si>
    <t>SIR SYED ROAD, KARACHI</t>
  </si>
  <si>
    <t>158/M BLOCK 2 PECHS 1 SIR SYED ROAD OFF TARIQ ROAD KARACHI</t>
  </si>
  <si>
    <t>BARKAT-E-HYDRI, KARACHI</t>
  </si>
  <si>
    <t>EURO CLASSIC TOWER, PLOT # SE-6, BLOCK “F”, HYDERI, NORTH NAZIMABAD KARACHI</t>
  </si>
  <si>
    <t>KARACHI-DRIGH COLONY</t>
  </si>
  <si>
    <t xml:space="preserve">PLOT NO 34-A BLOCK NO 1 GROUND FLOOR DRIGH COLONY KARACHI-25 </t>
  </si>
  <si>
    <t>KARACHI-NANAKWARA</t>
  </si>
  <si>
    <t>SHEET NO.WO-1, SURVEY NO.B (D-2/42) MAHMOODI MANZIL, MOHAMMADI MOHALLA SYEDNA TAHIR SADFUDDIN RD, PAN MANDI, NANAKWARA, KARACHI.</t>
  </si>
  <si>
    <t>KUMHARWARA, KARACHI</t>
  </si>
  <si>
    <t>PLOT NO.214, OLD KUMHARWARA, FAQIR M.DUA KHAN ROAD, KARACHI.</t>
  </si>
  <si>
    <t>DEFENCE HOUSING SOCIETY, KARACHI</t>
  </si>
  <si>
    <t>PLOT NO.. 1/A, COMMERCIAL AREA PHASE-II, DEFENCE KARACHI</t>
  </si>
  <si>
    <t>SOLDIER BAZAR, KARACHI</t>
  </si>
  <si>
    <t>SOLDIER BAZAR BRANCH  NEAR SHELL PETROL PUMP SOLDIER BAZAR # 2, KARACHI</t>
  </si>
  <si>
    <t>KARACHI-KORANGI NO.5</t>
  </si>
  <si>
    <t>11/1, 35/E MADN ROAD KORANGI NO 5 NEAR SULTAN HOSPITAL KORANGI KARACHI</t>
  </si>
  <si>
    <t>KARACHI-IQBAL LIBRAR</t>
  </si>
  <si>
    <t>J.M.3/491 GIGER MURADABADI ROAD SHEEKARPUR COLONY, KARACHI</t>
  </si>
  <si>
    <t>SINDHI MUSLIM COOP.HOUS.SOC, KARACH</t>
  </si>
  <si>
    <t>BLOCK A SUB BLOCK- C OPP. GULISTAN SHAH ABDUL LATIF SECONDARY SCHOOL, SMCHS, KARACHI-74400</t>
  </si>
  <si>
    <t>LASBELLA MARKET, KARACHI</t>
  </si>
  <si>
    <t>PL-383, SHOP NO.43 TO 45 &amp; 53 &amp; 54 LASBELLA CHOWK, GARDEN WEST, LASBELLA, KARACHI.</t>
  </si>
  <si>
    <t>SAUDABAD MALIR BRANCH, KARACHI</t>
  </si>
  <si>
    <t>INDUS MEHRAN COOPERATIVE HOUSING SOCIETY ADJACENT SINDH HEART HOSPITAL SAUDABAD MALIR KARACHI.</t>
  </si>
  <si>
    <t>NAYABAD, KARACHI</t>
  </si>
  <si>
    <t>PLOT NO.LY-6, SURVEY NO.4, SHOP NO.26, NOORANI APARTMENT, SHAH WALIULLAH ROAD, KHADDA, LYARI, KARACHI.</t>
  </si>
  <si>
    <t>SHAHEED-E-MILLAT RD, KARACHI</t>
  </si>
  <si>
    <t>SHAHRAH-E-FADSAL OFF SHAHEED-E-MILLAT ROAD KARACHI.</t>
  </si>
  <si>
    <t>HIGH COURT, KARACHI</t>
  </si>
  <si>
    <t>HIGH COURT BUILDING, COURT ROAD, KARACHI.</t>
  </si>
  <si>
    <t>IBRAHIM HYDERI GOTH, KARACHI</t>
  </si>
  <si>
    <t>PLOT 25 - 49 IBRAHIM HYDERI BIN QASIM TOWN, KARACHI</t>
  </si>
  <si>
    <t>KARIMABAD, KARACHI</t>
  </si>
  <si>
    <t>PLOT NO BS/21 BLOCK-3 KARIMABAD F.B AREA KARACHI</t>
  </si>
  <si>
    <t>TADMURIA MARKET, KARACHI</t>
  </si>
  <si>
    <t>PLOT NO SF 15-A BLOCK B NORTH NAZIMABAD KARACHI.</t>
  </si>
  <si>
    <t>DHABEJI</t>
  </si>
  <si>
    <t>GHARIBAD MARKET, DHABEJI</t>
  </si>
  <si>
    <t>THATHA</t>
  </si>
  <si>
    <t>JODIA BAZAR, KARACHI</t>
  </si>
  <si>
    <t>SALMAN TERRACE PLOT NO.13-SURVEY NO.M/R-1MARKET QUARTER, RAMBHARTI STREET,JODIA BAZAR,KARACHI.</t>
  </si>
  <si>
    <t>MANSFIELD STREET, KARACHI</t>
  </si>
  <si>
    <t>SURVEY NO.47, SHEET SB-2, (OLD SURVEY NO.S-3/112) MANSFIELD STREET, SADDAR, KARACHI.</t>
  </si>
  <si>
    <t>TIBET CENTRE, KARACHI</t>
  </si>
  <si>
    <t>GROUND FLOOR, TIBET CENTRE, MADN M.A. JINNAH ROAD, KARACHI.</t>
  </si>
  <si>
    <t>AL-AZAM SQUARE, KARACHI</t>
  </si>
  <si>
    <t>SHOP NO K-3, K-3/A, K-4, K-4/A, K-5, K-5/A PLOT NO ST-6 BLOCK-1 FB AREA AL-AZAM SQUARE KARACHI</t>
  </si>
  <si>
    <t>COMMUNITY CENTRE P.E.C.H.S.KARACHI.</t>
  </si>
  <si>
    <t>J-97 BLOCK NO 2 PECH SOCIETY KARACHI</t>
  </si>
  <si>
    <t>P.N.S.C. - KARACHI.</t>
  </si>
  <si>
    <t>PNSC BUILDING, M.T. KHAN ROAD, KARACHI.</t>
  </si>
  <si>
    <t>GULISTAN-E-JAUHAR, KARACHI</t>
  </si>
  <si>
    <t>SHOP NO 6,7,8,9 RUFI LAKE DRIVE BLOCK 18 GULISTAN-E-JAUHAR KARACHI.</t>
  </si>
  <si>
    <t>KARACHI-LANDHI TOWN SHIP</t>
  </si>
  <si>
    <t>39-10, 5-D LANDHI NO 6 KARACHI.</t>
  </si>
  <si>
    <t>ADAMJEE NAGAR, KARACHI</t>
  </si>
  <si>
    <t>SHOP NO 1,2,3 ADAMJEE NAGAR TIPU SULTAN ROAD KARACHI</t>
  </si>
  <si>
    <t>DASTAGIR COLONY, KARACHI</t>
  </si>
  <si>
    <t>BS-1 BLOCK 16 F.B.AREA KARACHI.</t>
  </si>
  <si>
    <t>SAFORA GOTH BRANCH</t>
  </si>
  <si>
    <t>SHOP NO 1,2,3,4 &amp; 5 HUMA ARCADE PLOT NO SB 38 BLOCK 7 GULISTAN-E-JAUHAR UNIVERSITY ROAD KARACHI</t>
  </si>
  <si>
    <t>879 B</t>
  </si>
  <si>
    <t>NIPA CHOWRANGI SUB - BRANCH SAFORA GOTH BRANCH</t>
  </si>
  <si>
    <t>MALIR CITY, KARACHI</t>
  </si>
  <si>
    <t>75-A MALIR COLONY, MALIR NO 05 KARACHI NO 37.</t>
  </si>
  <si>
    <t>KARACHI-BABAR MARKET</t>
  </si>
  <si>
    <t>PLOT NO 37/A-1/1 BABAR MARKET LANDHI NO 3 KARACHI</t>
  </si>
  <si>
    <t>KARACHI-MAHMOODABAD</t>
  </si>
  <si>
    <t>PLOT NO B-398 H.NO 37/A-1/1 BABAR MARKET LANDHI NO 3 KARACHI</t>
  </si>
  <si>
    <t>PAK COLONY, KARACHI</t>
  </si>
  <si>
    <t>PLOT NO 5/24 WILLAYATABAD NO.1 OLD GOLIMAR MANGOPIR ROAD KARACHI</t>
  </si>
  <si>
    <t xml:space="preserve">KARSAZ, </t>
  </si>
  <si>
    <t>SHOP NO 4 &amp; 5 ROYAL APARTMENT KDA SCHEME NO 1 HABIB IBRAHIM REHMATULLAH ROAD KARACHI</t>
  </si>
  <si>
    <t>PATHAN COLONY, KARACHI</t>
  </si>
  <si>
    <t>PLOT NO 329, PLOT NO 4 ALIGARH COLONY OPP SHAKEEL PLACE KARACHI</t>
  </si>
  <si>
    <t>BHUTTA VILLAGE, KARACHI</t>
  </si>
  <si>
    <t>PLOT NO.88, B-11-59, MASSAN ROAD, BHUTTA VILLAGE, KARACHI.</t>
  </si>
  <si>
    <t>ATMARAM PREETAMDAS ROAD, KARACHI</t>
  </si>
  <si>
    <t>PLOT NO.2444-A &amp; 2448-A, GROUND FLOOR, BADTUL HAJI ISHAQ SHAH A. LATIF BHITAD LYARI ROAD, KARACHI.</t>
  </si>
  <si>
    <t>RIZVIA SOCIETY, KARACHI</t>
  </si>
  <si>
    <t>67-C/40 RIZVIA MARKET GULBAHAR CHOWRANGI NAZIMABAD KARACHI</t>
  </si>
  <si>
    <t>SIND SECRETARIATE, KARACHI</t>
  </si>
  <si>
    <t>TUGHLAQ HOUSE-LOCAL GOVT BUILDING KAMAL ATTATURK ROAD</t>
  </si>
  <si>
    <t>QASIMABAD, KARACHI</t>
  </si>
  <si>
    <t>PLOT NO 313,314 &amp; 315 BLOCK B LIAQUATABAD KARACHI</t>
  </si>
  <si>
    <t>INDUS. ESTATE, SITE, KARACHI</t>
  </si>
  <si>
    <t>INDUSTRIAL ESTATE COMMERCIAL CENTRE MANGOPIR ROAD KARACHI</t>
  </si>
  <si>
    <t>NORTH</t>
  </si>
  <si>
    <t>SAEEDABAD BRANCH, KARACHI</t>
  </si>
  <si>
    <t>PLOT # 5-J-430, SAEEDABAD BALDIA TOWN, KARACHI.</t>
  </si>
  <si>
    <t>SAMANABAD, KARACHI</t>
  </si>
  <si>
    <t>PLOT BS-9 BLOCK 18 FB AREA KARACHI</t>
  </si>
  <si>
    <t>JACOB LINES, KARACHI</t>
  </si>
  <si>
    <t>PLOT NO.73, J.M. 1 M.A. JINNAH ROAD, OPP PARSI COLONY, KARACHI.</t>
  </si>
  <si>
    <t>KARACHI-KORANGI K. AREA</t>
  </si>
  <si>
    <t>36/117 KORANGI K AREA KARACHI</t>
  </si>
  <si>
    <t>AL-BADAR SQUARE, KARACHI</t>
  </si>
  <si>
    <t>SHOP NO 1 BLOCK 1 AL-BADAR SQUARE NAZIMABAD NO 4 HADI MARKET KARACHI</t>
  </si>
  <si>
    <t>KHADIJA MKT, N.NAZIMABAD, KARACHI</t>
  </si>
  <si>
    <t>PLOT # SC-5 BLOCK I, NORTH NAZIMABAD, KARACHI</t>
  </si>
  <si>
    <t>DRIGH COLONY NO 3</t>
  </si>
  <si>
    <t>HOUSE NO 350/A SHAH FADSAL COLONY NO 25 KARACHI</t>
  </si>
  <si>
    <t>YOUSUF PLAZA, KARACHI</t>
  </si>
  <si>
    <t>SHOP NO C-10, C-10/A, C-11, C-11-A BLOCK 16 MADN ROAD YOUSUF PLAZA KARACHI</t>
  </si>
  <si>
    <t>SINDHI HOTEL, NEW KARACHI</t>
  </si>
  <si>
    <t>HOUSE NO 131/6 SECTOR 5-G NEW KARACHI KARACHI</t>
  </si>
  <si>
    <t>COMM. AREA, NAZIMABAD, KARACHI</t>
  </si>
  <si>
    <t>E-8 BLOCK NO III COMMERCIAL AREA  NAZIMABAD NO 3 KARACHI</t>
  </si>
  <si>
    <t>SHAHRAH-E-PAKISTAN, KARACHI</t>
  </si>
  <si>
    <t>SHOP NO 26 BLOCK-A ABBAS SQUARE ST-7/B-11 FB AREA KARACHI</t>
  </si>
  <si>
    <t>SAKHI HASSAN DARBAR, KARACHI</t>
  </si>
  <si>
    <t>B-56 BLOCK N NORTH NAZIMABAD KARACHI</t>
  </si>
  <si>
    <t>KARACHI-DELHI COLONY</t>
  </si>
  <si>
    <t>GROUND FLOOR, JAMIYAT HOSPITAL, DEHLI COLONY, OFF CH.KHALIQUZZAMAN ROAD (GIZRI ROAD), KARACHI.</t>
  </si>
  <si>
    <t>KARACHI-BADAR COM.AREA, 26TH ST.DHA</t>
  </si>
  <si>
    <t>SHOP NO 25 &amp; 27 C, 26TH STREET, DHA PHASE V EXT KARACHI</t>
  </si>
  <si>
    <t>PORT QASIM, KARACHI</t>
  </si>
  <si>
    <t>BANK SQUARE, PORT QASIM AUTHORITY, PORT QASIM BIN QASIM TOWN, DISTT. MALIR, KARACHI</t>
  </si>
  <si>
    <t>HASSAN SQUARE, KARACHI</t>
  </si>
  <si>
    <t>SHOP NO 16,17 &amp; 18 FL-3/4 BLOCK 13/A HASSAN SQUARE GULSHAN-E-IQBAL KARACHI</t>
  </si>
  <si>
    <t>HUSSADN 'D' SILVA,N.NAZIMABAD, KARA</t>
  </si>
  <si>
    <t>PLOT NO S-A/5 HUSSADN D SILVA TOWN NORTH NAZIMABAD KARACHI</t>
  </si>
  <si>
    <t>KARACHI-VEGETABLE MA</t>
  </si>
  <si>
    <t>SHOP NO 34 &amp; 35 NEW SABZI MANDI SUPER HIGHWAY KARACHI.</t>
  </si>
  <si>
    <t>KARACHI-FISH HARBOUR</t>
  </si>
  <si>
    <t>FISHERIES HARBOUR AUTHORITY, WEST WHARF ROAD, KARACHI.</t>
  </si>
  <si>
    <t>MANORA, KARACHI</t>
  </si>
  <si>
    <t>MANORA, KARACHI.</t>
  </si>
  <si>
    <t>F.T.C. KARACHI</t>
  </si>
  <si>
    <t xml:space="preserve">FINANCE &amp; TRADE CENTRE SHAHRAH-E-FADSAL KARACHI </t>
  </si>
  <si>
    <t>MALIR CANTT, KARACHI</t>
  </si>
  <si>
    <t>SHOP NO S-4, PLOT NO 2-CD AT BAZAR AREA MALIR CANTONMENT KARACHI.</t>
  </si>
  <si>
    <t>NASEERABAD, KARACHI</t>
  </si>
  <si>
    <t>SHOP NO 17 TO 20 ADEEL COMPLEX BLOCK-7 NEAR TALIMI BAGH FB AREA KARACHI</t>
  </si>
  <si>
    <t>P.E.C.H.S.COMM. AREA, KARACHI</t>
  </si>
  <si>
    <t>2-A BLOCK 6 PECHS SHAHRAH-E-FADSAL KARACHI</t>
  </si>
  <si>
    <t>ABDULLAH HAROON ROAD, KARACHI</t>
  </si>
  <si>
    <t>PLOT NO.272/1, R.A. LINES, STATE LIFE BLDG. NO.11 GROUND FLOOR, ABDULLAH HAROON ROAD, KARACHI</t>
  </si>
  <si>
    <t>MUSLIM LEAGUE QTRS, KARACHI</t>
  </si>
  <si>
    <t>I-K-2/8/6 M.Y.PLAZA NAZIMABAD NO 1 KARACHI</t>
  </si>
  <si>
    <t>KARACHI-CANTT. STATION</t>
  </si>
  <si>
    <t>PLOT NO.18/3/A-1/1, SHOP NO.4,5, &amp; 6 MEHRAN VIP APARTMENT, DR. DAWOODPOTA ROAD, KARACHI.</t>
  </si>
  <si>
    <t>KARACHI-DRIGH ROAD C</t>
  </si>
  <si>
    <t>26/86 DRIGH ROAD CANTT BAZAR KARACHI</t>
  </si>
  <si>
    <t>GULSHAN-E-IQBAL BLOCK NO.5, KARACHI</t>
  </si>
  <si>
    <t>SHOP NO 6,7,8,&amp; 9 LSC 1 TO 10, ST-2 ROW NO 4 BLOCK 5 GULSHAN-E-IQBAL KARACHI</t>
  </si>
  <si>
    <t>KARACHI-KORANGI NO.2</t>
  </si>
  <si>
    <t>Q-16/17 KORANGI NO 2 KARACHI.</t>
  </si>
  <si>
    <t>ZIAUDDIN SHAHEED ROAD, KARACHI</t>
  </si>
  <si>
    <t>PLOT NO C-172/1 BLOCK NO 10, KDA SCHEME NO 16 FB AREA KARACHI</t>
  </si>
  <si>
    <t>SHAHRAH-E-JAHANGIR, KARACHI</t>
  </si>
  <si>
    <t>SC-9, BLOCK L, KANWAL SQUARE NORTH NAZIMABAD KARACHI</t>
  </si>
  <si>
    <t>STEEL TOWN SHIP KARACHI</t>
  </si>
  <si>
    <t>SHOP NO 15 RUSSIAN MARKET STEEL TOWNSHIP DISTRICT MALIR KARACHI</t>
  </si>
  <si>
    <t>KEHKASHAN, KARACHI</t>
  </si>
  <si>
    <t>F - 101/5, BLOCK - 7, CLIFTON KARACHI.</t>
  </si>
  <si>
    <t>KARACHI-K.A.E.C.H.S.</t>
  </si>
  <si>
    <t>SA/2 BLOCK 3 KAECHS KARACHI</t>
  </si>
  <si>
    <t>AL-NOOR SOCIETY, KARACHI</t>
  </si>
  <si>
    <t>PLOT NO. 5-6 &amp; 6B, BLOCK 16-B, NORTH KARACHI, INDUSTRIAL AREA, GULBERG TOWN, KARACHI.</t>
  </si>
  <si>
    <t>HUB IND. TRADING ESTATE, HUB</t>
  </si>
  <si>
    <t>AC-I &amp; II, H.I.T.E, SECTOR C, TEHSIL HUB DIST LASBELLA</t>
  </si>
  <si>
    <t>HUB</t>
  </si>
  <si>
    <t>BALOUCHISTAN</t>
  </si>
  <si>
    <t>BLOCK-2 GULSHAN-E-IQBAL</t>
  </si>
  <si>
    <t>BLOCK-2, GULSHAN-E-IQBAL NERA CONTINENTAL BAKERS GULSHAN-E-IQBAL. KARACHI.</t>
  </si>
  <si>
    <t>KARACHI-KORANGI NO.6 MUHAMMADI MKT</t>
  </si>
  <si>
    <t>PLOT NO 8 SHOP NO 1 TO 8 MUHAMMADI MARKET KORANGI NO 6 KARACHI.</t>
  </si>
  <si>
    <t>KORANGI ROAD PHASE-2 (DHA), KARACHI</t>
  </si>
  <si>
    <t>69-C, KORANGI ROAD, DEFENCE PH-2, KARACHI.</t>
  </si>
  <si>
    <t>PAKISTAN STEEL MILL, KARACHI</t>
  </si>
  <si>
    <t>HBL, PAKISTAN STEEL MILLS, BIN QASIM KARACHI</t>
  </si>
  <si>
    <t>KEPZ BRANCH</t>
  </si>
  <si>
    <t>KARACHI EXPORT PROCESSING ZONE</t>
  </si>
  <si>
    <t>ABUL HASAN ISPHANI RD. KARACHI</t>
  </si>
  <si>
    <t>SHOP NO 8,9,10, &amp; 11 RABIA FLOWER MADN ABUL HASSAN ISPHANI ROAD GULSHAN-E-IQBAL KARACHI</t>
  </si>
  <si>
    <t>SHIREEN JINNAH COLONY, KARACHI</t>
  </si>
  <si>
    <t>PLOT NO. ST-4/A, BLOCK-1, AWAN PLAZA K.D.A. SCHEME 5, CLIFTON KARACHI.</t>
  </si>
  <si>
    <t>KHAYABAN-E-SAADI, CLIFTON, KARACHI</t>
  </si>
  <si>
    <t>AC-1 CLIFTON BLOCK-2, (OPP: BILAWAL HOUSE) KHAYABAN-E-SAADI KARACHI.</t>
  </si>
  <si>
    <t>RASHID MINHAS RD BRANCH, KARACHI</t>
  </si>
  <si>
    <t>SHOP NO 9,10,11 &amp; 12 LAL FLAT, FL-5 BLOCK NO 10-A RASHID MINHAS ROAD KARACHI</t>
  </si>
  <si>
    <t>KARACHI-KHAYABAN-E-HAFIZ, DHA</t>
  </si>
  <si>
    <t>PLOT NO.22/C &amp; 24/C, SHAHBAZ LANE 1, MADN KHAYABAN-E-HAFIZ, PHASE-I, DHA</t>
  </si>
  <si>
    <t>2265 A</t>
  </si>
  <si>
    <t>BHITAD COLONY KARACH</t>
  </si>
  <si>
    <t>PLOT NO.40 - 41 BLOCK 'A' BHITTAD COLONY BR. KORANGI CROSSING, KARACHI</t>
  </si>
  <si>
    <t>KARACHI-SEA VIEW</t>
  </si>
  <si>
    <t>PLOT # 21-C,KHAYABAN-E-SHAMSHEER, DHA PHASE V, OPPOSITE MCDONALDS, NEAR CAFÉ CLIFTON</t>
  </si>
  <si>
    <t>KHAYABAN-E-BUKHARI</t>
  </si>
  <si>
    <t>PLOT NO 32-C KHAYABAN-E-BUKHARI PHASE VI DEFENCE HOUSING AUTHORITY KARACHI</t>
  </si>
  <si>
    <t>RAFA-E-AAM SOCITY BR</t>
  </si>
  <si>
    <t>PLOT NO 402-A RAFAH-E-AAM SOCIETY KARACHI</t>
  </si>
  <si>
    <t>KARACHI-GUJAR CHOWK,</t>
  </si>
  <si>
    <t>PLOT NO 61-H SECT G GUJAR CHOWK MANZOOR COLONY BRANCH KARACHI</t>
  </si>
  <si>
    <t>OLD TRUCK STAND BRANCH</t>
  </si>
  <si>
    <t>PLOT NO. 17-A, OLD TRUCK STAND / TYRE MARKET, MAURIPUR ROAD KARACHI.</t>
  </si>
  <si>
    <t>GARDEN EAST</t>
  </si>
  <si>
    <t>JUMANI CENTRE, SHOP NO.13-15, BRITTO ROAD GARDEN EAST, KARACHI.</t>
  </si>
  <si>
    <t>HAROON BAHRIA BRANCH</t>
  </si>
  <si>
    <t>PLOT NO.2, COMMERCIAL STREET NO. SK, SECTOR NO.1, SITUATED AT HAROON BAHRIA CO-OPERATIVE HOUSING SOCIETY HUB RIVER ROAD BALDIA TOWN KARACHI.</t>
  </si>
  <si>
    <t>CITY COURT BRANCH, KARACHI.</t>
  </si>
  <si>
    <t>NEAR KUTCHERY POST OFFICE, GATE # 2, SYEDNA TAHIR SADFUDDIN ROAD KARACHI.</t>
  </si>
  <si>
    <t>DOLMEN MALL BRANCH CLIFTON</t>
  </si>
  <si>
    <t>SHOP # LG-09, LOWER GROUND FLOOR, DOLMEN MALL CLIFTON BLOCK-4, KARACHI.</t>
  </si>
  <si>
    <t>CATTLE COLONY BRANCH</t>
  </si>
  <si>
    <t>10-A, COMMERCIAL AREA, CATTLE COLONY, KARACHI</t>
  </si>
  <si>
    <t>HAWKS BAY ROAD KARACHI</t>
  </si>
  <si>
    <t>PLOT NO.3 &amp; 6, NEW TRUCK STAND HAWKSBAY RAOD KARACHI.</t>
  </si>
  <si>
    <t>WORLD TRADE CENTER BRANCH, CLIFTON, KARACHI</t>
  </si>
  <si>
    <t>SUIT # 1,2 &amp; 3, PLOT FL-10, BLOCK 5, K.D.A SCHEME 5, WORLD TRADE CENTRE, BOAT BASIN, CLIFTON, KARACHI.</t>
  </si>
  <si>
    <t>PARK AVENUE BRANCH, SHAHRA-E-FADSAL, KARACHI</t>
  </si>
  <si>
    <t>SHOP # 7-10, PLOT # 24-A, BLOCK 6, PECHS,PARK AVENUE, SHAHRAH-E-FADSAL, KARACHI</t>
  </si>
  <si>
    <t xml:space="preserve">GIZRI SANITARY MARKET BRANCH KARACHI </t>
  </si>
  <si>
    <t>PLOT # G-10/6, G-10/26, LOWER GIZRI CHAUDHRY KHALEEQ UL-ZAMAN ROAD, KARACHI</t>
  </si>
  <si>
    <t>KDA MARKET BRANCH GULSHAN E IQBAL KARACHI</t>
  </si>
  <si>
    <t>SHOP NO-13/I TO 13/III AL-AZMAT PLAZA NEAR KDA MARKET GULISHAN-E-IQBAL BLOCK-3 KARACHI</t>
  </si>
  <si>
    <t xml:space="preserve">KARACH UNIVERSITY CAMPUS BRANCH KARACHI </t>
  </si>
  <si>
    <t>KARACHI UNIVERSITY CAMPUS NEAR ADMINISTRATION BLOCK MAUN UNIVERSITY ROAD KARACHI</t>
  </si>
  <si>
    <t>NUE MULTIPLEX BRANCH KARACHI</t>
  </si>
  <si>
    <t>214/A, KHAYABAN-E-SHAHEEN, PHASE VIII, DHA, KARACHI.</t>
  </si>
  <si>
    <t xml:space="preserve">MODEL COLONY BRANCH KARACHI </t>
  </si>
  <si>
    <t>(PLOT NO. 117/ BLOCK – A, ALAMGIR SOCIETY, LIAQUAT ALI KHAN ROAD, MODEL COLONY, KARACHI)</t>
  </si>
  <si>
    <t xml:space="preserve">KORANGI IND AREA BRANCH KARACHI </t>
  </si>
  <si>
    <t>PLOT # H-3/A, SECTOR # 5 EBM CAUSEWAY KORANGI IND.AREA-KARACHI</t>
  </si>
  <si>
    <t>BURHANI CIRCLE BRANCH, NORTH NAZIMABAD</t>
  </si>
  <si>
    <t>SHOP # C-17, C-18, C-19, PLOT # ST-4, BLOCK-E, NORTH NAZIMABAD KARACHI</t>
  </si>
  <si>
    <t>BLOCK 1, GULISTAN-E-JOHAR KARACHI</t>
  </si>
  <si>
    <t>SHOP # 1,2,3, &amp; 4, TULIP VALLEY, DINE 1 RESTAURANT, NEAR CONTINENTAL BAKERY, BLOCK-1, GULISTAN-E-JOHAR KARACHI.</t>
  </si>
  <si>
    <t xml:space="preserve">PAKISTAN BAZAR ORANGI, ORANGI TOWN KARACHI </t>
  </si>
  <si>
    <t>PLOT NO. 2, SHEET 1, PAKISTAN BAZAR, ORANGI TOWN 
SECTOR 11 ½   , KARACHI</t>
  </si>
  <si>
    <t>BAHRIA ICON KARACHI</t>
  </si>
  <si>
    <t>GROUND FLOOR, BAHRIA ICON, CLIFTON, KARACHI</t>
  </si>
  <si>
    <t>FB INDUSTRIAL AREA BRANCH KARACHI</t>
  </si>
  <si>
    <t>NO. LA1-A1, BLOCK-21, MADN RASHID MINHAS ROAD F. B AREA KARACHI</t>
  </si>
  <si>
    <t xml:space="preserve">NORTH KARACHI BARA MARKET BRANCH </t>
  </si>
  <si>
    <t>PLOT NO. R-40, SECTOR 5-C/2 NORTH KARACHI TOWNSHIP</t>
  </si>
  <si>
    <t xml:space="preserve">KHAYABAN-E-SHAHBAZ BRANCH KARACHI </t>
  </si>
  <si>
    <t xml:space="preserve">PLOT # 1C/3C, KHAYABAN-E-SHAHBAZ, PHASE VI, DHA, KARACHI </t>
  </si>
  <si>
    <t>SHAHRAH-E-FADSAL BRANCH KARACHI</t>
  </si>
  <si>
    <t>SHOWROOM # 1,2 &amp; 3 IBRAHIM TRADE TOWER, SHAHRAH-E-FADSAL KARACHI</t>
  </si>
  <si>
    <t xml:space="preserve">KHALID BIN WALEED ROAD BRANCH </t>
  </si>
  <si>
    <t>SHOWROOM NO.12 &amp; 13, PLOT NO. 167-A, BLOCK-3. MADN KHALID BIN WALEED ROAD P.E.C.H.S. KARACHI</t>
  </si>
  <si>
    <t>GULBERG CHOWRANGI</t>
  </si>
  <si>
    <t>HBL, GULBERG CHOWRANGI, (2450) PLOT NO. B-69, BLOCK-17, FB AREA, GULBERG, KARACHI.</t>
  </si>
  <si>
    <t>SHARFABAD BRANCH</t>
  </si>
  <si>
    <t xml:space="preserve">HBL, SHARFABAD SHOP NO. 7, SUMADYA COMFORTS, PLOT NO. 15/8, BLOCK-3, B.M.C.H.S., KARACHI </t>
  </si>
  <si>
    <t>KHAYABAN-E-ITTEHAD</t>
  </si>
  <si>
    <t>KHAYABAN-E-ITTEHAD, COMMERCIAL LANE #10, PHASE-VI DEFENSE HOUSING AUTHORITY KARACHI.</t>
  </si>
  <si>
    <t>SADNATARY MARKET, GULBAHAR</t>
  </si>
  <si>
    <t>HBL, GOLIMAR PLOT NO. 7 &amp; 7A, MOHALLA PASBAN, MADN ROAD, GULBAHAR, NAWAB SIDDIQ ALI ROAD, KARACHI</t>
  </si>
  <si>
    <t>BILAWAL CHOWRANGI</t>
  </si>
  <si>
    <t>GROUND FLOOR, ADAM CENTRE, BLOCK-2, KDA SCHEME 5, BILAWAL CHOWRANGI, CLIFTON KARACHI</t>
  </si>
  <si>
    <t>SABA AVENUE BRANCH</t>
  </si>
  <si>
    <t>HBL KHAYABAN-E-SHAHBAZ (SMALL) PHASE-VI, PAKISTAN DEFENCE OFFICER HOUSING AUTHORITY KARACHI</t>
  </si>
  <si>
    <t>PNS KARSAZ BRANCH</t>
  </si>
  <si>
    <t>PNS KARSAZ, FADSAL MARKET, SHAHRAH-E-FADSAL, KARACHI</t>
  </si>
  <si>
    <t>PUNJAB CHOWRANGI BRANCH</t>
  </si>
  <si>
    <t>BLOCK-8. CHOWDHRY KHALIQ UZ ZAMAN ROAD, PUNJAB CHOWRANGI, KARACHI</t>
  </si>
  <si>
    <t>DEWAN CENTRE, SITE BRANCH</t>
  </si>
  <si>
    <t>ESTATE AVENUE, DEWAN CENTRE, SITE, KARACHI</t>
  </si>
  <si>
    <t>METROVILLE-1 SITE</t>
  </si>
  <si>
    <t>BLOCK-3, METROVILLE-1, SITE, KARACHI</t>
  </si>
  <si>
    <t>IBB FINLAY HOUSE KARACHI</t>
  </si>
  <si>
    <t xml:space="preserve">GROUD FLOOR FINLAY HOUSE, I.I. CHUNDRIGAR RD. KARACHI </t>
  </si>
  <si>
    <t>IBB DHA PHASE-IV KARACHI</t>
  </si>
  <si>
    <t>PLOT # 29-C, SUNSET COMMERCIAL STREET #3, MADN KHAYABAN-E-JAMI , DHA, PHASE IV, KARACHI</t>
  </si>
  <si>
    <t>IBB DHORAJI COLONY BRANCH KARACHI</t>
  </si>
  <si>
    <t>C-20, SOCIETY APPARMENT, DHORAJI COLONY, KARACHI</t>
  </si>
  <si>
    <t>IBB DEHLI MERCANTILE SOCIETY KARACHI</t>
  </si>
  <si>
    <t>PLOT NO R-170 BLOCK -2 FB AREA KARACHI</t>
  </si>
  <si>
    <t>IBB JOFA TOWER, KARACHI</t>
  </si>
  <si>
    <t>JOFA TOWER, UNVERSITY ROAD, GULSHAN-E-IQBAL, KARACHI</t>
  </si>
  <si>
    <t>IBB CAMBELL STREET KARACHI</t>
  </si>
  <si>
    <t>16-S.R, 7, SERAD QUARTERS, CAMPBELL ST OFF M A JINNAH ROAD KARACHI</t>
  </si>
  <si>
    <t>IBB DHA PHASE VII, KARACHI</t>
  </si>
  <si>
    <t>PLOT # 8-C, SEHAR LANE # 4, DHA, PHASE-VII, KARACHI</t>
  </si>
  <si>
    <t>IBB NORTH NAZIMABAD KARACHI</t>
  </si>
  <si>
    <t>SHOP # 1 &amp; SAFA RESIDENCY, PLOT # SC-13, BLOCK F, NORTH NAZIMABAD, KARACHI</t>
  </si>
  <si>
    <t>JAUHARABAD</t>
  </si>
  <si>
    <t>KHEWAT .468 KHATONI 1332 BLOCK 21</t>
  </si>
  <si>
    <t>KHUSHAB</t>
  </si>
  <si>
    <t>KHUSHAB-BANK SQUARE</t>
  </si>
  <si>
    <t>PROPERTY NO.92 NEAR OLD BUS STAND KHUSHAB</t>
  </si>
  <si>
    <t>LIAQUATABAD  THALL, PIPLAN</t>
  </si>
  <si>
    <t>KHASRA NO.1606/1</t>
  </si>
  <si>
    <t>LIAQUATABAD THALL</t>
  </si>
  <si>
    <t>PIPLAN</t>
  </si>
  <si>
    <t>MIANWALI</t>
  </si>
  <si>
    <t>PHULERWAN</t>
  </si>
  <si>
    <t xml:space="preserve">PLOT NO.5, KHEWAT NO.322, KHATOONI NO.327, KHASRA NO.394, </t>
  </si>
  <si>
    <t>ALLAMA IQBAL ROAD PHULARWAN</t>
  </si>
  <si>
    <t>YOUSAF SHAH ROAD BRANCH- JHANG</t>
  </si>
  <si>
    <t xml:space="preserve">KHAATA NO.76 KHASRA NO.2138/60-45 </t>
  </si>
  <si>
    <t>NEAR THANA SADDAR CHOWK YOUSUF SHAH ROAD JHANG SADDAR</t>
  </si>
  <si>
    <t>ilyas.ahmAD@hbl.com</t>
  </si>
  <si>
    <t>SARGODHA-KUTCHERY BAZAR</t>
  </si>
  <si>
    <t>KHEWAT NO.110 KHATONI NO110</t>
  </si>
  <si>
    <t xml:space="preserve"> BLOCK NO.5 SGD.SARGODHA</t>
  </si>
  <si>
    <t>MIANWALI-ZAKA CENTRE</t>
  </si>
  <si>
    <t xml:space="preserve">F-135/A, ZAKA CENTRE </t>
  </si>
  <si>
    <t>SARGODHA-GRADN MARKET</t>
  </si>
  <si>
    <t>K HEWAT NO.90 KHATONI 90 .</t>
  </si>
  <si>
    <t>SHOP 51 GRADN MARKET SARGODHA</t>
  </si>
  <si>
    <t>SHORKOT-CITY</t>
  </si>
  <si>
    <t xml:space="preserve">KHATA NO.513, TEHSIL CHOWK SHORKOT CITY </t>
  </si>
  <si>
    <t>DISTT.JHANG.</t>
  </si>
  <si>
    <t>SHORKOT CITY</t>
  </si>
  <si>
    <t>ISKANDARABAD</t>
  </si>
  <si>
    <t>PAK AMERICAN FETILIZER HOUSING COLONY</t>
  </si>
  <si>
    <t>ISSA KHEL</t>
  </si>
  <si>
    <t xml:space="preserve">BANNU ROAD ISAKHEL, </t>
  </si>
  <si>
    <t>DISTT. MIANWALI</t>
  </si>
  <si>
    <t>SHAHPUR SADDAR</t>
  </si>
  <si>
    <t>OLD BUS STAND SHAHPUR SADDAR</t>
  </si>
  <si>
    <t>DISTT. SARGODHA</t>
  </si>
  <si>
    <t>SHAHPURSADDAR</t>
  </si>
  <si>
    <t>CHASHMA BARRAGE COLONY</t>
  </si>
  <si>
    <t>WAPDA COLONY CHASHMA BARRAGE COLONY MIANWALI</t>
  </si>
  <si>
    <t>CHASHMA BARRAGE</t>
  </si>
  <si>
    <t xml:space="preserve">CHASHMA BARRAGE </t>
  </si>
  <si>
    <t>CHAK NO.47/MB</t>
  </si>
  <si>
    <t>KHEWAT NO.141, KHATOONI NO.141 CHAK NO.47 MB DISTT. KHUSHAB.</t>
  </si>
  <si>
    <t>TEHSIL JAUHARABAD DISTT. KHUSHAB</t>
  </si>
  <si>
    <t>47/MB</t>
  </si>
  <si>
    <t>HERNOLI, LARI ADDA</t>
  </si>
  <si>
    <t>KATA NO.11/18/1/1114/1115</t>
  </si>
  <si>
    <t>TEHSIL  HERNOLI DISTT. MIANWALI</t>
  </si>
  <si>
    <t>HERNOLI</t>
  </si>
  <si>
    <t>ADDA RODU SULTAN</t>
  </si>
  <si>
    <t>KHEWAT NO.1046, KHASRA NO.178/1/2, KHATONI NO.2948, ADDA ROADU SULTAN</t>
  </si>
  <si>
    <t>ADDA RODU SULTAN DISTT. JHANG</t>
  </si>
  <si>
    <t>RODU SULTAN</t>
  </si>
  <si>
    <t>SARGODHA-UNIVERSITY OF SARGODHA</t>
  </si>
  <si>
    <t>UNIVERSITY OF SARGODHA</t>
  </si>
  <si>
    <t>COLLEGE ROAD SARGODHA.</t>
  </si>
  <si>
    <t>JHAWARIAN</t>
  </si>
  <si>
    <t>KHEWAT NO.1803 KHATONI NO.31/3 /22/2 MEGHA ROAD JHAWERIAN.</t>
  </si>
  <si>
    <t>TEHSIL &amp; DISTT. SARGODHA</t>
  </si>
  <si>
    <t>JHAWRIAN</t>
  </si>
  <si>
    <t>NOWSHERA DISTT. KHUSHAB</t>
  </si>
  <si>
    <t>KHEWAT NO.2209 NOWSHERA</t>
  </si>
  <si>
    <t>DISTT, KHUSHAB</t>
  </si>
  <si>
    <t>NAUSHERA</t>
  </si>
  <si>
    <t>GARH MAHARAJA MORE</t>
  </si>
  <si>
    <t>KHEWADT NO.151/49 GARH MAHARAJA MORE</t>
  </si>
  <si>
    <t>DISTT. JHANG</t>
  </si>
  <si>
    <t>GARH MAHARAJA</t>
  </si>
  <si>
    <t>SHORKOT-CANTT.</t>
  </si>
  <si>
    <t>MADN BAZAR SHOREKOT ROAD CANTT.</t>
  </si>
  <si>
    <t>SHORKOT CANTT</t>
  </si>
  <si>
    <t>SARGODHA-P.A.F.  SHAHEEN</t>
  </si>
  <si>
    <t xml:space="preserve">PLAT NO.93 KILLA NO.53 PAF BASE </t>
  </si>
  <si>
    <t>WAN BHACHRAN</t>
  </si>
  <si>
    <t>KHASRA NO.991 MIANWALI SARGODHA ROAD</t>
  </si>
  <si>
    <t>AHMED PUR SIAL</t>
  </si>
  <si>
    <t>KHASRA NO.4179 AHMEDPUR SIAL</t>
  </si>
  <si>
    <t>BHALWAL-SHAHRAH-E-LIAQUAT ALI KHAN</t>
  </si>
  <si>
    <t xml:space="preserve">KHATA NO.18 PROPERTY NO.131 LIAQUAT SHAHEED ROAD </t>
  </si>
  <si>
    <t>BHALWAL</t>
  </si>
  <si>
    <t>SILANWALI</t>
  </si>
  <si>
    <t xml:space="preserve">KHEWAT NO.104, KHATONI NO.104, TOWN HALL ROAD (COMMITTEE ROAD), </t>
  </si>
  <si>
    <t>SILLANWALI.</t>
  </si>
  <si>
    <t>SILLANWALI</t>
  </si>
  <si>
    <t>NAHANG</t>
  </si>
  <si>
    <t xml:space="preserve">KHEWAT NO.65, NEHANG, </t>
  </si>
  <si>
    <t>TEHSIL SAHADWAL, DISTT. SARGODHA</t>
  </si>
  <si>
    <t>NEHANG</t>
  </si>
  <si>
    <t>NOORPUR THAL</t>
  </si>
  <si>
    <t>KHASRA NO4292 KHEWATNO3068 JHARKAL CHOWK NOORPUR THAL</t>
  </si>
  <si>
    <t>DISTT. KHUSHAB</t>
  </si>
  <si>
    <t>NOOR PUR THALL</t>
  </si>
  <si>
    <t>NOOPUR THALL</t>
  </si>
  <si>
    <t>CHAK NO.10/NB, QUDRATABAD</t>
  </si>
  <si>
    <t>KHEWAT NO.17 KHATONI NO.65 CHAK 10/NB BHALWAL</t>
  </si>
  <si>
    <t>10/NB</t>
  </si>
  <si>
    <t>MARI</t>
  </si>
  <si>
    <t>KHEWAT NO.143 KHATONI NO.782 MARRI</t>
  </si>
  <si>
    <t>MARRI</t>
  </si>
  <si>
    <t>MARII</t>
  </si>
  <si>
    <t>WARYAM</t>
  </si>
  <si>
    <t>KHEWAT NO.22, KHASRA NO.96, WARYAMWALA,</t>
  </si>
  <si>
    <t xml:space="preserve"> TEHSIL SHORKOT DISTT.JHANG.</t>
  </si>
  <si>
    <t>JALIANWALA MORE</t>
  </si>
  <si>
    <t>KHEWAT NO.1764KHATOONI NO.3800, JALINWALA MORE P.O LALIAN.</t>
  </si>
  <si>
    <t>DISTT. CHINNIOT</t>
  </si>
  <si>
    <t>JALLIANWALA MORE</t>
  </si>
  <si>
    <t>LALIAN</t>
  </si>
  <si>
    <t>JHANG-CITY</t>
  </si>
  <si>
    <t xml:space="preserve">PLOT NO.649/B-8 RADL BAZAR </t>
  </si>
  <si>
    <t>JHANG CITY</t>
  </si>
  <si>
    <t>SARGODHA-GILWALA</t>
  </si>
  <si>
    <t xml:space="preserve">KHEWAT NO.89 KHATONI NO.220 </t>
  </si>
  <si>
    <t>GILWALA SARGODHA</t>
  </si>
  <si>
    <t>HAVELI BAHADUR SHAH</t>
  </si>
  <si>
    <t>KHATA NO.502 ADDA HAVIL BAHADAR SHAH</t>
  </si>
  <si>
    <t>TEHSIL AND DISTT. JHANG</t>
  </si>
  <si>
    <t>HAVELI BHADUR SHAH</t>
  </si>
  <si>
    <t>TEHSIL JHANG</t>
  </si>
  <si>
    <t>SARGODHA-MUSLIM BAZAR</t>
  </si>
  <si>
    <t>KHEWAT NO.43 KHATONI 43 MUSLIM BAZAR</t>
  </si>
  <si>
    <t xml:space="preserve"> SARGODHA</t>
  </si>
  <si>
    <t>CHENAB NAGAR (RABWAH)</t>
  </si>
  <si>
    <t>PLOT NO.12 BLOCK NO.15 GOLE BAZAR CHENAB NAGAR</t>
  </si>
  <si>
    <t>CHENAB NAGAR</t>
  </si>
  <si>
    <t>SARGODHA-FATIMA JINNAH ROAD</t>
  </si>
  <si>
    <t xml:space="preserve">KHEWAT NO.61 KHATONI NO.189 </t>
  </si>
  <si>
    <t>FATIMA JINNAH ROAD SARGODHA</t>
  </si>
  <si>
    <t>BAGH DISTT. JHANG</t>
  </si>
  <si>
    <t>KHATA NO.13 KHASRA NO.29/13/12 BAGH</t>
  </si>
  <si>
    <t>BAGH</t>
  </si>
  <si>
    <t>PAD KHEL</t>
  </si>
  <si>
    <t>KHASRA NO.695, PAD KHEL</t>
  </si>
  <si>
    <t>TEHSIL ESSA KHEL</t>
  </si>
  <si>
    <t>CHAK NO.45/SB</t>
  </si>
  <si>
    <t>KHEWAT NO.71 KHATA NO.30 FADSALABAD ROAD CHAK NO.45/SB</t>
  </si>
  <si>
    <t>45/SB</t>
  </si>
  <si>
    <t>CHAK 45/SB</t>
  </si>
  <si>
    <t>ANGA</t>
  </si>
  <si>
    <t>MOUZA ANGA</t>
  </si>
  <si>
    <t>TEHSIL NAUSHERA DISTT. KHUSHAB</t>
  </si>
  <si>
    <t>TEHSIL NAUSHERA</t>
  </si>
  <si>
    <t>MIANWALI-P.A.F.  COLONY</t>
  </si>
  <si>
    <t xml:space="preserve">PAF BASE, PAF COLONY, </t>
  </si>
  <si>
    <t>BHERA</t>
  </si>
  <si>
    <t xml:space="preserve">PROPERTY NO.12/294 </t>
  </si>
  <si>
    <t>MOHALLA ALI BHATTA SHARQI BHERA.</t>
  </si>
  <si>
    <t>BHALWAL-MADN BAZAR</t>
  </si>
  <si>
    <t>KHEWAT NO.521, KHATONI NO.594 BLOCK NO.2 SULEMANPURA ROAD</t>
  </si>
  <si>
    <t>BHALWAL,DISTT.SARGODHA.</t>
  </si>
  <si>
    <t>KALA BAGH-MADN BAZAR</t>
  </si>
  <si>
    <t>KHASRA NO.932 KALA BAGH</t>
  </si>
  <si>
    <t>KALA BAGH</t>
  </si>
  <si>
    <t>TEHSIL MIANWALI</t>
  </si>
  <si>
    <t>QUADDABAD</t>
  </si>
  <si>
    <t xml:space="preserve">KHEWAT NO.10209, KHATONI NO.10209 PLOT NO.156,BLOCK-D, </t>
  </si>
  <si>
    <t>MANDI QUADDABAD DISTT.KHUSHAB.</t>
  </si>
  <si>
    <t>CHAK NO.24/SB, BHAGTANWALA</t>
  </si>
  <si>
    <t xml:space="preserve"> KHEWAT NO.24 KHATONI NO.83-89 CHAK NO.24/SB BHAGTANWALA</t>
  </si>
  <si>
    <t>24/SB</t>
  </si>
  <si>
    <t>BHAGATANWALA</t>
  </si>
  <si>
    <t>TRUG</t>
  </si>
  <si>
    <t xml:space="preserve">BANNU ROAD TRAG, </t>
  </si>
  <si>
    <t>TEHSIL ISA KHADL, DISTT.MIANWALI</t>
  </si>
  <si>
    <t>PEER ABDUL REHMAN</t>
  </si>
  <si>
    <t>MOUZA PIR ABDUL REHMAN</t>
  </si>
  <si>
    <t>TEHSIL AHMED PUR SIAL</t>
  </si>
  <si>
    <t>WADHI</t>
  </si>
  <si>
    <t>KHEWAT NO.132 KHATONI NO.326-328 WADHI.</t>
  </si>
  <si>
    <t>TEHSIL SAHIWAL</t>
  </si>
  <si>
    <t>SARGODHA-COLLEGE ROAD</t>
  </si>
  <si>
    <t>KHEWAT NO.05 KHATONI NO.06 PLOT NO.23</t>
  </si>
  <si>
    <t xml:space="preserve"> COLLEGE ROAD SARGODHA</t>
  </si>
  <si>
    <t>KOT MOMIN</t>
  </si>
  <si>
    <t>KHEWAT NO.239/158 KHATONI NO.1035 KOTMOMAN.</t>
  </si>
  <si>
    <t>KOTMOMAN</t>
  </si>
  <si>
    <t>SARGODHA-SATELLITE TOWN</t>
  </si>
  <si>
    <t xml:space="preserve">KHEWAT NO.64 KHATONI NO.14, </t>
  </si>
  <si>
    <t>35/C SATELLITE TOWN SARGODHA</t>
  </si>
  <si>
    <t xml:space="preserve">SARGODHA-AZAD ROAD  ISLAMIC BANKING </t>
  </si>
  <si>
    <t xml:space="preserve">KHEWAT NO.83 KHATONI NO.83 </t>
  </si>
  <si>
    <t>MADN ROAD BLCOK 14 SARGODHA</t>
  </si>
  <si>
    <t>OCHALI</t>
  </si>
  <si>
    <t>KHASRA 3119, KHEWAT NO.462, KHATONI NO.193</t>
  </si>
  <si>
    <t>CHAK NO.84/SB</t>
  </si>
  <si>
    <t>KHEWAT NO.78 KHATONI NO.96 CHAK NO.84/SB</t>
  </si>
  <si>
    <t>84/SB</t>
  </si>
  <si>
    <t>TEHSIL SARGODHA</t>
  </si>
  <si>
    <t>SHARIFABAD</t>
  </si>
  <si>
    <t>ADDA SHARIFABAD NEAR MADINA COTTON FACTORY.</t>
  </si>
  <si>
    <t>MOUZA SHEIKHAN</t>
  </si>
  <si>
    <t>KHEWAT KHATOONI 135 KHSRA7/11/1MOUZA SHIEKHN</t>
  </si>
  <si>
    <t>TEHSIL CHINNIOT</t>
  </si>
  <si>
    <t>ADDA AKRIANWALA</t>
  </si>
  <si>
    <t>KHEWAT NO.56 KHASRA NO.56/3 ADDA AKRIANWALA.</t>
  </si>
  <si>
    <t>MERIK SIAL</t>
  </si>
  <si>
    <t>KHATA NO.192,VILLAGE MARIK SIAL,</t>
  </si>
  <si>
    <t>TEHSIL SHORKOT,DISTT.JHANG</t>
  </si>
  <si>
    <t>TEHSIL SHORKOT</t>
  </si>
  <si>
    <t>HAZARI CHOWK-18</t>
  </si>
  <si>
    <t xml:space="preserve">KHASRA NO.30/2/3-18 HAZARI CHOWK </t>
  </si>
  <si>
    <t>BHAKKAR ROAD DIST. JHANG</t>
  </si>
  <si>
    <t>18/HAZARI</t>
  </si>
  <si>
    <t>JHANG-SADDAR SESSION CHOWK</t>
  </si>
  <si>
    <t xml:space="preserve">KHATONI NO.461/1301 KHASRA NO.36/8/9 SESSION CHOWK </t>
  </si>
  <si>
    <t>WAGOWAL</t>
  </si>
  <si>
    <t>KHEWAT NO.44/90 KHATONI NO.158 WAGOWAL</t>
  </si>
  <si>
    <t>TEHSIL SHAHPUR</t>
  </si>
  <si>
    <t>MITHA TIWANA</t>
  </si>
  <si>
    <t xml:space="preserve">KHASRA NO.863, BUS STAND, MITHATIWANA </t>
  </si>
  <si>
    <t>TEHSIL KHUSHAB</t>
  </si>
  <si>
    <t>LILLA BHARWANA</t>
  </si>
  <si>
    <t>KHASRA NO.571, KHATONI NO.1348, KHEWAT NO.536, KHUSHAB PIND DADAN KHAN ROAD,</t>
  </si>
  <si>
    <t xml:space="preserve"> LILLA BHARWANA DISTT. JHELUM.</t>
  </si>
  <si>
    <t>LILLA</t>
  </si>
  <si>
    <t>TEHSIL PIND DADAN KHAN</t>
  </si>
  <si>
    <t>KAMAR MASHANI</t>
  </si>
  <si>
    <t>KAMAR MUSHANI, TEHSIL ISA KHEL,</t>
  </si>
  <si>
    <t xml:space="preserve"> DISTT. MIANWALI</t>
  </si>
  <si>
    <t>KAMAR MUSHANI</t>
  </si>
  <si>
    <t>SARGODHA-MADN ROAD BLOCK  NO.27</t>
  </si>
  <si>
    <t xml:space="preserve">KHASRA NO.46/1 MADN ROAD BLOCK NO.27 </t>
  </si>
  <si>
    <t>SARGODHA.</t>
  </si>
  <si>
    <t>SAHIWAL DISTT. SARGODHA</t>
  </si>
  <si>
    <t xml:space="preserve">KHEWAT NO.1606 KHATONI NO.3586 CIRCULAR ROAD </t>
  </si>
  <si>
    <t>SAHIWAL.</t>
  </si>
  <si>
    <t>FAROOKA</t>
  </si>
  <si>
    <t>KHASRA NO.377 KHATONI NO.97 FAROOKA</t>
  </si>
  <si>
    <t>DAUD KHEL-CITY</t>
  </si>
  <si>
    <t>HBL CHOWK DAUD KHEL</t>
  </si>
  <si>
    <t>DAUD KHEL</t>
  </si>
  <si>
    <t>DHARNAKA</t>
  </si>
  <si>
    <t>MOUZA DHARNAKA</t>
  </si>
  <si>
    <t>TOBA</t>
  </si>
  <si>
    <t>KHASRA NO.1437 PIND DADAN KHAN ROAD TOBA</t>
  </si>
  <si>
    <t>DISTT. JHELUM</t>
  </si>
  <si>
    <t xml:space="preserve">KOT CHANDNA </t>
  </si>
  <si>
    <t>KOT CHANDNA TEHSIL ESSA KHEL, DISTT. MIANWALI</t>
  </si>
  <si>
    <t>KOT CHANDNA</t>
  </si>
  <si>
    <t>MIANI</t>
  </si>
  <si>
    <t xml:space="preserve">KHEWAT NO.240, KHATONI NO.520, SALAM KHATA SHARE 5/107, PAKHOWAL, </t>
  </si>
  <si>
    <t>BHERA MALIKWAL ROAD, MIANI.</t>
  </si>
  <si>
    <t>TEHSIL BHALWAL</t>
  </si>
  <si>
    <t>SATELLITE TOWN JHANG</t>
  </si>
  <si>
    <t xml:space="preserve">PLOT NO.591-A BLOCK-A </t>
  </si>
  <si>
    <t>LAHORE ROAD BR. SARGODHA</t>
  </si>
  <si>
    <t>KHEWAT NO.146, KHATONI NO.158 CHAK NO.46 SB,GULSHAN E BASHIR</t>
  </si>
  <si>
    <t>NEAR LAHORE ROAD QANCHI MORE SARGODHA</t>
  </si>
  <si>
    <t>QUEEN'S ROAD BR. SARGODHA</t>
  </si>
  <si>
    <t xml:space="preserve">PLOT # 8/1, KHASRA # 8/1, KHATONI # 8, QUEEN'S ROAD </t>
  </si>
  <si>
    <t>COLLEGE CHOWK MARDAN</t>
  </si>
  <si>
    <t>HBL COLLEGE CHOWK BRANCH MARDAN</t>
  </si>
  <si>
    <t>DISTT,MARDAN</t>
  </si>
  <si>
    <t>KPK</t>
  </si>
  <si>
    <t>HBL FIRDUSABAD</t>
  </si>
  <si>
    <t>HBL SWABI ROAD FIRDUSABAD SWABI</t>
  </si>
  <si>
    <t>DISTT SWABI</t>
  </si>
  <si>
    <t>HBL CHARGULLI</t>
  </si>
  <si>
    <t>IMRAD ALI MARKET CHARGULLI</t>
  </si>
  <si>
    <t>DISTT MARDAN</t>
  </si>
  <si>
    <t>DAGAD</t>
  </si>
  <si>
    <t>VILLLAGE AND PO DAGAD</t>
  </si>
  <si>
    <t xml:space="preserve">DOBIAN </t>
  </si>
  <si>
    <t>VILLAGE AND PO DHOBIAN</t>
  </si>
  <si>
    <t>CANTT.BRANCH MARDAN</t>
  </si>
  <si>
    <t>PAKISTAN CHAWK CANTT. B/ROAD MARDAN</t>
  </si>
  <si>
    <t>PAKISTAN CHAWK CANTT. MARDAN</t>
  </si>
  <si>
    <t>PAF ACADEMY RISALPUR</t>
  </si>
  <si>
    <t>SYED MAHAMMAD SALMAN</t>
  </si>
  <si>
    <t>RISALPUR</t>
  </si>
  <si>
    <t xml:space="preserve">NOWSHERA </t>
  </si>
  <si>
    <t xml:space="preserve">PAR HOTI </t>
  </si>
  <si>
    <t xml:space="preserve">PAR HOTI THE AND DISTT MARDAN </t>
  </si>
  <si>
    <t xml:space="preserve">BUGHDADA MARDAN </t>
  </si>
  <si>
    <t xml:space="preserve">MARDAN </t>
  </si>
  <si>
    <t>HBL SHAHBAZ GARHI</t>
  </si>
  <si>
    <t xml:space="preserve">SWABI ROAD SHAHBAZ GARHI </t>
  </si>
  <si>
    <t>SHEWA ADDA</t>
  </si>
  <si>
    <t>TEHSIL RAZAR DISTT: SWABI</t>
  </si>
  <si>
    <t>HBL TAKHT BHAD</t>
  </si>
  <si>
    <t>HBL TAKHT BHAD MALAKAND ROAD TEHSIL TAKHT BHAD DISTT MARDAN</t>
  </si>
  <si>
    <t>TAKHT BHAD</t>
  </si>
  <si>
    <t>TORU</t>
  </si>
  <si>
    <t xml:space="preserve"> TORU  TEHSIL &amp; DISTT. MARDAN</t>
  </si>
  <si>
    <t>MARDA</t>
  </si>
  <si>
    <t xml:space="preserve">YAR HUSSADN </t>
  </si>
  <si>
    <t xml:space="preserve"> VILL &amp; PO YAR HUSSADN TEHSIL CHOTA LAHORE DISTT SWABI </t>
  </si>
  <si>
    <t>YAR HUSSADN</t>
  </si>
  <si>
    <t>NOWSHERA CANTT</t>
  </si>
  <si>
    <t>G.T ROAD NOWSHERA CANTT</t>
  </si>
  <si>
    <t>NOWSHERA</t>
  </si>
  <si>
    <t>K.P.K</t>
  </si>
  <si>
    <t>BASIA</t>
  </si>
  <si>
    <t>G.T ROAD BASIA</t>
  </si>
  <si>
    <t>HAROON,HAZROO</t>
  </si>
  <si>
    <t>HAROON BRANCH TEHSIL HAZRO</t>
  </si>
  <si>
    <t>HAROON BRANCH THE HAZRO</t>
  </si>
  <si>
    <t>SHADI KHAN</t>
  </si>
  <si>
    <t>SHADI KHAN TEHSILHAZROO</t>
  </si>
  <si>
    <t>SHADI KHAN TEHSIL HAZRO</t>
  </si>
  <si>
    <t>MANSAR CAMP</t>
  </si>
  <si>
    <t>ARMY AREA TEHSIL &amp; DISTT ATTOCK</t>
  </si>
  <si>
    <t>KAMALPUR MUSSA</t>
  </si>
  <si>
    <t>KAMALPUR MUSSA TEHSIL HAZRO</t>
  </si>
  <si>
    <t>AKORA KHATATK</t>
  </si>
  <si>
    <t>MADN BAZAR AKORA KHATATK</t>
  </si>
  <si>
    <t>MADN BAZAR AKORA KHATTAK</t>
  </si>
  <si>
    <t>AKORA KHATTAK</t>
  </si>
  <si>
    <t>KABAL RIVER BRANCH</t>
  </si>
  <si>
    <t>KABAL RIVER NOWSHERA</t>
  </si>
  <si>
    <t>KHAWARI</t>
  </si>
  <si>
    <t>KHAWARI DISTT NOWSHERA</t>
  </si>
  <si>
    <t>NIZAMPUR DISTT NOWSHERA</t>
  </si>
  <si>
    <t>FAUJOON</t>
  </si>
  <si>
    <t>TEHSIL LAHOR DISTT SWABI</t>
  </si>
  <si>
    <t>LAHOR</t>
  </si>
  <si>
    <t>TORDEHR</t>
  </si>
  <si>
    <t>DEHRI KHATTAK</t>
  </si>
  <si>
    <t>G.T ROAD JEHANGIRA</t>
  </si>
  <si>
    <t>JEHANGIRA</t>
  </si>
  <si>
    <t xml:space="preserve">HBL BANK SQUARE MINGORA </t>
  </si>
  <si>
    <t>HBL BANK SQUARE MINGORA SWAT</t>
  </si>
  <si>
    <t>BANK SQUARE BRANCH MADN BAZAR MINGORA DIST. SWAT</t>
  </si>
  <si>
    <t>MINGORA</t>
  </si>
  <si>
    <t>SWAT</t>
  </si>
  <si>
    <t>HBL NEW ROAD MINGORA</t>
  </si>
  <si>
    <t>HBL NEW ROAD MINGORA SWAT</t>
  </si>
  <si>
    <t>MINGORA NEW ROAD BRANCH SOHRAB KHAN CHOWK SWAT</t>
  </si>
  <si>
    <t xml:space="preserve">MINGORA </t>
  </si>
  <si>
    <t>HBL NCC MATTA</t>
  </si>
  <si>
    <t>HBL NCC MATTA SWAT</t>
  </si>
  <si>
    <t>NCC MATTA BRANCH TEHSIL MATTA DIST SWAT</t>
  </si>
  <si>
    <t>MATTA</t>
  </si>
  <si>
    <t>HBL SHAHDARA BRANCH</t>
  </si>
  <si>
    <t>HBL SHAHDARA MINGORA SWAT</t>
  </si>
  <si>
    <t>HBL SHAHDARA BRANCH MINGORA SWAT</t>
  </si>
  <si>
    <t>HBL ADRPORT ROAD MINGORA</t>
  </si>
  <si>
    <t>HBL ADRPORT ROAD MINGORA SWAT</t>
  </si>
  <si>
    <t>NEAR BUS STAND ADRPORT ROAD MINGORA SWAT</t>
  </si>
  <si>
    <t>HBL CHARBAGH BRANCH</t>
  </si>
  <si>
    <t>HBL CHARBAGH BRANCH SWAT</t>
  </si>
  <si>
    <t>HBL CHARBAGH BRANCH TEHSIL CHARBAGH DIST SWAT</t>
  </si>
  <si>
    <t>CHARBAGH</t>
  </si>
  <si>
    <t>HBL KWAZAKHELA BRANCH</t>
  </si>
  <si>
    <t>HBL KHWAZAKHELA BRANCH</t>
  </si>
  <si>
    <t>MATTA TAXI STAND MATTA CHOWK KHWAZAKHELA SWAT</t>
  </si>
  <si>
    <t>KHWAZAKHELA</t>
  </si>
  <si>
    <t>HBL MADAYAN BRANCH</t>
  </si>
  <si>
    <t>HBL MADAYAN BRNACH</t>
  </si>
  <si>
    <t>MADAYAN BRANCH TEHSIL &amp; DISTRICT SWAT</t>
  </si>
  <si>
    <t>MADAYAN</t>
  </si>
  <si>
    <t>HBL CHAKESAR BRANCH</t>
  </si>
  <si>
    <t>HBL CHAKESAR BRANCH DIST SHANGLA</t>
  </si>
  <si>
    <t>HBL CHAKESAR BRANCH TEHSIL CHAKESAR DIST SHANGLA</t>
  </si>
  <si>
    <t>CHAKESAR</t>
  </si>
  <si>
    <t>HBL KOZA BANDI</t>
  </si>
  <si>
    <t>HBL KOZA BANDI SWAT</t>
  </si>
  <si>
    <t>HBL KOZA BANDI BRANCH TEHSIL KABAL DIST SWAT</t>
  </si>
  <si>
    <t>KOZA BANDI</t>
  </si>
  <si>
    <t>HBL SADDU ROAD BRACH RAHIMABAD</t>
  </si>
  <si>
    <t>HBL SADDU ROAD BRANCH RAHIMABAD</t>
  </si>
  <si>
    <t>HBL RAHIMABAD BRANCH SADDU ROAD MINGORA DIST SWAT</t>
  </si>
  <si>
    <t>HBL SWABI</t>
  </si>
  <si>
    <t>JEHANGIRA ROAD</t>
  </si>
  <si>
    <t>SWABI DISTT. SWABI</t>
  </si>
  <si>
    <t>GADOON AMAZAD</t>
  </si>
  <si>
    <t>PLOT-3 INDUSTRIAL STATE GADOON</t>
  </si>
  <si>
    <t>TOPI DISTT. SWABI</t>
  </si>
  <si>
    <t>GAR YOUSUFI</t>
  </si>
  <si>
    <t>VILLAGE GAR TEHSIL SWABI</t>
  </si>
  <si>
    <t>DISTT. SWABI</t>
  </si>
  <si>
    <t>GIK INSTITUTE TOPI</t>
  </si>
  <si>
    <t>TOPI TEHSIL TOPI</t>
  </si>
  <si>
    <t>HUND KAYA</t>
  </si>
  <si>
    <t>VILLAGE HUND</t>
  </si>
  <si>
    <t>KAPGANI</t>
  </si>
  <si>
    <t>VILLAGE KAPGANI</t>
  </si>
  <si>
    <t>KOTHA</t>
  </si>
  <si>
    <t>VILLAGE KOTHA TEHSIL TOPI</t>
  </si>
  <si>
    <t>SHAH MANSOOR</t>
  </si>
  <si>
    <t>VILLAGE SHAH MANSOOR</t>
  </si>
  <si>
    <t>TEHSIL &amp; DISTT. SWABI</t>
  </si>
  <si>
    <t>GHAZI</t>
  </si>
  <si>
    <t>REHMAN PLAZA GHAZI</t>
  </si>
  <si>
    <t>TEHSIL GHAZI DISTT. HARIPUR</t>
  </si>
  <si>
    <t>ZADDA</t>
  </si>
  <si>
    <t>VILLAGE ZADDA TEHSIL SWABI</t>
  </si>
  <si>
    <t>ZAROBI</t>
  </si>
  <si>
    <t>VILLAGE ZAROBI TEHSIL TOPI</t>
  </si>
  <si>
    <t>TOPI</t>
  </si>
  <si>
    <t>VILLAGE TOPI TEHSIL TOPI</t>
  </si>
  <si>
    <t>CHAKDARA</t>
  </si>
  <si>
    <t xml:space="preserve">TEHSIL ADINZAD </t>
  </si>
  <si>
    <t>DISTRICT DIR LOWER</t>
  </si>
  <si>
    <t>DIR LOWER</t>
  </si>
  <si>
    <t>TOTAKAN</t>
  </si>
  <si>
    <t>TEHSIL  BATKHELA</t>
  </si>
  <si>
    <t>DISTRICT MALAKAND</t>
  </si>
  <si>
    <t>MALAKAND</t>
  </si>
  <si>
    <t>BATKHELA</t>
  </si>
  <si>
    <t>BARIKOT</t>
  </si>
  <si>
    <t>TEHSIL BARIKOT</t>
  </si>
  <si>
    <t>DISTRICT SWAT</t>
  </si>
  <si>
    <t>KABAL</t>
  </si>
  <si>
    <t>TEHSIL KABAL</t>
  </si>
  <si>
    <t>KHAZANA</t>
  </si>
  <si>
    <t>THANA</t>
  </si>
  <si>
    <t xml:space="preserve"> TEHSIL BATKHELA</t>
  </si>
  <si>
    <t>23020</t>
  </si>
  <si>
    <t>HBL TIMARGARA</t>
  </si>
  <si>
    <t xml:space="preserve">GURGURI CHOWK </t>
  </si>
  <si>
    <t>TIMARGARA</t>
  </si>
  <si>
    <t>TIMARGA</t>
  </si>
  <si>
    <t>DIR (L)</t>
  </si>
  <si>
    <t>HBL SHERINGAL</t>
  </si>
  <si>
    <t xml:space="preserve">S B B U ROAD </t>
  </si>
  <si>
    <t>SHERINGAL</t>
  </si>
  <si>
    <t>DIR (U)</t>
  </si>
  <si>
    <t>HBL DIR</t>
  </si>
  <si>
    <t>CHITRAL ROAD</t>
  </si>
  <si>
    <t>DIR KHAS</t>
  </si>
  <si>
    <t>DIR KHA</t>
  </si>
  <si>
    <t>HBL BARAWAL BANDI</t>
  </si>
  <si>
    <t>DIR ROAD</t>
  </si>
  <si>
    <t>BAWAL BANDI</t>
  </si>
  <si>
    <t>BARAWAL</t>
  </si>
  <si>
    <t>HBL DARORA</t>
  </si>
  <si>
    <t>DIR G T ROAD</t>
  </si>
  <si>
    <t>DARORA</t>
  </si>
  <si>
    <t>HBL AKHAGRAM</t>
  </si>
  <si>
    <t>AKHAGRAM</t>
  </si>
  <si>
    <t>HBL RABAT</t>
  </si>
  <si>
    <t>RABAT</t>
  </si>
  <si>
    <t>HBL KUMBAR</t>
  </si>
  <si>
    <t>MADDAN ROAD</t>
  </si>
  <si>
    <t>KUMBAR</t>
  </si>
  <si>
    <t>HBL KOTO</t>
  </si>
  <si>
    <t>KOTO</t>
  </si>
  <si>
    <t>HBL SAMAR BAGH</t>
  </si>
  <si>
    <t>KAMBAT ROAD</t>
  </si>
  <si>
    <t>SAMAR BAGH</t>
  </si>
  <si>
    <t>SAMARBAGH</t>
  </si>
  <si>
    <t>SAMARBGH</t>
  </si>
  <si>
    <t>HBL MUNDA</t>
  </si>
  <si>
    <t>BAJOUR ROAD</t>
  </si>
  <si>
    <t>MUNDA</t>
  </si>
  <si>
    <t>HBL INAYAT KALAY</t>
  </si>
  <si>
    <t>NAWAGAY ROAD</t>
  </si>
  <si>
    <t>INAYAT KALAY</t>
  </si>
  <si>
    <t>BAJOUR AGENCY</t>
  </si>
  <si>
    <t>FATA</t>
  </si>
  <si>
    <t>HBL KHAR BAJOUR</t>
  </si>
  <si>
    <t>PESHAWAR ROAD</t>
  </si>
  <si>
    <t>KHAR BAJOUR</t>
  </si>
  <si>
    <t>KHAR BJOUR</t>
  </si>
  <si>
    <t>HBL  SOWARI BRANCH</t>
  </si>
  <si>
    <t>MARDAN ROAD SOWARI</t>
  </si>
  <si>
    <t>TEHSIL DAGGAR DISTT BUNER</t>
  </si>
  <si>
    <t>SOAWRI</t>
  </si>
  <si>
    <t>BUNER</t>
  </si>
  <si>
    <t>HBL TOTALAD</t>
  </si>
  <si>
    <t>VILL &amp; P/O TOTALAD</t>
  </si>
  <si>
    <t>TEHSIL KHADUKHEL DISTT BUNER</t>
  </si>
  <si>
    <t>TOTALAD</t>
  </si>
  <si>
    <t>HBL PIRBABA</t>
  </si>
  <si>
    <t>VILL PACHA P/O PIR BABA</t>
  </si>
  <si>
    <t>TEHSIL GADIZAD DISTT BUNER</t>
  </si>
  <si>
    <t>PIR BABA</t>
  </si>
  <si>
    <t xml:space="preserve">HBL ANGHAPUR </t>
  </si>
  <si>
    <t>VILL ANGHAPUR P/O TEHSIL DAGGAR</t>
  </si>
  <si>
    <t>DISTT BUNER</t>
  </si>
  <si>
    <t>ANGHAPUR</t>
  </si>
  <si>
    <t>HBL TOOR WARSAK</t>
  </si>
  <si>
    <t>VILL TOOR WARSAK  P/O &amp; THE DAGGAR</t>
  </si>
  <si>
    <t>TOORWARSAK</t>
  </si>
  <si>
    <t>HBL BAZARGAD</t>
  </si>
  <si>
    <t>VILL BAZARGAD  TEHSIL  DAGGAR</t>
  </si>
  <si>
    <t>BAZARGAD</t>
  </si>
  <si>
    <t>HBL DEEWANA BABA</t>
  </si>
  <si>
    <t>VILL  &amp; P/O DEWANA TEHSIL GAGRA</t>
  </si>
  <si>
    <t>DEWANA BABA</t>
  </si>
  <si>
    <t>HBL MADN BAZAR NAWAGAD</t>
  </si>
  <si>
    <t>VILL &amp; P/O NAWAGAD  TEHSIL MANDAN</t>
  </si>
  <si>
    <t>NAWAGAD</t>
  </si>
  <si>
    <t>HBL TEHSIL BAZAR CHARSADDA</t>
  </si>
  <si>
    <t>MARDAN ROAD CHARSADDA</t>
  </si>
  <si>
    <t>P.O CHARSADDA THE &amp; DIST: CHD</t>
  </si>
  <si>
    <t>CHARSADDA</t>
  </si>
  <si>
    <t>HBL UTMANZAD CHARSADDA</t>
  </si>
  <si>
    <t>TANGI ROAD UTMANZAD</t>
  </si>
  <si>
    <t>P.O UTMANZAD DIST: CHARSADDA</t>
  </si>
  <si>
    <t>UTMANZAD</t>
  </si>
  <si>
    <t>HBL UMARZAD CHARSADDA</t>
  </si>
  <si>
    <t>UMARZAD BAZAR TANGI ROAD UMARZAD</t>
  </si>
  <si>
    <t>P.O UMARZAD DISTRICT CHARSADDA</t>
  </si>
  <si>
    <t>UMARZAD</t>
  </si>
  <si>
    <t>HBL TANGI CHARSADDA</t>
  </si>
  <si>
    <t>TANGI BAZAR CHARSADDA ROAD TANGI</t>
  </si>
  <si>
    <t>TEHSIL TANGI DISTRICT CHARSADDA</t>
  </si>
  <si>
    <t>TANGI</t>
  </si>
  <si>
    <t>HBL SARDHERI CHARSADDA</t>
  </si>
  <si>
    <t>MARDAN ROAD SARDHERI BAZAR</t>
  </si>
  <si>
    <t>P.O SARDHERI DISTRICT CHARSADDA</t>
  </si>
  <si>
    <t>SARDHERI</t>
  </si>
  <si>
    <t>HBL SHABQADAR</t>
  </si>
  <si>
    <t>SHABQADAR BAZAR TEHSIL SHABQADAR</t>
  </si>
  <si>
    <t>DISTRICT CHARSADDA</t>
  </si>
  <si>
    <t>SHABQADAR</t>
  </si>
  <si>
    <t>HBL SHAKH NO 6</t>
  </si>
  <si>
    <t xml:space="preserve">SHAKH NO 6 DHAKKI ROAD </t>
  </si>
  <si>
    <t>HBL HARICHAND CHASRADDA</t>
  </si>
  <si>
    <t>HARICHAND TEHSIL TANGI DIST CHARSADDA</t>
  </si>
  <si>
    <t>HBL DARGAD</t>
  </si>
  <si>
    <t xml:space="preserve"> MALAKAND ROAD DARGAD, DISTRICT MALAKAND</t>
  </si>
  <si>
    <t>DARGAD</t>
  </si>
  <si>
    <t>HBL SAKHAKOT</t>
  </si>
  <si>
    <t>SAKHAKOT,TEHSIL DARGAD, DISTRICT MALAKAND</t>
  </si>
  <si>
    <t>SAKHAKOT</t>
  </si>
  <si>
    <t xml:space="preserve">HBL SHERGAHR </t>
  </si>
  <si>
    <t xml:space="preserve">SHERGAHR, TESHEIL TAKHTBHAD, DISTRICT MARDAN </t>
  </si>
  <si>
    <t>SHERGAHR</t>
  </si>
  <si>
    <t>TAKHTBHAD</t>
  </si>
  <si>
    <t>HBL JALALA</t>
  </si>
  <si>
    <t>JALALA, TEHSIEL TAKHTBHAD,DISTRICT MARDAN</t>
  </si>
  <si>
    <t>JALALA</t>
  </si>
  <si>
    <t>HBL KOT</t>
  </si>
  <si>
    <t>KOT,TEHSIEL BATHKELA,DISTRICT MARDAN</t>
  </si>
  <si>
    <t>KOT,TEHSIEL BATHKEL,DISTRICT MARDAN</t>
  </si>
  <si>
    <t>KOT</t>
  </si>
  <si>
    <t>HBL PALAD DARA</t>
  </si>
  <si>
    <t>PALAD, TEHSIEL BATKHELA,DISRTRICT MALAKAND</t>
  </si>
  <si>
    <t>PALAD</t>
  </si>
  <si>
    <t>HBL QASIMI</t>
  </si>
  <si>
    <t>QASIMI,TEHSIEL ,TEHSEIL KATLANG,DISTRICT MARDAN</t>
  </si>
  <si>
    <t>QASIMI</t>
  </si>
  <si>
    <t>KATLANG</t>
  </si>
  <si>
    <t>HBL DHERI LIKPANI</t>
  </si>
  <si>
    <t>DHERI,TEHSIL KATLANG,DISTRICT MARDAN</t>
  </si>
  <si>
    <t>DHERI LIKPANI</t>
  </si>
  <si>
    <t>HBL MIAN KHAN</t>
  </si>
  <si>
    <t>MIAN KHAN, TEHSEL KATLAN,DISTRICT MARDAN</t>
  </si>
  <si>
    <t>MIAN KHAN</t>
  </si>
  <si>
    <t>HBL KATLANG</t>
  </si>
  <si>
    <t>KATLANG BAZAR,TEHSEL KATLANG,DISTRICT MARDAN</t>
  </si>
  <si>
    <t>PEERU CHAK</t>
  </si>
  <si>
    <t>PEERU CHAK, TEHSIL DASKA DISTT. SIALKOT.</t>
  </si>
  <si>
    <t xml:space="preserve"> KHASRA NO 18,19/860 KHEWAT 148</t>
  </si>
  <si>
    <t>VILLAGE PEERO CHACK</t>
  </si>
  <si>
    <t>JASSAR</t>
  </si>
  <si>
    <t>JASSAR, DISTT. NAROWAL.</t>
  </si>
  <si>
    <t>JASSAR DISTT NAROWAL</t>
  </si>
  <si>
    <t>NAROWAL</t>
  </si>
  <si>
    <t>SHAKARGARH</t>
  </si>
  <si>
    <t xml:space="preserve">RADLWAY ROAD, SHAKARGARH. </t>
  </si>
  <si>
    <t>PLOT NO 675</t>
  </si>
  <si>
    <t>MUBARIKPURA</t>
  </si>
  <si>
    <t>MUBARAKPURA, SIALKOT.</t>
  </si>
  <si>
    <t>FATEHGARH</t>
  </si>
  <si>
    <t>DASKA ROAD, SIALKOT.</t>
  </si>
  <si>
    <t>KHEWAT 174-175</t>
  </si>
  <si>
    <t>LANGERIALI</t>
  </si>
  <si>
    <t xml:space="preserve">LANGERIALI, DISTT. SIALKOT. </t>
  </si>
  <si>
    <t>KHASRA NO 528 TO 552 KHATOONI NO 126</t>
  </si>
  <si>
    <t>LANGRIALI SIALKOT</t>
  </si>
  <si>
    <t>MADN BRANCH DASKA</t>
  </si>
  <si>
    <t xml:space="preserve">BANGLWA CHOWK DASKA DISTT SIAKOT. </t>
  </si>
  <si>
    <t>DASKA</t>
  </si>
  <si>
    <t>SAMBRIAL</t>
  </si>
  <si>
    <t>WAZIRABAD ROAD, SAMBRIAL.</t>
  </si>
  <si>
    <t>SAMBRIAL DISTT SIALKOT</t>
  </si>
  <si>
    <t>KAURPUR</t>
  </si>
  <si>
    <t>KAURPUR, ADRPORT ROAD, GOHADPUR CHOWK ,SIALKOT.</t>
  </si>
  <si>
    <t xml:space="preserve"> KHASRA NO 2507-559 KHEWAT NO 159</t>
  </si>
  <si>
    <t>KAURPUR SIALKOT</t>
  </si>
  <si>
    <t>NAROWAL BRANCH</t>
  </si>
  <si>
    <t>RADLWAY ROAD, NAROWAL</t>
  </si>
  <si>
    <t>WASEEM ABBAS</t>
  </si>
  <si>
    <t>waseem.abbas1@hbl.com</t>
  </si>
  <si>
    <t>10.22.19.10</t>
  </si>
  <si>
    <t>CHAWINDA</t>
  </si>
  <si>
    <t xml:space="preserve">NEAR WATER TANKI OPP P.O CHAWINDA DISTT SIAKOT </t>
  </si>
  <si>
    <t>KHASRA NO 5705 KHEWAT NO 515</t>
  </si>
  <si>
    <t>CHAWINDA DISTT SIALKOT</t>
  </si>
  <si>
    <t>NEIKAPURA</t>
  </si>
  <si>
    <t xml:space="preserve">NEIKAPURA, SIALKOT. </t>
  </si>
  <si>
    <t>B-XIV -17-S-193</t>
  </si>
  <si>
    <t>TALWANDI BHINDRAN</t>
  </si>
  <si>
    <t xml:space="preserve">TALWANDI BHINDRAN, MUREEDKEY ROAD DISTT. </t>
  </si>
  <si>
    <t>NAROWAL KHATONI NO 150 KHEWAT NO 60</t>
  </si>
  <si>
    <t>DISTT NAROWAL</t>
  </si>
  <si>
    <t>GHILLIAN</t>
  </si>
  <si>
    <t>GHILLIAN, KOTLI LOHARAN EAST, DISTT. SIALKOT</t>
  </si>
  <si>
    <t>GILLIAN DISTT SIALKOT</t>
  </si>
  <si>
    <t>SIRANWALI</t>
  </si>
  <si>
    <t>QITA NO B/522/49/A, SIRANWALI, TEHSIL DASKA DISTT. SIALKOT.</t>
  </si>
  <si>
    <t>SIRANWALI DISTT SIALKOT</t>
  </si>
  <si>
    <t>RADLWAY ROAD, NAROWAL.</t>
  </si>
  <si>
    <t>AHMED ABAD</t>
  </si>
  <si>
    <t>AHMEDBAD, DISTT. NAROWAL.</t>
  </si>
  <si>
    <t>KHASRA 310-3-2</t>
  </si>
  <si>
    <t>JAMKE CHEEMA</t>
  </si>
  <si>
    <t xml:space="preserve">JAMKE CHEEMA, TEHSIL DASKA DISTT. SIALKOT. </t>
  </si>
  <si>
    <t>KHWAT NO 717 KHATOONI NO 1217</t>
  </si>
  <si>
    <t>JAMKEY CHEEMA DISTT SIALKOT</t>
  </si>
  <si>
    <t xml:space="preserve">CIRCULAR ROAD </t>
  </si>
  <si>
    <t>CIRCULAR ROAD, SIALKOT.</t>
  </si>
  <si>
    <t>DARMAN</t>
  </si>
  <si>
    <t>DARMAN, DISTT. NAROWAL.</t>
  </si>
  <si>
    <t>DARMAN DISTT NAROWAL</t>
  </si>
  <si>
    <t>LESSER KALAN</t>
  </si>
  <si>
    <t>LESSAR KALAN, DISTT. NAROWAL.</t>
  </si>
  <si>
    <t xml:space="preserve">BAZAR KALAN </t>
  </si>
  <si>
    <t xml:space="preserve">MADN BAZAR, SIALKOT. </t>
  </si>
  <si>
    <t>BXX-3-S-251/SHOP</t>
  </si>
  <si>
    <t>CHOWBARA</t>
  </si>
  <si>
    <t>CHOWBARA,TEHSIL PASRUR DISTT. SIALKOT.</t>
  </si>
  <si>
    <t>DISTT SIALKOT</t>
  </si>
  <si>
    <t>PASRUR</t>
  </si>
  <si>
    <t>RADLWAY ROAD, PASRUR.</t>
  </si>
  <si>
    <t>PASRUR DISTT SIALKOT</t>
  </si>
  <si>
    <t>MARAKIWAL</t>
  </si>
  <si>
    <t>KHASRA NO. 1034/1,MARAKIWAL,DISTRICT SIALKOT.</t>
  </si>
  <si>
    <t>MARAKIWAL DISTT SIALKOT</t>
  </si>
  <si>
    <t>MARALA</t>
  </si>
  <si>
    <t>MARALA, DISTT. SIALKOT.</t>
  </si>
  <si>
    <t>MARALA DISTT SIALKOT</t>
  </si>
  <si>
    <t>DALLOWALI</t>
  </si>
  <si>
    <t>JAMMU ROAD DALLOWALI DISTT SIALKOT.</t>
  </si>
  <si>
    <t>DALLOWALI DISTT SIALKOT</t>
  </si>
  <si>
    <t>MARKET ROAD, SATELLITE TOWN, SIALKOT.</t>
  </si>
  <si>
    <t xml:space="preserve">ADDA PASRURIAN </t>
  </si>
  <si>
    <t xml:space="preserve">ADDA PASRURIAN, SIALKOT, </t>
  </si>
  <si>
    <t>XII-1S-126</t>
  </si>
  <si>
    <t>ADDA  BRANCH</t>
  </si>
  <si>
    <t xml:space="preserve">ADDA, DISTT. SIALKOT. </t>
  </si>
  <si>
    <t>KHASRA -02 KHATOONI 257</t>
  </si>
  <si>
    <t>ADDA DISTT SIALKOT</t>
  </si>
  <si>
    <t>BHALAGGAN</t>
  </si>
  <si>
    <t xml:space="preserve">BHALAGGAN TEHSIL SAMBRIAL DISTT. </t>
  </si>
  <si>
    <t>SIALKOT  95/93-183</t>
  </si>
  <si>
    <t>BALALGAN DISTT SIALKOT</t>
  </si>
  <si>
    <t>BADDOMALHI</t>
  </si>
  <si>
    <t>RADLWAY ROAD, BADDOMALHI, DISTT. NAROWAL.</t>
  </si>
  <si>
    <t>BADDOWMALHI DISTT NAROWAL</t>
  </si>
  <si>
    <t xml:space="preserve">CHIRAGHPURA </t>
  </si>
  <si>
    <t xml:space="preserve">CHIRAGHPURA, SIALKOT. </t>
  </si>
  <si>
    <t>B-IV-4S-28/1</t>
  </si>
  <si>
    <t>NOORKOT</t>
  </si>
  <si>
    <t>NOORKOT, DISTT. NAROWAL.</t>
  </si>
  <si>
    <t>NOORKOT DISTT NAROWAL</t>
  </si>
  <si>
    <t>BEGOWALA MORE</t>
  </si>
  <si>
    <t xml:space="preserve">BEGOWALA MORE, TEHSIL SAMBRIAL DISTT. SIALKOT. </t>
  </si>
  <si>
    <t xml:space="preserve">KHASRA NO 129 KHATOONI NO 910 </t>
  </si>
  <si>
    <t>BEGOWALA MORE DISTT SIALKOT</t>
  </si>
  <si>
    <t>DASKA KALAN</t>
  </si>
  <si>
    <t>3944, DASKA KALAN DISTT. SIALKOT</t>
  </si>
  <si>
    <t>MEHRAJKE</t>
  </si>
  <si>
    <t>ADDA MEHRAJKE,TEHSIL PASRUR, DISTT. SIALKOT.</t>
  </si>
  <si>
    <t>ADDA MEHRAJKE</t>
  </si>
  <si>
    <t>NARANG MANDI</t>
  </si>
  <si>
    <t xml:space="preserve">OPP. RADLWAY STATION, NARANG MANDI, DISTT. SHEIKHUPURA. </t>
  </si>
  <si>
    <t>KHASRA NO 76/2</t>
  </si>
  <si>
    <t xml:space="preserve">NARANG MANDI </t>
  </si>
  <si>
    <t>SHEKHUPURA</t>
  </si>
  <si>
    <t>KOTLI LOHARAN GHARBI</t>
  </si>
  <si>
    <t>KOTLI LOHARAN GHARBI, DISTT. SIALKOT.</t>
  </si>
  <si>
    <t>KOTLI LOHARAN</t>
  </si>
  <si>
    <t>RANGPURA</t>
  </si>
  <si>
    <t xml:space="preserve">RANGPURA, SIALKOT. </t>
  </si>
  <si>
    <t>XVIII-15-135/A</t>
  </si>
  <si>
    <t xml:space="preserve">ABBOT ROAD </t>
  </si>
  <si>
    <t xml:space="preserve">ABBOT ROAD, SIALKOT. </t>
  </si>
  <si>
    <t xml:space="preserve">BI-3S-39 </t>
  </si>
  <si>
    <t>JASSERWALA</t>
  </si>
  <si>
    <t>JESSARWALA, DISTT. SIALKOT.</t>
  </si>
  <si>
    <t>JESSARWALA</t>
  </si>
  <si>
    <t>BHRAHMT-E-YAL C.SANTHAL</t>
  </si>
  <si>
    <t>BRAHMT-E-YAL, CHAK SANTHAL, DISTT. SIALKOT.</t>
  </si>
  <si>
    <t>BRAHMT-E-YAL, CHAK SANTHAL</t>
  </si>
  <si>
    <t>DAHMOKE DERVESHKE</t>
  </si>
  <si>
    <t>KHEWAT NO.153, KHATONI NO.372-374,DHAMOKE DARVESHKE, DISTT. SIALKOT.</t>
  </si>
  <si>
    <t>DHAMOKE</t>
  </si>
  <si>
    <t>UGOKI</t>
  </si>
  <si>
    <t xml:space="preserve">UGOKI, TEHSIL. &amp; DISTT. SIALKOT. </t>
  </si>
  <si>
    <t>KHASRA NO 853-854 KHEWAT NO 1939</t>
  </si>
  <si>
    <t>CHAK AMROO</t>
  </si>
  <si>
    <t>18/154 KHASRA NO. 326/256, CHAK AMROO BAZAR,TEHSIL SHAKARGARH, DISTRICT NAROWAL</t>
  </si>
  <si>
    <t>CHAKAMROO</t>
  </si>
  <si>
    <t>ZAFARWAL</t>
  </si>
  <si>
    <t>ZAFARWAL, DISTT. NAROWAL</t>
  </si>
  <si>
    <t>DISTT ZAFARWAL</t>
  </si>
  <si>
    <t>BHAGWAL AWAN</t>
  </si>
  <si>
    <t>BHAGWAL AWAN, DISTT. SIALKOT. KHEWAT NO 121/125</t>
  </si>
  <si>
    <t>BAGWALAWAN</t>
  </si>
  <si>
    <t>NAWAN PIND ARIAN</t>
  </si>
  <si>
    <t xml:space="preserve">NAWAN PIND ARIAN, TEHSIL &amp; DISTT. SIALKOT. </t>
  </si>
  <si>
    <t>PINDI BOHRI</t>
  </si>
  <si>
    <t xml:space="preserve">PINDI BOHRI, DISTT. NAROWAL. </t>
  </si>
  <si>
    <t>BHADAL</t>
  </si>
  <si>
    <t>BHADAL, DISTT. SIALKOT.</t>
  </si>
  <si>
    <t>MALKHANWALA</t>
  </si>
  <si>
    <t xml:space="preserve">BXII-145-2A, MALKHANWALA TEHSIL SAMBRIAL, DISTT. SIALKOT. </t>
  </si>
  <si>
    <t>CHICHERWALI</t>
  </si>
  <si>
    <t xml:space="preserve">CHICHERWALI, DISTT. SIALKOT. </t>
  </si>
  <si>
    <t>PLOT NO 594</t>
  </si>
  <si>
    <t>JODHALA</t>
  </si>
  <si>
    <t xml:space="preserve">JODHALA, DISTT. SIALKOT. </t>
  </si>
  <si>
    <t>KHEWAT NO 207</t>
  </si>
  <si>
    <t>JHODALA</t>
  </si>
  <si>
    <t>THROO MANDI</t>
  </si>
  <si>
    <t>THROO MANDI, DISTT. SIALKOT.</t>
  </si>
  <si>
    <t>DOBURJI ARIAN</t>
  </si>
  <si>
    <t xml:space="preserve">DOBURJI ARIAN,PASRUR ROAD SIALKOT. </t>
  </si>
  <si>
    <t>KHASRA NO 647/6,642</t>
  </si>
  <si>
    <t>SIAKOT</t>
  </si>
  <si>
    <t>GUNNA KALAN</t>
  </si>
  <si>
    <t>GUNNA KALAN,PASRUR ROAD  DISTT. SIALKOT.</t>
  </si>
  <si>
    <t>CHOWNI SULEHRIAN</t>
  </si>
  <si>
    <t>CHOWNI SULEHRIAN,PASRUR ROAD DISTT. SIALKOT.</t>
  </si>
  <si>
    <t>KHASRA NO 5/5-3 KHATOONI 91</t>
  </si>
  <si>
    <t>MALPUR</t>
  </si>
  <si>
    <t>MALPUR, KALASWALA, TEHSIL PASRUR, DISTT. SIALKOT.</t>
  </si>
  <si>
    <t>GUL BAHAR</t>
  </si>
  <si>
    <t xml:space="preserve">GULBAHAR KALAN, DISTT. SIALKOT. </t>
  </si>
  <si>
    <t>KHASRA NO 561-578 KHEWAT NO 213</t>
  </si>
  <si>
    <t>GULBAHAR</t>
  </si>
  <si>
    <t>HUNDAL</t>
  </si>
  <si>
    <t>HUNDAL, DISTT. SIALKOT. KHASRA NO 1085/115</t>
  </si>
  <si>
    <t>SAUKINWIND</t>
  </si>
  <si>
    <t xml:space="preserve">SAUKINWIND, TEHSIL PASRUR, DISTT. SIALKOT. </t>
  </si>
  <si>
    <t>KHASRA NO 311-544</t>
  </si>
  <si>
    <t>BHOPALWALA</t>
  </si>
  <si>
    <t>BHOPALWALA ADDA, KHASRA NO.2013, SAMBRIAL ROAD, TEHSIL SAMBRIAL, DISTT. SIALKOT.</t>
  </si>
  <si>
    <t>DATA ZADDKA</t>
  </si>
  <si>
    <t xml:space="preserve">DATA ZADDKA, TEHSIL PASRUR, DISTT. SIALKOT. </t>
  </si>
  <si>
    <t>KHASRA NO 554 KHEWAT NO 510</t>
  </si>
  <si>
    <t>WACHHOKE</t>
  </si>
  <si>
    <t>WACHOKEY, DISTT. SIALKOT.</t>
  </si>
  <si>
    <t>WACHOKEY</t>
  </si>
  <si>
    <t>CHOWK DOBURJI MALLIAN</t>
  </si>
  <si>
    <t xml:space="preserve">DASKA ROAD, SIALKOT. </t>
  </si>
  <si>
    <t>SIALKOT INTERNATIONAL ADRPORT BRANCH</t>
  </si>
  <si>
    <t>AMENITIES BLOCK, GROUND FLOOR, SIALKOT INTERNATIONAL ADRPORT, SAMBRIAL.</t>
  </si>
  <si>
    <t>COMMISSIONER ROAD BRANCH</t>
  </si>
  <si>
    <t>PROPERTY NO. BI-23-S/1/10A/RH, COMMISSIONER ROAD, SIALKOT.</t>
  </si>
  <si>
    <t>ADDA BADIANA BRANCH</t>
  </si>
  <si>
    <t>KHASRA NO 2423/1829, KHATOONI NO 194, KHEWAT NO 165 &amp; 164 PASRUR ROAD SIALKOT</t>
  </si>
  <si>
    <t>ADDA BADIANA</t>
  </si>
  <si>
    <t>ADALAT GARHA BRANCH</t>
  </si>
  <si>
    <t>KHEWAT NO.60 KHASRA NO.109 KHASRA NO.639,662,686,691,755,756,757,758,759,760 ADALAT GARHA</t>
  </si>
  <si>
    <t xml:space="preserve">DEFENCE ROAD SUB BRANCH </t>
  </si>
  <si>
    <t>KHASRA # 681/2, KHATOONI # 580, KHEWAT # 392/387, KHASRA # 1916/247-246, 1635/333-323, 1637/324, 1631/331-325-324, 1909/301, 1902/326, 1629/327, 1633/332</t>
  </si>
  <si>
    <t>DAMTHAL BRANCH</t>
  </si>
  <si>
    <t>KHATOONI NO 776 TO 781, KHEWAT NO 312 VILLAGE DAMTHAL</t>
  </si>
  <si>
    <t>DAMTHAL</t>
  </si>
  <si>
    <t>AKHLAS PUR ROAD BRANCH</t>
  </si>
  <si>
    <t>KEWAT NO.30, KHATOONI NO. 93 &amp; 94, KHASRA NO. 1489/7 &amp; 1490/7, NEAR GOVT HIGH SCHOOL, AKHLAS PUR ROAD, SHAKARGARH DISTT NAROWAL</t>
  </si>
  <si>
    <t>NAROWL</t>
  </si>
  <si>
    <t xml:space="preserve">BHARTH BRANCH </t>
  </si>
  <si>
    <t>KHATOONI NO 201 &amp; 202, KHASRA NO 80, 83, 192, 213-214, VILLAGE BHARTH</t>
  </si>
  <si>
    <t>BHARTH</t>
  </si>
  <si>
    <t xml:space="preserve">ZAFARWAL BYPASS CHOWK NAREOWAL </t>
  </si>
  <si>
    <t>KHASRA NO.784 &amp; 783/615, KHATOONI NO.532 &amp; 531, KHEWAT NO.406 &amp; 405</t>
  </si>
  <si>
    <t>ISLAM MEDICAL COLLEGE</t>
  </si>
  <si>
    <t>PARAGPUR, THE AND DISTT SIALKOT</t>
  </si>
  <si>
    <t>PARAGPUR</t>
  </si>
  <si>
    <t>SIDHRARUM</t>
  </si>
  <si>
    <t xml:space="preserve">ADDA SADDPUR, THE AND DISTT SIALKOT </t>
  </si>
  <si>
    <t>SADDPUR</t>
  </si>
  <si>
    <t>PARIS ROAD BRANCH</t>
  </si>
  <si>
    <t>PARIS ROAD, SIALKOT BI-16S-12/A</t>
  </si>
  <si>
    <t>KASHMIR ROAD BRANCH</t>
  </si>
  <si>
    <t>PACCAGARHA, SIALKOT.</t>
  </si>
  <si>
    <t>SIE BRANCH</t>
  </si>
  <si>
    <t>SIE, SIALKOT. PLOT NO 127</t>
  </si>
  <si>
    <t>ISLAMIC BANKING BRANCH</t>
  </si>
  <si>
    <t xml:space="preserve">PARIS ROAD, SIALKOT. </t>
  </si>
  <si>
    <t>BAGH AK</t>
  </si>
  <si>
    <t>KHASRA NO.1135 FOREST ROAD BAGH AJK</t>
  </si>
  <si>
    <t>TEHSIL &amp; DISTT. BAGH</t>
  </si>
  <si>
    <t>BIRPANI</t>
  </si>
  <si>
    <t>VILLAGE BIRPANI TEHSIL BAGH AJK</t>
  </si>
  <si>
    <t>HARIGHEL</t>
  </si>
  <si>
    <t xml:space="preserve">HARIGHEL, TEHSIL HARIGHEL </t>
  </si>
  <si>
    <t xml:space="preserve"> DISTT. BAGH</t>
  </si>
  <si>
    <t>RERRA</t>
  </si>
  <si>
    <t>RERRA,TEHSIL BAGH AJK</t>
  </si>
  <si>
    <t>MOHRI FARMAN SHAH</t>
  </si>
  <si>
    <t>MOHRI FARMAN SHAH TEHSIL RAWALAKOT AJK</t>
  </si>
  <si>
    <t>DISTT. POONCH AJ&amp;K</t>
  </si>
  <si>
    <t xml:space="preserve">POONCH </t>
  </si>
  <si>
    <t>DHIRKOT</t>
  </si>
  <si>
    <t>KHASRA NO.155,MUNAWAR PLAZA DHIRKOT</t>
  </si>
  <si>
    <t>CHATTER DOMEL</t>
  </si>
  <si>
    <t xml:space="preserve">KHASRA# 02, CHATTER DOMEL </t>
  </si>
  <si>
    <t>GHARI DUPATTA</t>
  </si>
  <si>
    <t>KHASRA#  196/297, GHARI DUPATTA</t>
  </si>
  <si>
    <t>PATIKKA</t>
  </si>
  <si>
    <t xml:space="preserve">KHASRA#  954, PATIKA </t>
  </si>
  <si>
    <t>AJK UNIVERSITY, MUZAFFARABAD</t>
  </si>
  <si>
    <t>KHASRA# 956, NEAR AJ&amp;K UNIVERSITY MUZAFFARABAD</t>
  </si>
  <si>
    <t xml:space="preserve">HATTIAN </t>
  </si>
  <si>
    <t xml:space="preserve">KHASRA# 260, </t>
  </si>
  <si>
    <t xml:space="preserve">TEHSIL &amp; DISTT. HATTIAN </t>
  </si>
  <si>
    <t>HATTIAN</t>
  </si>
  <si>
    <t>HATIAN</t>
  </si>
  <si>
    <t>KEL</t>
  </si>
  <si>
    <t>KHASRA# 896 KEL</t>
  </si>
  <si>
    <t>TEHSIL ATHMUQAM DISTT. NEELUM</t>
  </si>
  <si>
    <t>NEELUM</t>
  </si>
  <si>
    <t>KAHORI</t>
  </si>
  <si>
    <t>KHASRA# , KAHORI</t>
  </si>
  <si>
    <t xml:space="preserve">CHINARI </t>
  </si>
  <si>
    <t xml:space="preserve">KHASRA#  127, NEAR GOVT. DEGREE COLLEGE CHINARI, </t>
  </si>
  <si>
    <t xml:space="preserve">TEHSIL CHINARI &amp; DISTT. HATTIAN </t>
  </si>
  <si>
    <t>CHINARI</t>
  </si>
  <si>
    <t>CHATTER KALAS</t>
  </si>
  <si>
    <t>KHASRA# 256, 257, 258 KULLIAN BAZAR CHATTER KALAS</t>
  </si>
  <si>
    <t>ISLAMIC BKG. KH.CHOWK, MUZAFFARABAD</t>
  </si>
  <si>
    <t>KHASRA#  1420/895, KHAWAJA CHOWK ANWAR BUILDING MADINA MARKET MUZAFFARABAD</t>
  </si>
  <si>
    <t>CHEHLLA BANDI</t>
  </si>
  <si>
    <t>NEAR CHEHLLA BRIDGE</t>
  </si>
  <si>
    <t>MADN BRANCH RAWALAKOT</t>
  </si>
  <si>
    <t xml:space="preserve">KHASRA #270 RAWALAKOT </t>
  </si>
  <si>
    <t xml:space="preserve">TEHSIL RAWALAKOT &amp; DISTT. POONCH </t>
  </si>
  <si>
    <t>RAWALAKOT</t>
  </si>
  <si>
    <t>HAJIRA</t>
  </si>
  <si>
    <t xml:space="preserve">KHASRA# 511,HAJIRA </t>
  </si>
  <si>
    <t>TEHSIL HAJIRA &amp; DISTT. RAWALAKOT</t>
  </si>
  <si>
    <t>THORAR BRANCH</t>
  </si>
  <si>
    <t xml:space="preserve">KHASRA #747 THORAR </t>
  </si>
  <si>
    <t xml:space="preserve">TEHSIL THORAR DISTT POONCH </t>
  </si>
  <si>
    <t>THORAR</t>
  </si>
  <si>
    <t>PANYOLA</t>
  </si>
  <si>
    <t xml:space="preserve">KHASRA /PLOT#954 </t>
  </si>
  <si>
    <t xml:space="preserve">DISTT POONCH TEHSIL RAWALAKOT AJ&amp;K </t>
  </si>
  <si>
    <t>PANIYOLA</t>
  </si>
  <si>
    <t>RAKKAR DHAR BRANCH KAKUTA</t>
  </si>
  <si>
    <t xml:space="preserve">KHASRA #2 RAKAR DHAR </t>
  </si>
  <si>
    <t xml:space="preserve">TEHSIL HAJIRA DISTT POONCH </t>
  </si>
  <si>
    <t>RAKKAR DHAR BAZAR</t>
  </si>
  <si>
    <t>MUJAHIDABAD RAWALAKOT</t>
  </si>
  <si>
    <t xml:space="preserve">KHASRA #352 MUJAHIDABAD RAWALAKOT </t>
  </si>
  <si>
    <t>P.O &amp; TEHSIL RAWALAKOT DISST POONCH AK</t>
  </si>
  <si>
    <t>HBL PDA HOUSING SCHEME MONG ROAD RAWALAKOT</t>
  </si>
  <si>
    <t xml:space="preserve">PLOT NO D-28 PDA HOUSING SCHEME RAWALAKOT </t>
  </si>
  <si>
    <t>BANDI ABBASPUR BRANCH</t>
  </si>
  <si>
    <t xml:space="preserve">KHASRA# 51, </t>
  </si>
  <si>
    <t>TEHSIL BANDI ABBASPUR DISST POONCH AK</t>
  </si>
  <si>
    <t>BANDI ABBASPUR</t>
  </si>
  <si>
    <t xml:space="preserve">HURNA MERA </t>
  </si>
  <si>
    <t>KHASRA#  252, MADN BAZAR HURNA MERA TEHSIL &amp; DISTT. RAWALAKOT</t>
  </si>
  <si>
    <t>KHADGALA BRANCH</t>
  </si>
  <si>
    <t>KHASRANO 0209 UNION CONCIL DHAMNI</t>
  </si>
  <si>
    <t>TOPA</t>
  </si>
  <si>
    <t xml:space="preserve">KHASRA/PLOT NO.63 TOPA </t>
  </si>
  <si>
    <t>TEHSIL RAWALAKOT DISTT. PPOONCH A.K</t>
  </si>
  <si>
    <t>DATOOT</t>
  </si>
  <si>
    <t xml:space="preserve">KHASRA NO.464, 503 &amp; 82 </t>
  </si>
  <si>
    <t xml:space="preserve">TEHSIL RAWALAKOT DISTT. POONCH AK </t>
  </si>
  <si>
    <t>PALANDRI</t>
  </si>
  <si>
    <t xml:space="preserve">MADN BAZAR PALANDRI, </t>
  </si>
  <si>
    <t>DISTT. SUDHANOTI  AJ&amp;K</t>
  </si>
  <si>
    <t>PALLANDRI</t>
  </si>
  <si>
    <t xml:space="preserve">SUDHNUTI </t>
  </si>
  <si>
    <t>MONG</t>
  </si>
  <si>
    <t xml:space="preserve">MADN BAZAR MONG,KHASRA NO 439, </t>
  </si>
  <si>
    <t>BALOCH</t>
  </si>
  <si>
    <t xml:space="preserve">HBL BALOCH, </t>
  </si>
  <si>
    <t>BALUCH</t>
  </si>
  <si>
    <t>BARAL</t>
  </si>
  <si>
    <t xml:space="preserve">MADN BAZAR BARAL , PLOT NO 1573, </t>
  </si>
  <si>
    <t>TRARKHEL</t>
  </si>
  <si>
    <t xml:space="preserve">MADN BAZAR TRARKHEL </t>
  </si>
  <si>
    <t>TRARKHAL</t>
  </si>
  <si>
    <t>NAKKA</t>
  </si>
  <si>
    <t>NAKKA BAZAR BRANCH,</t>
  </si>
  <si>
    <t>ATHMUQAM</t>
  </si>
  <si>
    <t>KHASRA #347,VILLGEA ATHMUQAM</t>
  </si>
  <si>
    <t>DISTT. NEELUM AJ&amp;K</t>
  </si>
  <si>
    <t>MANGLA DAM</t>
  </si>
  <si>
    <t>CLUB BUILDING</t>
  </si>
  <si>
    <t>WAPDA COLONY</t>
  </si>
  <si>
    <t xml:space="preserve">MANGLA </t>
  </si>
  <si>
    <t>AJK</t>
  </si>
  <si>
    <t xml:space="preserve">MADN BAZAR MIRPUR </t>
  </si>
  <si>
    <t>PLOT NO. 33, SECTOR C/1</t>
  </si>
  <si>
    <t>PURRANIAN HATTIAN</t>
  </si>
  <si>
    <t>MADN BRANCH DADYAL</t>
  </si>
  <si>
    <t>KHASRA NO. 111, ARRA JATTAN</t>
  </si>
  <si>
    <t>MADN ARRA CHOWK, DADYAL</t>
  </si>
  <si>
    <t>DADYAL</t>
  </si>
  <si>
    <t>KATHAR BRANCH</t>
  </si>
  <si>
    <t>NEAR JAMIA MASJID SADIQABAD</t>
  </si>
  <si>
    <t>KATHAR</t>
  </si>
  <si>
    <t>BANK SQUARE NANGI</t>
  </si>
  <si>
    <t>SANGOT SECTOR C/4 MIRPUR</t>
  </si>
  <si>
    <t>KHASRA NO. 1595</t>
  </si>
  <si>
    <t>SANGOR C/4, MIRPUR</t>
  </si>
  <si>
    <t>KOTJAMAL BRANCH</t>
  </si>
  <si>
    <t>KHASRA NO. 113</t>
  </si>
  <si>
    <t xml:space="preserve">MADN BAZAR KOTJAMIL </t>
  </si>
  <si>
    <t>KOTJAMIL</t>
  </si>
  <si>
    <t>BARNALA</t>
  </si>
  <si>
    <t>KADHALA</t>
  </si>
  <si>
    <t>KHASRA NO. 616,</t>
  </si>
  <si>
    <t>MADN BAZAR KADHALA</t>
  </si>
  <si>
    <t>KHADIMABAD</t>
  </si>
  <si>
    <t>KHASRA NO. 627</t>
  </si>
  <si>
    <t>NEAR GOVT. GIRLS SEC. SCHOOL KHADIMABAD</t>
  </si>
  <si>
    <t>RATTA BRANCH</t>
  </si>
  <si>
    <t>KHASRA NO. 3092, KHATOONI 217/208</t>
  </si>
  <si>
    <t>MADN RAWALPINDI ROAD, RATTA</t>
  </si>
  <si>
    <t>RATTA</t>
  </si>
  <si>
    <t>MADN BRANCH CHAKSWARI</t>
  </si>
  <si>
    <t>KHASRA NO. 146, BROOTIAN</t>
  </si>
  <si>
    <t>WAHID PLAZA, MADN BAZAR CHAKSWARI</t>
  </si>
  <si>
    <t>CHAKSWARI</t>
  </si>
  <si>
    <t>CHITTARPARI</t>
  </si>
  <si>
    <t>PLOT NO. 1,</t>
  </si>
  <si>
    <t>NEW KAKRA TOWN</t>
  </si>
  <si>
    <t>KHASRA NO. 447</t>
  </si>
  <si>
    <t>KAKRA TOWN CHOWK</t>
  </si>
  <si>
    <t>KAKRA TOWN</t>
  </si>
  <si>
    <t>BANDRAL</t>
  </si>
  <si>
    <t>MADN NATHIA ROAD</t>
  </si>
  <si>
    <t>KHUIRATTA</t>
  </si>
  <si>
    <t>KHASRA NO. 66</t>
  </si>
  <si>
    <t>BATROI</t>
  </si>
  <si>
    <t>KHASRA NO. 1334</t>
  </si>
  <si>
    <t>DHOKE MALKABAD, SIAKH ROAD BATROI</t>
  </si>
  <si>
    <t>RAJDHANI</t>
  </si>
  <si>
    <t>KHASRA NO. 1667</t>
  </si>
  <si>
    <t>MADN KOTLI ROAD, RAJDHANI</t>
  </si>
  <si>
    <t>THARA</t>
  </si>
  <si>
    <t>KHASRA NO. 1552</t>
  </si>
  <si>
    <t>DAGAR ROAD, THARA</t>
  </si>
  <si>
    <t>PIND KHURD</t>
  </si>
  <si>
    <t>KHASRA NO. 1811-1819/1</t>
  </si>
  <si>
    <t>MADN KOTLI ROAD, PIND KHURD</t>
  </si>
  <si>
    <t>BEHARI</t>
  </si>
  <si>
    <t>KHASRA NO. 793</t>
  </si>
  <si>
    <t>MADN SEHSA ROAD, BEHARI</t>
  </si>
  <si>
    <t>AKALGARH (ISLAMGARH)</t>
  </si>
  <si>
    <t>MUMTAZ PLAZA</t>
  </si>
  <si>
    <t>MADN KOTLI ROAD, AKALGARH</t>
  </si>
  <si>
    <t>AKALGARH</t>
  </si>
  <si>
    <t>CHIROI</t>
  </si>
  <si>
    <t>KHASRA NO. 1005/914 SS PLAZA</t>
  </si>
  <si>
    <t>MADN BAZAR CHIROI</t>
  </si>
  <si>
    <t>DHANGRIBALA</t>
  </si>
  <si>
    <t>KHASRA NO. 353</t>
  </si>
  <si>
    <t>SAMLOTHA</t>
  </si>
  <si>
    <t>KHASRA NO. 775</t>
  </si>
  <si>
    <t>NEAR GOVT. GIRLS SEC. SCHOOL SAMLOTHA</t>
  </si>
  <si>
    <t>SAMAHNI</t>
  </si>
  <si>
    <t>KHASRA NO. 574</t>
  </si>
  <si>
    <t>MADN BAZAR SAMAHNI</t>
  </si>
  <si>
    <t>MOHRA KANYAL</t>
  </si>
  <si>
    <t>KHASRA NO. 1145</t>
  </si>
  <si>
    <t>MADN PLAK ROAD, MOHRA KANYAL</t>
  </si>
  <si>
    <t>CHATROH</t>
  </si>
  <si>
    <t>KHEWAT NO. 180/166</t>
  </si>
  <si>
    <t>MADN BAZAR CHATROH</t>
  </si>
  <si>
    <t>KHARAK BR</t>
  </si>
  <si>
    <t>KHASRA NO. 3421</t>
  </si>
  <si>
    <t>KHARAK</t>
  </si>
  <si>
    <t>CHECHIAN</t>
  </si>
  <si>
    <t xml:space="preserve">KHASRA NO. 463, </t>
  </si>
  <si>
    <t>MADN BAZAR CHECHIAN</t>
  </si>
  <si>
    <t>MANGLA HAMLET</t>
  </si>
  <si>
    <t>KHASRA NO. 53</t>
  </si>
  <si>
    <t>SIAKH</t>
  </si>
  <si>
    <t>NEAR BASIC HEALTH UNIT</t>
  </si>
  <si>
    <t>BARJAH</t>
  </si>
  <si>
    <t>KHASRA NO. 1394</t>
  </si>
  <si>
    <t>MADN SAMAHNI ROAD, BARJAH</t>
  </si>
  <si>
    <t>SURRAKHI</t>
  </si>
  <si>
    <t>KHASRA NO. 1814</t>
  </si>
  <si>
    <t>POTHA SHER</t>
  </si>
  <si>
    <t xml:space="preserve">NEAR JAMIA MASJID </t>
  </si>
  <si>
    <t>SEHAR MANDI</t>
  </si>
  <si>
    <t>KHASRA NO. 2690</t>
  </si>
  <si>
    <t>MADN RAWALPINDI ROAD, SEHARMANDI</t>
  </si>
  <si>
    <t>SEHARMANDI</t>
  </si>
  <si>
    <t>SEHNSA</t>
  </si>
  <si>
    <t>PULL MANDA</t>
  </si>
  <si>
    <t>KHASRA NO. 144, MADN CANAL BANK ROAD, PULL MANDA</t>
  </si>
  <si>
    <t>KHASRA NO. 89</t>
  </si>
  <si>
    <t>MADN BAZAR SEHNSA</t>
  </si>
  <si>
    <t>POONA</t>
  </si>
  <si>
    <t>KHASRA NO. 650</t>
  </si>
  <si>
    <t>MADN MIRPUR ROAD, POONA</t>
  </si>
  <si>
    <t>PANJERA</t>
  </si>
  <si>
    <t>KHASRA NO. 2646</t>
  </si>
  <si>
    <t>TATTAPANI</t>
  </si>
  <si>
    <t>KHASRA NO. 358</t>
  </si>
  <si>
    <t>MASJID BUILDING</t>
  </si>
  <si>
    <t>CHOWKI</t>
  </si>
  <si>
    <t>KHASRA NO. 1036</t>
  </si>
  <si>
    <t>MADN BAZAR CHOWKI</t>
  </si>
  <si>
    <t>SERI</t>
  </si>
  <si>
    <t>KHASRA NO. 325</t>
  </si>
  <si>
    <t>SHAHEED CHOWK KOTLI</t>
  </si>
  <si>
    <t>KHASRA NO. 607</t>
  </si>
  <si>
    <t>BALYA SHAHEEN CHOWK, KOTLI</t>
  </si>
  <si>
    <t>DHONGI</t>
  </si>
  <si>
    <t>KHASRA NO. 2009</t>
  </si>
  <si>
    <t>KHAD GUJRAN</t>
  </si>
  <si>
    <t>KHASRA NO. 1300</t>
  </si>
  <si>
    <t>HOLLAR</t>
  </si>
  <si>
    <t>KHASRA NO. 271</t>
  </si>
  <si>
    <t>BISE</t>
  </si>
  <si>
    <t>PLOT NO. 1, SECTOR F/3 PART-II</t>
  </si>
  <si>
    <t>MADN BAZAR NAKYAL</t>
  </si>
  <si>
    <t xml:space="preserve">KHASRA NO. 373 KHATA NO. 120/118 </t>
  </si>
  <si>
    <t>KHEWAT NO. 13/12, TUFADL PLAZA</t>
  </si>
  <si>
    <t>NAKYAL</t>
  </si>
  <si>
    <t>NAAR BRANCH</t>
  </si>
  <si>
    <t>KHASRA NO. 42, KHATA NO. 377/361</t>
  </si>
  <si>
    <t>NEAR JAMIA MASJID NAAR</t>
  </si>
  <si>
    <t>NAAR</t>
  </si>
  <si>
    <t>KHASRA NO. 333,</t>
  </si>
  <si>
    <t>NEAR BILAL MASJID BARNALA</t>
  </si>
  <si>
    <t>DHERI WATTAN</t>
  </si>
  <si>
    <t>KHASRA NO. 2590,</t>
  </si>
  <si>
    <t>NEAR READ FOUNDATION SCHOOL</t>
  </si>
  <si>
    <t>BANK KHURMAN</t>
  </si>
  <si>
    <t>MIAN MUHAMMAD TOWN</t>
  </si>
  <si>
    <t xml:space="preserve">MADN MIRPUR ROAD, </t>
  </si>
  <si>
    <t>IBB BRANCH</t>
  </si>
  <si>
    <t>PLOT NO. 9-A, SECTOR C/2</t>
  </si>
  <si>
    <t>MOIL</t>
  </si>
  <si>
    <t>NEAR GOVT. HIGH SCHOOL,</t>
  </si>
  <si>
    <t>HAMIDABAD COLONY</t>
  </si>
  <si>
    <t>KHASRA NO. 1412, KOTLI ROAD,</t>
  </si>
  <si>
    <t>KALYAL CHOWK</t>
  </si>
  <si>
    <t xml:space="preserve">PLOT NO. 249, </t>
  </si>
  <si>
    <t>MUMTAZ MAJEED PLAZA</t>
  </si>
  <si>
    <t>SARSAWA BRANCH</t>
  </si>
  <si>
    <t>SEHNSA BALUCH ROAD</t>
  </si>
  <si>
    <t>SARSAWA</t>
  </si>
  <si>
    <t>ALI PUR</t>
  </si>
  <si>
    <t>IQBAL CHOWK,ALIPUR DISTT. MUZAFFARGARH</t>
  </si>
  <si>
    <t>MUZAFFAR GARH</t>
  </si>
  <si>
    <t xml:space="preserve">D.G. KHAN MADN  </t>
  </si>
  <si>
    <t>BLOCK # 14 D.G.KHAN</t>
  </si>
  <si>
    <t>DERA GHAZI KHAN</t>
  </si>
  <si>
    <t>D.G.KHAN</t>
  </si>
  <si>
    <t>D.G. KHAN</t>
  </si>
  <si>
    <t>LALEASAN KARROR</t>
  </si>
  <si>
    <t>MAHAR NAZAR HUSSADN</t>
  </si>
  <si>
    <t>nazar.hussADn@hbl.com</t>
  </si>
  <si>
    <t>MADN BRANCH KHANEWAL</t>
  </si>
  <si>
    <t>PARACHA PLAZA, JAMIA MASJID ROAD, KHANEWAL .</t>
  </si>
  <si>
    <t>CHOUBARA ROAD LAYYAH</t>
  </si>
  <si>
    <t>CHOUBARA ROAD, LAYYAH.</t>
  </si>
  <si>
    <t>LAYYAH</t>
  </si>
  <si>
    <t xml:space="preserve">LODHRAN </t>
  </si>
  <si>
    <t>NEAR GHOUSIA CHOWK, MARKET COMMITTEE OFFICE, TEHSIL &amp; DISTT. LODHRAN.</t>
  </si>
  <si>
    <t>LODHRAN</t>
  </si>
  <si>
    <t>MADLSI</t>
  </si>
  <si>
    <t>193/1 QUADD-I-AZAM ROAD MADLSI</t>
  </si>
  <si>
    <t>AKBAR ROAD,  MULTAN</t>
  </si>
  <si>
    <t>AKBAR ROAD, CHOWK SHAHEEDAN, MULTAN</t>
  </si>
  <si>
    <t>SHUJABAD</t>
  </si>
  <si>
    <t>MULTANI CHOWK, MULTAN ROAD SHUJABAD</t>
  </si>
  <si>
    <t>CANTT. MULTAN</t>
  </si>
  <si>
    <t>QUADD-E-AZAM SHOPPING CENTRE NO.4, MULTAN CANTT</t>
  </si>
  <si>
    <t>VEHARI GHALLA MANDI</t>
  </si>
  <si>
    <t>SHOP NO.31-B G.M  VEHARI</t>
  </si>
  <si>
    <t>KAHROR PACCA</t>
  </si>
  <si>
    <t>KHASRA NO 22/2-QUADD-E-AZAM ROAD-KAHROR PACCA</t>
  </si>
  <si>
    <t>KHADR PUR SADAT</t>
  </si>
  <si>
    <t>KHADRPUR SADDAT TEHSIL ALIPUR DISTT. MUZAFFARGARH</t>
  </si>
  <si>
    <t>KHADR PUR SADDAT</t>
  </si>
  <si>
    <t>MAHNI SIAL</t>
  </si>
  <si>
    <t>MADN ROAD MOUZA MAHNI SIAL DISTT. KHANEWAL</t>
  </si>
  <si>
    <t>KUIWALA</t>
  </si>
  <si>
    <t>MOUZA KUIWALA, TEHSIL KABIRWALA, DISTT. KHANEWAL</t>
  </si>
  <si>
    <t>KUI WALA</t>
  </si>
  <si>
    <t>KOT SULTAN</t>
  </si>
  <si>
    <t>MULTAN ROAD, KOT SULTAN, TEHSIL &amp; DISTT. LAYYAH.</t>
  </si>
  <si>
    <t>DADRA DIN PANNAH</t>
  </si>
  <si>
    <t>G.T.ROAD,DADRA DIN PINNA, TEHSIL KOT ADU.</t>
  </si>
  <si>
    <t>KOT ADDU</t>
  </si>
  <si>
    <t>SAKHI SARWAR SAHIB</t>
  </si>
  <si>
    <t>MADN BAZAR, SAKHI SARWAR SAHIB, DISTT. D.G.KHAN.</t>
  </si>
  <si>
    <t>SAKHI SARWAR</t>
  </si>
  <si>
    <t>ADDA DHORI WALA</t>
  </si>
  <si>
    <t>ADDA DHORIWALA, DISTT. LAYYAH.</t>
  </si>
  <si>
    <t>ADDA DHORIWALA</t>
  </si>
  <si>
    <t>CHAKRALA</t>
  </si>
  <si>
    <t>KHASRA NO.46/24 CHAK NO. 87/WB, DISTT. VEHARI.</t>
  </si>
  <si>
    <t>ADDA GHULAM HUSSADN</t>
  </si>
  <si>
    <t>KILA,NO.20-KHEWAT,NO.2-CHACK,NO,78-W-B-ADDA GHULAM HUSSADN DISTT.VEHARI</t>
  </si>
  <si>
    <t>TAUNSA SHARIF</t>
  </si>
  <si>
    <t>VEHOA ROAD, TAUNSA SHARIF.</t>
  </si>
  <si>
    <t>KOT ADU</t>
  </si>
  <si>
    <t>G.T.ROAD, KOT ADDU</t>
  </si>
  <si>
    <t>FATEHPUR</t>
  </si>
  <si>
    <t>GHALLA MANDI, FATEHPUR, DISTT. LAYYAH.</t>
  </si>
  <si>
    <t>FATEH PUR</t>
  </si>
  <si>
    <t>KAROR LAL EISON</t>
  </si>
  <si>
    <t>BOHAR GATE MULTAN</t>
  </si>
  <si>
    <t>OUTSIDE BOHAR GATE, MULTAN</t>
  </si>
  <si>
    <t>PAK GATE MULTAN</t>
  </si>
  <si>
    <t>CIRCULAR ROAD, PAK GATE, MULTAN</t>
  </si>
  <si>
    <t>R.R. MUZAFFARGARH</t>
  </si>
  <si>
    <t>RADLWAY ROAD MUZAFFARGARH</t>
  </si>
  <si>
    <t>MUZAFFARGARH</t>
  </si>
  <si>
    <t>SAMIJABAD MULTAN</t>
  </si>
  <si>
    <t>OGDCL BLDG. SAMIJABAD COLONY, PIRAN GHADB ROAD, MULTAN</t>
  </si>
  <si>
    <t>FACTORY AREA MULTAN</t>
  </si>
  <si>
    <t>CHOWK SHAH ABBAS, MULTAN</t>
  </si>
  <si>
    <t xml:space="preserve">JAHANIA </t>
  </si>
  <si>
    <t>GHALLA MANDI, JAHANIA</t>
  </si>
  <si>
    <t>JAHANIA</t>
  </si>
  <si>
    <t>MOUZA HALA (GTPS)</t>
  </si>
  <si>
    <t>G.T.P.S. MOUZA HALLA, KOT ADDU</t>
  </si>
  <si>
    <t>MOUZA HALLA</t>
  </si>
  <si>
    <t>TIBBA SULTANPUR</t>
  </si>
  <si>
    <t>KHASRA NO.58/3, KHEWAT NO.62/58, KHATOONI NO.212, TIBBA SULTANPUR DISTT.VEHARI</t>
  </si>
  <si>
    <t>TIBBA SULTAN PUR</t>
  </si>
  <si>
    <t>KHAN GARH</t>
  </si>
  <si>
    <t>ALIPUR ROAD, KHAN GARH, DISTT. MUZAFFARGARH.</t>
  </si>
  <si>
    <t>QASBA MARHAL</t>
  </si>
  <si>
    <t>SHUJABAD ROAD, QASBA MARAL, DISTT. MULTAN.</t>
  </si>
  <si>
    <t>QASBA MARAH</t>
  </si>
  <si>
    <t>JATOI</t>
  </si>
  <si>
    <t>JATOI, TEHSIL JATOI, DISTT. MUZAFFARGARH.</t>
  </si>
  <si>
    <t>KHANEWAL ROAD, OPP. DSP OFFICE KABIRWALA, DISTT. KHANEWAL.</t>
  </si>
  <si>
    <t>MAKHDOOM RASHID</t>
  </si>
  <si>
    <t>VEHARI ROAD, MAKHDOOM RASHID.</t>
  </si>
  <si>
    <t>SHAHER SULTAN</t>
  </si>
  <si>
    <t>SHAHER SULTAN, DISTT. MUZAFFARGARH</t>
  </si>
  <si>
    <t>JOTI</t>
  </si>
  <si>
    <t>DUNYAPUR</t>
  </si>
  <si>
    <t>KHASRA NO.479-KHEWAT NO.6 KHATOONI. NO. 71-81-DUNYAPUR DISTT.LODHRAN</t>
  </si>
  <si>
    <t>DAKOTA</t>
  </si>
  <si>
    <t>KHEWAT NO.10/10-KHATOONI-61-DAKOTA DISTT.VEHARI</t>
  </si>
  <si>
    <t>KHAN PUR SHUMALI</t>
  </si>
  <si>
    <t>KHANPUR SHUMALI, DISTT. MUZAFFARGARH</t>
  </si>
  <si>
    <t>CHOWK AZAM</t>
  </si>
  <si>
    <t>CHOWK AZAM, DISTT. LAYYAH</t>
  </si>
  <si>
    <t xml:space="preserve">RAJANPUR </t>
  </si>
  <si>
    <t>MAZARI MARKET, RAJANPUR.</t>
  </si>
  <si>
    <t>RAJANPUR</t>
  </si>
  <si>
    <t>RAJAN PUR</t>
  </si>
  <si>
    <t>ROHILLANWALI</t>
  </si>
  <si>
    <t>ALI PUR ROAD, ROHILLANWALI, DISTT. MUZAFFARGARH.</t>
  </si>
  <si>
    <t>THATTA SADIQABAD</t>
  </si>
  <si>
    <t>THATTA SADIQABAD DISTT. KHANEWAL</t>
  </si>
  <si>
    <t>OPP. MEPCO COMPLEX</t>
  </si>
  <si>
    <t>OPP. MEPCO COMPLEX, KHANEWAL ROAD, MULTAN</t>
  </si>
  <si>
    <t>GULGASHT COLONY MULTAN</t>
  </si>
  <si>
    <t>588/C  GULGASHT COLONY MULTAN</t>
  </si>
  <si>
    <t>SHADKH UMER</t>
  </si>
  <si>
    <t>SHEIKH UMER, TEHSIL KOT ADDU</t>
  </si>
  <si>
    <t>SHADKH UMAR</t>
  </si>
  <si>
    <t>TARAF RAVI MULTAN</t>
  </si>
  <si>
    <t>4862, 3909 TARAF RAVI,CHOWK B.C.G. MULTAN</t>
  </si>
  <si>
    <t>OLD SHUJABAD ROAD MULTAN</t>
  </si>
  <si>
    <t>OLD SHUJABAD ROAD, MULTAN</t>
  </si>
  <si>
    <t>KARAM DAD QURASHI</t>
  </si>
  <si>
    <t>KHEWAT NO.36 KARAM DAD QURESHI</t>
  </si>
  <si>
    <t>KARAMDAD QURESHI</t>
  </si>
  <si>
    <t>BASIRA</t>
  </si>
  <si>
    <t>D.G.KHAN ROAD, BASIRA, DISTT. MUZAFFARGARH.</t>
  </si>
  <si>
    <t>CHAK NO.358/W.B</t>
  </si>
  <si>
    <t>KHADWAT NO.22/22, KHATOONI NO.149-166, KHASRA NO.19/6, CHAK NO.358/WB, TEHSIL DUNYAPUR, DISTT.LODHRAN</t>
  </si>
  <si>
    <t>CHAK # 358/WB</t>
  </si>
  <si>
    <t>CHOWK SARWAR SHAHEED</t>
  </si>
  <si>
    <t>117/2 CHAK NO.568/TDA, CHOWK SARWAR SHAHEED</t>
  </si>
  <si>
    <t>JAMPUR</t>
  </si>
  <si>
    <t>OLD ADDA ROAD, JAMPUR.</t>
  </si>
  <si>
    <t>JAM PUR</t>
  </si>
  <si>
    <t xml:space="preserve">OPP. PAKARAB FERTILZIER FACTORY </t>
  </si>
  <si>
    <t>OPP. PAKARAB FERTILIZER FACTORY, MATI TAL ROAD, MULTAN</t>
  </si>
  <si>
    <t xml:space="preserve">B.I.S.E-MULTAN </t>
  </si>
  <si>
    <t>B.I.S.E. GULGASHT COLONY, GOLE BAGH, MULTAN</t>
  </si>
  <si>
    <t xml:space="preserve">MADN BAZAR MUMTAZABAD </t>
  </si>
  <si>
    <t>MADN BAZAR MUMTAZABAD COLONY, MULTAN</t>
  </si>
  <si>
    <t>SHER SHAH ROAD MULTAN</t>
  </si>
  <si>
    <t>SHER SHAH ROAD, SIAL ARCADE, MULTAN</t>
  </si>
  <si>
    <t>GROUND FLOOR, HBL BUILDING, OPP. HIGH COURT, OLD BAHAWALPUR ROAD, MULTAN.</t>
  </si>
  <si>
    <t>NEW CAMPUS (B.Z.U) MULTAN</t>
  </si>
  <si>
    <t>B.Z.UNIVERSITY, BOSAN ROAD MULTAN</t>
  </si>
  <si>
    <t>VEHARI RADL BAZAR</t>
  </si>
  <si>
    <t>117-B- RADL BAZAR VEHARI.</t>
  </si>
  <si>
    <t>BADT MIR HAZAR</t>
  </si>
  <si>
    <t>BADT MIR HAZAR, TEHSIL JATOI, DISTT. MUZAFFAR GARH</t>
  </si>
  <si>
    <t>CHAK 170/TDA DARBAR PIR JAGGI</t>
  </si>
  <si>
    <t>CHAK # 170/TDA, DARBAR PIR JAGGI, DISTT. LAYYAH.</t>
  </si>
  <si>
    <t>DARBAR PIR JAGGI</t>
  </si>
  <si>
    <t>TADL INDUS FARM CHAK 120/TDA</t>
  </si>
  <si>
    <t>CHAK # 120/TDA, TADL INDUS FARM, DISTT. LAYYAH.</t>
  </si>
  <si>
    <t>TADL INDUS FARM</t>
  </si>
  <si>
    <t>MADN BAZAR MAHRA KHAS</t>
  </si>
  <si>
    <t>MADN BAZAR MAHRAH KHAS, DISTT. MUZAFFARGARH.</t>
  </si>
  <si>
    <t>MAHRA KHAS</t>
  </si>
  <si>
    <t>KHASRA NO.328-KHATONI NO.1045-1051, KHASRA NO.92/21/2, FATEHPUR, TEHSIL MADLSI, DISTT.VEHARI</t>
  </si>
  <si>
    <t>KOTLA MUGHLAN</t>
  </si>
  <si>
    <t>KOTLA MUGULAN, TEHSIL JAMPUR.</t>
  </si>
  <si>
    <t>KOTLA BAND ALI KHAN</t>
  </si>
  <si>
    <t>SHIKAR PUR, DISTT. RAJANPUR.</t>
  </si>
  <si>
    <t>SHIKAR PUR</t>
  </si>
  <si>
    <t>KOT MUBARIK</t>
  </si>
  <si>
    <t>D.G.KHAN CEMENT FACTORY RD. D.G.KHAN</t>
  </si>
  <si>
    <t>KOT MUBARAK</t>
  </si>
  <si>
    <t>BISE, D.G.KHAN.</t>
  </si>
  <si>
    <t>BOARD OF INTERMEDIATE &amp; SECONDARY EDUCATION COMPLEX, D.G.KHAN.</t>
  </si>
  <si>
    <t>D G KHAN</t>
  </si>
  <si>
    <t>PULL RANGO</t>
  </si>
  <si>
    <t>HAJIPUR, KHANEWAL ROAD, PULL RANGO.</t>
  </si>
  <si>
    <t>PULL RANGOO</t>
  </si>
  <si>
    <t>TIBBI QADSRANI</t>
  </si>
  <si>
    <t>TAUNSA SHARIF ROAD, TIBBI QADSRANI, DISTT. .D.G.KHAN.</t>
  </si>
  <si>
    <t>HARICHAND</t>
  </si>
  <si>
    <t>KHASRA NO.35/2-HARICHAND DISTT.VEHARI</t>
  </si>
  <si>
    <t>HARI CHAND</t>
  </si>
  <si>
    <t>JALALPUR PIRWALA</t>
  </si>
  <si>
    <t>JALALPUR PIRWALA, TEHSIL SHUJABAD, DISTT. MULTAN.</t>
  </si>
  <si>
    <t>JALAL PUR PIRWALA</t>
  </si>
  <si>
    <t xml:space="preserve">KUTCHERY ROAD D.G.KHAN </t>
  </si>
  <si>
    <t>KUTCHERY ROAD, D.G.KHAN</t>
  </si>
  <si>
    <t>MOUZA ALI-UD-DIN</t>
  </si>
  <si>
    <t>KHASRA NO.59/3 MOUZA ALI UDDIN (LUDDAN), DISTT. VEHARI.</t>
  </si>
  <si>
    <t>MOUZA ALI UD DIN</t>
  </si>
  <si>
    <t>VEHARI TEHSIL BAZAR</t>
  </si>
  <si>
    <t>161-D- TEHSIL BAZAR, VEHARI.</t>
  </si>
  <si>
    <t>CHAK NO.102/W.B</t>
  </si>
  <si>
    <t>SURVEY NO.42-KHATOONI.32,KHEWAT NO.20, CHAK NO.102/WB DISTT.VEHARI</t>
  </si>
  <si>
    <t>FAZILPUR</t>
  </si>
  <si>
    <t>FAZIL PUR, DISTT. RAJANPUR.</t>
  </si>
  <si>
    <t>FAZIL PUR</t>
  </si>
  <si>
    <t>KOT CHUTTA</t>
  </si>
  <si>
    <t>JAMPUR ROAD, KOT CHUTTA.</t>
  </si>
  <si>
    <t>MADN L.M.Q.ROAD MULTAN</t>
  </si>
  <si>
    <t>KUTCHERY CHOWK, L.M.Q.ROAD MULTAN</t>
  </si>
  <si>
    <t>CHAK NO.81/10-R</t>
  </si>
  <si>
    <t>CHAK NO.81/10-R,SEED CORPORATION, PIROWAL, DISTT. KHANEWAL.</t>
  </si>
  <si>
    <t>Khanewal</t>
  </si>
  <si>
    <t>CHOWK PERMIT</t>
  </si>
  <si>
    <t>ALI PUR ROAD, CHOWK NASEERABAD</t>
  </si>
  <si>
    <t>CHOWK NASEERABAD</t>
  </si>
  <si>
    <t>CHAK HIMTA</t>
  </si>
  <si>
    <t>CHAK HIMTA, KHEWAT NO.135, KHATOONI NO.204, KHASRA NO.22/8, ADDA SHAH NAL TEHSIL &amp; DISTT.LODHRAN</t>
  </si>
  <si>
    <t>KALLAR WALI</t>
  </si>
  <si>
    <t>KALLARWALI, TEHSIL JATOI DISTT MUZAFFARGARH</t>
  </si>
  <si>
    <t>KALLERWALI</t>
  </si>
  <si>
    <t>MOUZA PAKKI</t>
  </si>
  <si>
    <t>MOUZA PAKKI (SHAH SADDAR DIN), DISTT. D.G.KHAN.</t>
  </si>
  <si>
    <t>222-KOTLA BAND ALI KHAN, TEHSIL ALI PUR, DISTT. MUZAFFARGARH</t>
  </si>
  <si>
    <t>AGTL HABIB TOWN D.G. KHAN</t>
  </si>
  <si>
    <t>AL-GHAZI TRACTOR LIMITED, SAKHI SARWAR ROAD, D.G.KHAN</t>
  </si>
  <si>
    <t>D.G.Khan</t>
  </si>
  <si>
    <t>SHAH RUKNE ALAM MULTAN</t>
  </si>
  <si>
    <t>BLOCK 'F', SHAH RUKAN-E-ALAM COLONY MULTAN</t>
  </si>
  <si>
    <t>GARDEN TOWN, MULTAN</t>
  </si>
  <si>
    <t>OPP. NADARABAD PHATTAK, SHER SHAH ROAD, GARDEN TOWN, MULTAN.</t>
  </si>
  <si>
    <t>BOSAN ROAD MULTAN</t>
  </si>
  <si>
    <t>KHEWAT # 785-B/782-R, KHATOONI # 1187-1192, BOSAN ROAD, MULTAN.</t>
  </si>
  <si>
    <t>VEHOA</t>
  </si>
  <si>
    <t>KHATTA # 290, KHASRA # 709, MOUZA VEHOA, TEHSIL TAUNSA SHARIF, DISTT. D.G.KHAN.</t>
  </si>
  <si>
    <t>LAHORE MORE, KHANEWAL</t>
  </si>
  <si>
    <t>KHEWAT # 11, KHATOONI # 17, KHASRA # 124/41832, MOUZA KHANEWAL KUHNA, DISTT. KHANEWAL.</t>
  </si>
  <si>
    <t>CHEN ONE TOWN, MULTAN</t>
  </si>
  <si>
    <t>SHOP NO.1, GROUND FLOOR, CHEN ONE TOWER, ABDALI ROAD, MULTAN.</t>
  </si>
  <si>
    <t>CHOWK AZAM ROAD, GENERAL BUS STAND, LAYYAH</t>
  </si>
  <si>
    <t>KHATA # 220/221, MANDI TOWN, CHOWK AZAM ROAD, GENERAL BUS STAND, LAYYAH</t>
  </si>
  <si>
    <t>Layyah</t>
  </si>
  <si>
    <t>QASBA SAMINA</t>
  </si>
  <si>
    <t>KHATA # 201, VILLAGE QASBA SAMINA, SADAAT SHARQI, TEHSIL &amp; DISTT. D.G.KHAN</t>
  </si>
  <si>
    <t>QASBA SAMINA SADDAT</t>
  </si>
  <si>
    <t>CHOUBARA CITY</t>
  </si>
  <si>
    <t>KHATA # 8 NEAR GORAYA HOSPITAL, CHOUBARA.</t>
  </si>
  <si>
    <t>CHOUBARA</t>
  </si>
  <si>
    <t>KOT MITHAN</t>
  </si>
  <si>
    <t>KHATA # 67, NEAR OLD BUS STAND, RAJAN PUR ROAD, MITHAN KOT</t>
  </si>
  <si>
    <t>GHALLAH MANDI, D.G.KHAN</t>
  </si>
  <si>
    <t>GHALLA MANDI, SAMINA CHOWK, MULTAN ROAD, D. G. KHAN</t>
  </si>
  <si>
    <t xml:space="preserve">CHOTI ZADREEN </t>
  </si>
  <si>
    <t>KHEWAT # 23, KHATONI # 25/32, CHOTI ZADREEN TEHSIL KOT CHUTTA DISTT. DERA GHAZI KHAN</t>
  </si>
  <si>
    <t>CHOTI ZADREEN</t>
  </si>
  <si>
    <t>CHOPPER HATTA</t>
  </si>
  <si>
    <t>KHEWAT # 80/78, KHATOONI # 383 TO 398, NEAR SIPUL PETROLIUM, ADDA CHOPPER HATTA, JHANG / MULTAN ROAD, TEHSIL KABIRWALA DISTT. KHANEWAL</t>
  </si>
  <si>
    <t>ADDAD CHOOPER HATTA</t>
  </si>
  <si>
    <t>BAHAWALPUR BY-PASS MULTAN</t>
  </si>
  <si>
    <t>KHEWAT # 521, KHATOONI # 751, SHOUKAT CENTRE, BAHAWALPUR ROAD, NEAR BAHAWA;PUR BYPASS MULTAN</t>
  </si>
  <si>
    <t>BASTI MALOOK DISTT. MULTAN</t>
  </si>
  <si>
    <t>KHEWAT # 45, KHATOONI # 397 TO 418, MULTAN / BAHAWALPUR HIGH WAY, VILLAGE BASTI MALUK, TEHSIL SHUJABAD DISTT. MULTAN</t>
  </si>
  <si>
    <t>BASTI MALUK</t>
  </si>
  <si>
    <t>BUCH VILLAS (SIDDIQABAD) MULTAN</t>
  </si>
  <si>
    <t>KHEWAT # 73/72, KHATOONI # 118, BUCH VILLAS, MOUZA SIDDIQABAD, TEHSIL &amp; DISTT. MULTAN</t>
  </si>
  <si>
    <t>SIDDIQABAD</t>
  </si>
  <si>
    <t>PEARL CITY MULTAN</t>
  </si>
  <si>
    <t>SHOP # 22,23 &amp; 24, GROUND FLOOR, COMMERCIAL CENTRE, BOULEVARD MALL, PEARL CITY MULTAN</t>
  </si>
  <si>
    <t xml:space="preserve">SHOP # 1575-76, QUADD-E-AZAM SHOPPING CENTRE 1, MAJOR ANWAR ABBASI SHAHEED CHOWK, SADDAR BAZAR MULTAN CANTT. </t>
  </si>
  <si>
    <t>DABGARI GATE PESHAWAR</t>
  </si>
  <si>
    <t>DABGARI GATE P/NO.34510/458C</t>
  </si>
  <si>
    <t>PESHAWAR CITY</t>
  </si>
  <si>
    <t>BHAKKAR-MUSLIM BAZAR</t>
  </si>
  <si>
    <t>BHAKKAR CITY</t>
  </si>
  <si>
    <t>BHAKKAR</t>
  </si>
  <si>
    <t>BANNU-INSIDE PREEDY</t>
  </si>
  <si>
    <t>INSIDE PREEDY GATE BANNU</t>
  </si>
  <si>
    <t>BANNU</t>
  </si>
  <si>
    <t>KOHAT CANTT</t>
  </si>
  <si>
    <t>KOHAT CITY K.C.B.- III 7-A/ 7-B</t>
  </si>
  <si>
    <t>KOHAT</t>
  </si>
  <si>
    <t>PESHAWAR CANTT.</t>
  </si>
  <si>
    <t>PROP. NO.15 SADDAR RD.PESH.CANTT</t>
  </si>
  <si>
    <t>MEWA MANDI, PESHAWAR</t>
  </si>
  <si>
    <t>HAYAT BLDG. NIMAK MANDI PESHAWAR</t>
  </si>
  <si>
    <t>WARSAK, PESHAWAR</t>
  </si>
  <si>
    <t>WAPDA COLONY WARSAK</t>
  </si>
  <si>
    <t>EIDGAH KALAN, D.I.KH</t>
  </si>
  <si>
    <t>3301/B,EID GAH KALAN,NORTH CIRCULAR ROAD D.I.KHAN</t>
  </si>
  <si>
    <t>D I KHAN</t>
  </si>
  <si>
    <t>PUNJABI BAZAR, PARAC</t>
  </si>
  <si>
    <t>PUNJABI BAZAR PARACHINAR 22/350</t>
  </si>
  <si>
    <t>KURRAM AGENCY</t>
  </si>
  <si>
    <t>PARACHINAR</t>
  </si>
  <si>
    <t>QISSA KHAWANI BAZAR, PESHAWAR.</t>
  </si>
  <si>
    <t>QISSA KHAWANI PESHAWAR CITY</t>
  </si>
  <si>
    <t>MADN BAZAR, HANGU</t>
  </si>
  <si>
    <t>ALTAF KHAN MARKET NEAR GPO MADN BAZAR HANGU</t>
  </si>
  <si>
    <t>MADN BAZAR HANGU</t>
  </si>
  <si>
    <t>HANGU</t>
  </si>
  <si>
    <t>PABBI</t>
  </si>
  <si>
    <t xml:space="preserve">VILL. &amp; P.O. PABBI DISTT. NOWSHERA.  </t>
  </si>
  <si>
    <t>TEHKAL BALA, PESHAWAR</t>
  </si>
  <si>
    <t xml:space="preserve">K. VIEW PLAZA TEHKAL.BALA UNI.RD.PESH </t>
  </si>
  <si>
    <t>UNIVERSITY ROAD PESHAWAR</t>
  </si>
  <si>
    <t>HADDERABAD THALL</t>
  </si>
  <si>
    <t>VILL: &amp; P.O.HYDERABAD THALL BHAKKAR</t>
  </si>
  <si>
    <t xml:space="preserve">BHAKKAR  </t>
  </si>
  <si>
    <t>hyderabAD</t>
  </si>
  <si>
    <t>hyderabAD thall</t>
  </si>
  <si>
    <t>LANDI KOTAL</t>
  </si>
  <si>
    <t>VILL &amp; PO LAKKARMAR</t>
  </si>
  <si>
    <t>KHYBER AGENCY</t>
  </si>
  <si>
    <t>MATHRA, PESHAWAR</t>
  </si>
  <si>
    <t xml:space="preserve"> VILL. MATHRA WARSAK ROAD PESHAWAR</t>
  </si>
  <si>
    <t>AZA KHEL BALA</t>
  </si>
  <si>
    <t xml:space="preserve">VILL. &amp; P.O. AZA KHEL BALA DISTT. NOWSHERA. </t>
  </si>
  <si>
    <t>AZA KHELL</t>
  </si>
  <si>
    <t xml:space="preserve"> NOWSHERA</t>
  </si>
  <si>
    <t>TAJAZAD</t>
  </si>
  <si>
    <t>ADDA TAJAZAD DISTT. LAKKI MARWAT.</t>
  </si>
  <si>
    <t>LAKKI MARWAT</t>
  </si>
  <si>
    <t>KAKKI</t>
  </si>
  <si>
    <t>VILLAGE KAKKI DISTT. BANNU</t>
  </si>
  <si>
    <t xml:space="preserve"> BANNU</t>
  </si>
  <si>
    <t>PANIALA</t>
  </si>
  <si>
    <t>VILLAGE PANIALA DISTT. D.I. KHAN</t>
  </si>
  <si>
    <t>IBRAHIMZAD, HANGU</t>
  </si>
  <si>
    <t>IBRAHIMZAD PLOT NO.3033 TEHSIL &amp; DISTT. HANGU.</t>
  </si>
  <si>
    <t>NASRAT KHEL, KOHAT</t>
  </si>
  <si>
    <t>VILL. &amp; P.O. NUSRAT KHEL KOHAT</t>
  </si>
  <si>
    <t xml:space="preserve">KOHAT  </t>
  </si>
  <si>
    <t>NUSRAT KHELL</t>
  </si>
  <si>
    <t>LATAMBAR</t>
  </si>
  <si>
    <t>VILLAGE LATAMBER DISTT. KARAK</t>
  </si>
  <si>
    <t>KARAK</t>
  </si>
  <si>
    <t>SHAKARDARA</t>
  </si>
  <si>
    <t>MADN BAZAR SHAKARDARA DISTT. KOHAT.</t>
  </si>
  <si>
    <t>KOHAT UNI. OF SCIENC</t>
  </si>
  <si>
    <t xml:space="preserve">KUST BANNU ROAD OFF JARMA KOHAT </t>
  </si>
  <si>
    <t>SADDA, KURRAM AGENCY</t>
  </si>
  <si>
    <t>VILL. P.O.SADDA KURRAM AGENCY</t>
  </si>
  <si>
    <t>LOWER KURRAM AGENCY</t>
  </si>
  <si>
    <t>TERRI</t>
  </si>
  <si>
    <t xml:space="preserve">SHINKAD ADDA THALL RD.TERRI,KARAK  </t>
  </si>
  <si>
    <t>TOGHSARAD</t>
  </si>
  <si>
    <t>TOGH SERAD TEHSIL &amp; DISTT. HANGU.</t>
  </si>
  <si>
    <t>BARA</t>
  </si>
  <si>
    <t xml:space="preserve"> OLD BARA BLOCK 6 K. AGENCY</t>
  </si>
  <si>
    <t>DISLOCATED BRANCH- FUNCTIONING IN MEWA MANDI BRANCH:0225 PESHAWAR</t>
  </si>
  <si>
    <t>BUNEY</t>
  </si>
  <si>
    <t>VILL. BUNEY DISTT. CHITRAL</t>
  </si>
  <si>
    <t>CHITRAL</t>
  </si>
  <si>
    <t>AUYUN</t>
  </si>
  <si>
    <t>13-MADN BAZAR AYUN, CHITRAL</t>
  </si>
  <si>
    <t>AYUN</t>
  </si>
  <si>
    <t>UNIVERSITY CAMPUS, P</t>
  </si>
  <si>
    <t>JAMRUD ROAD H.B. BUILDING COFEE SHOP PESHAWAR UNIVERSITY</t>
  </si>
  <si>
    <t>PESHAWAR UNIVERSITY</t>
  </si>
  <si>
    <t>KALOOR KOT-MADN BAZA</t>
  </si>
  <si>
    <t>MADN BAZAR KALOOR KOT, BHAKAR</t>
  </si>
  <si>
    <t>KALOOR KOT</t>
  </si>
  <si>
    <t>kaloor kot</t>
  </si>
  <si>
    <t>PAF CAVAGNARY ROAD, PESHAWAR</t>
  </si>
  <si>
    <t>CAVAGNERY RD. PESHAWAR CANTT.</t>
  </si>
  <si>
    <t>BANK SQUARE. PESHAWAR</t>
  </si>
  <si>
    <t>BANK SQ.CHOWK YADGAR 3-4</t>
  </si>
  <si>
    <t>LACHI</t>
  </si>
  <si>
    <t>VILL. &amp; P.O. LACHI KOHAT</t>
  </si>
  <si>
    <t>SUNEHRI MASJID ROAD</t>
  </si>
  <si>
    <t>NAUTHIA SUNEHRI MASJID RD.PESH.</t>
  </si>
  <si>
    <t>TORAWARAY, HANGU</t>
  </si>
  <si>
    <t>V &amp; P.O.TORAWARRAY HANGU K.NO.872</t>
  </si>
  <si>
    <t>DISLOCATED BRANCH FUNCTIONING IN DOABA BRANCH:1694</t>
  </si>
  <si>
    <t>THALL</t>
  </si>
  <si>
    <t>CUSTOM ROAD THALL DISTT. HANGU</t>
  </si>
  <si>
    <t>KHYBER BAZAR, PESHAWAR</t>
  </si>
  <si>
    <t>KHYBER BAZAR PESHAWAR</t>
  </si>
  <si>
    <t>AKBARPURA, NOWSHERA</t>
  </si>
  <si>
    <t xml:space="preserve">VILL. P.O.  AKBARPURA DISTT. NOWSHERA. </t>
  </si>
  <si>
    <t>POLICE ROAD, PESHAWAR</t>
  </si>
  <si>
    <t>POLICE RD. PESHAWAR CITY</t>
  </si>
  <si>
    <t>SUPER MARKET, PESHAW</t>
  </si>
  <si>
    <t>CANTONMENT PLAZA PESHAWAR SADDAR</t>
  </si>
  <si>
    <t>PESHAWR CANTT</t>
  </si>
  <si>
    <t>SHAH PLAZA BAZAR CHITRAL</t>
  </si>
  <si>
    <t>DAROSH</t>
  </si>
  <si>
    <t>NEW BAZAR DROSH, CHITRAL</t>
  </si>
  <si>
    <t>DROSH</t>
  </si>
  <si>
    <t>PALOSA SAR</t>
  </si>
  <si>
    <t>VILLAGE PLOSA SAR, DISTT. KARAK</t>
  </si>
  <si>
    <t>DRASUN</t>
  </si>
  <si>
    <t>DARASUN BAZAR, CHITRAL</t>
  </si>
  <si>
    <t>DARASUN</t>
  </si>
  <si>
    <t>TANK</t>
  </si>
  <si>
    <t xml:space="preserve"> BUS ADDATANK CITY TANK</t>
  </si>
  <si>
    <t>KOT JAD</t>
  </si>
  <si>
    <t>GENERAL BUS STAND, KOTJAD, D.I. K.</t>
  </si>
  <si>
    <t>KOTJAD</t>
  </si>
  <si>
    <t>ALIZAD, KURRAM AGENC</t>
  </si>
  <si>
    <t>V &amp; P.O. ALI ZAD KURRAM AGENCY</t>
  </si>
  <si>
    <t>PESHAWAR-HAYATABAD</t>
  </si>
  <si>
    <t xml:space="preserve">SECTOR - B-1, PHASE 5 HAYATABAD PESHAWAR. </t>
  </si>
  <si>
    <t>MOHALLAH KHWIDAD KHEL,LAKKI MARWAT</t>
  </si>
  <si>
    <t>G.T. ROAD BR</t>
  </si>
  <si>
    <t>ORAKZAD GREEN TOWER GT ROAD PESHAWAR</t>
  </si>
  <si>
    <t>PAROVA</t>
  </si>
  <si>
    <t xml:space="preserve">OPPOSITE GOVT.HOSPITAL PAROVA DIK </t>
  </si>
  <si>
    <t>PROVA</t>
  </si>
  <si>
    <t>TEHSIL GATE BR</t>
  </si>
  <si>
    <t>PIR AKRAM SHAH SARAD KOHAT</t>
  </si>
  <si>
    <t>SURIZAD PAYAN</t>
  </si>
  <si>
    <t>V &amp; P.O.SURIZAD PAYAN PESHAWAR</t>
  </si>
  <si>
    <t>SARAD  KIRISHNA</t>
  </si>
  <si>
    <t>VILL: &amp; P.O.SERAD KRISHNA BHAKKAR</t>
  </si>
  <si>
    <t>SERAD KRISHNA</t>
  </si>
  <si>
    <t>DARYA KHAN</t>
  </si>
  <si>
    <t>KALOOR KOT ROAD DARYA KHAN,BHAKKAR</t>
  </si>
  <si>
    <t>KOHAT-KING GATE</t>
  </si>
  <si>
    <t>O/S KING GATE KOHAT KCB-III 29-32</t>
  </si>
  <si>
    <t>SHER KOT</t>
  </si>
  <si>
    <t>V. &amp; P.O.SHER KOT DISTT. KOHAT</t>
  </si>
  <si>
    <t>CIRCULAR ROAD, D.I.KHAN</t>
  </si>
  <si>
    <t>OPPOSITE HAQNAWAZ PARK CIRCULAR ROAD</t>
  </si>
  <si>
    <t>KARAK CITY KARAK</t>
  </si>
  <si>
    <t>TAKHT NASRATTI BALA</t>
  </si>
  <si>
    <t>VILLAGE TAKHRE NASRATI,KARAK</t>
  </si>
  <si>
    <t>TAKHT NASRATI</t>
  </si>
  <si>
    <t>USTERZAD BALA, KOHAT</t>
  </si>
  <si>
    <t>V &amp; P.O.USTERZAD KOHAT</t>
  </si>
  <si>
    <t>UNSTERZAD BALA</t>
  </si>
  <si>
    <t>AGRICULTURE UNIVERSITY, PESHAWAR</t>
  </si>
  <si>
    <t>NWFP AGRI.UNI.PESHAWAR</t>
  </si>
  <si>
    <t>GARAM CHASHMA</t>
  </si>
  <si>
    <t>VILL. GARAM CHASHMA DISTT. CHITRAL</t>
  </si>
  <si>
    <t>GARACHASHMA</t>
  </si>
  <si>
    <t>RAZMAK</t>
  </si>
  <si>
    <t>CADET COLLEGE RAZMAK  N.W. AGENCY</t>
  </si>
  <si>
    <t>DISLOCATED BRANCH- FUNCTIONING IN LAKKI GATE BRANCH:1597 BRANCH BANNU</t>
  </si>
  <si>
    <t>RADSAN</t>
  </si>
  <si>
    <t>RADSAN KHSRA NO.1304 HANGU.</t>
  </si>
  <si>
    <t>AASHIANA SHOPPING CENTRE, D.I.</t>
  </si>
  <si>
    <t>BAKHRI BAZAR DIKHAN</t>
  </si>
  <si>
    <t>MUHAMMADZAD, KOHAT</t>
  </si>
  <si>
    <t>MUHAMMAD ZAD KOHAT</t>
  </si>
  <si>
    <t>MOHAMMADZAD</t>
  </si>
  <si>
    <t>KHURRAM</t>
  </si>
  <si>
    <t>VILLAGE KHURRAM DISTT. KARAK</t>
  </si>
  <si>
    <t>MITHA KHEL</t>
  </si>
  <si>
    <t>VILLAGE MITHA KHEL DISTT. KARAK</t>
  </si>
  <si>
    <t>MITHA KHELL</t>
  </si>
  <si>
    <t>BANNU-LAKKI GATE</t>
  </si>
  <si>
    <t>OUTSIDE LAKKI GATE BANNU</t>
  </si>
  <si>
    <t>BAHADUR KHEL, KARAK</t>
  </si>
  <si>
    <t>PMDC COLONY, BAHADUR KHEL KARAK</t>
  </si>
  <si>
    <t>BAHADUR KHELL</t>
  </si>
  <si>
    <t>CHASHMA SUGAR MILLS</t>
  </si>
  <si>
    <t>INSIDE CHASHMA SUGAR MILLS D.I. KHAN</t>
  </si>
  <si>
    <t>DARRA ADAM KHEL</t>
  </si>
  <si>
    <t>V &amp; P.O. DARA ADAM KHEL KOHAT</t>
  </si>
  <si>
    <t>DARRA ADAM KHELL</t>
  </si>
  <si>
    <t>F R KOHAT</t>
  </si>
  <si>
    <t>NARYAB, HANGU</t>
  </si>
  <si>
    <t>V &amp; P.O.NARYAB DISTT. HANGU.</t>
  </si>
  <si>
    <t>DISLOCATED BRANCH FUNCTIONING IN  DOABA BRANCH:1694</t>
  </si>
  <si>
    <t>KOTLI KALAN</t>
  </si>
  <si>
    <t xml:space="preserve">V &amp; P.O. KOTLI KALAN DISTT. NOWSHERA. </t>
  </si>
  <si>
    <t>DOABA</t>
  </si>
  <si>
    <t>MADN BAZAR DOABA DISTT. HANGU.</t>
  </si>
  <si>
    <t>TORI BAZAR, PARACHIN</t>
  </si>
  <si>
    <t>TURI BAZAR PARACHINAR K. AGENCY</t>
  </si>
  <si>
    <t>UPPER KURRAM AGENCY</t>
  </si>
  <si>
    <t>HANGU-BUS ADDA</t>
  </si>
  <si>
    <t>BUS ADDA HANGU DISTT. HANGU.</t>
  </si>
  <si>
    <t>UNIVERSITY TOWN, PESHAWAR</t>
  </si>
  <si>
    <t>8-E PARK RD. UNIVERSITY TOWN PESH</t>
  </si>
  <si>
    <t xml:space="preserve">PESHAWAR </t>
  </si>
  <si>
    <t>D.I. KHAN-SADDAR BAZ</t>
  </si>
  <si>
    <t>BANNU ROAD D I KHAN</t>
  </si>
  <si>
    <t xml:space="preserve"> D I KHAN</t>
  </si>
  <si>
    <t>DATTA KHEL ROAD, MIR</t>
  </si>
  <si>
    <t>DATA KHEL ROAD N.W.AGENCY</t>
  </si>
  <si>
    <t>DISLOCATED BRANCH FUNCTIONING IN PREEDY GATE BRANCH:0216 BANNU</t>
  </si>
  <si>
    <t>KALAYA, ORK. AGENCY</t>
  </si>
  <si>
    <t>V &amp; P.O.KALAYA ORAKZAD AGENCY</t>
  </si>
  <si>
    <t>ORAKZAD AGENCY</t>
  </si>
  <si>
    <t>MARAD, KOHAT</t>
  </si>
  <si>
    <t>V &amp; P.O. MARAD PAYAN KOHAT</t>
  </si>
  <si>
    <t>MARAD</t>
  </si>
  <si>
    <t>ADDA JAHAN KHAN</t>
  </si>
  <si>
    <t>VILL: &amp; P.O.ADDA JEHAN BHAKKAR</t>
  </si>
  <si>
    <t>ADD JEHAN</t>
  </si>
  <si>
    <t>AHMEDABAD DISTT. KAR</t>
  </si>
  <si>
    <t>VILLAGE AHMADABAD DISTT. KARAK</t>
  </si>
  <si>
    <t>PAF BASE, KOHAT CANTT.</t>
  </si>
  <si>
    <t>PAF BASE KOHAT</t>
  </si>
  <si>
    <t xml:space="preserve">KOHAT </t>
  </si>
  <si>
    <t>MIR ALI, TRIBAL AREA</t>
  </si>
  <si>
    <t>MIR ALI N.W.AGENCY</t>
  </si>
  <si>
    <t>GHILJO</t>
  </si>
  <si>
    <t>V &amp; P.O. GHILJO ORAKZAD AGENCY</t>
  </si>
  <si>
    <t>DISLOCATED BRANCH FUNCTIONING IN MADN BAZAR BRANCH HANGU:0234</t>
  </si>
  <si>
    <t>SHAHGRAM</t>
  </si>
  <si>
    <t>VILL. SHAH GRAM DISTT. CHITRAL.</t>
  </si>
  <si>
    <t>BADBER</t>
  </si>
  <si>
    <t xml:space="preserve">SCHEME CHOWK BADBER 2288  </t>
  </si>
  <si>
    <t>NARI PANOOS</t>
  </si>
  <si>
    <t>VILLAGE NARI PANOOS DISTT. KARAK</t>
  </si>
  <si>
    <t>AZIM KALA ROAD</t>
  </si>
  <si>
    <t xml:space="preserve">VILLAGE DOMADL DISTT. BANNU. </t>
  </si>
  <si>
    <t>GULBAHAR COLONY NO.2. PESHAWAR</t>
  </si>
  <si>
    <t>GULBAHAR CLONY NO.2 ADJACENT MADNI HALL, ISHRAT CINEMA ROAD GULBAHAR COLONY #2 PESHAWAR</t>
  </si>
  <si>
    <t>UST MADN CAMPUS BRAN</t>
  </si>
  <si>
    <t>UST MADN CAMPUS TOWNSHIP BANNU</t>
  </si>
  <si>
    <t>WARSAK ROAD BRANCH</t>
  </si>
  <si>
    <t>SHOP NO.1GROUND FLOOR MUMTAZ TOWERNEAR FATA SECRETARIATE WARSAK R OAD PESHAWAR.</t>
  </si>
  <si>
    <t>SARAD NAURANG BRANCH</t>
  </si>
  <si>
    <t>HBL SERAD NAURANG BRANCH KHASRA # 250, KHATA # 173/361, MOUZA NAR SULTAN MUQARAB KHAN, GROUND FLOOR, SULTAN MARKET,SERAD NAURANG.</t>
  </si>
  <si>
    <t>RING ROAD BRANCH</t>
  </si>
  <si>
    <t>SHOP # 1  GROUND FLOOR SUBHAN TOWER, PISHTAKHARA CHOWK RING ROAD HAYATABAD PESHAWAR</t>
  </si>
  <si>
    <t>CHAK NO 34-B/TDA BRA</t>
  </si>
  <si>
    <t>CHAK 34-B/TDA NEAR BUS STAND JANG ROAD BHAKKAR</t>
  </si>
  <si>
    <t>CADet Collage Kohat</t>
  </si>
  <si>
    <t>KHASRA # 4189/1, KHATA # 4985, CADET COLLEGE, MADN PINDI ROAD, KOHAT</t>
  </si>
  <si>
    <t>Sh.Yousuf ADda D.IKHAN</t>
  </si>
  <si>
    <t>RATTA KULACHI SH. YOUSUF ADDA, DERA ISMADL KHAN</t>
  </si>
  <si>
    <t>IBB JAMRUD ROAD BR</t>
  </si>
  <si>
    <t>TOWN PLAZA, JAMRUD ROAD OPPOSITE INCOME TAX OFFICE PESHAWAR</t>
  </si>
  <si>
    <t>IBB NEW BARA MARKET</t>
  </si>
  <si>
    <t>SHOP NO.1-5, PLOT NO.107/A, 1ST FLOOR, UNITED PLAZA, KARKHANO BAZAR, NEW BARA MARKET, JAMRUD ROAD, PESHAWAR.</t>
  </si>
  <si>
    <t>KARKHANO MARKET PESHAWAR</t>
  </si>
  <si>
    <t>IBB TRUCK STAND GT R</t>
  </si>
  <si>
    <t>LAL PLAZA SHOP # 1, 2, 3, 26, 27 &amp; 28, TRUCK STAND, G.T ROAD, PESHAWAR.</t>
  </si>
  <si>
    <t>G.T ROAD PESHAWAR CITY</t>
  </si>
  <si>
    <t>CAD- PESHAWAR</t>
  </si>
  <si>
    <t>48-A THE MALL PESHAWAR CANTT</t>
  </si>
  <si>
    <t>IT- CENTRE PESHAWRA</t>
  </si>
  <si>
    <t>LITIGATION SUB CENTRE PESHAWAR</t>
  </si>
  <si>
    <t>IST FLOOR HBL CANTT BRANCH PESHAWAR</t>
  </si>
  <si>
    <t>SADDAR ROAD PESHAWAR</t>
  </si>
  <si>
    <t>GRT</t>
  </si>
  <si>
    <t>GULYANA</t>
  </si>
  <si>
    <t xml:space="preserve"> VILL.&amp; P.O. GULYANA TEHSIL KHARIAN DISTT.GUJRAT</t>
  </si>
  <si>
    <t>KHASRA NO 191 VILL.&amp; P.O. GULYANA TEHSIL KHARIAN DISTT.GUJRAT</t>
  </si>
  <si>
    <t>GULYANA.</t>
  </si>
  <si>
    <t>KHARIAN</t>
  </si>
  <si>
    <t>KUTCHERY CHOWK(GHRIBPURA )</t>
  </si>
  <si>
    <t>GHARIBPURA,KUTCHERY CHOWK GUJRAT</t>
  </si>
  <si>
    <t>PROPERTY NO B-1/98 GHARIBPURA,KUTCHERY CHOWK GUJRAT</t>
  </si>
  <si>
    <t>MANGAT</t>
  </si>
  <si>
    <t xml:space="preserve"> VILL &amp; P.O.MANGAT TEHSIL &amp; DISTT.M.B.DIN</t>
  </si>
  <si>
    <t>KHASRA NO 2-3/201/367 VILL &amp; P.O.MANGAT TEHSIL &amp; DISTT.M.B.DIN</t>
  </si>
  <si>
    <t>MANGET</t>
  </si>
  <si>
    <t>MANDI BAHUDDIN</t>
  </si>
  <si>
    <t>M.B.DIN</t>
  </si>
  <si>
    <t>GHURKO</t>
  </si>
  <si>
    <t xml:space="preserve"> VILL &amp; P.O.GHURKO TEHSIL KHARIAN DISTT.GUJRAT</t>
  </si>
  <si>
    <t>KHASRA NO 1467/314 VILL &amp; P.O.GHURKO TEHSIL KHARIAN DISTT.GUJRAT</t>
  </si>
  <si>
    <t>DHUNNI</t>
  </si>
  <si>
    <t xml:space="preserve"> VILL &amp; P.O. DHUNNI TEHSIL KHARIAN DISTT.GUJRAT</t>
  </si>
  <si>
    <t>KHASRA NO.2944/1150 VILL &amp; P.O. DHUNNI TEHSIL KHARIAN DISTT.GUJRAT</t>
  </si>
  <si>
    <t>KHARIAN - CITY</t>
  </si>
  <si>
    <t xml:space="preserve"> G.T.ROAD KHARIAN,TEHSIL KHARIAN DISTT GUJRAT</t>
  </si>
  <si>
    <t>PROPERTY NO 2016/43 G.T.ROAD KHARIAN,TEHSIL KHARIAN DISTT GUJRAT</t>
  </si>
  <si>
    <t>HARRIAWALA</t>
  </si>
  <si>
    <t>VILL &amp; P.O.HARRIAWALA TEHSIL &amp; DISTT. GUJRAT</t>
  </si>
  <si>
    <t>PROPERTY NO B-129,VILL &amp; P.O.HARRIAWALA TEHSIL &amp; DISTT. GUJRAT</t>
  </si>
  <si>
    <t>JALALPUR JATTAN</t>
  </si>
  <si>
    <t>GOLE KARAH,WARD NO. 4,JALALPUR JATTAN TEHSIL &amp; DISTT. GUJRAT</t>
  </si>
  <si>
    <t>PROPERTY NO. 4/5325 GOLE KARAH,WARD NO. 4,JALALPUR JATTAN TEHSIL &amp; DISTT. GUJRAT</t>
  </si>
  <si>
    <t xml:space="preserve">RADLWAY ROAD </t>
  </si>
  <si>
    <t>RADLWAY ROAD GUJRAT</t>
  </si>
  <si>
    <t>PROPERTY NO B-16/1260-61 RADLWAY ROAD GUJRAT</t>
  </si>
  <si>
    <t>VILL &amp; P.O.GOJRA TEHSIL MALAKWAL DISTT.M.B.DIN</t>
  </si>
  <si>
    <t>KHASRA NO 2810 VILL &amp; P.O.GOJRA TEHSIL MALAKWAL DISTT.M.B.DIN</t>
  </si>
  <si>
    <t>DAULAT NAGAR</t>
  </si>
  <si>
    <t>VILL &amp; P.O.DAULAT NAGAR TEHSIL &amp; DISTT GUJRAT</t>
  </si>
  <si>
    <t>KHASRA NO.1363,VILL &amp; P.O.DAULAT NAGAR TEHSIL &amp; DISTT GUJRAT</t>
  </si>
  <si>
    <t>DAULATNAGAR</t>
  </si>
  <si>
    <t xml:space="preserve">KUTHIALA SADDAN </t>
  </si>
  <si>
    <t>KHUTHIALA SAYEDN ( SHAHTAJ SUGAR MILLS ) TEHSIL &amp; DISTT.M.B.DIN</t>
  </si>
  <si>
    <t>KHUTHIALA SAYEDN</t>
  </si>
  <si>
    <t>SARAD ALAMGIR (M.B.)</t>
  </si>
  <si>
    <t>SARADALAMGIR G.T.ROAD (MILITRAY COLLEGE )TEHSIL SARAD ALAMGIR DISTT. GUJRAT</t>
  </si>
  <si>
    <t>SARI ALAMGIR</t>
  </si>
  <si>
    <t>MANGOWAL</t>
  </si>
  <si>
    <t>VILL &amp; P.O. MANGOWAL TEHSIL &amp; DISTT. GUJRAT.</t>
  </si>
  <si>
    <t>SCHEME NO.79 KHASRA NO 59/56 VILL &amp; P.O. MANGOWAL TEHSIL &amp; DISTT. GUJRAT.</t>
  </si>
  <si>
    <t>SOHAWA BOLANI</t>
  </si>
  <si>
    <t>VILL &amp; P.O. SOHAWA BULANI TEHSIL &amp; DISTT M.B.DIN</t>
  </si>
  <si>
    <t>KHASRA NO 2098/763/2269 VILL &amp; P.O. SOHAWA BULANI TEHSIL &amp; DISTT M.B.DIN</t>
  </si>
  <si>
    <t>SOHAVA BULANI.</t>
  </si>
  <si>
    <t>KOTLA</t>
  </si>
  <si>
    <t>VILL. &amp; P.O. KOTLA TEHSIL KHARIAN DISTT. GUJRAT</t>
  </si>
  <si>
    <t>KHASRA NO 56/358/359 VILL. &amp; P.O. KOTLA TEHSIL KHARIAN DISTT. GUJRAT</t>
  </si>
  <si>
    <t>PERO SHAH</t>
  </si>
  <si>
    <t xml:space="preserve"> VILL &amp; P.O.PEROSHAH TEHSIL &amp; DISTT.GUJRAT</t>
  </si>
  <si>
    <t>KHASRA NO 3483 VILL &amp; P.O.PEROSHAH TEHSIL &amp; DISTT.GUJRAT</t>
  </si>
  <si>
    <t>PEROSHAH</t>
  </si>
  <si>
    <t>CHAK KALA</t>
  </si>
  <si>
    <t>VILL  CHAK KALA P.O. CHAK MANJU TEHSIL &amp; DISTT. GUJRAT</t>
  </si>
  <si>
    <t>KHASRA NO 52/359/360 VILL  CHAK KALA P.O. CHAK MANJU TEHSIL &amp; DISTT. GUJRAT</t>
  </si>
  <si>
    <t>CHAL KALA</t>
  </si>
  <si>
    <t>MANDIR</t>
  </si>
  <si>
    <t>VILL &amp; P.O. MANDIR TEHSIL KHARIAN DISTT.GUJRAT</t>
  </si>
  <si>
    <t>KHASRA NO 900 VILL &amp; P.O. MANDIR TEHSIL KHARIAN DISTT.GUJRAT</t>
  </si>
  <si>
    <t>DINGA</t>
  </si>
  <si>
    <t>KHARIAN LINK ROAD  DINGA TEHSIL KHARIAN DISTT GUJRAT</t>
  </si>
  <si>
    <t>KHASRA NO 15/364 KHARIAN LINK ROAD  DINGA TEHSIL KHARIAN DISTT GUJRAT</t>
  </si>
  <si>
    <t>PANJAN KASSANA</t>
  </si>
  <si>
    <t>VILL &amp; P.O. PANJAN KISSANA TEHSIL KHARIAN DISTT.GUJRAT</t>
  </si>
  <si>
    <t>KHASRA NO 52/379/380 VILL &amp; P.O. PANJAN KISSANA TEHSIL KHARIAN DISTT.GUJRAT</t>
  </si>
  <si>
    <t>PANJAN KISSANA</t>
  </si>
  <si>
    <t>KHOHAR</t>
  </si>
  <si>
    <t>VILL &amp; P.O. KHOHAR TEHSIL SARAD ALAMGIR DISTT.GUJRAT</t>
  </si>
  <si>
    <t>KHASRA NO 1631/3191 VILL &amp; P.O. KHOHAR TEHSIL SARAD ALAMGIR DISTT.GUJRAT</t>
  </si>
  <si>
    <t>BHAKREYWALI</t>
  </si>
  <si>
    <t xml:space="preserve"> VILL &amp; P.O.BHAKHREYWALI TEHSIL &amp; DISTT.GUJRAT</t>
  </si>
  <si>
    <t>KHASRA NO 29/5 KHATOONI 695 VILL &amp; P.O.BHAKHREYWALI TEHSIL &amp; DISTT.GUJRAT</t>
  </si>
  <si>
    <t>NAROWALI.</t>
  </si>
  <si>
    <t>NAROWALI SARGODHA ROAD GUJRAT</t>
  </si>
  <si>
    <t>PROPERTY NO B/18/845-846 ,NAROWALI SARGODHA ROAD GUJRAT</t>
  </si>
  <si>
    <t>SAADATPUR</t>
  </si>
  <si>
    <t xml:space="preserve"> VILL &amp; P.O.SAADATPUR TEHSIL SARAD ALAMGIR DISTT.GUJRAT</t>
  </si>
  <si>
    <t>KHASRA NO 10 KHATOONI NO 43 VILL &amp; P.O.SAADATPUR TEHSIL SARAD ALAMGIR DISTT.GUJRAT</t>
  </si>
  <si>
    <t>AWAN SHARIF</t>
  </si>
  <si>
    <t>VILL &amp; POST OFFICE BUS STOP AWAN SHARIF AWANSHARIF TEHSIL &amp; DISTT GUJRAT</t>
  </si>
  <si>
    <t>AWAN SHARIEF</t>
  </si>
  <si>
    <t>QASBA QIRYALI</t>
  </si>
  <si>
    <t>VILL &amp;P.O. QASBA KIRYALI TEHSIL SARAD ALAMGIR DISTT.GUJRAT</t>
  </si>
  <si>
    <t>KHASRA NO 3813/236/21 VILL &amp;P.O. QASBA KIRYALI TEHSIL SARAD ALAMGIR DISTT.GUJRAT</t>
  </si>
  <si>
    <t>QASBA KIRYALI</t>
  </si>
  <si>
    <t>BULANI</t>
  </si>
  <si>
    <t>VILL.&amp; P.O. BULANI TEHSIL SARAD ALAMGIR DISTT.GUJRAT</t>
  </si>
  <si>
    <t>KHASRA NO 616 VILL.&amp; P.O. BULANI TEHSIL SARAD ALAMGIR DISTT.GUJRAT</t>
  </si>
  <si>
    <t>BULLANI</t>
  </si>
  <si>
    <t>KHARIAN - CANTT</t>
  </si>
  <si>
    <t>COMMERCIAL AREA KHARIAN CANTT. TEHSIL KHARIAN DISTT.GUJRAT</t>
  </si>
  <si>
    <t>PLOT NO 188 COMMERCIAL AREA KHARIAN CANTT. TEHSIL KHARIAN DISTT.GUJRAT</t>
  </si>
  <si>
    <t>PAKISTAN CHOWK Grt.</t>
  </si>
  <si>
    <t>PAKISTAN CHOWK GUJRAT</t>
  </si>
  <si>
    <t>PROPERTY NO B-XIII/2097 PAKISTAN CHOWK GUJRAT</t>
  </si>
  <si>
    <t>HELLAN</t>
  </si>
  <si>
    <t>PHALIA</t>
  </si>
  <si>
    <t>SERVICE MORE (AADOWAL)</t>
  </si>
  <si>
    <t>AADOWAL G.T. ROAD DISTT. GUJRAT</t>
  </si>
  <si>
    <t>PROPERTY NO B/17/1861 AADOWAL G.T. ROAD DISTT. GUJRAT</t>
  </si>
  <si>
    <t>VILL &amp; P.O HELLAN TEHSIL PHALIA DISTT M.B.DIN</t>
  </si>
  <si>
    <t>KHASRA NO 137 VILL &amp; P.O HELLAN TEHSIL PHALIA DISTT M.B.DIN</t>
  </si>
  <si>
    <t>SAROKI</t>
  </si>
  <si>
    <t>VILL &amp; P.O. SAROKI TEHSIL &amp; DISTT. GUJRAT</t>
  </si>
  <si>
    <t>KHASRA NO 612 VILL &amp; P.O. SAROKI TEHSIL &amp; DISTT. GUJRAT</t>
  </si>
  <si>
    <t>S.I.E BR. (KALRA KHASA)</t>
  </si>
  <si>
    <t>GROUND FLOOR, EMPIRE PLAZA G.T. ROAD,</t>
  </si>
  <si>
    <t>GROUND FLOOR, EMPIRE PLAZA G.T. ROAD, KHASRA # 1157/527, KHATOONI # 574, KHEWAT # 458 GUJRAT</t>
  </si>
  <si>
    <t>G.T. ROAD GUJRAT.</t>
  </si>
  <si>
    <t>GOHAR PLAZA G.T.ROAD GUJRAT</t>
  </si>
  <si>
    <t>PROPERTY NO 17-418-B GOHAR PLAZA G.T.ROAD GUJRAT</t>
  </si>
  <si>
    <t>FADSAL GATE</t>
  </si>
  <si>
    <t>FADSAL GATE LINK RAMTALAD ROAD NR.HALAL-I-AHMAR BUILDING GUJRAT</t>
  </si>
  <si>
    <t>PROPERTY NO B/14/996 FADSAL GATE LINK RAMTALAD ROAD NR.HALAL-I-AHMAR BUILDING GUJRAT</t>
  </si>
  <si>
    <t>KABLI GATE</t>
  </si>
  <si>
    <t>KABLI GATE GUJRAT</t>
  </si>
  <si>
    <t>PROPERTY NO 9/175 KABLI GATE GUJRAT</t>
  </si>
  <si>
    <t>CHOA KARYALA</t>
  </si>
  <si>
    <t>VILL &amp; P.O. CHOA KARYALA TEHSIL SARAD ALAMGIR DISTT.GUJRAT</t>
  </si>
  <si>
    <t>KHASRA NO 681 VILL &amp; P.O. CHOA KARYALA TEHSIL SARAD ALAMGIR DISTT.GUJRAT</t>
  </si>
  <si>
    <t>CHAK KAMAL (SEHNA)</t>
  </si>
  <si>
    <t>VILL &amp; P.O. CHAK KAMAL TEHSIL KHARIAN DISTT.GUJRAT</t>
  </si>
  <si>
    <t>KHASRA NO 1/16 VILL &amp; P.O. CHAK KAMAL TEHSIL KHARIAN DISTT.GUJRAT</t>
  </si>
  <si>
    <t xml:space="preserve">CHAK KAMAL </t>
  </si>
  <si>
    <t>HAJIWALA</t>
  </si>
  <si>
    <t>VILL &amp; P.O. HAJIWALA TEHSIL &amp; DISTT.GUJRAT</t>
  </si>
  <si>
    <t>KHASRA NO 381 VILL &amp; P.O. HAJIWALA TEHSIL &amp; DISTT.GUJRAT</t>
  </si>
  <si>
    <t>HAJIWALLA</t>
  </si>
  <si>
    <t>GHAKHAR CHANNAN</t>
  </si>
  <si>
    <t>VILL &amp; P.O. GHAKHAR CHANNAN TEHSIL KHARIAN DISTT.GUJRAT</t>
  </si>
  <si>
    <t>KHASRA NO 642/1 VILL &amp; P.O. GHAKHAR CHANNAN TEHSIL KHARIAN DISTT.GUJRAT</t>
  </si>
  <si>
    <t>GHAKKAR CHANNAN</t>
  </si>
  <si>
    <t>BANNIAN</t>
  </si>
  <si>
    <t>SHAMLAT DEH. VILL &amp; P.O. BANNIAN TEHSIL KHARIAN DISTT GUJRAT</t>
  </si>
  <si>
    <t>KUNJAH</t>
  </si>
  <si>
    <t>CIRCULAR ROAD KUNJAH TEHSIL &amp; DISTT GUJRAT</t>
  </si>
  <si>
    <t>KHASRA NO 321 CIRCULAR ROAD KUNJAH TEHSIL &amp; DISTT GUJRAT</t>
  </si>
  <si>
    <t>MALAKWAL</t>
  </si>
  <si>
    <t>KUTCHERY ROAD MALAKWAL TEHSIL MALAKWAL DISTT M.B.DIN</t>
  </si>
  <si>
    <t>PROPERTY NO B/1/972 KUTCHERY ROAD MALAKWAL TEHSIL MALAKWAL DISTT M.B.DIN</t>
  </si>
  <si>
    <t xml:space="preserve">MALAKWAL </t>
  </si>
  <si>
    <t xml:space="preserve">MADN BAZAR LALA MUSA </t>
  </si>
  <si>
    <t>MADN BAZAR LALAMUSA  DISTT GUJRAT (PUNJAB)</t>
  </si>
  <si>
    <t>PROPERTY NO B-3/628 &amp; B-3/631 MADN BAZAR LALAMUSA  DISTT GUJRAT (PUNJAB)</t>
  </si>
  <si>
    <t>LALAMUSA</t>
  </si>
  <si>
    <t>MOTA (TANDA)</t>
  </si>
  <si>
    <t>VILL &amp; P.O. MOTA (TANDA) TEHSIL &amp; DISTT GUJRAT</t>
  </si>
  <si>
    <t>KHASRA NO 149 VILL &amp; P.O. MOTA (TANDA) TEHSIL &amp; DISTT GUJRAT</t>
  </si>
  <si>
    <t>MOTA</t>
  </si>
  <si>
    <t>HEAD FAQEERIAN</t>
  </si>
  <si>
    <t>HEAD FAQIRIAN TEHSIL MALAKWAL DISTT M.B.DIN</t>
  </si>
  <si>
    <t>KILA NO 13/2 SQUARE NO 71 HEAD FAQIRIAN TEHSIL MALAKWAL DISTT M.B.DIN</t>
  </si>
  <si>
    <t>HEAD FAQEERIAN.</t>
  </si>
  <si>
    <t>VILL &amp; P.O. BANGIAL TEHSIL KHARIAN DISTT GUJRAT</t>
  </si>
  <si>
    <t>KHASRA NO 1010/1011 VILL &amp; P.O. BANGIAL TEHSIL KHARIAN DISTT GUJRAT</t>
  </si>
  <si>
    <t>CHANDNI CHOWK LALAMUSA</t>
  </si>
  <si>
    <t>CHANDNI CHOWK CAMPING GROUND LALAMUSA TEHSIL KHARIAN DISTT GUJRAT</t>
  </si>
  <si>
    <t>PLOT NO 105 CHANDNI CHOWK CAMPING GROUND LALAMUSA TEHSIL KHARIAN DISTT GUJRAT</t>
  </si>
  <si>
    <t>KHANPUR KHAMBI</t>
  </si>
  <si>
    <t>VILL &amp; P.O. KHANPUR KHAMBI TEHSIL SARAD ALAMGIR DISTT.GUJRAT</t>
  </si>
  <si>
    <t>KHASRA NO 722 VILL &amp; P.O. KHANPUR KHAMBI TEHSIL SARAD ALAMGIR DISTT.GUJRAT</t>
  </si>
  <si>
    <t>SATTARPURA KHARIAN</t>
  </si>
  <si>
    <t>SATTARPURA KHARIAN TEHSIL KHARIAN DISTT GUJRAT</t>
  </si>
  <si>
    <t>PROPERTY NO B/V/291 SATTARPURA KHARIAN TEHSIL KHARIAN DISTT GUJRAT</t>
  </si>
  <si>
    <t>SATTARPURA</t>
  </si>
  <si>
    <t>BHATTIAN</t>
  </si>
  <si>
    <t>VILL &amp; P.O. BHATTIAN TEHSIL KHARIAN DISTT GUJRAT</t>
  </si>
  <si>
    <t>KHASRA NO 18 VILL &amp; P.O. BHATTIAN TEHSIL KHARIAN DISTT GUJRAT</t>
  </si>
  <si>
    <t xml:space="preserve">BHATTIAN </t>
  </si>
  <si>
    <t>KARNANA</t>
  </si>
  <si>
    <t>MELAD CHOWK VILL &amp; P.O.KARNANA TEHSIL KHARIAN DISTT GUJRAT</t>
  </si>
  <si>
    <t>KHASRA NO 1247,MELAD CHOWK VILL &amp; P.O.KARNANA TEHSIL KHARIAN DISTT GUJRAT</t>
  </si>
  <si>
    <t>MOJIANWALA</t>
  </si>
  <si>
    <t>VILL &amp; P.O. MOJIANWALA TEHSIL &amp; DISTT M.B.DIN</t>
  </si>
  <si>
    <t>KHASRA NO 572/783 VILL &amp; P.O. MOJIANWALA TEHSIL &amp; DISTT M.B.DIN</t>
  </si>
  <si>
    <t xml:space="preserve">MOJIANWALA </t>
  </si>
  <si>
    <t>LANGAY</t>
  </si>
  <si>
    <t xml:space="preserve"> VILL &amp; P.O. LANGEY SAMMAN ROAD TEHSIL &amp; DISTT GUJRAT</t>
  </si>
  <si>
    <t>KHASRA NO 64/36 VILL &amp; P.O. LANGEY SAMMAN ROAD TEHSIL &amp; DISTT GUJRAT</t>
  </si>
  <si>
    <t>LANGEY</t>
  </si>
  <si>
    <t>KHOJA</t>
  </si>
  <si>
    <t xml:space="preserve"> VILL &amp; P.O.KHOJA TEHSIL KHARIAN DISTT GUJRAT</t>
  </si>
  <si>
    <t>KHASRA NO 16/41,42,43 VILL &amp; P.O.KHOJA TEHSIL KHARIAN DISTT GUJRAT</t>
  </si>
  <si>
    <t>PHALIA MADN BAZAR</t>
  </si>
  <si>
    <t>NEAR BILAL CHOWK MADN BAZAR PHALIA TEHSIL PHALIA DISTT M.B.DIN</t>
  </si>
  <si>
    <t>KHASRA NO 5 NEAR BILAL CHOWK MADN BAZAR PHALIA TEHSIL PHALIA DISTT M.B.DIN</t>
  </si>
  <si>
    <t>PAK CHOWK SARAD ALAMGIR</t>
  </si>
  <si>
    <t>CHOWK PAKISTAN NAD ABADI SARAD ALAMGIR TEHSIL SARAD ALAMGIR DISTT GUJRAT</t>
  </si>
  <si>
    <t>PROPERTY NO B-246 CHOWK PAKISTAN NAD ABADI SARAD ALAMGIR TEHSIL SARAD ALAMGIR DISTT GUJRAT</t>
  </si>
  <si>
    <t>KOTLI KOHALA</t>
  </si>
  <si>
    <t>VILL &amp; P.O. KOTLI KOHALA TEHSIL &amp; DISTT GUJRAT</t>
  </si>
  <si>
    <t>KHASRA NO 976 VILL &amp; P.O. KOTLI KOHALA TEHSIL &amp; DISTT GUJRAT</t>
  </si>
  <si>
    <t xml:space="preserve">KOTLI KOHALA                       </t>
  </si>
  <si>
    <t>PHALIA ROAD M.B.DIN</t>
  </si>
  <si>
    <t>KHEWAT NO 283,KHATOONI NO 481,KHASRA NO 1096/1018/1019 &amp; 1024,MOZA KANDHANWALA</t>
  </si>
  <si>
    <t>M.B DIN</t>
  </si>
  <si>
    <t>FURNITURE MARKET</t>
  </si>
  <si>
    <t xml:space="preserve"> MOZA DHERO GHANNAH</t>
  </si>
  <si>
    <t>KHEWAT NO 399,KHATOONI NO 041,KHASRA NO 443/2 &amp; MOZA DHERO GHANNAH</t>
  </si>
  <si>
    <t xml:space="preserve">MALHOO KHOKHAR </t>
  </si>
  <si>
    <t xml:space="preserve">VILLAGE MALHOO KHOKHAR,DISTT GUJRAT. </t>
  </si>
  <si>
    <t xml:space="preserve">KHEWAT NO 644 KHATOONI NO 770 KHASRA NO 5/6,10/4 VILLAGE MALHOO KHOKHAR,DISTT GUJRAT. </t>
  </si>
  <si>
    <t>MALHOO KHOKHAR</t>
  </si>
  <si>
    <t>KARIANWALA</t>
  </si>
  <si>
    <t xml:space="preserve"> VILLAGE KARRIANWALLA,DISTT GUJRAT. </t>
  </si>
  <si>
    <t xml:space="preserve">KHEWAT NO 455 KHATOONI NO719 KHASRA NO66510/4 VILLAGE KARRIANWALLA,DISTT GUJRAT. </t>
  </si>
  <si>
    <t>KARRIANWALLA</t>
  </si>
  <si>
    <t>PAHRIANWALI</t>
  </si>
  <si>
    <t xml:space="preserve"> MANDI ROAD, PAHRIANWALLI, TEHSIL PHALIA, DISTRICT MANDI</t>
  </si>
  <si>
    <t>KHATOONI # 222 &amp; 223, KHEWAT # 148, MANDI ROAD, PAHRIANWALLI, TEHSIL PHALIA, DISTRICT MANDI</t>
  </si>
  <si>
    <t>PAHARIANWALI</t>
  </si>
  <si>
    <t>PHALIA.</t>
  </si>
  <si>
    <t>ISLAMIC BANKING BR.GT.</t>
  </si>
  <si>
    <t xml:space="preserve">AZIZ BHATTI SHAHED CHOWK BHIMBER ROAD GUJRAT, </t>
  </si>
  <si>
    <t>AZIZ BHATTI SHAHED CHOWK BHIMBER ROAD GUJRAT, KHASRA # 687, KHATOONI # 258, KHEWAT # 179 DISTT GUJRAT</t>
  </si>
  <si>
    <t>GUJRAT.</t>
  </si>
  <si>
    <t>VILLAGE &amp;P.O FATEHPUR TEHSIL AND DISTT GUJRAT</t>
  </si>
  <si>
    <t>DANDI NIZAM</t>
  </si>
  <si>
    <t xml:space="preserve"> VILLAGE &amp; P.O DINDY NIZAM TEHSIL SARI ALAMGIR DISTT GUJRAT.</t>
  </si>
  <si>
    <t>KHEWAT #53,57 KHASRA # 39,556 KHATOONI # 306,312, VILLAGE &amp; P.O DINDY NIZAM TEHSIL SARI ALAMGIR DISTT GUJRAT.</t>
  </si>
  <si>
    <t>DINDY NIZAM</t>
  </si>
  <si>
    <t>SARAD ALAMGIR</t>
  </si>
  <si>
    <t>UOG BR. GUJRAT.</t>
  </si>
  <si>
    <t xml:space="preserve">VILLAGE GHUMMAN P.O HUNJRAH  TEHSIL &amp; DISTT GUJRAT </t>
  </si>
  <si>
    <t xml:space="preserve">KATUNI # 38 KHASRA # 915 REVENUE LIMIT VILLAGE GHUMMAN P.O HUNJRAH  TEHSIL &amp; DISTT GUJRAT </t>
  </si>
  <si>
    <t>GHUMMAN</t>
  </si>
  <si>
    <t>Compiled Report</t>
  </si>
  <si>
    <t>S.no</t>
  </si>
  <si>
    <t xml:space="preserve"> Branch Code</t>
  </si>
  <si>
    <t>Date</t>
  </si>
  <si>
    <t>Device ID</t>
  </si>
  <si>
    <t>Mac Address</t>
  </si>
  <si>
    <t>Branch Name</t>
  </si>
  <si>
    <t>No. Device Installed</t>
  </si>
  <si>
    <t>No. Device Required</t>
  </si>
  <si>
    <t xml:space="preserve">City </t>
  </si>
  <si>
    <t xml:space="preserve">Delivered </t>
  </si>
  <si>
    <t>Installed</t>
  </si>
  <si>
    <t>Commissioned</t>
  </si>
  <si>
    <t xml:space="preserve">Online </t>
  </si>
  <si>
    <t>User Registered</t>
  </si>
  <si>
    <t>Work Complition</t>
  </si>
  <si>
    <t>000265160e8a</t>
  </si>
  <si>
    <t>00026516103d</t>
  </si>
  <si>
    <t>00026516104f</t>
  </si>
  <si>
    <t>00026516100b</t>
  </si>
  <si>
    <t>000265160eaa</t>
  </si>
  <si>
    <t>00026516110a</t>
  </si>
  <si>
    <t>Resolved</t>
  </si>
  <si>
    <t>000265160fe9</t>
  </si>
  <si>
    <t>000265160feb</t>
  </si>
  <si>
    <t>000265160ea0</t>
  </si>
  <si>
    <t>000265160ea9</t>
  </si>
  <si>
    <t>000265160e2d</t>
  </si>
  <si>
    <t>00026516108f</t>
  </si>
  <si>
    <t>00026515e1eb</t>
  </si>
  <si>
    <t>000265160e5b</t>
  </si>
  <si>
    <t>0002651610fc</t>
  </si>
  <si>
    <t>00026516102d</t>
  </si>
  <si>
    <t>000265160e5c</t>
  </si>
  <si>
    <t>00026515e17e</t>
  </si>
  <si>
    <t>00026516110f</t>
  </si>
  <si>
    <t>0002651610f6</t>
  </si>
  <si>
    <t>000265160e3f</t>
  </si>
  <si>
    <t>00026515e2c0</t>
  </si>
  <si>
    <t>00026516101d</t>
  </si>
  <si>
    <t>00026516103e</t>
  </si>
  <si>
    <t>00026516109b</t>
  </si>
  <si>
    <t>00026516110d</t>
  </si>
  <si>
    <t>0002651610b5</t>
  </si>
  <si>
    <t>000265160ff9</t>
  </si>
  <si>
    <t>00026516101a</t>
  </si>
  <si>
    <t>0002651610c5</t>
  </si>
  <si>
    <t>26515e2bc</t>
  </si>
  <si>
    <t>2651610e9</t>
  </si>
  <si>
    <t>2651610a1</t>
  </si>
  <si>
    <t>26515e2c1</t>
  </si>
  <si>
    <t>26516101b</t>
  </si>
  <si>
    <t>265160ec0</t>
  </si>
  <si>
    <t>26515e2c5</t>
  </si>
  <si>
    <t>265160e16</t>
  </si>
  <si>
    <t>265161054</t>
  </si>
  <si>
    <t>265160e34</t>
  </si>
  <si>
    <t>26515e206</t>
  </si>
  <si>
    <t>26516102a</t>
  </si>
  <si>
    <t>26516106d</t>
  </si>
  <si>
    <t>2651610b3</t>
  </si>
  <si>
    <t>2651610e2</t>
  </si>
  <si>
    <t>0002651610f8</t>
  </si>
  <si>
    <t>026515e1f1</t>
  </si>
  <si>
    <t>Network Issue</t>
  </si>
  <si>
    <t>26515e215</t>
  </si>
  <si>
    <t>26515e2f8</t>
  </si>
  <si>
    <t>265160e83</t>
  </si>
  <si>
    <t>265161002</t>
  </si>
  <si>
    <t>2651610b2</t>
  </si>
  <si>
    <t>26515e1ca</t>
  </si>
  <si>
    <t>26515e213</t>
  </si>
  <si>
    <t>26515e1d4</t>
  </si>
  <si>
    <t>26515e221</t>
  </si>
  <si>
    <t>26515e1d2</t>
  </si>
  <si>
    <t>2651610e5</t>
  </si>
  <si>
    <t>26515e2fa</t>
  </si>
  <si>
    <t>26515e17d</t>
  </si>
  <si>
    <t>265161028</t>
  </si>
  <si>
    <t>265161030</t>
  </si>
  <si>
    <t>0002651610ff</t>
  </si>
  <si>
    <t>265161000</t>
  </si>
  <si>
    <t>265160e24</t>
  </si>
  <si>
    <t>265160e7a</t>
  </si>
  <si>
    <t>265160e31</t>
  </si>
  <si>
    <t>265160e1d</t>
  </si>
  <si>
    <t>265161018</t>
  </si>
  <si>
    <t>2651610b1</t>
  </si>
  <si>
    <t>000265160ffd</t>
  </si>
  <si>
    <t>2651610b0</t>
  </si>
  <si>
    <t>265160e9f</t>
  </si>
  <si>
    <t>265161087</t>
  </si>
  <si>
    <t>265161076</t>
  </si>
  <si>
    <t>26515e30e</t>
  </si>
  <si>
    <t>265160eac</t>
  </si>
  <si>
    <t>265160e9d</t>
  </si>
  <si>
    <t>2651610da</t>
  </si>
  <si>
    <t>26515e207</t>
  </si>
  <si>
    <t>26515e203</t>
  </si>
  <si>
    <t>265160e8c</t>
  </si>
  <si>
    <t>26515e226</t>
  </si>
  <si>
    <t>000265160e7e</t>
  </si>
  <si>
    <t>2651610bf</t>
  </si>
  <si>
    <t>265160e95</t>
  </si>
  <si>
    <t>265160eAI</t>
  </si>
  <si>
    <t>265160eab</t>
  </si>
  <si>
    <t>26515e1ce</t>
  </si>
  <si>
    <t>261560e6d</t>
  </si>
  <si>
    <t>265160ea3</t>
  </si>
  <si>
    <t>265160e71</t>
  </si>
  <si>
    <t>265160fe6</t>
  </si>
  <si>
    <t>26515e224</t>
  </si>
  <si>
    <t>26515e2c2</t>
  </si>
  <si>
    <t>26515e323</t>
  </si>
  <si>
    <t>265160ff4</t>
  </si>
  <si>
    <t>26515e2fd</t>
  </si>
  <si>
    <t>265160fe1</t>
  </si>
  <si>
    <t>26516109c</t>
  </si>
  <si>
    <t>26516102b</t>
  </si>
  <si>
    <t>26515e311</t>
  </si>
  <si>
    <t>265160e7d</t>
  </si>
  <si>
    <t>26515e1ee</t>
  </si>
  <si>
    <t>265161098</t>
  </si>
  <si>
    <t>265160e17</t>
  </si>
  <si>
    <t>265160e36</t>
  </si>
  <si>
    <t>265160e9c</t>
  </si>
  <si>
    <t>265160e7c</t>
  </si>
  <si>
    <t>265160e2f</t>
  </si>
  <si>
    <t>26515e322</t>
  </si>
  <si>
    <t>265160e1b</t>
  </si>
  <si>
    <t>265161078</t>
  </si>
  <si>
    <t>000265160e7f</t>
  </si>
  <si>
    <t>265160fff</t>
  </si>
  <si>
    <t>26515e312</t>
  </si>
  <si>
    <t>26515e30d</t>
  </si>
  <si>
    <t>26516109e</t>
  </si>
  <si>
    <t>26515e17c</t>
  </si>
  <si>
    <t>265161055</t>
  </si>
  <si>
    <t>265161009</t>
  </si>
  <si>
    <t>26515e212</t>
  </si>
  <si>
    <t>265160ffb</t>
  </si>
  <si>
    <t>26515e2ff</t>
  </si>
  <si>
    <t>26516100e</t>
  </si>
  <si>
    <t>26515e2fc</t>
  </si>
  <si>
    <t>265160fdd</t>
  </si>
  <si>
    <t>26515e21c</t>
  </si>
  <si>
    <t>2651610c2</t>
  </si>
  <si>
    <t>265161111</t>
  </si>
  <si>
    <t>26515e225</t>
  </si>
  <si>
    <t>265160ff7</t>
  </si>
  <si>
    <t>26516104d</t>
  </si>
  <si>
    <t>2651610f4</t>
  </si>
  <si>
    <t>LAHORE RHQ</t>
  </si>
  <si>
    <t>265161072</t>
  </si>
  <si>
    <t>265160e33</t>
  </si>
  <si>
    <t>265161102</t>
  </si>
  <si>
    <t>265161080</t>
  </si>
  <si>
    <t>265161071</t>
  </si>
  <si>
    <t>265160ea1</t>
  </si>
  <si>
    <t>26515e168</t>
  </si>
  <si>
    <t>26515e320</t>
  </si>
  <si>
    <t>265160e6b</t>
  </si>
  <si>
    <t>26515e16a</t>
  </si>
  <si>
    <t>2651610b8</t>
  </si>
  <si>
    <t>265161015</t>
  </si>
  <si>
    <t>265160ea4</t>
  </si>
  <si>
    <t>26515e325</t>
  </si>
  <si>
    <t>265160e1c</t>
  </si>
  <si>
    <t>265160fec</t>
  </si>
  <si>
    <t>265161039</t>
  </si>
  <si>
    <t>265160e19</t>
  </si>
  <si>
    <t>2651610ba</t>
  </si>
  <si>
    <t>265161117</t>
  </si>
  <si>
    <t>2651610c3</t>
  </si>
  <si>
    <t>265161007</t>
  </si>
  <si>
    <t>26516100c</t>
  </si>
  <si>
    <t>265160e2e</t>
  </si>
  <si>
    <t>265161036</t>
  </si>
  <si>
    <t>2651610c9</t>
  </si>
  <si>
    <t>265160fe8</t>
  </si>
  <si>
    <t>265160e10</t>
  </si>
  <si>
    <t>26515e2ca</t>
  </si>
  <si>
    <t>265161105</t>
  </si>
  <si>
    <t>26516109f</t>
  </si>
  <si>
    <t>265160ffc</t>
  </si>
  <si>
    <t>265161091</t>
  </si>
  <si>
    <t>265160ea8</t>
  </si>
  <si>
    <t>265161006</t>
  </si>
  <si>
    <t>26516109d</t>
  </si>
  <si>
    <t>265160eae</t>
  </si>
  <si>
    <t>265161075</t>
  </si>
  <si>
    <t>265160e11</t>
  </si>
  <si>
    <t>26515e16e</t>
  </si>
  <si>
    <t>0002651610c8</t>
  </si>
  <si>
    <t>265160e14</t>
  </si>
  <si>
    <t>26515e319</t>
  </si>
  <si>
    <t>26515E318</t>
  </si>
  <si>
    <t>26515e2d1</t>
  </si>
  <si>
    <t>26515e2c8</t>
  </si>
  <si>
    <t>26515e2dd</t>
  </si>
  <si>
    <t>00026515e2c7</t>
  </si>
  <si>
    <t>00026516110c</t>
  </si>
  <si>
    <t>26516105b</t>
  </si>
  <si>
    <t>26515e2d5</t>
  </si>
  <si>
    <t>26515e259</t>
  </si>
  <si>
    <t>000265160e5f</t>
  </si>
  <si>
    <t>26515e2d6</t>
  </si>
  <si>
    <t>00026515e16f</t>
  </si>
  <si>
    <t>26515e152</t>
  </si>
  <si>
    <t>265161053</t>
  </si>
  <si>
    <t>265161008</t>
  </si>
  <si>
    <t>265161004</t>
  </si>
  <si>
    <t>265160ff5</t>
  </si>
  <si>
    <t>00026516104b</t>
  </si>
  <si>
    <t>26515e2d4</t>
  </si>
  <si>
    <t>265160dff</t>
  </si>
  <si>
    <t>2651610fe</t>
  </si>
  <si>
    <t>2651610fd</t>
  </si>
  <si>
    <t>265160e08</t>
  </si>
  <si>
    <t>26515e25e</t>
  </si>
  <si>
    <t>2651610f3</t>
  </si>
  <si>
    <t>265160ff2</t>
  </si>
  <si>
    <t>265160e85</t>
  </si>
  <si>
    <t>26515e1fc</t>
  </si>
  <si>
    <t>26515e2d2</t>
  </si>
  <si>
    <t>265153308</t>
  </si>
  <si>
    <t>265160e00</t>
  </si>
  <si>
    <t>265161074</t>
  </si>
  <si>
    <t>26515e2d8</t>
  </si>
  <si>
    <t>26515e2de</t>
  </si>
  <si>
    <t>265161118</t>
  </si>
  <si>
    <t>265160e09</t>
  </si>
  <si>
    <t>265161059</t>
  </si>
  <si>
    <t>265160e06</t>
  </si>
  <si>
    <t>265161092</t>
  </si>
  <si>
    <t>2651610f7</t>
  </si>
  <si>
    <t>265160e64</t>
  </si>
  <si>
    <t>265160e67</t>
  </si>
  <si>
    <t>26515e16d</t>
  </si>
  <si>
    <t>265161058</t>
  </si>
  <si>
    <t>000265160ffe</t>
  </si>
  <si>
    <t>2651610a9</t>
  </si>
  <si>
    <t>265160ff8</t>
  </si>
  <si>
    <t>265161106</t>
  </si>
  <si>
    <t>26516107a</t>
  </si>
  <si>
    <t>26516100a</t>
  </si>
  <si>
    <t>265160e73</t>
  </si>
  <si>
    <t>26515e1e1</t>
  </si>
  <si>
    <t>26515e2c9</t>
  </si>
  <si>
    <t>265160e03</t>
  </si>
  <si>
    <t>265160ea6</t>
  </si>
  <si>
    <t>00026516109a</t>
  </si>
  <si>
    <t>00026515e328</t>
  </si>
  <si>
    <t>00026515e1d0</t>
  </si>
  <si>
    <t>0002651610b6</t>
  </si>
  <si>
    <t>00026516110b</t>
  </si>
  <si>
    <t>00026516104a</t>
  </si>
  <si>
    <t>00026516105a</t>
  </si>
  <si>
    <t>00026516104e</t>
  </si>
  <si>
    <t>000265160e6a</t>
  </si>
  <si>
    <t>0002651610c6</t>
  </si>
  <si>
    <t>000265160e9e</t>
  </si>
  <si>
    <t>000265160ff0</t>
  </si>
  <si>
    <t>000265160eb0</t>
  </si>
  <si>
    <t>00026515e1f0</t>
  </si>
  <si>
    <t>00026516108a</t>
  </si>
  <si>
    <t>26516108e</t>
  </si>
  <si>
    <t>265160e0f</t>
  </si>
  <si>
    <t>265160fef</t>
  </si>
  <si>
    <t>26516103b</t>
  </si>
  <si>
    <t>26515e1cd</t>
  </si>
  <si>
    <t>265160e1f</t>
  </si>
  <si>
    <t>2651610fa</t>
  </si>
  <si>
    <t>26515e1f3</t>
  </si>
  <si>
    <t>265161116</t>
  </si>
  <si>
    <t>265160e18</t>
  </si>
  <si>
    <t>265160e89</t>
  </si>
  <si>
    <t>265161001</t>
  </si>
  <si>
    <t>000265160fde</t>
  </si>
  <si>
    <t>000265160e0c</t>
  </si>
  <si>
    <t>0002651610c0</t>
  </si>
  <si>
    <t>00026515e31b</t>
  </si>
  <si>
    <t>000265160dfe</t>
  </si>
  <si>
    <t>000265160ff3</t>
  </si>
  <si>
    <t>00026516107b</t>
  </si>
  <si>
    <t>00026516106f</t>
  </si>
  <si>
    <t>00026516106e</t>
  </si>
  <si>
    <t>00026516106c</t>
  </si>
  <si>
    <t>000265160fe5</t>
  </si>
  <si>
    <t>00026516102f</t>
  </si>
  <si>
    <t>00026515e25f</t>
  </si>
  <si>
    <t>000265160e8d</t>
  </si>
  <si>
    <t>00026516108d</t>
  </si>
  <si>
    <t>00026515e1fe</t>
  </si>
  <si>
    <t>0002651610ea</t>
  </si>
  <si>
    <t>0002651610d0</t>
  </si>
  <si>
    <t>00026515e332</t>
  </si>
  <si>
    <t>0002651610fb</t>
  </si>
  <si>
    <t>000265160ffa</t>
  </si>
  <si>
    <t>000265160ea5</t>
  </si>
  <si>
    <t>00026516108c</t>
  </si>
  <si>
    <t>000265160e0b</t>
  </si>
  <si>
    <t>00026516106b</t>
  </si>
  <si>
    <t>00026516103a</t>
  </si>
  <si>
    <t>00026516103c</t>
  </si>
  <si>
    <t>00026515e32f</t>
  </si>
  <si>
    <t>00026515e1ef</t>
  </si>
  <si>
    <t>0002651610df</t>
  </si>
  <si>
    <t>00026516111a</t>
  </si>
  <si>
    <t>265160e32</t>
  </si>
  <si>
    <t>000265160eb5</t>
  </si>
  <si>
    <t>00026515e1e4</t>
  </si>
  <si>
    <t>00026516107f</t>
  </si>
  <si>
    <t>000265160e1a</t>
  </si>
  <si>
    <t>00026516105c</t>
  </si>
  <si>
    <t>000265160fea</t>
  </si>
  <si>
    <t>00026515e2db</t>
  </si>
  <si>
    <t>2651610b9</t>
  </si>
  <si>
    <t>26515e324</t>
  </si>
  <si>
    <t>0002651610bd</t>
  </si>
  <si>
    <t>265160e8f</t>
  </si>
  <si>
    <t>26515e2ef</t>
  </si>
  <si>
    <t>2651610b7</t>
  </si>
  <si>
    <t>26515e329</t>
  </si>
  <si>
    <t>26515bad9</t>
  </si>
  <si>
    <t>26515e2e0</t>
  </si>
  <si>
    <t>265160ff6</t>
  </si>
  <si>
    <t>265160fee</t>
  </si>
  <si>
    <t>265160fdf</t>
  </si>
  <si>
    <t>26515e169</t>
  </si>
  <si>
    <t>26515e171</t>
  </si>
  <si>
    <t>26515e14f</t>
  </si>
  <si>
    <t>265160e7b</t>
  </si>
  <si>
    <t>26515e2d7</t>
  </si>
  <si>
    <t>26516100f</t>
  </si>
  <si>
    <t>2651610bb</t>
  </si>
  <si>
    <t>26515e2e3</t>
  </si>
  <si>
    <t>26515e1e9</t>
  </si>
  <si>
    <t>26515e1e7</t>
  </si>
  <si>
    <t>26515e1e6</t>
  </si>
  <si>
    <t>265161084</t>
  </si>
  <si>
    <t>265160e22</t>
  </si>
  <si>
    <t>26515e217</t>
  </si>
  <si>
    <t>2651610c4</t>
  </si>
  <si>
    <t>26515e16c</t>
  </si>
  <si>
    <t>265160ea7</t>
  </si>
  <si>
    <t>265160ec1</t>
  </si>
  <si>
    <t>2651610ac</t>
  </si>
  <si>
    <t>26515e25c</t>
  </si>
  <si>
    <t>2651610be</t>
  </si>
  <si>
    <t>26515e14d</t>
  </si>
  <si>
    <t>26515e2e1</t>
  </si>
  <si>
    <t>26515e258</t>
  </si>
  <si>
    <t>26515e14c</t>
  </si>
  <si>
    <t>265160fdc</t>
  </si>
  <si>
    <t>26515e317</t>
  </si>
  <si>
    <t>26515e2c6</t>
  </si>
  <si>
    <t>26515e2d9</t>
  </si>
  <si>
    <t>265160fed</t>
  </si>
  <si>
    <t>265160e8b</t>
  </si>
  <si>
    <t>26516100d</t>
  </si>
  <si>
    <t>265160fe3</t>
  </si>
  <si>
    <t>265161011</t>
  </si>
  <si>
    <t>26515e2ae</t>
  </si>
  <si>
    <t>26515e2da</t>
  </si>
  <si>
    <t>26515e331</t>
  </si>
  <si>
    <t>26515E316</t>
  </si>
  <si>
    <t>265160e70</t>
  </si>
  <si>
    <t>26515e316</t>
  </si>
  <si>
    <t>2651610bc</t>
  </si>
  <si>
    <t>265161114</t>
  </si>
  <si>
    <t>26516107d</t>
  </si>
  <si>
    <t>26515e1e8</t>
  </si>
  <si>
    <t>26515e1e5</t>
  </si>
  <si>
    <t>26515e153</t>
  </si>
  <si>
    <t>265160fe4</t>
  </si>
  <si>
    <t>26516107e</t>
  </si>
  <si>
    <t>265160e8e</t>
  </si>
  <si>
    <t>265160e88</t>
  </si>
  <si>
    <t>265160e6c</t>
  </si>
  <si>
    <t>265160e1e</t>
  </si>
  <si>
    <t>265160e77</t>
  </si>
  <si>
    <t>265160e76</t>
  </si>
  <si>
    <t>265160e74</t>
  </si>
  <si>
    <t>26515e2a5</t>
  </si>
  <si>
    <t>26515e19d</t>
  </si>
  <si>
    <t>26515e31f</t>
  </si>
  <si>
    <t>26515e2a9</t>
  </si>
  <si>
    <t>26515e157</t>
  </si>
  <si>
    <t>26515E1E3</t>
  </si>
  <si>
    <t>265160E3E</t>
  </si>
  <si>
    <t>2651610ED</t>
  </si>
  <si>
    <t>2651610CF</t>
  </si>
  <si>
    <t>265160E56</t>
  </si>
  <si>
    <t>26515E2A7</t>
  </si>
  <si>
    <t>26515E1A0</t>
  </si>
  <si>
    <t>2651610F2</t>
  </si>
  <si>
    <t>26515E1F4</t>
  </si>
  <si>
    <t>2651610EB</t>
  </si>
  <si>
    <t>26515E19B</t>
  </si>
  <si>
    <t>26515e1f2</t>
  </si>
  <si>
    <t>265161048</t>
  </si>
  <si>
    <t>26515e2e2</t>
  </si>
  <si>
    <t>26515e170</t>
  </si>
  <si>
    <t>L &amp; D LAHORE</t>
  </si>
  <si>
    <t>26515bac9</t>
  </si>
  <si>
    <t>TRAINING &amp; DEV NORTH</t>
  </si>
  <si>
    <t>26515e2df</t>
  </si>
  <si>
    <t>26515e305</t>
  </si>
  <si>
    <t>26515e260</t>
  </si>
  <si>
    <t>265161043</t>
  </si>
  <si>
    <t>26515e1f5</t>
  </si>
  <si>
    <t>265160e04</t>
  </si>
  <si>
    <t>265160e3c</t>
  </si>
  <si>
    <t>26515e2cd</t>
  </si>
  <si>
    <t>26515e150</t>
  </si>
  <si>
    <t>265160e3a</t>
  </si>
  <si>
    <t>265160e61</t>
  </si>
  <si>
    <t>26515e14e</t>
  </si>
  <si>
    <t>26515e1cf</t>
  </si>
  <si>
    <t>2651610ee</t>
  </si>
  <si>
    <t>26515e216</t>
  </si>
  <si>
    <t>26515e228</t>
  </si>
  <si>
    <t>265160e07</t>
  </si>
  <si>
    <t>2651610ec</t>
  </si>
  <si>
    <t>26515e27b</t>
  </si>
  <si>
    <t>26515e160</t>
  </si>
  <si>
    <t>2651610a6</t>
  </si>
  <si>
    <t>26515e1d3</t>
  </si>
  <si>
    <t>265160dfb</t>
  </si>
  <si>
    <t>2651610f0</t>
  </si>
  <si>
    <t>265160e30</t>
  </si>
  <si>
    <t>26515e310</t>
  </si>
  <si>
    <t>26515e2ce</t>
  </si>
  <si>
    <t>26515e1f7</t>
  </si>
  <si>
    <t>26515e27a</t>
  </si>
  <si>
    <t>265160e0d</t>
  </si>
  <si>
    <t>26515e25a</t>
  </si>
  <si>
    <t>26515e276</t>
  </si>
  <si>
    <t>265160e28</t>
  </si>
  <si>
    <t>26515e2d0</t>
  </si>
  <si>
    <t>26515e304</t>
  </si>
  <si>
    <t>26515e14a</t>
  </si>
  <si>
    <t>265160e94</t>
  </si>
  <si>
    <t>26515e22f</t>
  </si>
  <si>
    <t>26515e1c3</t>
  </si>
  <si>
    <t>265160e9a</t>
  </si>
  <si>
    <t>26515e2bf</t>
  </si>
  <si>
    <t>26515e161</t>
  </si>
  <si>
    <t>26515e14b</t>
  </si>
  <si>
    <t>26515e22a</t>
  </si>
  <si>
    <t>265160e2b</t>
  </si>
  <si>
    <t>26515e2ab</t>
  </si>
  <si>
    <t>26515e1a3</t>
  </si>
  <si>
    <t>26515e158</t>
  </si>
  <si>
    <t>26515e2a4</t>
  </si>
  <si>
    <t>265160ebb</t>
  </si>
  <si>
    <t>2651610cd</t>
  </si>
  <si>
    <t>265160ebd</t>
  </si>
  <si>
    <t>26515e255</t>
  </si>
  <si>
    <t>26515e245</t>
  </si>
  <si>
    <t>26515e24c</t>
  </si>
  <si>
    <t>26515e205</t>
  </si>
  <si>
    <t>26515e298</t>
  </si>
  <si>
    <t>26515e26b</t>
  </si>
  <si>
    <t>265160ff1</t>
  </si>
  <si>
    <t>26515e19c</t>
  </si>
  <si>
    <t>26516101c</t>
  </si>
  <si>
    <t>26515e1c5</t>
  </si>
  <si>
    <t>2651610ce</t>
  </si>
  <si>
    <t>26515e29f</t>
  </si>
  <si>
    <t>26515e31c</t>
  </si>
  <si>
    <t>26515e218</t>
  </si>
  <si>
    <t>2651610d4</t>
  </si>
  <si>
    <t>26515e21e</t>
  </si>
  <si>
    <t>26515e269</t>
  </si>
  <si>
    <t>26515e295</t>
  </si>
  <si>
    <t>Branch code</t>
  </si>
  <si>
    <t>Location</t>
  </si>
  <si>
    <t>Ip address</t>
  </si>
  <si>
    <t>Bohra Bazar</t>
  </si>
  <si>
    <t>10.0.210.10</t>
  </si>
  <si>
    <t xml:space="preserve">M.A.Jinnah Road </t>
  </si>
  <si>
    <t>10.0.131.10</t>
  </si>
  <si>
    <t xml:space="preserve">Cloth Market </t>
  </si>
  <si>
    <t>10.0.28.10</t>
  </si>
  <si>
    <t xml:space="preserve">Eidgah  </t>
  </si>
  <si>
    <t>10.0.33.10</t>
  </si>
  <si>
    <t xml:space="preserve">Zamzama </t>
  </si>
  <si>
    <t>10.0.36.10</t>
  </si>
  <si>
    <t>Kharadhar</t>
  </si>
  <si>
    <t>10.0.198.10</t>
  </si>
  <si>
    <t xml:space="preserve">KDA Civic Centre </t>
  </si>
  <si>
    <t>10.0.84.10</t>
  </si>
  <si>
    <t xml:space="preserve">KMC </t>
  </si>
  <si>
    <t>10.0.50.10</t>
  </si>
  <si>
    <t>KPT</t>
  </si>
  <si>
    <t>10.0.24.10</t>
  </si>
  <si>
    <t xml:space="preserve">New Town  </t>
  </si>
  <si>
    <t>10.0.135.10</t>
  </si>
  <si>
    <t xml:space="preserve">Kutchery Road </t>
  </si>
  <si>
    <t>10.0.139.10</t>
  </si>
  <si>
    <t xml:space="preserve">Landhi Industrial Area </t>
  </si>
  <si>
    <t>10.0.53.10</t>
  </si>
  <si>
    <t xml:space="preserve">Liaquatabad </t>
  </si>
  <si>
    <t>10.0.149.10</t>
  </si>
  <si>
    <t xml:space="preserve">Marriot Road </t>
  </si>
  <si>
    <t>10.0.137.10</t>
  </si>
  <si>
    <t xml:space="preserve">Napier Road </t>
  </si>
  <si>
    <t>10.0.29.10</t>
  </si>
  <si>
    <t xml:space="preserve">Nazimabad </t>
  </si>
  <si>
    <t>10.0.95.10</t>
  </si>
  <si>
    <t xml:space="preserve">New Challi </t>
  </si>
  <si>
    <t>10.0.57.10</t>
  </si>
  <si>
    <t xml:space="preserve">Nursery </t>
  </si>
  <si>
    <t>10.0.11.10</t>
  </si>
  <si>
    <t xml:space="preserve">PAF Shahrah-e-Faisal </t>
  </si>
  <si>
    <t>10.0.38.10</t>
  </si>
  <si>
    <t>PIB Colony</t>
  </si>
  <si>
    <t>10.0.215.10</t>
  </si>
  <si>
    <t>Rampart Row</t>
  </si>
  <si>
    <t>10.0.175.10</t>
  </si>
  <si>
    <t xml:space="preserve">SDV </t>
  </si>
  <si>
    <t>10.0.32.10</t>
  </si>
  <si>
    <t xml:space="preserve">Stock Exchange </t>
  </si>
  <si>
    <t>10.0.41.10</t>
  </si>
  <si>
    <t xml:space="preserve">Tariq Road </t>
  </si>
  <si>
    <t>10.0.34.10</t>
  </si>
  <si>
    <t>Timber Market</t>
  </si>
  <si>
    <t>10.0.68.10</t>
  </si>
  <si>
    <t xml:space="preserve">West Wharf </t>
  </si>
  <si>
    <t>10.0.60.10</t>
  </si>
  <si>
    <t xml:space="preserve">State Life </t>
  </si>
  <si>
    <t>10.0.21.10</t>
  </si>
  <si>
    <t xml:space="preserve">Club Road </t>
  </si>
  <si>
    <t>10.0.25.10</t>
  </si>
  <si>
    <t xml:space="preserve">Elphinstone Street </t>
  </si>
  <si>
    <t>10.0.10.10</t>
  </si>
  <si>
    <t xml:space="preserve">Preedy Street </t>
  </si>
  <si>
    <t>10.0.132.10</t>
  </si>
  <si>
    <t xml:space="preserve">PIA </t>
  </si>
  <si>
    <t>10.0.5.10</t>
  </si>
  <si>
    <t xml:space="preserve">Barness Street </t>
  </si>
  <si>
    <t>10.0.134.10</t>
  </si>
  <si>
    <t xml:space="preserve">Arambagh </t>
  </si>
  <si>
    <t>10.0.140.10</t>
  </si>
  <si>
    <t xml:space="preserve">Paposhnagar </t>
  </si>
  <si>
    <t>10.0.153.10</t>
  </si>
  <si>
    <t>Clifton</t>
  </si>
  <si>
    <t>10.0.3.10</t>
  </si>
  <si>
    <t xml:space="preserve">Keamari </t>
  </si>
  <si>
    <t>10.0.61.10</t>
  </si>
  <si>
    <t>PAF Shaheen Mauripur</t>
  </si>
  <si>
    <t>10.0.86.10</t>
  </si>
  <si>
    <t>Shershah</t>
  </si>
  <si>
    <t>10.0.162.10</t>
  </si>
  <si>
    <t xml:space="preserve">Garden </t>
  </si>
  <si>
    <t>10.0.167.10</t>
  </si>
  <si>
    <t>Azizabad</t>
  </si>
  <si>
    <t>10.0.157.10</t>
  </si>
  <si>
    <t>10.0.9.10</t>
  </si>
  <si>
    <t xml:space="preserve">JPMC </t>
  </si>
  <si>
    <t>10.0.59.10</t>
  </si>
  <si>
    <t>Market Road, Hyd</t>
  </si>
  <si>
    <t>hyderabad</t>
  </si>
  <si>
    <t>10.1.19.10</t>
  </si>
  <si>
    <t>Old Campus</t>
  </si>
  <si>
    <t>10.1.32.10</t>
  </si>
  <si>
    <t>Shahi Bazar</t>
  </si>
  <si>
    <t>10.1.27.10</t>
  </si>
  <si>
    <t>S.U, Jamshoro</t>
  </si>
  <si>
    <t>10.1.6.10</t>
  </si>
  <si>
    <t>10.1.33.10</t>
  </si>
  <si>
    <t>10.1.34.10</t>
  </si>
  <si>
    <t>Latifabad # 07</t>
  </si>
  <si>
    <t>10.1.3.10</t>
  </si>
  <si>
    <t>10.1.35.10</t>
  </si>
  <si>
    <t>Gari Khata</t>
  </si>
  <si>
    <t>10.1.28.10</t>
  </si>
  <si>
    <t>10.42.21.10</t>
  </si>
  <si>
    <t>10.1.49.10</t>
  </si>
  <si>
    <t>10.1.36.10</t>
  </si>
  <si>
    <t>10.40.6.10</t>
  </si>
  <si>
    <t>MAIN BRANCH KHANEWAL</t>
  </si>
  <si>
    <t>10.23.18.10</t>
  </si>
  <si>
    <t>ANARKALI, LAHORE</t>
  </si>
  <si>
    <t>10.20.69.10</t>
  </si>
  <si>
    <t>B.I.S.E.LAHORE</t>
  </si>
  <si>
    <t>10.20.55.10</t>
  </si>
  <si>
    <t>BRANDRETH RD, LAHORE</t>
  </si>
  <si>
    <t>10.20.58.10</t>
  </si>
  <si>
    <t>CIRCULAR RD, LAHORE</t>
  </si>
  <si>
    <t>10.20.56.10</t>
  </si>
  <si>
    <t>CIVIL LINES, LAHORE</t>
  </si>
  <si>
    <t>10.20.70.10</t>
  </si>
  <si>
    <t>LAHORE-AZAM CLOTH MA</t>
  </si>
  <si>
    <t>10.20.120.10</t>
  </si>
  <si>
    <t>JAIL RD, LAHORE</t>
  </si>
  <si>
    <t>10.20.25.10</t>
  </si>
  <si>
    <t>PUNJAB UNI.,OLD CAMPUS, LAHORE</t>
  </si>
  <si>
    <t>10.20.27.10</t>
  </si>
  <si>
    <t>SHAH ALAM MARKET, LAHORE</t>
  </si>
  <si>
    <t>10.20.57.10</t>
  </si>
  <si>
    <t>URDU BAZAR, LAHORE</t>
  </si>
  <si>
    <t>10.20.63.10</t>
  </si>
  <si>
    <t>DAVIS ROAD, LAHORE</t>
  </si>
  <si>
    <t>10.20.7.10</t>
  </si>
  <si>
    <t>10.20.28.10</t>
  </si>
  <si>
    <t>Circular Rd FSD</t>
  </si>
  <si>
    <t>10.21.1.10</t>
  </si>
  <si>
    <t>10.23.24.10</t>
  </si>
  <si>
    <t>10.40.52.10</t>
  </si>
  <si>
    <t>10.23.31.10</t>
  </si>
  <si>
    <t>GULBERG MAIN MARKET, LAHORE</t>
  </si>
  <si>
    <t>10.20.6.10</t>
  </si>
  <si>
    <t>Jhang Bazar</t>
  </si>
  <si>
    <t xml:space="preserve">10.21.28.10 </t>
  </si>
  <si>
    <t>Satyana Rd FSD</t>
  </si>
  <si>
    <t>10.21.3.10</t>
  </si>
  <si>
    <t>PUNJAB UNI.,NEW CAMPUS, LAHORE</t>
  </si>
  <si>
    <t>10.20.24.10</t>
  </si>
  <si>
    <t>10.20.49.10</t>
  </si>
  <si>
    <t>10.20.10.10</t>
  </si>
  <si>
    <t>GARDEE SQUARE, LAHORE</t>
  </si>
  <si>
    <t>10.20.62.10</t>
  </si>
  <si>
    <t>10.21.29.10</t>
  </si>
  <si>
    <t>10.23.38.11</t>
  </si>
  <si>
    <t>10.42.22.10</t>
  </si>
  <si>
    <t>10.42.83.10</t>
  </si>
  <si>
    <t>10.42.24.10</t>
  </si>
  <si>
    <t>10.42.48.10</t>
  </si>
  <si>
    <t>Distt Council</t>
  </si>
  <si>
    <t>10.1.2.10</t>
  </si>
  <si>
    <t>10.20.104.10</t>
  </si>
  <si>
    <t>10.42.9.10</t>
  </si>
  <si>
    <t>10.23.138.10</t>
  </si>
  <si>
    <t>10.23.84.10</t>
  </si>
  <si>
    <t>ISLAMABAD - QUAID-E-AZAM UNIVERSITY</t>
  </si>
  <si>
    <t>10.40.16.10</t>
  </si>
  <si>
    <t>Noor Pur Fsd</t>
  </si>
  <si>
    <t>10.21.55.10</t>
  </si>
  <si>
    <t>10.40.13.10</t>
  </si>
  <si>
    <t>Malir Halt</t>
  </si>
  <si>
    <t>10.0.158.10</t>
  </si>
  <si>
    <t>10.42.84.10</t>
  </si>
  <si>
    <t>10.42.85.10</t>
  </si>
  <si>
    <t>10.42.86.10</t>
  </si>
  <si>
    <t>10.42.75.10</t>
  </si>
  <si>
    <t>Orangi Town</t>
  </si>
  <si>
    <t>10.0.176.10</t>
  </si>
  <si>
    <t>CHAUBURJI, LAHORE</t>
  </si>
  <si>
    <t>10.20.42.10</t>
  </si>
  <si>
    <t>10.42.8.10</t>
  </si>
  <si>
    <t>10.42.4.10</t>
  </si>
  <si>
    <t>Ghulam Muhammadabad</t>
  </si>
  <si>
    <t xml:space="preserve">10.21.51.10 </t>
  </si>
  <si>
    <t>10.42.2.10</t>
  </si>
  <si>
    <t>10.23.25.10</t>
  </si>
  <si>
    <t>10.1.24.10</t>
  </si>
  <si>
    <t>10.23.26.10</t>
  </si>
  <si>
    <t>10.20.116.10</t>
  </si>
  <si>
    <t>TIMBER MARKET (RAVI RD) LAHORE</t>
  </si>
  <si>
    <t>10.20.110.10</t>
  </si>
  <si>
    <t>10.23.7.10</t>
  </si>
  <si>
    <t>Sitara Tower</t>
  </si>
  <si>
    <t>10.21.9.10</t>
  </si>
  <si>
    <t>Bhawana Bazar</t>
  </si>
  <si>
    <t>10.21.30.10</t>
  </si>
  <si>
    <t>10.40.10.10</t>
  </si>
  <si>
    <t>ISLAMABAD - FOREIGN AFFAIRS BUILDING</t>
  </si>
  <si>
    <t>10.40.8.10</t>
  </si>
  <si>
    <t>10.42.26.10</t>
  </si>
  <si>
    <t>WAPDA Steam Power</t>
  </si>
  <si>
    <t xml:space="preserve">10.21.22.10 </t>
  </si>
  <si>
    <t>10.23.32.10</t>
  </si>
  <si>
    <t xml:space="preserve">Mauripur Village </t>
  </si>
  <si>
    <t>10.0.226.10</t>
  </si>
  <si>
    <t>Sir Syed Road</t>
  </si>
  <si>
    <t>10.0.8.10</t>
  </si>
  <si>
    <t xml:space="preserve">Barkat-e-Haidery </t>
  </si>
  <si>
    <t>10.0.6.10</t>
  </si>
  <si>
    <t xml:space="preserve">Market Branch Barkat-e-Haidery </t>
  </si>
  <si>
    <t>10.6.17.10</t>
  </si>
  <si>
    <t xml:space="preserve">Jinnah University for women, Nazimabad, Barkat-e-Hyderi </t>
  </si>
  <si>
    <t>10.1.43.10</t>
  </si>
  <si>
    <t>Drigh Colony No.1</t>
  </si>
  <si>
    <t>10.0.213.10</t>
  </si>
  <si>
    <t>10.40.84.10</t>
  </si>
  <si>
    <t>Nanakwara</t>
  </si>
  <si>
    <t>10.0.199.10</t>
  </si>
  <si>
    <t>Kumharwara</t>
  </si>
  <si>
    <t>10.0.216.10</t>
  </si>
  <si>
    <t>10.20.11.10</t>
  </si>
  <si>
    <t>NAWAN KOT, LAHORE</t>
  </si>
  <si>
    <t>10.20.101.10</t>
  </si>
  <si>
    <t xml:space="preserve">Defence Housing Soceity </t>
  </si>
  <si>
    <t>10.0.40.10</t>
  </si>
  <si>
    <t>Soldier Bazar</t>
  </si>
  <si>
    <t>10.0.144.10</t>
  </si>
  <si>
    <t>10.20.8.10</t>
  </si>
  <si>
    <t xml:space="preserve">Korangi Township </t>
  </si>
  <si>
    <t>10.0.55.10</t>
  </si>
  <si>
    <t>TEMPLE ROAD, LAHORE</t>
  </si>
  <si>
    <t>10.20.40.10</t>
  </si>
  <si>
    <t>WAPDA HOUSE, LAHORE</t>
  </si>
  <si>
    <t>10.20.16.10</t>
  </si>
  <si>
    <t>NISBET ROAD, LAHORE</t>
  </si>
  <si>
    <t>10.20.64.10</t>
  </si>
  <si>
    <t>KRISHAN NAGAR (ISLAMPURA) LAHORE</t>
  </si>
  <si>
    <t>10.20.45.10</t>
  </si>
  <si>
    <t>ALLAMA IQBAL ROAD, LAHORE</t>
  </si>
  <si>
    <t>10.20.50.10</t>
  </si>
  <si>
    <t>10.20.103.10</t>
  </si>
  <si>
    <t>10.1.63.10</t>
  </si>
  <si>
    <t>Iqbal Library</t>
  </si>
  <si>
    <t>10.0.205.10</t>
  </si>
  <si>
    <t>10.0.79.10</t>
  </si>
  <si>
    <t xml:space="preserve">Lasbella Market </t>
  </si>
  <si>
    <t>10.0.227.10</t>
  </si>
  <si>
    <t>10.0.160.10</t>
  </si>
  <si>
    <t>Nayabad</t>
  </si>
  <si>
    <t>10.0.142.10</t>
  </si>
  <si>
    <t>10.20.122.10</t>
  </si>
  <si>
    <t>BILAL GUNJ, LAHORE</t>
  </si>
  <si>
    <t>10.20.114.10</t>
  </si>
  <si>
    <t>PAF MKT, SARFRAZ RAFIQUI RD, LAHORE</t>
  </si>
  <si>
    <t>10.20.68.10</t>
  </si>
  <si>
    <t>DATA DARBAR, LAHORE</t>
  </si>
  <si>
    <t>10.20.115.10</t>
  </si>
  <si>
    <t>10.40.40.10</t>
  </si>
  <si>
    <t>Shaheed-e-Millat Road Office-1-floor</t>
  </si>
  <si>
    <t>10.0.73.10</t>
  </si>
  <si>
    <t>Shaheed-e-Millat Road Office-2-floor</t>
  </si>
  <si>
    <t xml:space="preserve">Shaheed-e-Millat Road Branch </t>
  </si>
  <si>
    <t>ISLAMABAD - C.D.A.   CIVIC CENTRE</t>
  </si>
  <si>
    <t>KOT ABDULLAH SHAH (LYTTON RD), LAHORE</t>
  </si>
  <si>
    <t>10.20.100.10</t>
  </si>
  <si>
    <t xml:space="preserve">Court Road </t>
  </si>
  <si>
    <t>10.0.47.10</t>
  </si>
  <si>
    <t>Regency Plaza</t>
  </si>
  <si>
    <t>10.20.117.10</t>
  </si>
  <si>
    <t>OPP:HIGH COURT LAHORE</t>
  </si>
  <si>
    <t>10.20.29.10</t>
  </si>
  <si>
    <t>10.20.67.10</t>
  </si>
  <si>
    <t>10.20.39.10</t>
  </si>
  <si>
    <t>Ibrahim Haidery Goth</t>
  </si>
  <si>
    <t>10.0.111.10</t>
  </si>
  <si>
    <t>Karimabad</t>
  </si>
  <si>
    <t>10.0.223.10</t>
  </si>
  <si>
    <t>Taimuria Market</t>
  </si>
  <si>
    <t>10.0.165.10</t>
  </si>
  <si>
    <t>Taimuria Market Br. Board of Secondary Education</t>
  </si>
  <si>
    <t>10.1.20.10</t>
  </si>
  <si>
    <t>10.23.73.10</t>
  </si>
  <si>
    <t xml:space="preserve">Dhabeji </t>
  </si>
  <si>
    <t>10.0.245.10</t>
  </si>
  <si>
    <t>Samanabad</t>
  </si>
  <si>
    <t>10.1.55.10</t>
  </si>
  <si>
    <t xml:space="preserve">Jodia Bazar </t>
  </si>
  <si>
    <t>10.0.108.10</t>
  </si>
  <si>
    <t>10.42.11.10</t>
  </si>
  <si>
    <t>10.1.65.10</t>
  </si>
  <si>
    <t>10.23.33.10</t>
  </si>
  <si>
    <t xml:space="preserve">Mansfield Street </t>
  </si>
  <si>
    <t>10.0.138.10</t>
  </si>
  <si>
    <t>10.23.67.10</t>
  </si>
  <si>
    <t>CHOWK HALL MCLEOD ROAD, LAHORE</t>
  </si>
  <si>
    <t>10.20.59.10</t>
  </si>
  <si>
    <t xml:space="preserve">Tibet Center </t>
  </si>
  <si>
    <t>10.0.51.10</t>
  </si>
  <si>
    <t>10.1.44.10</t>
  </si>
  <si>
    <t xml:space="preserve">Al-Azam Square </t>
  </si>
  <si>
    <t>10.0.155.10</t>
  </si>
  <si>
    <t>OPP. National Silk</t>
  </si>
  <si>
    <t>OPP. National Silk Mill</t>
  </si>
  <si>
    <t xml:space="preserve">10.21.33.10 </t>
  </si>
  <si>
    <t>Community Center PECHS</t>
  </si>
  <si>
    <t>10.0.163.10</t>
  </si>
  <si>
    <t>PNSC Building</t>
  </si>
  <si>
    <t>10.0.72.10</t>
  </si>
  <si>
    <t>10.42.77.10</t>
  </si>
  <si>
    <t xml:space="preserve">Gulistan-e-Jouhar(Jouhar Churangi) </t>
  </si>
  <si>
    <t>10.0.107.10</t>
  </si>
  <si>
    <t>10.0.141.10</t>
  </si>
  <si>
    <t>Landhi township</t>
  </si>
  <si>
    <t>10.20.19.10</t>
  </si>
  <si>
    <t>Gatti</t>
  </si>
  <si>
    <t xml:space="preserve">Adamjee Nagar </t>
  </si>
  <si>
    <t>10.0.146.10</t>
  </si>
  <si>
    <t>Dastagir Colony</t>
  </si>
  <si>
    <t>10.0.159.10</t>
  </si>
  <si>
    <t>Karachi Institute of Heart Diseases, Dastagir Colony</t>
  </si>
  <si>
    <t>Nipa Chowrangi</t>
  </si>
  <si>
    <t>10.0.177.10</t>
  </si>
  <si>
    <t>Malir City</t>
  </si>
  <si>
    <t>10.0.98.10</t>
  </si>
  <si>
    <t>Babar Market</t>
  </si>
  <si>
    <t>10.0.202.10</t>
  </si>
  <si>
    <t>10.0.171.10</t>
  </si>
  <si>
    <t xml:space="preserve">Mehmoodabad </t>
  </si>
  <si>
    <t>Pak Colony</t>
  </si>
  <si>
    <t>10.0.219.10</t>
  </si>
  <si>
    <t>10.0.12.10</t>
  </si>
  <si>
    <t xml:space="preserve">Karsaz </t>
  </si>
  <si>
    <t>10.42.12.10</t>
  </si>
  <si>
    <t>Pathan Colony</t>
  </si>
  <si>
    <t>10.0.217.10</t>
  </si>
  <si>
    <t>Jinnah Colony</t>
  </si>
  <si>
    <t xml:space="preserve">10.21.34.10 </t>
  </si>
  <si>
    <t>Narwala Rd FSD</t>
  </si>
  <si>
    <t>Bhutta Village</t>
  </si>
  <si>
    <t>10.0.224.10</t>
  </si>
  <si>
    <t xml:space="preserve">Atmaram Preetamdas Road  </t>
  </si>
  <si>
    <t>10.0.136.10</t>
  </si>
  <si>
    <t xml:space="preserve">Rizvia Society </t>
  </si>
  <si>
    <t>10.0.13.10</t>
  </si>
  <si>
    <t xml:space="preserve">Sindh Secretariat </t>
  </si>
  <si>
    <t>10.0.45.10</t>
  </si>
  <si>
    <t xml:space="preserve">Qasimabad </t>
  </si>
  <si>
    <t>10.0.246.10</t>
  </si>
  <si>
    <t>LIBERTY MARKET, GULBERG-III, LAHORE</t>
  </si>
  <si>
    <t>10.20.4.10</t>
  </si>
  <si>
    <t>10.23.68.10</t>
  </si>
  <si>
    <t>10.23.21.10</t>
  </si>
  <si>
    <t>10.23.2.10</t>
  </si>
  <si>
    <t>FAISALABAD-NEW ABADI</t>
  </si>
  <si>
    <t>New Abadi</t>
  </si>
  <si>
    <t xml:space="preserve">10.21.38.10 </t>
  </si>
  <si>
    <t>Industrial Estate SITE</t>
  </si>
  <si>
    <t>10.0.26.10</t>
  </si>
  <si>
    <t>FAISALABAD-MUHAMMADABAD</t>
  </si>
  <si>
    <t>Muhammadabad</t>
  </si>
  <si>
    <t xml:space="preserve">10.21.35.10 </t>
  </si>
  <si>
    <t>10.42.33.10</t>
  </si>
  <si>
    <t>10.23.34.10</t>
  </si>
  <si>
    <t>RAIWIND</t>
  </si>
  <si>
    <t>10.1.58.10</t>
  </si>
  <si>
    <t>10.23.27.10</t>
  </si>
  <si>
    <t>SaeedaBad Buldia</t>
  </si>
  <si>
    <t>10.0.178.10</t>
  </si>
  <si>
    <t>Sabzi Mandi</t>
  </si>
  <si>
    <t xml:space="preserve">10.21.84.10 </t>
  </si>
  <si>
    <t>Sabzi Mandi FSD</t>
  </si>
  <si>
    <t>10.40.61.10</t>
  </si>
  <si>
    <t>R.A. BAZAR, LAHORE</t>
  </si>
  <si>
    <t>10.20.98.10</t>
  </si>
  <si>
    <t>Gulberg Colony</t>
  </si>
  <si>
    <t>10.1.7.10</t>
  </si>
  <si>
    <t>10.20.121.10</t>
  </si>
  <si>
    <t xml:space="preserve">NEW GARDEN TOWN. </t>
  </si>
  <si>
    <t>10.20.51.10</t>
  </si>
  <si>
    <t>Dajkot Rd</t>
  </si>
  <si>
    <t xml:space="preserve">10.21.37.10 </t>
  </si>
  <si>
    <t xml:space="preserve">Samanabad </t>
  </si>
  <si>
    <t>10.0.148.10</t>
  </si>
  <si>
    <t>10.20.9.10</t>
  </si>
  <si>
    <t>Jacob Lines</t>
  </si>
  <si>
    <t>10.0.143.10</t>
  </si>
  <si>
    <t>Korangi K Area</t>
  </si>
  <si>
    <t>10.0.247.10</t>
  </si>
  <si>
    <t>Al-Badar Square</t>
  </si>
  <si>
    <t>10.0.166.10</t>
  </si>
  <si>
    <t xml:space="preserve">Khadija Market </t>
  </si>
  <si>
    <t>10.0.147.10</t>
  </si>
  <si>
    <t>Drigh Colony No.3</t>
  </si>
  <si>
    <t>10.0.214.10</t>
  </si>
  <si>
    <t>10.23.28.10</t>
  </si>
  <si>
    <t>10.42.3.10</t>
  </si>
  <si>
    <t xml:space="preserve">Yousuf Plaza </t>
  </si>
  <si>
    <t>10.0.78.10</t>
  </si>
  <si>
    <t>Sindhi Hotel New Karachi</t>
  </si>
  <si>
    <t>10.0.179.10</t>
  </si>
  <si>
    <t>Commercial Area Nazimabad</t>
  </si>
  <si>
    <t>10.0.180.10</t>
  </si>
  <si>
    <t xml:space="preserve">Shahrah-e-Pakistan </t>
  </si>
  <si>
    <t>10.0.15.10</t>
  </si>
  <si>
    <t xml:space="preserve">Sakhi Hasan Darbar </t>
  </si>
  <si>
    <t>10.0.154.10</t>
  </si>
  <si>
    <t>Dehli Colony</t>
  </si>
  <si>
    <t>10.0.203.10</t>
  </si>
  <si>
    <t>Guru Nagar</t>
  </si>
  <si>
    <t>10.1.38.10</t>
  </si>
  <si>
    <t xml:space="preserve">Badar Commercial Area 26-Street </t>
  </si>
  <si>
    <t>10.0.37.10</t>
  </si>
  <si>
    <t>Port Qsim</t>
  </si>
  <si>
    <t>10.0.87.10</t>
  </si>
  <si>
    <t>ARBAB ROAD, PESHAWAR</t>
  </si>
  <si>
    <t xml:space="preserve">Hasan Square </t>
  </si>
  <si>
    <t>10.0.7.10</t>
  </si>
  <si>
    <t>10.42.27.10</t>
  </si>
  <si>
    <t>10.23.5.10</t>
  </si>
  <si>
    <t xml:space="preserve">Hussain D'Silva </t>
  </si>
  <si>
    <t>10.0.248.10</t>
  </si>
  <si>
    <t>Hussain D'Silva - Inter Board Office</t>
  </si>
  <si>
    <t>10.6.23.10</t>
  </si>
  <si>
    <t>Vegetable Market</t>
  </si>
  <si>
    <t>10.0.211.10</t>
  </si>
  <si>
    <t>Fish Harbour</t>
  </si>
  <si>
    <t>10.0.212.10</t>
  </si>
  <si>
    <t>Manora</t>
  </si>
  <si>
    <t>10.0.228.10</t>
  </si>
  <si>
    <t xml:space="preserve">FTC </t>
  </si>
  <si>
    <t>10.0.62.10</t>
  </si>
  <si>
    <t>Korangi Ind Area (FTC)</t>
  </si>
  <si>
    <t>10.0.4.10</t>
  </si>
  <si>
    <t>Naseerabad</t>
  </si>
  <si>
    <t>10.0.221.10</t>
  </si>
  <si>
    <t xml:space="preserve">Commercial Area PECHS CCC </t>
  </si>
  <si>
    <t xml:space="preserve">Commercial Area PECHS Recovery Dept </t>
  </si>
  <si>
    <t xml:space="preserve">Commercial Area PECHS Branch </t>
  </si>
  <si>
    <t>10.0.88.10</t>
  </si>
  <si>
    <t>10.40.11.10</t>
  </si>
  <si>
    <t>ROYAL PARK, LAHORE</t>
  </si>
  <si>
    <t>10.20.107.10</t>
  </si>
  <si>
    <t>10.20.15.11</t>
  </si>
  <si>
    <t>10.20.17.10</t>
  </si>
  <si>
    <t>FATIMA JINNAH MED. COLLEGE, LAHORE</t>
  </si>
  <si>
    <t> 10.20.20.10</t>
  </si>
  <si>
    <t>10.1.17.10</t>
  </si>
  <si>
    <t>10.1.39.10</t>
  </si>
  <si>
    <t>10.23.29.10</t>
  </si>
  <si>
    <t>10.23.3.10</t>
  </si>
  <si>
    <t>10.23.6.10</t>
  </si>
  <si>
    <t>SURIZAI PAYAN</t>
  </si>
  <si>
    <t>10.42.121.10</t>
  </si>
  <si>
    <t>10.20.13.10</t>
  </si>
  <si>
    <t>10.40.4.10</t>
  </si>
  <si>
    <t>10.40.102.10</t>
  </si>
  <si>
    <t>Dhanola</t>
  </si>
  <si>
    <t>10.1.25.10</t>
  </si>
  <si>
    <t xml:space="preserve">Abdullah Haroon Road </t>
  </si>
  <si>
    <t>10.0.130.10</t>
  </si>
  <si>
    <t>10.1.72.10</t>
  </si>
  <si>
    <t>10.40.60.10</t>
  </si>
  <si>
    <t>10.1.26.10</t>
  </si>
  <si>
    <t>10.23.83.10</t>
  </si>
  <si>
    <t>10.42.28.10</t>
  </si>
  <si>
    <t xml:space="preserve">Muslim League Quarters </t>
  </si>
  <si>
    <t>10.0.156.10</t>
  </si>
  <si>
    <t>Cantt Station</t>
  </si>
  <si>
    <t>10.0.204.10</t>
  </si>
  <si>
    <t>10.20.61.10</t>
  </si>
  <si>
    <t>Latifabad #. 11</t>
  </si>
  <si>
    <t>10.1.21.10</t>
  </si>
  <si>
    <t>10.0.181.10</t>
  </si>
  <si>
    <t>Cantt Bazar Drigh Road</t>
  </si>
  <si>
    <t>10.40.92.10</t>
  </si>
  <si>
    <t>Gulshan-e-Iqbal Block 5</t>
  </si>
  <si>
    <t>10.0.150.10</t>
  </si>
  <si>
    <t>10.23.61.10</t>
  </si>
  <si>
    <t>10.21.109.10</t>
  </si>
  <si>
    <t>Korangi No.2</t>
  </si>
  <si>
    <t>10.0.133.10</t>
  </si>
  <si>
    <t>Razabad</t>
  </si>
  <si>
    <t xml:space="preserve">10.21.41.10 </t>
  </si>
  <si>
    <t>Razabad Fsd</t>
  </si>
  <si>
    <t>10.1.52.10</t>
  </si>
  <si>
    <t>10.42.76.10</t>
  </si>
  <si>
    <t>10.42.54.10</t>
  </si>
  <si>
    <t>10.1.40.10</t>
  </si>
  <si>
    <t>Kotri City</t>
  </si>
  <si>
    <t>10.1.41.10</t>
  </si>
  <si>
    <t>Fawarah Chowk</t>
  </si>
  <si>
    <t xml:space="preserve">10.21.25.10 </t>
  </si>
  <si>
    <t xml:space="preserve">Ziauddin Shaheed Road </t>
  </si>
  <si>
    <t>10.0.152.10</t>
  </si>
  <si>
    <t xml:space="preserve">Shahrah-e-Jahangir </t>
  </si>
  <si>
    <t>10.0.39.10</t>
  </si>
  <si>
    <t>10.42.29.10</t>
  </si>
  <si>
    <t>10.20.118.10</t>
  </si>
  <si>
    <t>10.1.70.10</t>
  </si>
  <si>
    <t>PANORAMA CENTRE BRANCH, LAHORE</t>
  </si>
  <si>
    <t>10.20.5.10</t>
  </si>
  <si>
    <t>10.40.14.10</t>
  </si>
  <si>
    <t>Madina Town</t>
  </si>
  <si>
    <t>Steel Township</t>
  </si>
  <si>
    <t>10.0.164.10</t>
  </si>
  <si>
    <t>10.40.2.10</t>
  </si>
  <si>
    <t>10.23.10.10</t>
  </si>
  <si>
    <t xml:space="preserve">Kehkashan </t>
  </si>
  <si>
    <t>10.0.49.10</t>
  </si>
  <si>
    <t>REWAZ GARDEN, LAHORE</t>
  </si>
  <si>
    <t>10.20.38.10</t>
  </si>
  <si>
    <t>10.40.42.10</t>
  </si>
  <si>
    <t>10.0.118.10</t>
  </si>
  <si>
    <t xml:space="preserve">Karachi Admin Housing Society </t>
  </si>
  <si>
    <t>Al-Noor Society</t>
  </si>
  <si>
    <t>10.0.109.10</t>
  </si>
  <si>
    <t>10.1.67.10</t>
  </si>
  <si>
    <t>10.1.42.10</t>
  </si>
  <si>
    <t>HITE Hub Choki</t>
  </si>
  <si>
    <t>10.0.225.10</t>
  </si>
  <si>
    <t>10.1.69.10</t>
  </si>
  <si>
    <t>10.23.76.10</t>
  </si>
  <si>
    <t xml:space="preserve">Shahnawaz Market </t>
  </si>
  <si>
    <t>10.0.145.10</t>
  </si>
  <si>
    <t>10.21.11.10</t>
  </si>
  <si>
    <t>10.40.9.10</t>
  </si>
  <si>
    <t xml:space="preserve">Korangi No.6 Muhammadi Mkt. </t>
  </si>
  <si>
    <t>10.0.220.10</t>
  </si>
  <si>
    <t>10.42.82.10</t>
  </si>
  <si>
    <t>10.40.82.10</t>
  </si>
  <si>
    <t>Korangi Road Phas-2 Ithihad rd DHA</t>
  </si>
  <si>
    <t>10.0.54.10</t>
  </si>
  <si>
    <t>10.40.81.10</t>
  </si>
  <si>
    <t xml:space="preserve">Pakistan Steel Mills </t>
  </si>
  <si>
    <t>10.0.27.10</t>
  </si>
  <si>
    <t>10.40.12.10</t>
  </si>
  <si>
    <t>KEPZ</t>
  </si>
  <si>
    <t>10.0.209.10</t>
  </si>
  <si>
    <t>10.40.15.10</t>
  </si>
  <si>
    <t>Abul Hasan Isphahani Road</t>
  </si>
  <si>
    <t>10.0.172.10</t>
  </si>
  <si>
    <t>Akbar Chowk FSD</t>
  </si>
  <si>
    <t>10.21.106.10</t>
  </si>
  <si>
    <t>10.23.17.10</t>
  </si>
  <si>
    <t>West Canal Rd</t>
  </si>
  <si>
    <t>10.42.19.10</t>
  </si>
  <si>
    <t>10.40.67.10</t>
  </si>
  <si>
    <t>10.23.22.10</t>
  </si>
  <si>
    <t>10.40.18.10</t>
  </si>
  <si>
    <t>10.40.33.10</t>
  </si>
  <si>
    <t>Shreen Jinnah Colony</t>
  </si>
  <si>
    <t>10.0.128.10</t>
  </si>
  <si>
    <t xml:space="preserve">Khayaban-e-Saadi </t>
  </si>
  <si>
    <t>10.0.185.10</t>
  </si>
  <si>
    <t xml:space="preserve">Rashid Minhas Road </t>
  </si>
  <si>
    <t>10.0.129.10</t>
  </si>
  <si>
    <t>10.40.44.10</t>
  </si>
  <si>
    <t>Bhittai Colony Korangi</t>
  </si>
  <si>
    <t>10.0.206.10</t>
  </si>
  <si>
    <t>10.40.20.10</t>
  </si>
  <si>
    <t>Sea View</t>
  </si>
  <si>
    <t>10.0.188.10</t>
  </si>
  <si>
    <t>10.20.139.10</t>
  </si>
  <si>
    <t>Khayaban e Bukhari</t>
  </si>
  <si>
    <t>10.0.197.10</t>
  </si>
  <si>
    <t>Rafah e Aam Society</t>
  </si>
  <si>
    <t>10.0.195.10</t>
  </si>
  <si>
    <t>10.23.40.10</t>
  </si>
  <si>
    <t>10.0.196.10</t>
  </si>
  <si>
    <t>Manzoor Colony</t>
  </si>
  <si>
    <t>10.40.55.10</t>
  </si>
  <si>
    <t>10.40.48.10</t>
  </si>
  <si>
    <t>10.20.125.10</t>
  </si>
  <si>
    <t>10.23.45.10</t>
  </si>
  <si>
    <t>Old Truck Stand Mauripur</t>
  </si>
  <si>
    <t>10.0.169.10</t>
  </si>
  <si>
    <t>PAF AIR HEADQUARTERS, E-9 ISLAMABAD</t>
  </si>
  <si>
    <t>10.40.70.10</t>
  </si>
  <si>
    <t>Garden East</t>
  </si>
  <si>
    <t>10.6.1.10</t>
  </si>
  <si>
    <t>10.40.104.10</t>
  </si>
  <si>
    <t>10.40.106.10</t>
  </si>
  <si>
    <t>Haroon Bahria Buldia</t>
  </si>
  <si>
    <t>10.6.10.10</t>
  </si>
  <si>
    <t>City Court Branch</t>
  </si>
  <si>
    <t>10.0.42.10</t>
  </si>
  <si>
    <t>Dolmen Mall</t>
  </si>
  <si>
    <t>10.6.15.10</t>
  </si>
  <si>
    <t>Liaquat Colony</t>
  </si>
  <si>
    <t>10.1.75.10</t>
  </si>
  <si>
    <t xml:space="preserve">HARBANSPURA BRANCH, LAHORE </t>
  </si>
  <si>
    <t>10.20.166.10</t>
  </si>
  <si>
    <t>Auto Bhan Road</t>
  </si>
  <si>
    <t>10.1.76.10</t>
  </si>
  <si>
    <t>10.42.124.10</t>
  </si>
  <si>
    <t>Cattle Colony</t>
  </si>
  <si>
    <t>10.6.16.10</t>
  </si>
  <si>
    <t>MAIN BAHAWALNAGER ROAD MADRASSA</t>
  </si>
  <si>
    <t>10.23.137.10</t>
  </si>
  <si>
    <t>10.40.114.10</t>
  </si>
  <si>
    <t>10.40.112.10</t>
  </si>
  <si>
    <t>10.40.117.10</t>
  </si>
  <si>
    <t>Hawksbay Road</t>
  </si>
  <si>
    <t>10.6.20.10</t>
  </si>
  <si>
    <t>10.40.118.10</t>
  </si>
  <si>
    <t>World Trade Centre</t>
  </si>
  <si>
    <t>10.6.21.10</t>
  </si>
  <si>
    <t>WORLD TRADE CENTER BRANCH, CLIFTON</t>
  </si>
  <si>
    <t>10.40.119.10</t>
  </si>
  <si>
    <t>Liaqat Town</t>
  </si>
  <si>
    <t>10.20.184.10</t>
  </si>
  <si>
    <t>Gizri Sanitry Market</t>
  </si>
  <si>
    <t>10.6.26.10</t>
  </si>
  <si>
    <t>10.23.144.10</t>
  </si>
  <si>
    <t>10.20.183.10</t>
  </si>
  <si>
    <t>10.42.129.10</t>
  </si>
  <si>
    <t xml:space="preserve">KDA Markeet Branch </t>
  </si>
  <si>
    <t>10.6.28.10</t>
  </si>
  <si>
    <t xml:space="preserve">Karachi University     </t>
  </si>
  <si>
    <t>10.6.27.10</t>
  </si>
  <si>
    <t>10.40.129.10</t>
  </si>
  <si>
    <t xml:space="preserve">Neuplex Branch        </t>
  </si>
  <si>
    <t>10.6.31.10</t>
  </si>
  <si>
    <t>10.1.78.10</t>
  </si>
  <si>
    <t>10.6.33.10</t>
  </si>
  <si>
    <t>Model Colony</t>
  </si>
  <si>
    <t>Korangi ind. Area</t>
  </si>
  <si>
    <t>10.6.32.10</t>
  </si>
  <si>
    <t>Burhani Centre Nazimabad Branch</t>
  </si>
  <si>
    <t>10.6.39.10</t>
  </si>
  <si>
    <t>Factory Area FSD</t>
  </si>
  <si>
    <t>10.40.133.10</t>
  </si>
  <si>
    <t>BLOCK 1, GULISTAN-E-JOHAR</t>
  </si>
  <si>
    <t>10.6.41.10</t>
  </si>
  <si>
    <t>10.40.135.10</t>
  </si>
  <si>
    <t>Sargodha Rd Branch FSD</t>
  </si>
  <si>
    <t>PAKISTAN BAZAR ORANGI, ORANGI TOWN</t>
  </si>
  <si>
    <t>Bahria ICON</t>
  </si>
  <si>
    <t>10.6.44.10</t>
  </si>
  <si>
    <t>10.40.108.10</t>
  </si>
  <si>
    <t>FB Industrial Area Branch</t>
  </si>
  <si>
    <t xml:space="preserve">North Karachi Bara Market Branch </t>
  </si>
  <si>
    <t>10.6.48.10</t>
  </si>
  <si>
    <t>Khayaban-e-Hafiz Branch</t>
  </si>
  <si>
    <t>10.6.65.10</t>
  </si>
  <si>
    <t>Shahrah-e-Faisal Branch</t>
  </si>
  <si>
    <t>10.6.66.10</t>
  </si>
  <si>
    <t>10.20.197.10</t>
  </si>
  <si>
    <t>10.40.139.10</t>
  </si>
  <si>
    <t>Gulberg Chowrangi</t>
  </si>
  <si>
    <t>10.23.156.10</t>
  </si>
  <si>
    <t>10.20.199.10</t>
  </si>
  <si>
    <t>10.40.136.10</t>
  </si>
  <si>
    <t>10.40.141.10</t>
  </si>
  <si>
    <t>10.1.81.10</t>
  </si>
  <si>
    <t>10.23.158.10</t>
  </si>
  <si>
    <t>10.23.159.10</t>
  </si>
  <si>
    <t>10.23.160.10</t>
  </si>
  <si>
    <t>Khayaban-e-Ittehad</t>
  </si>
  <si>
    <t>10.6.53.10</t>
  </si>
  <si>
    <t>10.40.143.10</t>
  </si>
  <si>
    <t>10.20.225.10</t>
  </si>
  <si>
    <t>10.40.145.10</t>
  </si>
  <si>
    <t>10.40.144.10</t>
  </si>
  <si>
    <t>Bilawal Chowrangi Branch</t>
  </si>
  <si>
    <t>Saba Avenue Branch</t>
  </si>
  <si>
    <t>PNS Karsaz Branch</t>
  </si>
  <si>
    <t>Punjab Chowrangi Branch</t>
  </si>
  <si>
    <t>10.6.58.10</t>
  </si>
  <si>
    <t>10.6.59.10</t>
  </si>
  <si>
    <t>Dewan Centre, SITE Branch</t>
  </si>
  <si>
    <t>Metrovile 1 SITE</t>
  </si>
  <si>
    <t>10.40.147.10</t>
  </si>
  <si>
    <t>10.40.146.1 0</t>
  </si>
  <si>
    <t>10.23.162.10</t>
  </si>
  <si>
    <t>Qadir pur Ran Branch</t>
  </si>
  <si>
    <t>10.23.164.10</t>
  </si>
  <si>
    <t>RHQ PESHAWR</t>
  </si>
  <si>
    <t>10.42.20.10</t>
  </si>
  <si>
    <t>49-THE MALL PESHAWAR</t>
  </si>
  <si>
    <t>10.42.136.10</t>
  </si>
  <si>
    <t>10.42.1.10</t>
  </si>
  <si>
    <t>10.42.100.10</t>
  </si>
  <si>
    <t>10.42.7.11</t>
  </si>
  <si>
    <t>10.0.117.10</t>
  </si>
  <si>
    <t>Finlay House Branch</t>
  </si>
  <si>
    <t>DHA Phase - IV Branch</t>
  </si>
  <si>
    <t>10.0.14.10</t>
  </si>
  <si>
    <t>10.42.132.10</t>
  </si>
  <si>
    <t>IBB Batala Colony</t>
  </si>
  <si>
    <t>10.40.17.10</t>
  </si>
  <si>
    <t>10.23.43.10</t>
  </si>
  <si>
    <t>IBB ALI BLOCK NEW GARDEN TOWN BRANCH LAHORE</t>
  </si>
  <si>
    <t>10.20.135.10</t>
  </si>
  <si>
    <t>Dhoraji Colony Branch</t>
  </si>
  <si>
    <t>10.0.151.10</t>
  </si>
  <si>
    <t>ISLAMIC BANKING BRANCH RIZWAN CENTRE  ISLAMABAD</t>
  </si>
  <si>
    <t>10.40.120.10</t>
  </si>
  <si>
    <t>Saddar Bazar</t>
  </si>
  <si>
    <t>10.1.5.10</t>
  </si>
  <si>
    <t>Hussainabad.Sub Center</t>
  </si>
  <si>
    <t>10.0.161.10</t>
  </si>
  <si>
    <t>Jofa Tower Office</t>
  </si>
  <si>
    <t>Cambell Street</t>
  </si>
  <si>
    <t>10.6.19.10</t>
  </si>
  <si>
    <t xml:space="preserve">Hardass Street Branch </t>
  </si>
  <si>
    <t>10.0.168.10</t>
  </si>
  <si>
    <t>DHA Phase - VII Branch</t>
  </si>
  <si>
    <t>10.0.222.10</t>
  </si>
  <si>
    <t>North Nazimabad Zia Uddin road</t>
  </si>
  <si>
    <t>IBB Nalka Kohala FSD</t>
  </si>
  <si>
    <t>10.42.25.10</t>
  </si>
  <si>
    <t>10.42.127.10</t>
  </si>
  <si>
    <t>10.40.121.10</t>
  </si>
  <si>
    <t>IB - GULZAR-E-QUAID RAWALPINDI</t>
  </si>
  <si>
    <t>10.41.60.10</t>
  </si>
  <si>
    <t>10.40.134.10</t>
  </si>
  <si>
    <t>IBB REGAL CHOWK THE MALL LAHORE</t>
  </si>
  <si>
    <t>10.20.54.10</t>
  </si>
  <si>
    <t>10.20.224.10</t>
  </si>
  <si>
    <t>10.20.168.10</t>
  </si>
  <si>
    <t>MUET</t>
  </si>
  <si>
    <t>10.1.45.10</t>
  </si>
  <si>
    <t>LUMHS</t>
  </si>
  <si>
    <t>10.1.46.10</t>
  </si>
  <si>
    <t>University Road</t>
  </si>
  <si>
    <t>10.0.208.10</t>
  </si>
  <si>
    <t>10.0.85.10</t>
  </si>
  <si>
    <t>FAIZABAD</t>
  </si>
  <si>
    <t>10.41.34.10</t>
  </si>
  <si>
    <t>10.41.5.10</t>
  </si>
  <si>
    <t>10.41.2.10</t>
  </si>
  <si>
    <t>10.41.44.10</t>
  </si>
  <si>
    <t>10.41.14.10</t>
  </si>
  <si>
    <t>10.41.18.10</t>
  </si>
  <si>
    <t>10.41.33.10</t>
  </si>
  <si>
    <t>10.41.40.10</t>
  </si>
  <si>
    <t>10.41.12.10</t>
  </si>
  <si>
    <t>10.41.17.10</t>
  </si>
  <si>
    <t>10.41.25.10</t>
  </si>
  <si>
    <t>10.41.47.10</t>
  </si>
  <si>
    <t>10.41.35.10</t>
  </si>
  <si>
    <t>10.41.42.10</t>
  </si>
  <si>
    <t>S.D.V THE MALL</t>
  </si>
  <si>
    <t>10.41.3.10</t>
  </si>
  <si>
    <t>GPO CHOWK HAIDER RD RWP</t>
  </si>
  <si>
    <t>10.40.138.10</t>
  </si>
  <si>
    <t>10.41.58.11</t>
  </si>
  <si>
    <t>10.41.58.10</t>
  </si>
  <si>
    <t>IB - HAIDER ROAD RAWALPINDI</t>
  </si>
  <si>
    <t>10.40.128.10</t>
  </si>
  <si>
    <t>10.41.13.10</t>
  </si>
  <si>
    <t>10.41.16.10</t>
  </si>
  <si>
    <t>10.41.9.10</t>
  </si>
  <si>
    <t>10.41.38.10</t>
  </si>
  <si>
    <t>10.40.64.10</t>
  </si>
  <si>
    <t>10.41.63.10</t>
  </si>
  <si>
    <t>10.40.115.10</t>
  </si>
  <si>
    <t>10.41.8.10</t>
  </si>
  <si>
    <t>10.41.39.10</t>
  </si>
  <si>
    <t>10.41.37.10</t>
  </si>
  <si>
    <t>10.41.50.10</t>
  </si>
  <si>
    <t>10.41.36.10</t>
  </si>
  <si>
    <t>10.40.62.10</t>
  </si>
  <si>
    <t>10.41.6.10</t>
  </si>
  <si>
    <t>10.41.4.10</t>
  </si>
  <si>
    <t>10.41.61.10</t>
  </si>
  <si>
    <t>MAIN AIRPORT RD</t>
  </si>
  <si>
    <t>10.41.28.10</t>
  </si>
  <si>
    <t>10.40.103.10</t>
  </si>
  <si>
    <t>10.40.130.10</t>
  </si>
  <si>
    <t>10.40.131.10</t>
  </si>
  <si>
    <t>10.42.36.10</t>
  </si>
  <si>
    <t>10.42.39.10</t>
  </si>
  <si>
    <t>HAIDERABAD THALL</t>
  </si>
  <si>
    <t>10.42.64.10</t>
  </si>
  <si>
    <t>10.42.87.10</t>
  </si>
  <si>
    <t>Terri</t>
  </si>
  <si>
    <t>10.42.90.10</t>
  </si>
  <si>
    <t>10.42.94.10</t>
  </si>
  <si>
    <t>10.42.61.10</t>
  </si>
  <si>
    <t>KOT JAI</t>
  </si>
  <si>
    <t>10.42.96.10</t>
  </si>
  <si>
    <t>10.42.98.10</t>
  </si>
  <si>
    <t>10.42.62.10</t>
  </si>
  <si>
    <t>10.42.42.10</t>
  </si>
  <si>
    <t>10.42.111.10</t>
  </si>
  <si>
    <t>10.42.58.10</t>
  </si>
  <si>
    <t>10.42.115.10</t>
  </si>
  <si>
    <t>10.42.134.10</t>
  </si>
  <si>
    <t>KALOOR KOT-MAIN BAZA</t>
  </si>
  <si>
    <t>10.42.55.10</t>
  </si>
  <si>
    <t>Sh.Yousuf Adda D.IKHAN</t>
  </si>
  <si>
    <t>10.42.139.10</t>
  </si>
  <si>
    <t>10.24.34.10</t>
  </si>
  <si>
    <t>10.24.39.10</t>
  </si>
  <si>
    <t>10.24.22.10</t>
  </si>
  <si>
    <t>10.24.4.10</t>
  </si>
  <si>
    <t>10.24.23.10</t>
  </si>
  <si>
    <t>10.24.3.10</t>
  </si>
  <si>
    <t>10.24.54.10</t>
  </si>
  <si>
    <t>10.24.66.10</t>
  </si>
  <si>
    <t>10.24.71.10</t>
  </si>
  <si>
    <t>10.20.130.10</t>
  </si>
  <si>
    <t>10.24.73.10</t>
  </si>
  <si>
    <t>10.24.77.10</t>
  </si>
  <si>
    <t>10.24.82.10</t>
  </si>
  <si>
    <t>10.24.84.10</t>
  </si>
  <si>
    <t>Detail</t>
  </si>
  <si>
    <t xml:space="preserve">Name </t>
  </si>
  <si>
    <t>Designation</t>
  </si>
  <si>
    <t>Contact Number</t>
  </si>
  <si>
    <t>Email Address</t>
  </si>
  <si>
    <t>HBL HOK</t>
  </si>
  <si>
    <t>Taiyyaba Hussaini</t>
  </si>
  <si>
    <t>PM</t>
  </si>
  <si>
    <t>0301-2178237</t>
  </si>
  <si>
    <t xml:space="preserve">ISL IT Center </t>
  </si>
  <si>
    <t>Tahir Javid Butt</t>
  </si>
  <si>
    <t xml:space="preserve">Head IT </t>
  </si>
  <si>
    <t xml:space="preserve">0321-5385102 , (051)-2829302 </t>
  </si>
  <si>
    <t>tahir.butt@hbl.com</t>
  </si>
  <si>
    <t>Mr. Asad Shabbir</t>
  </si>
  <si>
    <t>Main coordinator</t>
  </si>
  <si>
    <t>00923025321060 Land line 0512821183 Ext 4223</t>
  </si>
  <si>
    <t>asad.shabbir@hbl.com</t>
  </si>
  <si>
    <t>Mr. Najeeb Ullah Niazi</t>
  </si>
  <si>
    <t xml:space="preserve">Assitant Coordinator </t>
  </si>
  <si>
    <t>00923335165402 Land line 0512822267</t>
  </si>
  <si>
    <t>najeeb.niazi@hbl.com</t>
  </si>
  <si>
    <t>HBL BAS NOK helpline number</t>
  </si>
  <si>
    <t xml:space="preserve">Saood Hussain </t>
  </si>
  <si>
    <t xml:space="preserve">Quetta Region </t>
  </si>
  <si>
    <t xml:space="preserve">Wajeeh Ahmed </t>
  </si>
  <si>
    <t>ITS Centre</t>
  </si>
  <si>
    <t>081-2836478,081-2843511 / cell 03337802886</t>
  </si>
  <si>
    <t>wajeeh.ahmed@hbl.com</t>
  </si>
  <si>
    <t>Peshawar / Mardan Regions</t>
  </si>
  <si>
    <t>Atiqur rehman</t>
  </si>
  <si>
    <t>Head IT Centre</t>
  </si>
  <si>
    <t xml:space="preserve">091-5278152 </t>
  </si>
  <si>
    <t>atiqur.rehman@hbl.com</t>
  </si>
  <si>
    <t>Ishtiaq ahmad</t>
  </si>
  <si>
    <t>Assistant Coordinator</t>
  </si>
  <si>
    <t>091-5285007 Cell # 0334-9097156</t>
  </si>
  <si>
    <t>ishtiaq.ahmad@hbl.com</t>
  </si>
  <si>
    <t>Faisalabad IT Centre</t>
  </si>
  <si>
    <t>Abdul Rehman</t>
  </si>
  <si>
    <t>0300-6605433</t>
  </si>
  <si>
    <t>abdul.rehman@hbl.com</t>
  </si>
  <si>
    <t>Muhammad Ahmed</t>
  </si>
  <si>
    <t>Coordinator with IT /Vendor</t>
  </si>
  <si>
    <t>0300-7213608</t>
  </si>
  <si>
    <t>phrs.ahmed@hbl.com</t>
  </si>
  <si>
    <t>Sukkur Region</t>
  </si>
  <si>
    <t>Yastnsar Gilani</t>
  </si>
  <si>
    <t xml:space="preserve">92 71 5630980 &amp; 5630982 / c: 92 333 7102755 </t>
  </si>
  <si>
    <t>yastansar.gilani@hbl.com</t>
  </si>
  <si>
    <t>Syed Babar Raza</t>
  </si>
  <si>
    <t>071-5630980 &amp; 5630982 / Cell  0334-2724924</t>
  </si>
  <si>
    <t>babar.raza@hbl.com</t>
  </si>
  <si>
    <t>Lahore IT Cneter</t>
  </si>
  <si>
    <t>Basit Tansir</t>
  </si>
  <si>
    <t>Head IT Centers</t>
  </si>
  <si>
    <t>0346-8221241    -   042-36281722</t>
  </si>
  <si>
    <t>basit.tansir@hbl.com</t>
  </si>
  <si>
    <t>Shahid M.Khan</t>
  </si>
  <si>
    <t>Coordinator with Vendor</t>
  </si>
  <si>
    <t>0300-4123560    -   042-36281720</t>
  </si>
  <si>
    <t>shahid.khan@hbl.com</t>
  </si>
  <si>
    <t>Arshad Shakeel</t>
  </si>
  <si>
    <t>Coordinator with Vendor for support</t>
  </si>
  <si>
    <t>0306-4567962     -  042-36281573</t>
  </si>
  <si>
    <t>arshad.shakeel@hbl.com</t>
  </si>
  <si>
    <t>Mukhtar Alam</t>
  </si>
  <si>
    <t>0343-7515437      -  042-36281725</t>
  </si>
  <si>
    <t>mukhtar.alam@hbl.com</t>
  </si>
  <si>
    <t>Karachi IT Center</t>
  </si>
  <si>
    <t>Ahfaz-ur-Rahim Khan</t>
  </si>
  <si>
    <t>Ext:3997 Cell#:0333-7810862</t>
  </si>
  <si>
    <t xml:space="preserve">ahfaz.rahim@hbl.com </t>
  </si>
  <si>
    <t>Azhar sajid Khan</t>
  </si>
  <si>
    <t>Coordinator with IT Vendor Management</t>
  </si>
  <si>
    <t>Ext:2679 Cell #:0300-8293395</t>
  </si>
  <si>
    <t xml:space="preserve">azhar.sajid@hbl.com </t>
  </si>
  <si>
    <t>Ghulam Hussain</t>
  </si>
  <si>
    <t>Ext:8124 Dir #:(0213-32600357)</t>
  </si>
  <si>
    <t>ghulam.hussain@hbl.com</t>
  </si>
  <si>
    <t xml:space="preserve">Khurram Shahzad </t>
  </si>
  <si>
    <t>Ext:2703 Cell #:0313-9269329</t>
  </si>
  <si>
    <t>khurram.shahzad@hbl.com</t>
  </si>
  <si>
    <t>Muhammad Ali Zaman</t>
  </si>
  <si>
    <t xml:space="preserve">Ext:8841 Dir #:(021)-32600320 </t>
  </si>
  <si>
    <t>muhammad.alizaman@hbl.com</t>
  </si>
  <si>
    <t>LETIGATION</t>
  </si>
  <si>
    <t>26515E2FE</t>
  </si>
  <si>
    <t>26515E154</t>
  </si>
  <si>
    <t>26515E214</t>
  </si>
  <si>
    <t>265160E12</t>
  </si>
  <si>
    <t>26515E1ED</t>
  </si>
  <si>
    <t>26515E2A6</t>
  </si>
  <si>
    <t>2651610ae</t>
  </si>
  <si>
    <t>2651610C7</t>
  </si>
  <si>
    <t>265161083</t>
  </si>
  <si>
    <t>26515E326</t>
  </si>
  <si>
    <t>265160FE6</t>
  </si>
  <si>
    <t>26515E2CB</t>
  </si>
  <si>
    <t>265160EBA</t>
  </si>
  <si>
    <t>26515E16B</t>
  </si>
  <si>
    <t>265160E6F</t>
  </si>
  <si>
    <t>26515E28C</t>
  </si>
  <si>
    <t>265160EBC</t>
  </si>
  <si>
    <t>26515E2F9</t>
  </si>
  <si>
    <t>26515E22E</t>
  </si>
  <si>
    <t>26515E2B1</t>
  </si>
  <si>
    <t>26515E292</t>
  </si>
  <si>
    <t>26515E297</t>
  </si>
  <si>
    <t>26515E1EC</t>
  </si>
  <si>
    <t>26515e1c4</t>
  </si>
  <si>
    <t>265161025</t>
  </si>
  <si>
    <t>265161027</t>
  </si>
  <si>
    <t>26515e2be</t>
  </si>
  <si>
    <t>2651610d7</t>
  </si>
  <si>
    <t>2651610d5</t>
  </si>
  <si>
    <t>2651610d8</t>
  </si>
  <si>
    <t>26515e18b</t>
  </si>
  <si>
    <t>26515e247</t>
  </si>
  <si>
    <t>26515e280</t>
  </si>
  <si>
    <t>26515e28a</t>
  </si>
  <si>
    <t>26515e32c</t>
  </si>
  <si>
    <t>26515e278</t>
  </si>
  <si>
    <t>26515e32b</t>
  </si>
  <si>
    <t>26516102e</t>
  </si>
  <si>
    <t>26515e183</t>
  </si>
  <si>
    <t>265160e99</t>
  </si>
  <si>
    <t>26515e1f9</t>
  </si>
  <si>
    <t>26515e32a</t>
  </si>
  <si>
    <t>265160e02</t>
  </si>
  <si>
    <t>26515e30b</t>
  </si>
  <si>
    <t>265160eb6</t>
  </si>
  <si>
    <t>IT CENTER HYDERABAD</t>
  </si>
  <si>
    <t>2651610af</t>
  </si>
  <si>
    <t>26515e264</t>
  </si>
  <si>
    <t>2651610a4</t>
  </si>
  <si>
    <t>26515e192</t>
  </si>
  <si>
    <t>26515e303</t>
  </si>
  <si>
    <t>26515e29d</t>
  </si>
  <si>
    <t>26515e285</t>
  </si>
  <si>
    <t>26515e162</t>
  </si>
  <si>
    <t>26515e195</t>
  </si>
  <si>
    <t>26515e32d</t>
  </si>
  <si>
    <t>26515e229</t>
  </si>
  <si>
    <t>265160e66</t>
  </si>
  <si>
    <t>26515e196</t>
  </si>
  <si>
    <t>265161041</t>
  </si>
  <si>
    <t>26515e191</t>
  </si>
  <si>
    <t>26515e315</t>
  </si>
  <si>
    <t>2651610d1</t>
  </si>
  <si>
    <t>265160dfc</t>
  </si>
  <si>
    <t>26515e15e</t>
  </si>
  <si>
    <t>26515e22c</t>
  </si>
  <si>
    <t>26515e27f</t>
  </si>
  <si>
    <t>26515e30f</t>
  </si>
  <si>
    <t>26515e22d</t>
  </si>
  <si>
    <t>265161019</t>
  </si>
  <si>
    <t>265160e0a</t>
  </si>
  <si>
    <t>26515e256</t>
  </si>
  <si>
    <t>26515e309</t>
  </si>
  <si>
    <t>26515e32e</t>
  </si>
  <si>
    <t>10.24.29.10</t>
  </si>
  <si>
    <t>10.24.19.10</t>
  </si>
  <si>
    <t>10.24.67.10</t>
  </si>
  <si>
    <t>10.24.20.10</t>
  </si>
  <si>
    <t>10.24.76.10</t>
  </si>
  <si>
    <t>10.24.68.10</t>
  </si>
  <si>
    <t>10.24.17.10</t>
  </si>
  <si>
    <t>10.24.36.10</t>
  </si>
  <si>
    <t>10.24.41.10</t>
  </si>
  <si>
    <t>10.24.42.10</t>
  </si>
  <si>
    <t>10.20.136.10</t>
  </si>
  <si>
    <t>10.24.47.10</t>
  </si>
  <si>
    <t>10.24.51.10</t>
  </si>
  <si>
    <t>10.24.56.10</t>
  </si>
  <si>
    <t>10.24.5.10</t>
  </si>
  <si>
    <t>10.24.25.10</t>
  </si>
  <si>
    <t>10.24.26.10</t>
  </si>
  <si>
    <t>10.24.28.10</t>
  </si>
  <si>
    <t>10.24.69.10</t>
  </si>
  <si>
    <t>10.24.75.10</t>
  </si>
  <si>
    <t>10.24.78.10</t>
  </si>
  <si>
    <t>10.24.83.10</t>
  </si>
  <si>
    <t>26515e209</t>
  </si>
  <si>
    <t>26515e236</t>
  </si>
  <si>
    <t>26515e1c1</t>
  </si>
  <si>
    <t>26515e28f</t>
  </si>
  <si>
    <t>26515e314</t>
  </si>
  <si>
    <t>265160e92</t>
  </si>
  <si>
    <t>26515e313</t>
  </si>
  <si>
    <t>26515e233</t>
  </si>
  <si>
    <t>26515e294</t>
  </si>
  <si>
    <t>26515e20e</t>
  </si>
  <si>
    <t>265160e0e</t>
  </si>
  <si>
    <t>26515e235</t>
  </si>
  <si>
    <t>265161029</t>
  </si>
  <si>
    <t>26515e17b</t>
  </si>
  <si>
    <t>26515e234</t>
  </si>
  <si>
    <t>26515e227</t>
  </si>
  <si>
    <t>265161024</t>
  </si>
  <si>
    <t>26515e282</t>
  </si>
  <si>
    <t>26515e307</t>
  </si>
  <si>
    <t>2651610d6</t>
  </si>
  <si>
    <t>265160e93</t>
  </si>
  <si>
    <t>26515e179</t>
  </si>
  <si>
    <t>26515e239</t>
  </si>
  <si>
    <t>26515e185</t>
  </si>
  <si>
    <t>26515e1ae</t>
  </si>
  <si>
    <t>26515e249</t>
  </si>
  <si>
    <t>26515e2c4</t>
  </si>
  <si>
    <t>26515e1d7</t>
  </si>
  <si>
    <t>26515e24d</t>
  </si>
  <si>
    <t>26515e24a</t>
  </si>
  <si>
    <t>26515e1b3</t>
  </si>
  <si>
    <t>26515e1b4</t>
  </si>
  <si>
    <t>26515e2ac</t>
  </si>
  <si>
    <t>26515e248</t>
  </si>
  <si>
    <t>265160e23</t>
  </si>
  <si>
    <t>26515e1de</t>
  </si>
  <si>
    <t>26515e2a1</t>
  </si>
  <si>
    <t>26515e1bf</t>
  </si>
  <si>
    <t>26515e289</t>
  </si>
  <si>
    <t>26515e177</t>
  </si>
  <si>
    <t>26515e2a3</t>
  </si>
  <si>
    <t>26515e238</t>
  </si>
  <si>
    <t>26515e21b</t>
  </si>
  <si>
    <t>26515e1c2</t>
  </si>
  <si>
    <t>26515e174</t>
  </si>
  <si>
    <t>26515e241</t>
  </si>
  <si>
    <t>26515e1b5</t>
  </si>
  <si>
    <t>26515e15a</t>
  </si>
  <si>
    <t>26515e1a1</t>
  </si>
  <si>
    <t>26515e2aa</t>
  </si>
  <si>
    <t>26515e19e</t>
  </si>
  <si>
    <t>26515e15c</t>
  </si>
  <si>
    <t>Mar-17 - Week 1</t>
  </si>
  <si>
    <t>Mar-17 - Week 2</t>
  </si>
  <si>
    <t>Mar-17 - Week 3</t>
  </si>
  <si>
    <t>Week No.</t>
  </si>
  <si>
    <t>Planned Total Locaiton</t>
  </si>
  <si>
    <t>New Location</t>
  </si>
  <si>
    <t>Planned Total Devices</t>
  </si>
  <si>
    <t>New Devices</t>
  </si>
  <si>
    <t>Actual As Of FEB 17'</t>
  </si>
  <si>
    <t>Actual 1st March Onwards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</si>
</sst>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  <numFmt numFmtId="165" formatCode="00000"/>
    <numFmt numFmtId="166" formatCode="0000"/>
    <numFmt numFmtId="167" formatCode="[$-409]d\-mmm\-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sz val="9"/>
      <color rgb="FF17365D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44546A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9"/>
      <color indexed="63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u/>
      <sz val="10"/>
      <color indexed="12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24"/>
      <color theme="1"/>
      <name val="Calibri"/>
      <family val="2"/>
      <scheme val="minor"/>
    </font>
    <font>
      <sz val="10"/>
      <name val="Arial"/>
      <family val="2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643">
    <xf numFmtId="0" fontId="0" fillId="0" borderId="0"/>
    <xf numFmtId="164" fontId="2" fillId="0" borderId="0"/>
    <xf numFmtId="164" fontId="3" fillId="0" borderId="0"/>
    <xf numFmtId="164" fontId="4" fillId="0" borderId="0" applyNumberFormat="0" applyFill="0" applyBorder="0" applyAlignment="0" applyProtection="0">
      <alignment vertical="top"/>
      <protection locked="0"/>
    </xf>
    <xf numFmtId="164" fontId="3" fillId="3" borderId="0" applyNumberFormat="0" applyBorder="0" applyAlignment="0" applyProtection="0"/>
    <xf numFmtId="164" fontId="3" fillId="4" borderId="0" applyNumberFormat="0" applyBorder="0" applyAlignment="0" applyProtection="0"/>
    <xf numFmtId="164" fontId="3" fillId="5" borderId="0" applyNumberFormat="0" applyBorder="0" applyAlignment="0" applyProtection="0"/>
    <xf numFmtId="164" fontId="3" fillId="6" borderId="0" applyNumberFormat="0" applyBorder="0" applyAlignment="0" applyProtection="0"/>
    <xf numFmtId="164" fontId="3" fillId="7" borderId="0" applyNumberFormat="0" applyBorder="0" applyAlignment="0" applyProtection="0"/>
    <xf numFmtId="164" fontId="3" fillId="8" borderId="0" applyNumberFormat="0" applyBorder="0" applyAlignment="0" applyProtection="0"/>
    <xf numFmtId="164" fontId="3" fillId="9" borderId="0" applyNumberFormat="0" applyBorder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6" borderId="0" applyNumberFormat="0" applyBorder="0" applyAlignment="0" applyProtection="0"/>
    <xf numFmtId="164" fontId="3" fillId="9" borderId="0" applyNumberFormat="0" applyBorder="0" applyAlignment="0" applyProtection="0"/>
    <xf numFmtId="164" fontId="3" fillId="12" borderId="0" applyNumberFormat="0" applyBorder="0" applyAlignment="0" applyProtection="0"/>
    <xf numFmtId="164" fontId="5" fillId="13" borderId="0" applyNumberFormat="0" applyBorder="0" applyAlignment="0" applyProtection="0"/>
    <xf numFmtId="164" fontId="5" fillId="10" borderId="0" applyNumberFormat="0" applyBorder="0" applyAlignment="0" applyProtection="0"/>
    <xf numFmtId="164" fontId="5" fillId="11" borderId="0" applyNumberFormat="0" applyBorder="0" applyAlignment="0" applyProtection="0"/>
    <xf numFmtId="164" fontId="5" fillId="14" borderId="0" applyNumberFormat="0" applyBorder="0" applyAlignment="0" applyProtection="0"/>
    <xf numFmtId="164" fontId="5" fillId="15" borderId="0" applyNumberFormat="0" applyBorder="0" applyAlignment="0" applyProtection="0"/>
    <xf numFmtId="164" fontId="5" fillId="16" borderId="0" applyNumberFormat="0" applyBorder="0" applyAlignment="0" applyProtection="0"/>
    <xf numFmtId="164" fontId="5" fillId="17" borderId="0" applyNumberFormat="0" applyBorder="0" applyAlignment="0" applyProtection="0"/>
    <xf numFmtId="164" fontId="5" fillId="18" borderId="0" applyNumberFormat="0" applyBorder="0" applyAlignment="0" applyProtection="0"/>
    <xf numFmtId="164" fontId="5" fillId="19" borderId="0" applyNumberFormat="0" applyBorder="0" applyAlignment="0" applyProtection="0"/>
    <xf numFmtId="164" fontId="5" fillId="14" borderId="0" applyNumberFormat="0" applyBorder="0" applyAlignment="0" applyProtection="0"/>
    <xf numFmtId="164" fontId="5" fillId="15" borderId="0" applyNumberFormat="0" applyBorder="0" applyAlignment="0" applyProtection="0"/>
    <xf numFmtId="164" fontId="5" fillId="20" borderId="0" applyNumberFormat="0" applyBorder="0" applyAlignment="0" applyProtection="0"/>
    <xf numFmtId="164" fontId="6" fillId="4" borderId="0" applyNumberFormat="0" applyBorder="0" applyAlignment="0" applyProtection="0"/>
    <xf numFmtId="164" fontId="7" fillId="21" borderId="2" applyNumberFormat="0" applyAlignment="0" applyProtection="0"/>
    <xf numFmtId="164" fontId="8" fillId="22" borderId="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9" fillId="0" borderId="0" applyNumberFormat="0" applyFill="0" applyBorder="0" applyAlignment="0" applyProtection="0"/>
    <xf numFmtId="164" fontId="10" fillId="5" borderId="0" applyNumberFormat="0" applyBorder="0" applyAlignment="0" applyProtection="0"/>
    <xf numFmtId="164" fontId="11" fillId="0" borderId="4" applyNumberFormat="0" applyFill="0" applyAlignment="0" applyProtection="0"/>
    <xf numFmtId="164" fontId="12" fillId="0" borderId="5" applyNumberFormat="0" applyFill="0" applyAlignment="0" applyProtection="0"/>
    <xf numFmtId="164" fontId="13" fillId="0" borderId="6" applyNumberFormat="0" applyFill="0" applyAlignment="0" applyProtection="0"/>
    <xf numFmtId="164" fontId="13" fillId="0" borderId="0" applyNumberFormat="0" applyFill="0" applyBorder="0" applyAlignment="0" applyProtection="0"/>
    <xf numFmtId="164" fontId="14" fillId="8" borderId="2" applyNumberFormat="0" applyAlignment="0" applyProtection="0"/>
    <xf numFmtId="164" fontId="15" fillId="0" borderId="7" applyNumberFormat="0" applyFill="0" applyAlignment="0" applyProtection="0"/>
    <xf numFmtId="164" fontId="16" fillId="23" borderId="0" applyNumberFormat="0" applyBorder="0" applyAlignment="0" applyProtection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24" borderId="8" applyNumberFormat="0" applyFont="0" applyAlignment="0" applyProtection="0"/>
    <xf numFmtId="164" fontId="17" fillId="21" borderId="9" applyNumberFormat="0" applyAlignment="0" applyProtection="0"/>
    <xf numFmtId="164" fontId="18" fillId="0" borderId="0" applyNumberFormat="0" applyFill="0" applyBorder="0" applyAlignment="0" applyProtection="0"/>
    <xf numFmtId="164" fontId="19" fillId="0" borderId="10" applyNumberFormat="0" applyFill="0" applyAlignment="0" applyProtection="0"/>
    <xf numFmtId="164" fontId="20" fillId="0" borderId="0" applyNumberFormat="0" applyFill="0" applyBorder="0" applyAlignment="0" applyProtection="0"/>
    <xf numFmtId="0" fontId="1" fillId="0" borderId="0"/>
    <xf numFmtId="0" fontId="1" fillId="0" borderId="0"/>
    <xf numFmtId="167" fontId="4" fillId="0" borderId="0" applyNumberFormat="0" applyFill="0" applyBorder="0" applyAlignment="0" applyProtection="0">
      <alignment vertical="top"/>
      <protection locked="0"/>
    </xf>
    <xf numFmtId="167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7" fontId="1" fillId="0" borderId="0"/>
    <xf numFmtId="167" fontId="2" fillId="0" borderId="0"/>
    <xf numFmtId="167" fontId="3" fillId="3" borderId="0" applyNumberFormat="0" applyBorder="0" applyAlignment="0" applyProtection="0"/>
    <xf numFmtId="167" fontId="3" fillId="4" borderId="0" applyNumberFormat="0" applyBorder="0" applyAlignment="0" applyProtection="0"/>
    <xf numFmtId="167" fontId="3" fillId="5" borderId="0" applyNumberFormat="0" applyBorder="0" applyAlignment="0" applyProtection="0"/>
    <xf numFmtId="167" fontId="3" fillId="6" borderId="0" applyNumberFormat="0" applyBorder="0" applyAlignment="0" applyProtection="0"/>
    <xf numFmtId="167" fontId="3" fillId="7" borderId="0" applyNumberFormat="0" applyBorder="0" applyAlignment="0" applyProtection="0"/>
    <xf numFmtId="167" fontId="3" fillId="8" borderId="0" applyNumberFormat="0" applyBorder="0" applyAlignment="0" applyProtection="0"/>
    <xf numFmtId="167" fontId="3" fillId="9" borderId="0" applyNumberFormat="0" applyBorder="0" applyAlignment="0" applyProtection="0"/>
    <xf numFmtId="167" fontId="3" fillId="10" borderId="0" applyNumberFormat="0" applyBorder="0" applyAlignment="0" applyProtection="0"/>
    <xf numFmtId="167" fontId="3" fillId="11" borderId="0" applyNumberFormat="0" applyBorder="0" applyAlignment="0" applyProtection="0"/>
    <xf numFmtId="167" fontId="3" fillId="6" borderId="0" applyNumberFormat="0" applyBorder="0" applyAlignment="0" applyProtection="0"/>
    <xf numFmtId="167" fontId="3" fillId="9" borderId="0" applyNumberFormat="0" applyBorder="0" applyAlignment="0" applyProtection="0"/>
    <xf numFmtId="167" fontId="3" fillId="12" borderId="0" applyNumberFormat="0" applyBorder="0" applyAlignment="0" applyProtection="0"/>
    <xf numFmtId="167" fontId="5" fillId="13" borderId="0" applyNumberFormat="0" applyBorder="0" applyAlignment="0" applyProtection="0"/>
    <xf numFmtId="167" fontId="5" fillId="10" borderId="0" applyNumberFormat="0" applyBorder="0" applyAlignment="0" applyProtection="0"/>
    <xf numFmtId="167" fontId="5" fillId="11" borderId="0" applyNumberFormat="0" applyBorder="0" applyAlignment="0" applyProtection="0"/>
    <xf numFmtId="167" fontId="5" fillId="14" borderId="0" applyNumberFormat="0" applyBorder="0" applyAlignment="0" applyProtection="0"/>
    <xf numFmtId="167" fontId="5" fillId="15" borderId="0" applyNumberFormat="0" applyBorder="0" applyAlignment="0" applyProtection="0"/>
    <xf numFmtId="167" fontId="5" fillId="16" borderId="0" applyNumberFormat="0" applyBorder="0" applyAlignment="0" applyProtection="0"/>
    <xf numFmtId="167" fontId="5" fillId="17" borderId="0" applyNumberFormat="0" applyBorder="0" applyAlignment="0" applyProtection="0"/>
    <xf numFmtId="167" fontId="5" fillId="18" borderId="0" applyNumberFormat="0" applyBorder="0" applyAlignment="0" applyProtection="0"/>
    <xf numFmtId="167" fontId="5" fillId="19" borderId="0" applyNumberFormat="0" applyBorder="0" applyAlignment="0" applyProtection="0"/>
    <xf numFmtId="167" fontId="5" fillId="14" borderId="0" applyNumberFormat="0" applyBorder="0" applyAlignment="0" applyProtection="0"/>
    <xf numFmtId="167" fontId="5" fillId="15" borderId="0" applyNumberFormat="0" applyBorder="0" applyAlignment="0" applyProtection="0"/>
    <xf numFmtId="167" fontId="5" fillId="20" borderId="0" applyNumberFormat="0" applyBorder="0" applyAlignment="0" applyProtection="0"/>
    <xf numFmtId="167" fontId="6" fillId="4" borderId="0" applyNumberFormat="0" applyBorder="0" applyAlignment="0" applyProtection="0"/>
    <xf numFmtId="167" fontId="7" fillId="21" borderId="2" applyNumberFormat="0" applyAlignment="0" applyProtection="0"/>
    <xf numFmtId="167" fontId="8" fillId="22" borderId="3" applyNumberFormat="0" applyAlignment="0" applyProtection="0"/>
    <xf numFmtId="167" fontId="9" fillId="0" borderId="0" applyNumberFormat="0" applyFill="0" applyBorder="0" applyAlignment="0" applyProtection="0"/>
    <xf numFmtId="167" fontId="10" fillId="5" borderId="0" applyNumberFormat="0" applyBorder="0" applyAlignment="0" applyProtection="0"/>
    <xf numFmtId="167" fontId="11" fillId="0" borderId="4" applyNumberFormat="0" applyFill="0" applyAlignment="0" applyProtection="0"/>
    <xf numFmtId="167" fontId="12" fillId="0" borderId="5" applyNumberFormat="0" applyFill="0" applyAlignment="0" applyProtection="0"/>
    <xf numFmtId="167" fontId="13" fillId="0" borderId="6" applyNumberFormat="0" applyFill="0" applyAlignment="0" applyProtection="0"/>
    <xf numFmtId="167" fontId="13" fillId="0" borderId="0" applyNumberFormat="0" applyFill="0" applyBorder="0" applyAlignment="0" applyProtection="0"/>
    <xf numFmtId="167" fontId="14" fillId="8" borderId="2" applyNumberFormat="0" applyAlignment="0" applyProtection="0"/>
    <xf numFmtId="167" fontId="15" fillId="0" borderId="7" applyNumberFormat="0" applyFill="0" applyAlignment="0" applyProtection="0"/>
    <xf numFmtId="167" fontId="16" fillId="23" borderId="0" applyNumberFormat="0" applyBorder="0" applyAlignment="0" applyProtection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24" borderId="8" applyNumberFormat="0" applyFont="0" applyAlignment="0" applyProtection="0"/>
    <xf numFmtId="167" fontId="17" fillId="21" borderId="9" applyNumberFormat="0" applyAlignment="0" applyProtection="0"/>
    <xf numFmtId="167" fontId="18" fillId="0" borderId="0" applyNumberFormat="0" applyFill="0" applyBorder="0" applyAlignment="0" applyProtection="0"/>
    <xf numFmtId="167" fontId="19" fillId="0" borderId="10" applyNumberFormat="0" applyFill="0" applyAlignment="0" applyProtection="0"/>
    <xf numFmtId="167" fontId="20" fillId="0" borderId="0" applyNumberFormat="0" applyFill="0" applyBorder="0" applyAlignment="0" applyProtection="0"/>
    <xf numFmtId="167" fontId="1" fillId="0" borderId="0"/>
    <xf numFmtId="167" fontId="1" fillId="0" borderId="0"/>
    <xf numFmtId="167" fontId="2" fillId="0" borderId="0">
      <alignment vertical="top"/>
    </xf>
    <xf numFmtId="167" fontId="2" fillId="0" borderId="0">
      <alignment vertical="top"/>
    </xf>
    <xf numFmtId="167" fontId="2" fillId="0" borderId="0">
      <alignment vertical="top"/>
    </xf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5" fillId="0" borderId="0">
      <alignment vertical="top"/>
    </xf>
    <xf numFmtId="0" fontId="2" fillId="0" borderId="0"/>
    <xf numFmtId="0" fontId="41" fillId="30" borderId="0" applyNumberFormat="0" applyBorder="0" applyAlignment="0" applyProtection="0"/>
    <xf numFmtId="0" fontId="42" fillId="0" borderId="0">
      <alignment vertical="top"/>
    </xf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</cellStyleXfs>
  <cellXfs count="456">
    <xf numFmtId="0" fontId="0" fillId="0" borderId="0" xfId="0"/>
    <xf numFmtId="0" fontId="21" fillId="0" borderId="1" xfId="0" applyFont="1" applyBorder="1" applyAlignment="1">
      <alignment horizontal="center" vertical="center" wrapText="1"/>
    </xf>
    <xf numFmtId="0" fontId="0" fillId="0" borderId="16" xfId="0" applyBorder="1"/>
    <xf numFmtId="0" fontId="23" fillId="0" borderId="1" xfId="0" applyFont="1" applyBorder="1" applyAlignment="1">
      <alignment horizontal="center" vertical="center" wrapText="1"/>
    </xf>
    <xf numFmtId="0" fontId="27" fillId="26" borderId="1" xfId="0" applyFont="1" applyFill="1" applyBorder="1" applyAlignment="1">
      <alignment horizontal="center" vertical="center" wrapText="1"/>
    </xf>
    <xf numFmtId="0" fontId="0" fillId="26" borderId="20" xfId="0" applyFill="1" applyBorder="1" applyAlignment="1">
      <alignment horizontal="center" vertical="center"/>
    </xf>
    <xf numFmtId="0" fontId="0" fillId="26" borderId="21" xfId="0" applyFill="1" applyBorder="1" applyAlignment="1">
      <alignment horizontal="center" vertical="center"/>
    </xf>
    <xf numFmtId="0" fontId="0" fillId="26" borderId="2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2" borderId="1" xfId="1" applyNumberFormat="1" applyFont="1" applyFill="1" applyBorder="1" applyAlignment="1">
      <alignment horizontal="center" vertical="center" wrapText="1"/>
    </xf>
    <xf numFmtId="164" fontId="22" fillId="2" borderId="1" xfId="1" applyFont="1" applyFill="1" applyBorder="1" applyAlignment="1">
      <alignment horizontal="center" vertical="center" wrapText="1"/>
    </xf>
    <xf numFmtId="15" fontId="22" fillId="2" borderId="1" xfId="2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1" fillId="24" borderId="1" xfId="343" applyNumberFormat="1" applyFont="1" applyBorder="1" applyAlignment="1">
      <alignment horizontal="center" vertical="center" wrapText="1"/>
    </xf>
    <xf numFmtId="165" fontId="25" fillId="24" borderId="1" xfId="343" applyNumberFormat="1" applyFont="1" applyBorder="1" applyAlignment="1" applyProtection="1">
      <alignment horizontal="center" vertical="center" wrapText="1"/>
    </xf>
    <xf numFmtId="0" fontId="25" fillId="24" borderId="1" xfId="343" applyNumberFormat="1" applyFont="1" applyBorder="1" applyAlignment="1" applyProtection="1">
      <alignment horizontal="center" vertical="center" wrapText="1"/>
    </xf>
    <xf numFmtId="0" fontId="24" fillId="24" borderId="1" xfId="343" applyNumberFormat="1" applyFont="1" applyBorder="1" applyAlignment="1" applyProtection="1">
      <alignment horizontal="center" vertical="center" wrapText="1"/>
    </xf>
    <xf numFmtId="49" fontId="23" fillId="24" borderId="1" xfId="343" applyNumberFormat="1" applyFont="1" applyBorder="1" applyAlignment="1">
      <alignment horizontal="center" vertical="center" wrapText="1"/>
    </xf>
    <xf numFmtId="0" fontId="21" fillId="24" borderId="1" xfId="343" quotePrefix="1" applyNumberFormat="1" applyFont="1" applyBorder="1" applyAlignment="1">
      <alignment horizontal="center" vertical="center" wrapText="1"/>
    </xf>
    <xf numFmtId="165" fontId="25" fillId="24" borderId="1" xfId="343" quotePrefix="1" applyNumberFormat="1" applyFont="1" applyBorder="1" applyAlignment="1" applyProtection="1">
      <alignment horizontal="center" vertical="center" wrapText="1"/>
    </xf>
    <xf numFmtId="165" fontId="24" fillId="24" borderId="1" xfId="343" applyNumberFormat="1" applyFont="1" applyBorder="1" applyAlignment="1" applyProtection="1">
      <alignment horizontal="center" vertical="center" wrapText="1"/>
    </xf>
    <xf numFmtId="0" fontId="21" fillId="24" borderId="1" xfId="605" quotePrefix="1" applyNumberFormat="1" applyFont="1" applyBorder="1" applyAlignment="1">
      <alignment horizontal="center" vertical="center" wrapText="1"/>
    </xf>
    <xf numFmtId="15" fontId="21" fillId="24" borderId="1" xfId="605" applyNumberFormat="1" applyFont="1" applyBorder="1" applyAlignment="1">
      <alignment horizontal="center" vertical="center" wrapText="1"/>
    </xf>
    <xf numFmtId="0" fontId="26" fillId="24" borderId="1" xfId="343" applyNumberFormat="1" applyFont="1" applyBorder="1" applyAlignment="1">
      <alignment horizontal="center" vertical="center" wrapText="1"/>
    </xf>
    <xf numFmtId="49" fontId="21" fillId="24" borderId="1" xfId="343" applyNumberFormat="1" applyFont="1" applyBorder="1" applyAlignment="1">
      <alignment horizontal="center" vertical="center" wrapText="1"/>
    </xf>
    <xf numFmtId="49" fontId="22" fillId="2" borderId="1" xfId="1" applyNumberFormat="1" applyFont="1" applyFill="1" applyBorder="1" applyAlignment="1">
      <alignment horizontal="center" vertical="center" wrapText="1"/>
    </xf>
    <xf numFmtId="49" fontId="21" fillId="24" borderId="1" xfId="605" quotePrefix="1" applyNumberFormat="1" applyFont="1" applyBorder="1" applyAlignment="1">
      <alignment horizontal="center" vertical="center" wrapText="1"/>
    </xf>
    <xf numFmtId="49" fontId="27" fillId="2" borderId="1" xfId="0" applyNumberFormat="1" applyFont="1" applyFill="1" applyBorder="1" applyAlignment="1">
      <alignment horizontal="center" vertical="center" wrapText="1"/>
    </xf>
    <xf numFmtId="49" fontId="23" fillId="24" borderId="1" xfId="605" applyNumberFormat="1" applyFont="1" applyBorder="1" applyAlignment="1">
      <alignment horizontal="center" vertical="center" wrapText="1"/>
    </xf>
    <xf numFmtId="49" fontId="23" fillId="0" borderId="1" xfId="0" applyNumberFormat="1" applyFont="1" applyBorder="1" applyAlignment="1">
      <alignment horizontal="center" vertical="center" wrapText="1"/>
    </xf>
    <xf numFmtId="0" fontId="30" fillId="21" borderId="1" xfId="344" applyNumberFormat="1" applyFont="1" applyBorder="1" applyAlignment="1">
      <alignment horizontal="center" vertical="center" wrapText="1"/>
    </xf>
    <xf numFmtId="0" fontId="23" fillId="27" borderId="1" xfId="615" applyNumberFormat="1" applyFont="1" applyBorder="1" applyAlignment="1">
      <alignment horizontal="center" vertical="center" wrapText="1"/>
    </xf>
    <xf numFmtId="0" fontId="23" fillId="27" borderId="1" xfId="615" applyFont="1" applyBorder="1" applyAlignment="1">
      <alignment horizontal="center" vertical="center" wrapText="1"/>
    </xf>
    <xf numFmtId="49" fontId="23" fillId="27" borderId="1" xfId="615" applyNumberFormat="1" applyFont="1" applyBorder="1" applyAlignment="1">
      <alignment horizontal="center" vertical="center" wrapText="1"/>
    </xf>
    <xf numFmtId="49" fontId="21" fillId="24" borderId="1" xfId="343" applyNumberFormat="1" applyFont="1" applyBorder="1" applyAlignment="1">
      <alignment horizontal="center" vertical="center" wrapText="1" shrinkToFit="1"/>
    </xf>
    <xf numFmtId="1" fontId="23" fillId="27" borderId="1" xfId="615" applyNumberFormat="1" applyFont="1" applyBorder="1" applyAlignment="1">
      <alignment horizontal="center" vertical="center" wrapText="1"/>
    </xf>
    <xf numFmtId="49" fontId="23" fillId="27" borderId="1" xfId="615" quotePrefix="1" applyNumberFormat="1" applyFont="1" applyBorder="1" applyAlignment="1">
      <alignment horizontal="center" vertical="center" wrapText="1"/>
    </xf>
    <xf numFmtId="14" fontId="21" fillId="24" borderId="1" xfId="343" applyNumberFormat="1" applyFont="1" applyBorder="1" applyAlignment="1">
      <alignment horizontal="center" vertical="center" wrapText="1"/>
    </xf>
    <xf numFmtId="15" fontId="23" fillId="27" borderId="1" xfId="615" applyNumberFormat="1" applyFont="1" applyBorder="1" applyAlignment="1" applyProtection="1">
      <alignment horizontal="center" vertical="center" wrapText="1"/>
    </xf>
    <xf numFmtId="166" fontId="21" fillId="24" borderId="1" xfId="343" applyNumberFormat="1" applyFont="1" applyBorder="1" applyAlignment="1">
      <alignment horizontal="center" vertical="center" wrapText="1"/>
    </xf>
    <xf numFmtId="49" fontId="23" fillId="27" borderId="1" xfId="615" applyNumberFormat="1" applyFont="1" applyBorder="1" applyAlignment="1">
      <alignment horizontal="center" vertical="center" wrapText="1" shrinkToFit="1"/>
    </xf>
    <xf numFmtId="14" fontId="23" fillId="27" borderId="1" xfId="615" applyNumberFormat="1" applyFont="1" applyBorder="1" applyAlignment="1">
      <alignment horizontal="center" vertical="center" wrapText="1"/>
    </xf>
    <xf numFmtId="166" fontId="23" fillId="27" borderId="1" xfId="615" applyNumberFormat="1" applyFont="1" applyBorder="1" applyAlignment="1">
      <alignment horizontal="center" vertical="center" wrapText="1"/>
    </xf>
    <xf numFmtId="164" fontId="23" fillId="27" borderId="1" xfId="615" applyNumberFormat="1" applyFont="1" applyBorder="1" applyAlignment="1" applyProtection="1">
      <alignment horizontal="center" vertical="center" wrapText="1"/>
    </xf>
    <xf numFmtId="0" fontId="23" fillId="27" borderId="1" xfId="615" applyFont="1" applyBorder="1" applyAlignment="1">
      <alignment horizontal="center" vertical="center" wrapText="1" shrinkToFit="1"/>
    </xf>
    <xf numFmtId="164" fontId="21" fillId="24" borderId="1" xfId="343" applyFont="1" applyBorder="1" applyAlignment="1">
      <alignment horizontal="center" vertical="center" wrapText="1"/>
    </xf>
    <xf numFmtId="49" fontId="21" fillId="25" borderId="1" xfId="343" applyNumberFormat="1" applyFont="1" applyFill="1" applyBorder="1" applyAlignment="1">
      <alignment horizontal="center" vertical="center" wrapText="1"/>
    </xf>
    <xf numFmtId="0" fontId="21" fillId="24" borderId="1" xfId="343" applyNumberFormat="1" applyFont="1" applyBorder="1" applyAlignment="1">
      <alignment horizontal="center" vertical="center" wrapText="1"/>
    </xf>
    <xf numFmtId="0" fontId="23" fillId="24" borderId="1" xfId="343" applyNumberFormat="1" applyFont="1" applyBorder="1" applyAlignment="1">
      <alignment horizontal="center" vertical="center" wrapText="1"/>
    </xf>
    <xf numFmtId="0" fontId="23" fillId="24" borderId="1" xfId="605" applyNumberFormat="1" applyFont="1" applyBorder="1" applyAlignment="1">
      <alignment horizontal="center" vertical="center" wrapText="1"/>
    </xf>
    <xf numFmtId="0" fontId="31" fillId="24" borderId="1" xfId="343" applyNumberFormat="1" applyFont="1" applyBorder="1" applyAlignment="1">
      <alignment horizontal="center" vertical="center" wrapText="1"/>
    </xf>
    <xf numFmtId="49" fontId="1" fillId="27" borderId="1" xfId="615" applyNumberFormat="1" applyBorder="1" applyAlignment="1">
      <alignment horizontal="center" vertical="center" wrapText="1" shrinkToFit="1"/>
    </xf>
    <xf numFmtId="49" fontId="1" fillId="27" borderId="1" xfId="615" applyNumberFormat="1" applyBorder="1" applyAlignment="1">
      <alignment horizontal="center" vertical="center" wrapText="1"/>
    </xf>
    <xf numFmtId="14" fontId="1" fillId="27" borderId="1" xfId="615" applyNumberFormat="1" applyBorder="1" applyAlignment="1">
      <alignment horizontal="center" vertical="center" wrapText="1"/>
    </xf>
    <xf numFmtId="1" fontId="1" fillId="27" borderId="1" xfId="615" applyNumberFormat="1" applyBorder="1" applyAlignment="1">
      <alignment horizontal="center" vertical="center" wrapText="1"/>
    </xf>
    <xf numFmtId="0" fontId="1" fillId="27" borderId="1" xfId="61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8" borderId="1" xfId="616" applyNumberFormat="1" applyBorder="1" applyAlignment="1">
      <alignment horizontal="center" vertical="center" wrapText="1"/>
    </xf>
    <xf numFmtId="0" fontId="1" fillId="28" borderId="1" xfId="616" applyBorder="1" applyAlignment="1">
      <alignment horizontal="center" vertical="center" wrapText="1"/>
    </xf>
    <xf numFmtId="15" fontId="1" fillId="28" borderId="1" xfId="616" applyNumberFormat="1" applyBorder="1" applyAlignment="1">
      <alignment horizontal="center" vertical="center" wrapText="1"/>
    </xf>
    <xf numFmtId="164" fontId="1" fillId="28" borderId="1" xfId="616" applyNumberFormat="1" applyBorder="1" applyAlignment="1">
      <alignment horizontal="center" vertical="center" wrapText="1"/>
    </xf>
    <xf numFmtId="15" fontId="1" fillId="28" borderId="1" xfId="616" quotePrefix="1" applyNumberFormat="1" applyBorder="1" applyAlignment="1">
      <alignment horizontal="center" vertical="center" wrapText="1"/>
    </xf>
    <xf numFmtId="0" fontId="1" fillId="28" borderId="1" xfId="616" applyNumberFormat="1" applyBorder="1" applyAlignment="1" applyProtection="1">
      <alignment horizontal="center" vertical="center" wrapText="1"/>
    </xf>
    <xf numFmtId="49" fontId="1" fillId="28" borderId="1" xfId="616" applyNumberFormat="1" applyBorder="1" applyAlignment="1">
      <alignment horizontal="center" vertical="center" wrapText="1" shrinkToFit="1"/>
    </xf>
    <xf numFmtId="49" fontId="1" fillId="28" borderId="1" xfId="616" applyNumberFormat="1" applyBorder="1" applyAlignment="1">
      <alignment horizontal="center" vertical="center" wrapText="1"/>
    </xf>
    <xf numFmtId="164" fontId="1" fillId="27" borderId="1" xfId="615" applyNumberFormat="1" applyBorder="1" applyAlignment="1" applyProtection="1">
      <alignment horizontal="center" vertical="center" wrapText="1"/>
    </xf>
    <xf numFmtId="1" fontId="1" fillId="28" borderId="1" xfId="616" applyNumberFormat="1" applyBorder="1" applyAlignment="1">
      <alignment horizontal="center" vertical="center" wrapText="1"/>
    </xf>
    <xf numFmtId="14" fontId="1" fillId="28" borderId="1" xfId="616" applyNumberFormat="1" applyBorder="1" applyAlignment="1">
      <alignment horizontal="center" vertical="center" wrapText="1"/>
    </xf>
    <xf numFmtId="0" fontId="1" fillId="28" borderId="1" xfId="616" quotePrefix="1" applyBorder="1" applyAlignment="1">
      <alignment horizontal="center" vertical="center" wrapText="1"/>
    </xf>
    <xf numFmtId="0" fontId="1" fillId="27" borderId="1" xfId="615" quotePrefix="1" applyNumberFormat="1" applyBorder="1" applyAlignment="1">
      <alignment horizontal="center" vertical="center" wrapText="1"/>
    </xf>
    <xf numFmtId="0" fontId="1" fillId="27" borderId="1" xfId="615" applyNumberFormat="1" applyBorder="1" applyAlignment="1" applyProtection="1">
      <alignment horizontal="center" vertical="center" wrapText="1"/>
      <protection hidden="1"/>
    </xf>
    <xf numFmtId="0" fontId="0" fillId="28" borderId="1" xfId="616" applyFont="1" applyBorder="1" applyAlignment="1">
      <alignment horizontal="center" vertical="center" wrapText="1"/>
    </xf>
    <xf numFmtId="49" fontId="0" fillId="28" borderId="1" xfId="616" applyNumberFormat="1" applyFont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3" fillId="24" borderId="1" xfId="343" applyNumberFormat="1" applyFont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1" fillId="27" borderId="23" xfId="615" applyBorder="1" applyAlignment="1">
      <alignment horizontal="center" vertical="center" wrapText="1"/>
    </xf>
    <xf numFmtId="0" fontId="1" fillId="27" borderId="21" xfId="615" applyBorder="1" applyAlignment="1">
      <alignment horizontal="center" vertical="center" wrapText="1"/>
    </xf>
    <xf numFmtId="0" fontId="1" fillId="27" borderId="22" xfId="615" applyBorder="1" applyAlignment="1">
      <alignment horizontal="center" vertical="center" wrapText="1"/>
    </xf>
    <xf numFmtId="0" fontId="23" fillId="28" borderId="1" xfId="616" applyFont="1" applyBorder="1" applyAlignment="1">
      <alignment horizontal="center" vertical="center" wrapText="1"/>
    </xf>
    <xf numFmtId="0" fontId="0" fillId="27" borderId="24" xfId="615" applyFont="1" applyBorder="1" applyAlignment="1">
      <alignment horizontal="center" vertical="center" wrapText="1"/>
    </xf>
    <xf numFmtId="0" fontId="0" fillId="27" borderId="22" xfId="615" applyFont="1" applyBorder="1" applyAlignment="1">
      <alignment horizontal="center" vertical="center" wrapText="1"/>
    </xf>
    <xf numFmtId="0" fontId="0" fillId="27" borderId="29" xfId="615" applyFont="1" applyBorder="1" applyAlignment="1">
      <alignment horizontal="center" vertical="center" wrapText="1"/>
    </xf>
    <xf numFmtId="0" fontId="32" fillId="0" borderId="23" xfId="0" applyFont="1" applyBorder="1" applyAlignment="1">
      <alignment horizontal="center"/>
    </xf>
    <xf numFmtId="0" fontId="32" fillId="0" borderId="24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0" fontId="32" fillId="0" borderId="29" xfId="0" applyFont="1" applyBorder="1" applyAlignment="1">
      <alignment horizontal="center"/>
    </xf>
    <xf numFmtId="0" fontId="0" fillId="27" borderId="21" xfId="615" applyFont="1" applyBorder="1" applyAlignment="1">
      <alignment horizontal="center" vertical="center" wrapText="1"/>
    </xf>
    <xf numFmtId="14" fontId="23" fillId="24" borderId="1" xfId="343" applyNumberFormat="1" applyFont="1" applyBorder="1" applyAlignment="1">
      <alignment horizontal="center" vertical="center" wrapText="1"/>
    </xf>
    <xf numFmtId="49" fontId="0" fillId="27" borderId="1" xfId="615" applyNumberFormat="1" applyFont="1" applyBorder="1" applyAlignment="1">
      <alignment horizontal="center" vertical="center" wrapText="1"/>
    </xf>
    <xf numFmtId="0" fontId="0" fillId="27" borderId="1" xfId="615" applyNumberFormat="1" applyFont="1" applyBorder="1" applyAlignment="1">
      <alignment horizontal="center" vertical="center" wrapText="1"/>
    </xf>
    <xf numFmtId="14" fontId="0" fillId="27" borderId="1" xfId="615" applyNumberFormat="1" applyFont="1" applyBorder="1" applyAlignment="1">
      <alignment horizontal="center" vertical="center" wrapText="1"/>
    </xf>
    <xf numFmtId="49" fontId="23" fillId="27" borderId="1" xfId="615" applyNumberFormat="1" applyFont="1" applyBorder="1" applyAlignment="1" applyProtection="1">
      <alignment horizontal="center" vertical="center" wrapText="1"/>
    </xf>
    <xf numFmtId="0" fontId="1" fillId="28" borderId="0" xfId="616"/>
    <xf numFmtId="0" fontId="3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/>
    </xf>
    <xf numFmtId="165" fontId="36" fillId="0" borderId="1" xfId="3" applyNumberFormat="1" applyFont="1" applyFill="1" applyBorder="1" applyAlignment="1" applyProtection="1">
      <alignment horizontal="left" vertical="center" wrapText="1"/>
    </xf>
    <xf numFmtId="0" fontId="33" fillId="0" borderId="1" xfId="1" applyNumberFormat="1" applyFont="1" applyFill="1" applyBorder="1" applyAlignment="1">
      <alignment horizontal="center" vertical="center" wrapText="1"/>
    </xf>
    <xf numFmtId="0" fontId="33" fillId="0" borderId="1" xfId="0" applyNumberFormat="1" applyFont="1" applyFill="1" applyBorder="1" applyAlignment="1">
      <alignment horizontal="center" vertical="center" wrapText="1"/>
    </xf>
    <xf numFmtId="0" fontId="33" fillId="0" borderId="1" xfId="0" applyNumberFormat="1" applyFont="1" applyFill="1" applyBorder="1" applyAlignment="1">
      <alignment horizontal="center" vertical="center" wrapText="1" shrinkToFit="1"/>
    </xf>
    <xf numFmtId="0" fontId="33" fillId="0" borderId="1" xfId="0" quotePrefix="1" applyNumberFormat="1" applyFont="1" applyFill="1" applyBorder="1" applyAlignment="1">
      <alignment horizontal="center" vertical="center" wrapText="1" shrinkToFit="1"/>
    </xf>
    <xf numFmtId="0" fontId="33" fillId="0" borderId="1" xfId="0" applyNumberFormat="1" applyFont="1" applyFill="1" applyBorder="1" applyAlignment="1">
      <alignment vertical="center"/>
    </xf>
    <xf numFmtId="0" fontId="33" fillId="0" borderId="1" xfId="0" applyFont="1" applyFill="1" applyBorder="1" applyAlignment="1">
      <alignment horizontal="left" vertical="center"/>
    </xf>
    <xf numFmtId="0" fontId="23" fillId="0" borderId="1" xfId="615" applyNumberFormat="1" applyFont="1" applyFill="1" applyBorder="1" applyAlignment="1">
      <alignment horizontal="center" vertical="center" wrapText="1"/>
    </xf>
    <xf numFmtId="0" fontId="23" fillId="0" borderId="1" xfId="615" applyFont="1" applyFill="1" applyBorder="1" applyAlignment="1">
      <alignment horizontal="center" vertical="center" wrapText="1"/>
    </xf>
    <xf numFmtId="15" fontId="23" fillId="0" borderId="1" xfId="615" applyNumberFormat="1" applyFont="1" applyFill="1" applyBorder="1" applyAlignment="1">
      <alignment horizontal="center" vertical="center" wrapText="1"/>
    </xf>
    <xf numFmtId="164" fontId="23" fillId="0" borderId="1" xfId="615" applyNumberFormat="1" applyFont="1" applyFill="1" applyBorder="1" applyAlignment="1">
      <alignment horizontal="center" vertical="center" wrapText="1"/>
    </xf>
    <xf numFmtId="15" fontId="23" fillId="0" borderId="1" xfId="615" quotePrefix="1" applyNumberFormat="1" applyFont="1" applyFill="1" applyBorder="1" applyAlignment="1">
      <alignment horizontal="center" vertical="center" wrapText="1"/>
    </xf>
    <xf numFmtId="165" fontId="23" fillId="0" borderId="1" xfId="615" applyNumberFormat="1" applyFont="1" applyFill="1" applyBorder="1" applyAlignment="1" applyProtection="1">
      <alignment horizontal="center" vertical="center" wrapText="1"/>
    </xf>
    <xf numFmtId="49" fontId="23" fillId="0" borderId="1" xfId="615" applyNumberFormat="1" applyFont="1" applyFill="1" applyBorder="1" applyAlignment="1">
      <alignment horizontal="center" vertical="center" wrapText="1"/>
    </xf>
    <xf numFmtId="0" fontId="23" fillId="0" borderId="1" xfId="615" quotePrefix="1" applyNumberFormat="1" applyFont="1" applyFill="1" applyBorder="1" applyAlignment="1">
      <alignment horizontal="center" vertical="center" wrapText="1"/>
    </xf>
    <xf numFmtId="0" fontId="21" fillId="0" borderId="1" xfId="343" applyNumberFormat="1" applyFont="1" applyFill="1" applyBorder="1" applyAlignment="1">
      <alignment horizontal="center" vertical="center" wrapText="1"/>
    </xf>
    <xf numFmtId="49" fontId="21" fillId="0" borderId="1" xfId="343" applyNumberFormat="1" applyFont="1" applyFill="1" applyBorder="1" applyAlignment="1">
      <alignment horizontal="center" vertical="center" wrapText="1"/>
    </xf>
    <xf numFmtId="15" fontId="21" fillId="0" borderId="1" xfId="343" applyNumberFormat="1" applyFont="1" applyFill="1" applyBorder="1" applyAlignment="1">
      <alignment horizontal="center" vertical="center" wrapText="1"/>
    </xf>
    <xf numFmtId="164" fontId="21" fillId="0" borderId="1" xfId="343" applyNumberFormat="1" applyFont="1" applyFill="1" applyBorder="1" applyAlignment="1">
      <alignment horizontal="center" vertical="center" wrapText="1"/>
    </xf>
    <xf numFmtId="15" fontId="21" fillId="0" borderId="1" xfId="343" quotePrefix="1" applyNumberFormat="1" applyFont="1" applyFill="1" applyBorder="1" applyAlignment="1">
      <alignment horizontal="center" vertical="center" wrapText="1"/>
    </xf>
    <xf numFmtId="49" fontId="21" fillId="0" borderId="1" xfId="343" applyNumberFormat="1" applyFont="1" applyFill="1" applyBorder="1" applyAlignment="1">
      <alignment horizontal="center" vertical="center" wrapText="1" shrinkToFit="1"/>
    </xf>
    <xf numFmtId="0" fontId="23" fillId="0" borderId="1" xfId="343" applyNumberFormat="1" applyFont="1" applyFill="1" applyBorder="1" applyAlignment="1">
      <alignment horizontal="center" vertical="center" wrapText="1"/>
    </xf>
    <xf numFmtId="164" fontId="21" fillId="0" borderId="1" xfId="343" applyFont="1" applyFill="1" applyBorder="1" applyAlignment="1">
      <alignment horizontal="center" vertical="center" wrapText="1"/>
    </xf>
    <xf numFmtId="165" fontId="25" fillId="0" borderId="1" xfId="343" applyNumberFormat="1" applyFont="1" applyFill="1" applyBorder="1" applyAlignment="1" applyProtection="1">
      <alignment horizontal="center" vertical="center" wrapText="1"/>
    </xf>
    <xf numFmtId="49" fontId="23" fillId="0" borderId="1" xfId="343" applyNumberFormat="1" applyFont="1" applyFill="1" applyBorder="1" applyAlignment="1">
      <alignment horizontal="center" vertical="center" wrapText="1"/>
    </xf>
    <xf numFmtId="0" fontId="23" fillId="0" borderId="1" xfId="615" applyFont="1" applyFill="1" applyBorder="1" applyAlignment="1">
      <alignment horizontal="center" vertical="center" wrapText="1" shrinkToFit="1"/>
    </xf>
    <xf numFmtId="0" fontId="23" fillId="0" borderId="1" xfId="615" applyNumberFormat="1" applyFont="1" applyFill="1" applyBorder="1" applyAlignment="1" applyProtection="1">
      <alignment horizontal="center" vertical="center" wrapText="1"/>
    </xf>
    <xf numFmtId="49" fontId="23" fillId="0" borderId="1" xfId="615" applyNumberFormat="1" applyFont="1" applyFill="1" applyBorder="1" applyAlignment="1">
      <alignment horizontal="center" vertical="center" wrapText="1" shrinkToFit="1"/>
    </xf>
    <xf numFmtId="49" fontId="23" fillId="0" borderId="1" xfId="605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49" fontId="23" fillId="0" borderId="1" xfId="0" applyNumberFormat="1" applyFont="1" applyFill="1" applyBorder="1" applyAlignment="1">
      <alignment horizontal="center" vertical="center" wrapText="1"/>
    </xf>
    <xf numFmtId="0" fontId="0" fillId="0" borderId="1" xfId="615" applyNumberFormat="1" applyFont="1" applyFill="1" applyBorder="1" applyAlignment="1">
      <alignment horizontal="center" vertical="center" wrapText="1"/>
    </xf>
    <xf numFmtId="0" fontId="33" fillId="0" borderId="1" xfId="0" applyNumberFormat="1" applyFont="1" applyFill="1" applyBorder="1" applyAlignment="1">
      <alignment vertical="center" wrapText="1"/>
    </xf>
    <xf numFmtId="0" fontId="33" fillId="0" borderId="1" xfId="1" quotePrefix="1" applyNumberFormat="1" applyFont="1" applyFill="1" applyBorder="1" applyAlignment="1">
      <alignment horizontal="center" vertical="center" wrapText="1"/>
    </xf>
    <xf numFmtId="165" fontId="36" fillId="0" borderId="1" xfId="3" applyNumberFormat="1" applyFont="1" applyFill="1" applyBorder="1" applyAlignment="1" applyProtection="1">
      <alignment horizontal="left" vertical="center" wrapText="1" shrinkToFit="1"/>
    </xf>
    <xf numFmtId="0" fontId="0" fillId="27" borderId="1" xfId="615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1" fillId="27" borderId="11" xfId="615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0" fillId="29" borderId="11" xfId="0" applyFill="1" applyBorder="1" applyAlignment="1">
      <alignment horizontal="center"/>
    </xf>
    <xf numFmtId="0" fontId="0" fillId="27" borderId="14" xfId="615" applyFont="1" applyBorder="1" applyAlignment="1">
      <alignment horizontal="center" vertical="center" wrapText="1"/>
    </xf>
    <xf numFmtId="0" fontId="0" fillId="0" borderId="14" xfId="0" applyBorder="1"/>
    <xf numFmtId="0" fontId="23" fillId="0" borderId="1" xfId="615" applyFont="1" applyFill="1" applyBorder="1" applyAlignment="1">
      <alignment horizontal="center" vertical="center" wrapText="1"/>
    </xf>
    <xf numFmtId="0" fontId="21" fillId="0" borderId="1" xfId="343" applyNumberFormat="1" applyFont="1" applyFill="1" applyBorder="1" applyAlignment="1">
      <alignment horizontal="center" vertical="center" wrapText="1"/>
    </xf>
    <xf numFmtId="0" fontId="0" fillId="0" borderId="19" xfId="0" applyBorder="1"/>
    <xf numFmtId="0" fontId="4" fillId="0" borderId="16" xfId="3" applyNumberFormat="1" applyBorder="1" applyAlignment="1" applyProtection="1"/>
    <xf numFmtId="0" fontId="0" fillId="0" borderId="18" xfId="0" applyBorder="1"/>
    <xf numFmtId="0" fontId="28" fillId="0" borderId="1" xfId="0" applyFont="1" applyBorder="1"/>
    <xf numFmtId="0" fontId="28" fillId="0" borderId="1" xfId="0" applyFont="1" applyBorder="1" applyAlignment="1">
      <alignment vertical="center"/>
    </xf>
    <xf numFmtId="0" fontId="0" fillId="0" borderId="1" xfId="0" applyFill="1" applyBorder="1"/>
    <xf numFmtId="0" fontId="4" fillId="0" borderId="16" xfId="3" applyNumberFormat="1" applyFill="1" applyBorder="1" applyAlignment="1" applyProtection="1"/>
    <xf numFmtId="0" fontId="0" fillId="0" borderId="13" xfId="0" applyBorder="1"/>
    <xf numFmtId="0" fontId="0" fillId="0" borderId="37" xfId="0" applyBorder="1"/>
    <xf numFmtId="0" fontId="0" fillId="0" borderId="36" xfId="0" applyBorder="1" applyAlignment="1">
      <alignment horizontal="center" vertical="center"/>
    </xf>
    <xf numFmtId="0" fontId="28" fillId="0" borderId="13" xfId="0" applyFont="1" applyBorder="1"/>
    <xf numFmtId="0" fontId="4" fillId="0" borderId="37" xfId="3" applyNumberFormat="1" applyBorder="1" applyAlignment="1" applyProtection="1"/>
    <xf numFmtId="0" fontId="0" fillId="0" borderId="34" xfId="0" applyBorder="1" applyAlignment="1">
      <alignment horizontal="center" vertical="center"/>
    </xf>
    <xf numFmtId="0" fontId="4" fillId="0" borderId="1" xfId="3" applyNumberFormat="1" applyBorder="1" applyAlignment="1" applyProtection="1">
      <alignment horizontal="left" vertical="center"/>
    </xf>
    <xf numFmtId="0" fontId="28" fillId="0" borderId="13" xfId="0" applyFont="1" applyBorder="1" applyAlignment="1">
      <alignment vertical="center"/>
    </xf>
    <xf numFmtId="0" fontId="0" fillId="0" borderId="12" xfId="0" applyBorder="1"/>
    <xf numFmtId="0" fontId="0" fillId="0" borderId="35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3" fillId="0" borderId="1" xfId="605" applyNumberFormat="1" applyFont="1" applyFill="1" applyBorder="1" applyAlignment="1">
      <alignment horizontal="center" vertical="center" wrapText="1"/>
    </xf>
    <xf numFmtId="0" fontId="21" fillId="29" borderId="1" xfId="343" applyNumberFormat="1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0" fontId="39" fillId="0" borderId="1" xfId="0" applyFont="1" applyFill="1" applyBorder="1"/>
    <xf numFmtId="0" fontId="39" fillId="0" borderId="1" xfId="0" applyFont="1" applyBorder="1"/>
    <xf numFmtId="0" fontId="40" fillId="0" borderId="1" xfId="0" applyFont="1" applyBorder="1"/>
    <xf numFmtId="0" fontId="40" fillId="0" borderId="12" xfId="0" applyFont="1" applyBorder="1"/>
    <xf numFmtId="0" fontId="40" fillId="0" borderId="1" xfId="0" applyFont="1" applyBorder="1" applyAlignment="1">
      <alignment horizontal="left" vertical="center"/>
    </xf>
    <xf numFmtId="0" fontId="40" fillId="0" borderId="13" xfId="0" applyFont="1" applyBorder="1"/>
    <xf numFmtId="0" fontId="23" fillId="27" borderId="1" xfId="615" applyNumberFormat="1" applyFont="1" applyBorder="1" applyAlignment="1">
      <alignment horizontal="center" vertical="center" wrapText="1" shrinkToFit="1"/>
    </xf>
    <xf numFmtId="0" fontId="1" fillId="27" borderId="1" xfId="615" applyNumberFormat="1" applyBorder="1" applyAlignment="1">
      <alignment horizontal="center" vertical="center" wrapText="1" shrinkToFit="1"/>
    </xf>
    <xf numFmtId="0" fontId="23" fillId="0" borderId="1" xfId="615" applyNumberFormat="1" applyFont="1" applyFill="1" applyBorder="1" applyAlignment="1">
      <alignment horizontal="center" vertical="center" wrapText="1" shrinkToFit="1"/>
    </xf>
    <xf numFmtId="0" fontId="23" fillId="27" borderId="1" xfId="615" quotePrefix="1" applyNumberFormat="1" applyFont="1" applyBorder="1" applyAlignment="1">
      <alignment horizontal="center" vertical="center" wrapText="1"/>
    </xf>
    <xf numFmtId="0" fontId="1" fillId="28" borderId="1" xfId="616" quotePrefix="1" applyNumberFormat="1" applyBorder="1" applyAlignment="1">
      <alignment horizontal="center" vertical="center" wrapText="1"/>
    </xf>
    <xf numFmtId="0" fontId="33" fillId="0" borderId="1" xfId="0" quotePrefix="1" applyNumberFormat="1" applyFont="1" applyFill="1" applyBorder="1" applyAlignment="1">
      <alignment horizontal="center" vertical="center" wrapText="1"/>
    </xf>
    <xf numFmtId="0" fontId="34" fillId="0" borderId="1" xfId="0" quotePrefix="1" applyNumberFormat="1" applyFont="1" applyFill="1" applyBorder="1" applyAlignment="1">
      <alignment horizontal="center" vertical="center" wrapText="1"/>
    </xf>
    <xf numFmtId="0" fontId="34" fillId="0" borderId="1" xfId="0" applyNumberFormat="1" applyFont="1" applyFill="1" applyBorder="1" applyAlignment="1">
      <alignment horizontal="center" vertical="center" wrapText="1"/>
    </xf>
    <xf numFmtId="0" fontId="33" fillId="0" borderId="1" xfId="618" applyNumberFormat="1" applyFont="1" applyFill="1" applyBorder="1" applyAlignment="1">
      <alignment horizontal="center" vertical="center" wrapText="1" shrinkToFit="1"/>
    </xf>
    <xf numFmtId="0" fontId="33" fillId="0" borderId="1" xfId="617" applyNumberFormat="1" applyFont="1" applyFill="1" applyBorder="1" applyAlignment="1">
      <alignment horizontal="center" vertical="center" wrapText="1" shrinkToFit="1"/>
    </xf>
    <xf numFmtId="0" fontId="33" fillId="0" borderId="1" xfId="352" quotePrefix="1" applyNumberFormat="1" applyFont="1" applyFill="1" applyBorder="1" applyAlignment="1">
      <alignment horizontal="center" vertical="center" wrapText="1"/>
    </xf>
    <xf numFmtId="0" fontId="33" fillId="0" borderId="1" xfId="352" applyNumberFormat="1" applyFont="1" applyFill="1" applyBorder="1" applyAlignment="1">
      <alignment horizontal="center" vertical="center" wrapText="1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1" xfId="0" applyNumberFormat="1" applyFont="1" applyBorder="1" applyAlignment="1">
      <alignment horizontal="center" vertical="center" wrapText="1"/>
    </xf>
    <xf numFmtId="0" fontId="41" fillId="30" borderId="1" xfId="619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164" fontId="40" fillId="0" borderId="1" xfId="219" applyFont="1" applyBorder="1" applyAlignment="1">
      <alignment horizontal="left"/>
    </xf>
    <xf numFmtId="0" fontId="40" fillId="31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left" vertical="center" wrapText="1"/>
    </xf>
    <xf numFmtId="0" fontId="41" fillId="30" borderId="38" xfId="619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164" fontId="40" fillId="0" borderId="38" xfId="219" applyFont="1" applyBorder="1" applyAlignment="1">
      <alignment horizontal="left"/>
    </xf>
    <xf numFmtId="0" fontId="1" fillId="31" borderId="38" xfId="0" applyFont="1" applyFill="1" applyBorder="1" applyAlignment="1">
      <alignment horizontal="left"/>
    </xf>
    <xf numFmtId="0" fontId="29" fillId="0" borderId="0" xfId="0" applyFont="1" applyBorder="1" applyAlignment="1">
      <alignment vertical="center" wrapText="1"/>
    </xf>
    <xf numFmtId="0" fontId="0" fillId="0" borderId="39" xfId="0" applyBorder="1"/>
    <xf numFmtId="0" fontId="1" fillId="31" borderId="1" xfId="0" applyFont="1" applyFill="1" applyBorder="1" applyAlignment="1">
      <alignment horizontal="left"/>
    </xf>
    <xf numFmtId="0" fontId="1" fillId="31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  <xf numFmtId="164" fontId="32" fillId="0" borderId="1" xfId="0" applyNumberFormat="1" applyFont="1" applyBorder="1" applyAlignment="1">
      <alignment horizontal="center"/>
    </xf>
    <xf numFmtId="1" fontId="32" fillId="0" borderId="1" xfId="0" applyNumberFormat="1" applyFont="1" applyBorder="1" applyAlignment="1">
      <alignment horizontal="center"/>
    </xf>
    <xf numFmtId="49" fontId="32" fillId="0" borderId="1" xfId="0" applyNumberFormat="1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0" fillId="0" borderId="38" xfId="0" applyBorder="1"/>
    <xf numFmtId="1" fontId="0" fillId="0" borderId="1" xfId="0" applyNumberFormat="1" applyBorder="1" applyAlignment="1">
      <alignment horizontal="right"/>
    </xf>
    <xf numFmtId="164" fontId="0" fillId="0" borderId="1" xfId="0" applyNumberFormat="1" applyBorder="1"/>
    <xf numFmtId="49" fontId="0" fillId="0" borderId="1" xfId="0" applyNumberFormat="1" applyBorder="1" applyAlignment="1">
      <alignment horizontal="right"/>
    </xf>
    <xf numFmtId="0" fontId="0" fillId="0" borderId="1" xfId="0" applyFont="1" applyFill="1" applyBorder="1" applyAlignment="1"/>
    <xf numFmtId="1" fontId="0" fillId="0" borderId="1" xfId="0" applyNumberFormat="1" applyFill="1" applyBorder="1" applyAlignment="1">
      <alignment horizontal="right"/>
    </xf>
    <xf numFmtId="1" fontId="33" fillId="0" borderId="1" xfId="0" applyNumberFormat="1" applyFont="1" applyFill="1" applyBorder="1" applyAlignment="1">
      <alignment horizontal="right" vertical="center" wrapText="1"/>
    </xf>
    <xf numFmtId="1" fontId="0" fillId="0" borderId="1" xfId="0" applyNumberFormat="1" applyFont="1" applyBorder="1" applyAlignment="1">
      <alignment horizontal="right"/>
    </xf>
    <xf numFmtId="0" fontId="0" fillId="0" borderId="1" xfId="0" applyFont="1" applyBorder="1" applyAlignment="1"/>
    <xf numFmtId="1" fontId="0" fillId="0" borderId="1" xfId="0" applyNumberFormat="1" applyFont="1" applyFill="1" applyBorder="1" applyAlignment="1">
      <alignment horizontal="right"/>
    </xf>
    <xf numFmtId="0" fontId="0" fillId="0" borderId="1" xfId="0" applyFill="1" applyBorder="1" applyAlignment="1"/>
    <xf numFmtId="0" fontId="0" fillId="0" borderId="0" xfId="0" applyBorder="1"/>
    <xf numFmtId="1" fontId="0" fillId="0" borderId="1" xfId="0" applyNumberFormat="1" applyBorder="1" applyAlignment="1"/>
    <xf numFmtId="1" fontId="0" fillId="0" borderId="1" xfId="0" applyNumberFormat="1" applyBorder="1"/>
    <xf numFmtId="167" fontId="27" fillId="2" borderId="1" xfId="0" applyNumberFormat="1" applyFont="1" applyFill="1" applyBorder="1" applyAlignment="1">
      <alignment horizontal="center" vertical="center" wrapText="1"/>
    </xf>
    <xf numFmtId="167" fontId="23" fillId="0" borderId="1" xfId="615" applyNumberFormat="1" applyFont="1" applyFill="1" applyBorder="1" applyAlignment="1">
      <alignment horizontal="center" vertical="center" wrapText="1"/>
    </xf>
    <xf numFmtId="167" fontId="23" fillId="0" borderId="1" xfId="0" applyNumberFormat="1" applyFont="1" applyFill="1" applyBorder="1" applyAlignment="1">
      <alignment horizontal="center" vertical="center" wrapText="1"/>
    </xf>
    <xf numFmtId="167" fontId="23" fillId="0" borderId="1" xfId="0" applyNumberFormat="1" applyFont="1" applyBorder="1" applyAlignment="1">
      <alignment horizontal="center" vertical="center" wrapText="1"/>
    </xf>
    <xf numFmtId="0" fontId="0" fillId="0" borderId="30" xfId="0" applyFill="1" applyBorder="1"/>
    <xf numFmtId="0" fontId="23" fillId="0" borderId="1" xfId="615" applyNumberFormat="1" applyFont="1" applyFill="1" applyBorder="1" applyAlignment="1">
      <alignment horizontal="left" vertical="center" wrapText="1"/>
    </xf>
    <xf numFmtId="0" fontId="21" fillId="0" borderId="1" xfId="605" applyNumberFormat="1" applyFont="1" applyFill="1" applyBorder="1" applyAlignment="1">
      <alignment horizontal="left" vertical="center" wrapText="1"/>
    </xf>
    <xf numFmtId="0" fontId="23" fillId="0" borderId="1" xfId="605" applyNumberFormat="1" applyFont="1" applyFill="1" applyBorder="1" applyAlignment="1">
      <alignment horizontal="left" vertical="center" wrapText="1"/>
    </xf>
    <xf numFmtId="0" fontId="21" fillId="0" borderId="1" xfId="605" quotePrefix="1" applyNumberFormat="1" applyFont="1" applyFill="1" applyBorder="1" applyAlignment="1">
      <alignment horizontal="left" vertical="center" wrapText="1"/>
    </xf>
    <xf numFmtId="15" fontId="21" fillId="0" borderId="1" xfId="605" applyNumberFormat="1" applyFont="1" applyFill="1" applyBorder="1" applyAlignment="1">
      <alignment horizontal="left" vertical="center" wrapText="1"/>
    </xf>
    <xf numFmtId="164" fontId="21" fillId="0" borderId="1" xfId="605" applyNumberFormat="1" applyFont="1" applyFill="1" applyBorder="1" applyAlignment="1">
      <alignment horizontal="left" vertical="center" wrapText="1"/>
    </xf>
    <xf numFmtId="15" fontId="21" fillId="0" borderId="1" xfId="605" quotePrefix="1" applyNumberFormat="1" applyFont="1" applyFill="1" applyBorder="1" applyAlignment="1">
      <alignment horizontal="left" vertical="center" wrapText="1"/>
    </xf>
    <xf numFmtId="49" fontId="23" fillId="0" borderId="1" xfId="605" applyNumberFormat="1" applyFont="1" applyFill="1" applyBorder="1" applyAlignment="1">
      <alignment horizontal="left" vertical="center" wrapText="1"/>
    </xf>
    <xf numFmtId="49" fontId="23" fillId="0" borderId="1" xfId="615" applyNumberFormat="1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3" fillId="0" borderId="1" xfId="615" applyFont="1" applyFill="1" applyBorder="1" applyAlignment="1">
      <alignment horizontal="left" vertical="center" wrapText="1"/>
    </xf>
    <xf numFmtId="167" fontId="23" fillId="0" borderId="1" xfId="615" applyNumberFormat="1" applyFont="1" applyFill="1" applyBorder="1" applyAlignment="1">
      <alignment horizontal="left" vertical="center" wrapText="1"/>
    </xf>
    <xf numFmtId="0" fontId="23" fillId="27" borderId="1" xfId="615" applyNumberFormat="1" applyFont="1" applyBorder="1" applyAlignment="1">
      <alignment horizontal="left" vertical="center" wrapText="1"/>
    </xf>
    <xf numFmtId="0" fontId="23" fillId="27" borderId="1" xfId="615" applyFont="1" applyBorder="1" applyAlignment="1">
      <alignment horizontal="left" vertical="center" wrapText="1"/>
    </xf>
    <xf numFmtId="15" fontId="23" fillId="27" borderId="1" xfId="615" applyNumberFormat="1" applyFont="1" applyBorder="1" applyAlignment="1">
      <alignment horizontal="left" vertical="center" wrapText="1"/>
    </xf>
    <xf numFmtId="164" fontId="23" fillId="27" borderId="1" xfId="615" applyNumberFormat="1" applyFont="1" applyBorder="1" applyAlignment="1">
      <alignment horizontal="left" vertical="center" wrapText="1"/>
    </xf>
    <xf numFmtId="15" fontId="23" fillId="27" borderId="1" xfId="615" quotePrefix="1" applyNumberFormat="1" applyFont="1" applyBorder="1" applyAlignment="1">
      <alignment horizontal="left" vertical="center" wrapText="1"/>
    </xf>
    <xf numFmtId="165" fontId="23" fillId="27" borderId="1" xfId="615" applyNumberFormat="1" applyFont="1" applyBorder="1" applyAlignment="1" applyProtection="1">
      <alignment horizontal="left" vertical="center" wrapText="1"/>
    </xf>
    <xf numFmtId="49" fontId="23" fillId="27" borderId="1" xfId="615" applyNumberFormat="1" applyFont="1" applyBorder="1" applyAlignment="1">
      <alignment horizontal="left" vertical="center" wrapText="1"/>
    </xf>
    <xf numFmtId="0" fontId="0" fillId="27" borderId="1" xfId="615" applyNumberFormat="1" applyFont="1" applyBorder="1" applyAlignment="1">
      <alignment horizontal="left" vertical="center" wrapText="1"/>
    </xf>
    <xf numFmtId="0" fontId="2" fillId="0" borderId="0" xfId="1" applyNumberFormat="1"/>
    <xf numFmtId="0" fontId="40" fillId="0" borderId="1" xfId="0" applyFont="1" applyBorder="1" applyAlignment="1">
      <alignment horizontal="left"/>
    </xf>
    <xf numFmtId="0" fontId="1" fillId="0" borderId="38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left" vertical="center"/>
    </xf>
    <xf numFmtId="0" fontId="40" fillId="32" borderId="1" xfId="0" applyFont="1" applyFill="1" applyBorder="1" applyAlignment="1">
      <alignment horizontal="left" vertical="center"/>
    </xf>
    <xf numFmtId="0" fontId="1" fillId="32" borderId="1" xfId="0" applyFont="1" applyFill="1" applyBorder="1" applyAlignment="1">
      <alignment horizontal="left" vertical="center"/>
    </xf>
    <xf numFmtId="0" fontId="40" fillId="31" borderId="1" xfId="0" applyFont="1" applyFill="1" applyBorder="1" applyAlignment="1">
      <alignment horizontal="left" vertical="center"/>
    </xf>
    <xf numFmtId="0" fontId="40" fillId="0" borderId="1" xfId="621" applyNumberFormat="1" applyFont="1" applyBorder="1" applyAlignment="1">
      <alignment horizontal="left" vertical="center" wrapText="1"/>
    </xf>
    <xf numFmtId="44" fontId="40" fillId="0" borderId="1" xfId="622" applyFont="1" applyBorder="1" applyAlignment="1">
      <alignment horizontal="left" vertical="center" wrapText="1"/>
    </xf>
    <xf numFmtId="49" fontId="40" fillId="0" borderId="38" xfId="620" applyNumberFormat="1" applyFont="1" applyFill="1" applyBorder="1" applyAlignment="1">
      <alignment horizontal="left" vertical="center" wrapText="1"/>
    </xf>
    <xf numFmtId="0" fontId="40" fillId="0" borderId="1" xfId="621" applyFont="1" applyBorder="1" applyAlignment="1">
      <alignment horizontal="left" vertical="center" wrapText="1"/>
    </xf>
    <xf numFmtId="49" fontId="40" fillId="0" borderId="1" xfId="622" applyNumberFormat="1" applyFont="1" applyFill="1" applyBorder="1" applyAlignment="1">
      <alignment horizontal="left" vertical="center" wrapText="1"/>
    </xf>
    <xf numFmtId="0" fontId="40" fillId="0" borderId="38" xfId="620" applyFont="1" applyFill="1" applyBorder="1" applyAlignment="1">
      <alignment horizontal="left" vertical="center" wrapText="1"/>
    </xf>
    <xf numFmtId="49" fontId="40" fillId="0" borderId="1" xfId="620" applyNumberFormat="1" applyFont="1" applyFill="1" applyBorder="1" applyAlignment="1">
      <alignment horizontal="left" vertical="center" wrapText="1"/>
    </xf>
    <xf numFmtId="0" fontId="40" fillId="0" borderId="1" xfId="621" applyFont="1" applyFill="1" applyBorder="1" applyAlignment="1">
      <alignment horizontal="left" vertical="center" wrapText="1"/>
    </xf>
    <xf numFmtId="0" fontId="40" fillId="0" borderId="1" xfId="620" applyFont="1" applyFill="1" applyBorder="1" applyAlignment="1">
      <alignment horizontal="left" vertical="center" wrapText="1"/>
    </xf>
    <xf numFmtId="0" fontId="40" fillId="0" borderId="1" xfId="622" applyNumberFormat="1" applyFont="1" applyBorder="1" applyAlignment="1">
      <alignment horizontal="left" vertical="center" wrapText="1"/>
    </xf>
    <xf numFmtId="49" fontId="40" fillId="0" borderId="1" xfId="621" applyNumberFormat="1" applyFont="1" applyBorder="1" applyAlignment="1">
      <alignment horizontal="left" vertical="center" wrapText="1"/>
    </xf>
    <xf numFmtId="0" fontId="1" fillId="0" borderId="1" xfId="620" applyFont="1" applyFill="1" applyBorder="1" applyAlignment="1">
      <alignment horizontal="left" vertical="center" wrapText="1"/>
    </xf>
    <xf numFmtId="44" fontId="40" fillId="0" borderId="1" xfId="622" applyFont="1" applyBorder="1" applyAlignment="1">
      <alignment horizontal="left" wrapText="1"/>
    </xf>
    <xf numFmtId="0" fontId="33" fillId="31" borderId="1" xfId="0" applyFont="1" applyFill="1" applyBorder="1" applyAlignment="1">
      <alignment horizontal="left" vertical="center"/>
    </xf>
    <xf numFmtId="0" fontId="0" fillId="0" borderId="1" xfId="0" applyBorder="1"/>
    <xf numFmtId="0" fontId="0" fillId="31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left" vertical="center" wrapText="1"/>
    </xf>
    <xf numFmtId="15" fontId="23" fillId="27" borderId="30" xfId="615" applyNumberFormat="1" applyFont="1" applyBorder="1" applyAlignment="1">
      <alignment horizontal="center" vertical="center" wrapText="1"/>
    </xf>
    <xf numFmtId="164" fontId="23" fillId="27" borderId="12" xfId="615" applyNumberFormat="1" applyFont="1" applyBorder="1" applyAlignment="1">
      <alignment horizontal="center" vertical="center" wrapText="1"/>
    </xf>
    <xf numFmtId="164" fontId="23" fillId="27" borderId="30" xfId="615" applyNumberFormat="1" applyFont="1" applyBorder="1" applyAlignment="1">
      <alignment horizontal="center" vertical="center" wrapText="1"/>
    </xf>
    <xf numFmtId="164" fontId="23" fillId="27" borderId="13" xfId="615" applyNumberFormat="1" applyFont="1" applyBorder="1" applyAlignment="1">
      <alignment horizontal="center" vertical="center" wrapText="1"/>
    </xf>
    <xf numFmtId="0" fontId="23" fillId="27" borderId="13" xfId="615" applyFont="1" applyBorder="1" applyAlignment="1">
      <alignment horizontal="center" vertical="center" wrapText="1"/>
    </xf>
    <xf numFmtId="0" fontId="23" fillId="27" borderId="1" xfId="615" applyFont="1" applyBorder="1" applyAlignment="1">
      <alignment horizontal="center" vertical="center" wrapText="1"/>
    </xf>
    <xf numFmtId="0" fontId="1" fillId="27" borderId="1" xfId="615" applyBorder="1" applyAlignment="1">
      <alignment horizontal="center" vertical="center" wrapText="1"/>
    </xf>
    <xf numFmtId="0" fontId="23" fillId="27" borderId="13" xfId="615" applyNumberFormat="1" applyFont="1" applyBorder="1" applyAlignment="1" applyProtection="1">
      <alignment horizontal="center" vertical="center" wrapText="1"/>
    </xf>
    <xf numFmtId="15" fontId="23" fillId="27" borderId="13" xfId="615" quotePrefix="1" applyNumberFormat="1" applyFont="1" applyBorder="1" applyAlignment="1">
      <alignment horizontal="center" vertical="center" wrapText="1"/>
    </xf>
    <xf numFmtId="165" fontId="23" fillId="27" borderId="13" xfId="615" applyNumberFormat="1" applyFont="1" applyBorder="1" applyAlignment="1" applyProtection="1">
      <alignment horizontal="center" vertical="center" wrapText="1"/>
    </xf>
    <xf numFmtId="0" fontId="2" fillId="0" borderId="0" xfId="1" applyNumberFormat="1" applyAlignment="1"/>
    <xf numFmtId="0" fontId="23" fillId="27" borderId="12" xfId="615" applyNumberFormat="1" applyFont="1" applyBorder="1" applyAlignment="1">
      <alignment horizontal="center" vertical="center"/>
    </xf>
    <xf numFmtId="0" fontId="23" fillId="27" borderId="1" xfId="615" applyFont="1" applyBorder="1" applyAlignment="1">
      <alignment horizontal="center" vertical="center"/>
    </xf>
    <xf numFmtId="0" fontId="23" fillId="0" borderId="1" xfId="605" applyNumberFormat="1" applyFont="1" applyFill="1" applyBorder="1" applyAlignment="1">
      <alignment horizontal="center" vertical="center"/>
    </xf>
    <xf numFmtId="0" fontId="23" fillId="27" borderId="1" xfId="615" applyNumberFormat="1" applyFont="1" applyBorder="1" applyAlignment="1">
      <alignment horizontal="center" vertical="center"/>
    </xf>
    <xf numFmtId="0" fontId="23" fillId="27" borderId="30" xfId="615" applyNumberFormat="1" applyFont="1" applyBorder="1" applyAlignment="1">
      <alignment horizontal="center" vertical="center"/>
    </xf>
    <xf numFmtId="0" fontId="23" fillId="27" borderId="13" xfId="615" applyNumberFormat="1" applyFont="1" applyBorder="1" applyAlignment="1">
      <alignment horizontal="center" vertical="center"/>
    </xf>
    <xf numFmtId="15" fontId="23" fillId="27" borderId="12" xfId="615" applyNumberFormat="1" applyFont="1" applyBorder="1" applyAlignment="1">
      <alignment horizontal="center" vertical="center"/>
    </xf>
    <xf numFmtId="15" fontId="23" fillId="27" borderId="12" xfId="615" quotePrefix="1" applyNumberFormat="1" applyFont="1" applyBorder="1" applyAlignment="1">
      <alignment horizontal="center" vertical="center"/>
    </xf>
    <xf numFmtId="165" fontId="23" fillId="27" borderId="12" xfId="615" applyNumberFormat="1" applyFont="1" applyBorder="1" applyAlignment="1" applyProtection="1">
      <alignment horizontal="center" vertical="center"/>
    </xf>
    <xf numFmtId="164" fontId="23" fillId="27" borderId="12" xfId="615" applyNumberFormat="1" applyFont="1" applyBorder="1" applyAlignment="1">
      <alignment horizontal="center" vertical="center"/>
    </xf>
    <xf numFmtId="0" fontId="23" fillId="27" borderId="12" xfId="615" applyNumberFormat="1" applyFont="1" applyBorder="1" applyAlignment="1" applyProtection="1">
      <alignment horizontal="center" vertical="center"/>
    </xf>
    <xf numFmtId="0" fontId="23" fillId="27" borderId="12" xfId="615" applyFont="1" applyBorder="1" applyAlignment="1">
      <alignment horizontal="center" vertical="center"/>
    </xf>
    <xf numFmtId="49" fontId="23" fillId="27" borderId="1" xfId="615" applyNumberFormat="1" applyFont="1" applyBorder="1" applyAlignment="1">
      <alignment horizontal="center" vertical="center" shrinkToFit="1"/>
    </xf>
    <xf numFmtId="49" fontId="21" fillId="25" borderId="1" xfId="343" applyNumberFormat="1" applyFont="1" applyFill="1" applyBorder="1" applyAlignment="1">
      <alignment horizontal="center" vertical="center"/>
    </xf>
    <xf numFmtId="49" fontId="23" fillId="27" borderId="1" xfId="615" applyNumberFormat="1" applyFont="1" applyBorder="1" applyAlignment="1">
      <alignment horizontal="center" vertical="center"/>
    </xf>
    <xf numFmtId="14" fontId="23" fillId="27" borderId="1" xfId="615" applyNumberFormat="1" applyFont="1" applyBorder="1" applyAlignment="1">
      <alignment horizontal="center" vertical="center"/>
    </xf>
    <xf numFmtId="0" fontId="0" fillId="27" borderId="1" xfId="615" applyNumberFormat="1" applyFont="1" applyBorder="1" applyAlignment="1">
      <alignment horizontal="center" vertical="center"/>
    </xf>
    <xf numFmtId="15" fontId="23" fillId="27" borderId="30" xfId="615" applyNumberFormat="1" applyFont="1" applyBorder="1" applyAlignment="1">
      <alignment horizontal="center" vertical="center"/>
    </xf>
    <xf numFmtId="15" fontId="23" fillId="27" borderId="30" xfId="615" quotePrefix="1" applyNumberFormat="1" applyFont="1" applyBorder="1" applyAlignment="1">
      <alignment horizontal="center" vertical="center"/>
    </xf>
    <xf numFmtId="165" fontId="23" fillId="27" borderId="30" xfId="615" applyNumberFormat="1" applyFont="1" applyBorder="1" applyAlignment="1" applyProtection="1">
      <alignment horizontal="center" vertical="center"/>
    </xf>
    <xf numFmtId="164" fontId="23" fillId="27" borderId="30" xfId="615" applyNumberFormat="1" applyFont="1" applyBorder="1" applyAlignment="1">
      <alignment horizontal="center" vertical="center"/>
    </xf>
    <xf numFmtId="0" fontId="23" fillId="27" borderId="30" xfId="615" applyNumberFormat="1" applyFont="1" applyBorder="1" applyAlignment="1" applyProtection="1">
      <alignment horizontal="center" vertical="center"/>
    </xf>
    <xf numFmtId="0" fontId="23" fillId="27" borderId="30" xfId="615" applyFont="1" applyBorder="1" applyAlignment="1">
      <alignment horizontal="center" vertical="center"/>
    </xf>
    <xf numFmtId="0" fontId="45" fillId="0" borderId="1" xfId="0" applyFont="1" applyFill="1" applyBorder="1" applyAlignment="1"/>
    <xf numFmtId="1" fontId="45" fillId="0" borderId="1" xfId="0" applyNumberFormat="1" applyFont="1" applyBorder="1"/>
    <xf numFmtId="49" fontId="45" fillId="0" borderId="1" xfId="0" applyNumberFormat="1" applyFont="1" applyBorder="1" applyAlignment="1">
      <alignment horizontal="right"/>
    </xf>
    <xf numFmtId="164" fontId="45" fillId="0" borderId="1" xfId="0" applyNumberFormat="1" applyFont="1" applyBorder="1"/>
    <xf numFmtId="0" fontId="45" fillId="0" borderId="1" xfId="0" applyFont="1" applyBorder="1" applyAlignment="1">
      <alignment horizontal="center"/>
    </xf>
    <xf numFmtId="0" fontId="45" fillId="0" borderId="1" xfId="0" applyFont="1" applyBorder="1"/>
    <xf numFmtId="0" fontId="45" fillId="0" borderId="1" xfId="0" applyFont="1" applyFill="1" applyBorder="1"/>
    <xf numFmtId="0" fontId="46" fillId="0" borderId="1" xfId="0" applyFont="1" applyBorder="1" applyAlignment="1">
      <alignment horizontal="center" vertical="center" wrapText="1"/>
    </xf>
    <xf numFmtId="0" fontId="47" fillId="33" borderId="1" xfId="0" applyFont="1" applyFill="1" applyBorder="1" applyAlignment="1">
      <alignment vertical="center"/>
    </xf>
    <xf numFmtId="0" fontId="47" fillId="33" borderId="1" xfId="0" applyFont="1" applyFill="1" applyBorder="1" applyAlignment="1">
      <alignment vertical="center" wrapText="1"/>
    </xf>
    <xf numFmtId="0" fontId="21" fillId="24" borderId="1" xfId="343" applyNumberFormat="1" applyFont="1" applyBorder="1" applyAlignment="1">
      <alignment horizontal="center" vertical="center" wrapText="1"/>
    </xf>
    <xf numFmtId="15" fontId="21" fillId="24" borderId="1" xfId="343" applyNumberFormat="1" applyFont="1" applyBorder="1" applyAlignment="1">
      <alignment horizontal="center" vertical="center" wrapText="1"/>
    </xf>
    <xf numFmtId="164" fontId="21" fillId="24" borderId="1" xfId="343" applyNumberFormat="1" applyFont="1" applyBorder="1" applyAlignment="1">
      <alignment horizontal="center" vertical="center" wrapText="1"/>
    </xf>
    <xf numFmtId="0" fontId="23" fillId="27" borderId="1" xfId="615" applyNumberFormat="1" applyFont="1" applyBorder="1" applyAlignment="1">
      <alignment horizontal="center" vertical="center" wrapText="1"/>
    </xf>
    <xf numFmtId="15" fontId="23" fillId="27" borderId="1" xfId="615" applyNumberFormat="1" applyFont="1" applyBorder="1" applyAlignment="1">
      <alignment horizontal="center" vertical="center" wrapText="1"/>
    </xf>
    <xf numFmtId="164" fontId="1" fillId="27" borderId="1" xfId="615" applyNumberFormat="1" applyBorder="1" applyAlignment="1">
      <alignment horizontal="center" vertical="center" wrapText="1"/>
    </xf>
    <xf numFmtId="0" fontId="1" fillId="27" borderId="1" xfId="615" applyNumberFormat="1" applyBorder="1" applyAlignment="1">
      <alignment horizontal="center" vertical="center" wrapText="1"/>
    </xf>
    <xf numFmtId="15" fontId="1" fillId="27" borderId="1" xfId="615" applyNumberFormat="1" applyBorder="1" applyAlignment="1">
      <alignment horizontal="center" vertical="center" wrapText="1"/>
    </xf>
    <xf numFmtId="0" fontId="23" fillId="27" borderId="13" xfId="615" applyNumberFormat="1" applyFont="1" applyBorder="1" applyAlignment="1">
      <alignment horizontal="center" vertical="center" wrapText="1"/>
    </xf>
    <xf numFmtId="15" fontId="23" fillId="27" borderId="12" xfId="615" applyNumberFormat="1" applyFont="1" applyBorder="1" applyAlignment="1">
      <alignment horizontal="center" vertical="center" wrapText="1"/>
    </xf>
    <xf numFmtId="15" fontId="23" fillId="27" borderId="13" xfId="615" applyNumberFormat="1" applyFont="1" applyBorder="1" applyAlignment="1">
      <alignment horizontal="center" vertical="center" wrapText="1"/>
    </xf>
    <xf numFmtId="164" fontId="23" fillId="27" borderId="1" xfId="615" applyNumberFormat="1" applyFont="1" applyBorder="1" applyAlignment="1">
      <alignment horizontal="center" vertical="center" wrapText="1"/>
    </xf>
    <xf numFmtId="15" fontId="21" fillId="24" borderId="1" xfId="605" quotePrefix="1" applyNumberFormat="1" applyFont="1" applyBorder="1" applyAlignment="1">
      <alignment horizontal="center" vertical="center" wrapText="1"/>
    </xf>
    <xf numFmtId="164" fontId="21" fillId="24" borderId="1" xfId="605" applyNumberFormat="1" applyFont="1" applyBorder="1" applyAlignment="1">
      <alignment horizontal="center" vertical="center" wrapText="1"/>
    </xf>
    <xf numFmtId="15" fontId="1" fillId="27" borderId="1" xfId="615" quotePrefix="1" applyNumberFormat="1" applyBorder="1" applyAlignment="1">
      <alignment horizontal="center" vertical="center" wrapText="1"/>
    </xf>
    <xf numFmtId="0" fontId="23" fillId="27" borderId="1" xfId="615" applyNumberFormat="1" applyFont="1" applyBorder="1" applyAlignment="1" applyProtection="1">
      <alignment horizontal="center" vertical="center" wrapText="1"/>
    </xf>
    <xf numFmtId="165" fontId="23" fillId="27" borderId="1" xfId="615" applyNumberFormat="1" applyFont="1" applyBorder="1" applyAlignment="1" applyProtection="1">
      <alignment horizontal="center" vertical="center" wrapText="1"/>
    </xf>
    <xf numFmtId="0" fontId="23" fillId="24" borderId="1" xfId="605" applyNumberFormat="1" applyFont="1" applyBorder="1" applyAlignment="1">
      <alignment horizontal="center" vertical="center" wrapText="1"/>
    </xf>
    <xf numFmtId="15" fontId="21" fillId="24" borderId="1" xfId="343" quotePrefix="1" applyNumberFormat="1" applyFont="1" applyBorder="1" applyAlignment="1">
      <alignment horizontal="center" vertical="center" wrapText="1"/>
    </xf>
    <xf numFmtId="0" fontId="23" fillId="27" borderId="1" xfId="615" applyFont="1" applyBorder="1" applyAlignment="1">
      <alignment horizontal="center" vertical="center" wrapText="1"/>
    </xf>
    <xf numFmtId="0" fontId="1" fillId="27" borderId="1" xfId="615" applyBorder="1" applyAlignment="1">
      <alignment horizontal="center" vertical="center" wrapText="1"/>
    </xf>
    <xf numFmtId="0" fontId="21" fillId="24" borderId="12" xfId="343" applyNumberFormat="1" applyFont="1" applyBorder="1" applyAlignment="1">
      <alignment horizontal="center" vertical="center" wrapText="1"/>
    </xf>
    <xf numFmtId="0" fontId="21" fillId="24" borderId="1" xfId="605" applyNumberFormat="1" applyFont="1" applyBorder="1" applyAlignment="1">
      <alignment horizontal="center" vertical="center" wrapText="1"/>
    </xf>
    <xf numFmtId="15" fontId="23" fillId="27" borderId="1" xfId="615" quotePrefix="1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" fontId="41" fillId="30" borderId="1" xfId="619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40" fillId="0" borderId="1" xfId="219" applyNumberFormat="1" applyFont="1" applyBorder="1" applyAlignment="1">
      <alignment horizontal="center"/>
    </xf>
    <xf numFmtId="0" fontId="40" fillId="0" borderId="1" xfId="621" applyNumberFormat="1" applyFont="1" applyBorder="1" applyAlignment="1">
      <alignment horizontal="center" vertical="center" wrapText="1"/>
    </xf>
    <xf numFmtId="0" fontId="40" fillId="0" borderId="1" xfId="621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1" fontId="40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/>
    </xf>
    <xf numFmtId="1" fontId="40" fillId="0" borderId="1" xfId="219" quotePrefix="1" applyNumberFormat="1" applyFont="1" applyBorder="1" applyAlignment="1">
      <alignment horizontal="center"/>
    </xf>
    <xf numFmtId="1" fontId="1" fillId="0" borderId="1" xfId="0" quotePrefix="1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" fontId="40" fillId="31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0" fontId="40" fillId="0" borderId="1" xfId="621" quotePrefix="1" applyNumberFormat="1" applyFont="1" applyFill="1" applyBorder="1" applyAlignment="1">
      <alignment horizontal="center" vertical="center" wrapText="1"/>
    </xf>
    <xf numFmtId="0" fontId="40" fillId="0" borderId="1" xfId="621" quotePrefix="1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  <xf numFmtId="0" fontId="40" fillId="32" borderId="1" xfId="0" applyFont="1" applyFill="1" applyBorder="1" applyAlignment="1">
      <alignment horizontal="center" vertical="center"/>
    </xf>
    <xf numFmtId="0" fontId="40" fillId="31" borderId="1" xfId="0" applyFont="1" applyFill="1" applyBorder="1" applyAlignment="1">
      <alignment horizontal="center" vertical="center"/>
    </xf>
    <xf numFmtId="0" fontId="33" fillId="31" borderId="1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left"/>
    </xf>
    <xf numFmtId="0" fontId="48" fillId="0" borderId="0" xfId="0" applyFont="1"/>
    <xf numFmtId="0" fontId="49" fillId="34" borderId="45" xfId="0" applyFont="1" applyFill="1" applyBorder="1" applyAlignment="1">
      <alignment horizontal="center" wrapText="1" readingOrder="1"/>
    </xf>
    <xf numFmtId="0" fontId="49" fillId="34" borderId="45" xfId="0" applyFont="1" applyFill="1" applyBorder="1" applyAlignment="1">
      <alignment horizontal="center" vertical="center" wrapText="1" readingOrder="1"/>
    </xf>
    <xf numFmtId="0" fontId="49" fillId="35" borderId="46" xfId="0" applyFont="1" applyFill="1" applyBorder="1" applyAlignment="1">
      <alignment horizontal="center" wrapText="1" readingOrder="1"/>
    </xf>
    <xf numFmtId="0" fontId="49" fillId="35" borderId="46" xfId="0" applyFont="1" applyFill="1" applyBorder="1" applyAlignment="1">
      <alignment horizontal="center" vertical="center" wrapText="1" readingOrder="1"/>
    </xf>
    <xf numFmtId="0" fontId="49" fillId="36" borderId="47" xfId="0" applyFont="1" applyFill="1" applyBorder="1" applyAlignment="1">
      <alignment horizontal="center" wrapText="1" readingOrder="1"/>
    </xf>
    <xf numFmtId="0" fontId="49" fillId="36" borderId="47" xfId="0" applyFont="1" applyFill="1" applyBorder="1" applyAlignment="1">
      <alignment horizontal="center" vertical="center" wrapText="1" readingOrder="1"/>
    </xf>
    <xf numFmtId="0" fontId="49" fillId="35" borderId="47" xfId="0" applyFont="1" applyFill="1" applyBorder="1" applyAlignment="1">
      <alignment horizontal="center" wrapText="1" readingOrder="1"/>
    </xf>
    <xf numFmtId="0" fontId="49" fillId="35" borderId="47" xfId="0" applyFont="1" applyFill="1" applyBorder="1" applyAlignment="1">
      <alignment horizontal="center" vertical="center" wrapText="1" readingOrder="1"/>
    </xf>
    <xf numFmtId="0" fontId="29" fillId="0" borderId="0" xfId="0" applyFont="1" applyAlignment="1">
      <alignment horizontal="center" vertical="center" wrapText="1"/>
    </xf>
    <xf numFmtId="0" fontId="29" fillId="0" borderId="41" xfId="0" applyFont="1" applyBorder="1" applyAlignment="1">
      <alignment horizontal="center" vertical="center" wrapText="1"/>
    </xf>
    <xf numFmtId="0" fontId="38" fillId="0" borderId="31" xfId="0" applyFont="1" applyBorder="1" applyAlignment="1">
      <alignment horizontal="center"/>
    </xf>
    <xf numFmtId="0" fontId="38" fillId="0" borderId="32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7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3" fillId="24" borderId="12" xfId="343" applyNumberFormat="1" applyFont="1" applyBorder="1" applyAlignment="1">
      <alignment horizontal="center" vertical="center" wrapText="1"/>
    </xf>
    <xf numFmtId="0" fontId="23" fillId="24" borderId="30" xfId="343" applyNumberFormat="1" applyFont="1" applyBorder="1" applyAlignment="1">
      <alignment horizontal="center" vertical="center" wrapText="1"/>
    </xf>
    <xf numFmtId="0" fontId="23" fillId="24" borderId="13" xfId="343" applyNumberFormat="1" applyFont="1" applyBorder="1" applyAlignment="1">
      <alignment horizontal="center" vertical="center" wrapText="1"/>
    </xf>
    <xf numFmtId="0" fontId="21" fillId="24" borderId="1" xfId="343" applyNumberFormat="1" applyFont="1" applyBorder="1" applyAlignment="1">
      <alignment horizontal="center" vertical="center" wrapText="1"/>
    </xf>
    <xf numFmtId="15" fontId="21" fillId="24" borderId="1" xfId="343" applyNumberFormat="1" applyFont="1" applyBorder="1" applyAlignment="1">
      <alignment horizontal="center" vertical="center" wrapText="1"/>
    </xf>
    <xf numFmtId="164" fontId="21" fillId="24" borderId="1" xfId="343" applyNumberFormat="1" applyFont="1" applyBorder="1" applyAlignment="1">
      <alignment horizontal="center" vertical="center" wrapText="1"/>
    </xf>
    <xf numFmtId="0" fontId="23" fillId="27" borderId="1" xfId="615" applyNumberFormat="1" applyFont="1" applyBorder="1" applyAlignment="1">
      <alignment horizontal="center" vertical="center" wrapText="1"/>
    </xf>
    <xf numFmtId="15" fontId="23" fillId="27" borderId="1" xfId="615" applyNumberFormat="1" applyFont="1" applyBorder="1" applyAlignment="1">
      <alignment horizontal="center" vertical="center" wrapText="1"/>
    </xf>
    <xf numFmtId="0" fontId="1" fillId="27" borderId="12" xfId="615" applyNumberFormat="1" applyBorder="1" applyAlignment="1">
      <alignment horizontal="center" vertical="center" wrapText="1"/>
    </xf>
    <xf numFmtId="0" fontId="1" fillId="27" borderId="30" xfId="615" applyNumberFormat="1" applyBorder="1" applyAlignment="1">
      <alignment horizontal="center" vertical="center" wrapText="1"/>
    </xf>
    <xf numFmtId="0" fontId="1" fillId="27" borderId="13" xfId="615" applyNumberFormat="1" applyBorder="1" applyAlignment="1">
      <alignment horizontal="center" vertical="center" wrapText="1"/>
    </xf>
    <xf numFmtId="15" fontId="1" fillId="27" borderId="12" xfId="615" applyNumberFormat="1" applyBorder="1" applyAlignment="1">
      <alignment horizontal="center" vertical="center" wrapText="1"/>
    </xf>
    <xf numFmtId="15" fontId="1" fillId="27" borderId="30" xfId="615" applyNumberFormat="1" applyBorder="1" applyAlignment="1">
      <alignment horizontal="center" vertical="center" wrapText="1"/>
    </xf>
    <xf numFmtId="15" fontId="1" fillId="27" borderId="13" xfId="615" applyNumberFormat="1" applyBorder="1" applyAlignment="1">
      <alignment horizontal="center" vertical="center" wrapText="1"/>
    </xf>
    <xf numFmtId="164" fontId="1" fillId="27" borderId="1" xfId="615" applyNumberFormat="1" applyBorder="1" applyAlignment="1">
      <alignment horizontal="center" vertical="center" wrapText="1"/>
    </xf>
    <xf numFmtId="0" fontId="1" fillId="27" borderId="1" xfId="615" applyNumberFormat="1" applyBorder="1" applyAlignment="1">
      <alignment horizontal="center" vertical="center" wrapText="1"/>
    </xf>
    <xf numFmtId="15" fontId="1" fillId="27" borderId="1" xfId="615" applyNumberFormat="1" applyBorder="1" applyAlignment="1">
      <alignment horizontal="center" vertical="center" wrapText="1"/>
    </xf>
    <xf numFmtId="0" fontId="23" fillId="27" borderId="12" xfId="615" applyNumberFormat="1" applyFont="1" applyBorder="1" applyAlignment="1">
      <alignment horizontal="center" vertical="center" wrapText="1"/>
    </xf>
    <xf numFmtId="0" fontId="23" fillId="27" borderId="13" xfId="615" applyNumberFormat="1" applyFont="1" applyBorder="1" applyAlignment="1">
      <alignment horizontal="center" vertical="center" wrapText="1"/>
    </xf>
    <xf numFmtId="15" fontId="23" fillId="27" borderId="12" xfId="615" applyNumberFormat="1" applyFont="1" applyBorder="1" applyAlignment="1">
      <alignment horizontal="center" vertical="center" wrapText="1"/>
    </xf>
    <xf numFmtId="15" fontId="23" fillId="27" borderId="13" xfId="615" applyNumberFormat="1" applyFont="1" applyBorder="1" applyAlignment="1">
      <alignment horizontal="center" vertical="center" wrapText="1"/>
    </xf>
    <xf numFmtId="164" fontId="23" fillId="27" borderId="1" xfId="615" applyNumberFormat="1" applyFont="1" applyBorder="1" applyAlignment="1">
      <alignment horizontal="center" vertical="center" wrapText="1"/>
    </xf>
    <xf numFmtId="15" fontId="21" fillId="24" borderId="12" xfId="343" applyNumberFormat="1" applyFont="1" applyBorder="1" applyAlignment="1">
      <alignment horizontal="center" vertical="center" wrapText="1"/>
    </xf>
    <xf numFmtId="15" fontId="21" fillId="24" borderId="13" xfId="343" applyNumberFormat="1" applyFont="1" applyBorder="1" applyAlignment="1">
      <alignment horizontal="center" vertical="center" wrapText="1"/>
    </xf>
    <xf numFmtId="164" fontId="21" fillId="24" borderId="12" xfId="343" applyFont="1" applyBorder="1" applyAlignment="1">
      <alignment horizontal="center" vertical="center" wrapText="1"/>
    </xf>
    <xf numFmtId="164" fontId="21" fillId="24" borderId="13" xfId="343" applyFont="1" applyBorder="1" applyAlignment="1">
      <alignment horizontal="center" vertical="center" wrapText="1"/>
    </xf>
    <xf numFmtId="15" fontId="21" fillId="24" borderId="1" xfId="605" quotePrefix="1" applyNumberFormat="1" applyFont="1" applyBorder="1" applyAlignment="1">
      <alignment horizontal="center" vertical="center" wrapText="1"/>
    </xf>
    <xf numFmtId="164" fontId="21" fillId="24" borderId="1" xfId="605" applyNumberFormat="1" applyFont="1" applyBorder="1" applyAlignment="1">
      <alignment horizontal="center" vertical="center" wrapText="1"/>
    </xf>
    <xf numFmtId="15" fontId="1" fillId="27" borderId="1" xfId="615" quotePrefix="1" applyNumberFormat="1" applyBorder="1" applyAlignment="1">
      <alignment horizontal="center" vertical="center" wrapText="1"/>
    </xf>
    <xf numFmtId="0" fontId="1" fillId="27" borderId="1" xfId="615" applyNumberFormat="1" applyBorder="1" applyAlignment="1" applyProtection="1">
      <alignment horizontal="center" vertical="center" wrapText="1"/>
    </xf>
    <xf numFmtId="0" fontId="23" fillId="27" borderId="1" xfId="615" applyNumberFormat="1" applyFont="1" applyBorder="1" applyAlignment="1" applyProtection="1">
      <alignment horizontal="center" vertical="center" wrapText="1"/>
    </xf>
    <xf numFmtId="165" fontId="23" fillId="27" borderId="1" xfId="615" applyNumberFormat="1" applyFont="1" applyBorder="1" applyAlignment="1" applyProtection="1">
      <alignment horizontal="center" vertical="center" wrapText="1"/>
    </xf>
    <xf numFmtId="0" fontId="23" fillId="24" borderId="1" xfId="605" applyNumberFormat="1" applyFont="1" applyBorder="1" applyAlignment="1">
      <alignment horizontal="center" vertical="center" wrapText="1"/>
    </xf>
    <xf numFmtId="15" fontId="21" fillId="24" borderId="1" xfId="343" quotePrefix="1" applyNumberFormat="1" applyFont="1" applyBorder="1" applyAlignment="1">
      <alignment horizontal="center" vertical="center" wrapText="1"/>
    </xf>
    <xf numFmtId="165" fontId="1" fillId="27" borderId="1" xfId="615" applyNumberFormat="1" applyBorder="1" applyAlignment="1" applyProtection="1">
      <alignment horizontal="center" vertical="center" wrapText="1"/>
    </xf>
    <xf numFmtId="0" fontId="23" fillId="27" borderId="1" xfId="615" applyFont="1" applyBorder="1" applyAlignment="1">
      <alignment horizontal="center" vertical="center" wrapText="1"/>
    </xf>
    <xf numFmtId="0" fontId="1" fillId="27" borderId="1" xfId="615" applyBorder="1" applyAlignment="1">
      <alignment horizontal="center" vertical="center" wrapText="1"/>
    </xf>
    <xf numFmtId="0" fontId="21" fillId="24" borderId="12" xfId="343" applyNumberFormat="1" applyFont="1" applyBorder="1" applyAlignment="1">
      <alignment horizontal="center" vertical="center" wrapText="1"/>
    </xf>
    <xf numFmtId="0" fontId="21" fillId="24" borderId="13" xfId="343" applyNumberFormat="1" applyFont="1" applyBorder="1" applyAlignment="1">
      <alignment horizontal="center" vertical="center" wrapText="1"/>
    </xf>
    <xf numFmtId="164" fontId="21" fillId="24" borderId="30" xfId="343" applyFont="1" applyBorder="1" applyAlignment="1">
      <alignment horizontal="center" vertical="center" wrapText="1"/>
    </xf>
    <xf numFmtId="0" fontId="21" fillId="24" borderId="30" xfId="343" applyNumberFormat="1" applyFont="1" applyBorder="1" applyAlignment="1">
      <alignment horizontal="center" vertical="center" wrapText="1"/>
    </xf>
    <xf numFmtId="0" fontId="21" fillId="24" borderId="1" xfId="605" applyNumberFormat="1" applyFont="1" applyBorder="1" applyAlignment="1">
      <alignment horizontal="center" vertical="center" wrapText="1"/>
    </xf>
    <xf numFmtId="165" fontId="25" fillId="24" borderId="12" xfId="343" applyNumberFormat="1" applyFont="1" applyBorder="1" applyAlignment="1" applyProtection="1">
      <alignment horizontal="center" vertical="center" wrapText="1"/>
    </xf>
    <xf numFmtId="165" fontId="25" fillId="24" borderId="13" xfId="343" applyNumberFormat="1" applyFont="1" applyBorder="1" applyAlignment="1" applyProtection="1">
      <alignment horizontal="center" vertical="center" wrapText="1"/>
    </xf>
    <xf numFmtId="15" fontId="21" fillId="24" borderId="30" xfId="343" applyNumberFormat="1" applyFont="1" applyBorder="1" applyAlignment="1">
      <alignment horizontal="center" vertical="center" wrapText="1"/>
    </xf>
    <xf numFmtId="15" fontId="21" fillId="24" borderId="12" xfId="343" quotePrefix="1" applyNumberFormat="1" applyFont="1" applyBorder="1" applyAlignment="1">
      <alignment horizontal="center" vertical="center" wrapText="1"/>
    </xf>
    <xf numFmtId="15" fontId="21" fillId="24" borderId="30" xfId="343" quotePrefix="1" applyNumberFormat="1" applyFont="1" applyBorder="1" applyAlignment="1">
      <alignment horizontal="center" vertical="center" wrapText="1"/>
    </xf>
    <xf numFmtId="15" fontId="21" fillId="24" borderId="13" xfId="343" quotePrefix="1" applyNumberFormat="1" applyFont="1" applyBorder="1" applyAlignment="1">
      <alignment horizontal="center" vertical="center" wrapText="1"/>
    </xf>
    <xf numFmtId="165" fontId="25" fillId="24" borderId="30" xfId="343" applyNumberFormat="1" applyFont="1" applyBorder="1" applyAlignment="1" applyProtection="1">
      <alignment horizontal="center" vertical="center" wrapText="1"/>
    </xf>
    <xf numFmtId="15" fontId="21" fillId="24" borderId="12" xfId="605" applyNumberFormat="1" applyFont="1" applyBorder="1" applyAlignment="1">
      <alignment horizontal="center" vertical="center" wrapText="1"/>
    </xf>
    <xf numFmtId="15" fontId="21" fillId="24" borderId="13" xfId="605" applyNumberFormat="1" applyFont="1" applyBorder="1" applyAlignment="1">
      <alignment horizontal="center" vertical="center" wrapText="1"/>
    </xf>
    <xf numFmtId="15" fontId="23" fillId="27" borderId="1" xfId="615" quotePrefix="1" applyNumberFormat="1" applyFont="1" applyBorder="1" applyAlignment="1">
      <alignment horizontal="center" vertical="center" wrapText="1"/>
    </xf>
    <xf numFmtId="0" fontId="24" fillId="24" borderId="12" xfId="343" applyNumberFormat="1" applyFont="1" applyBorder="1" applyAlignment="1" applyProtection="1">
      <alignment horizontal="center" vertical="center" wrapText="1"/>
    </xf>
    <xf numFmtId="0" fontId="24" fillId="24" borderId="30" xfId="343" applyNumberFormat="1" applyFont="1" applyBorder="1" applyAlignment="1" applyProtection="1">
      <alignment horizontal="center" vertical="center" wrapText="1"/>
    </xf>
    <xf numFmtId="0" fontId="24" fillId="24" borderId="13" xfId="343" applyNumberFormat="1" applyFont="1" applyBorder="1" applyAlignment="1" applyProtection="1">
      <alignment horizontal="center" vertical="center" wrapText="1"/>
    </xf>
    <xf numFmtId="0" fontId="43" fillId="0" borderId="43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43" fillId="0" borderId="44" xfId="0" applyFont="1" applyBorder="1" applyAlignment="1">
      <alignment horizontal="center"/>
    </xf>
    <xf numFmtId="0" fontId="43" fillId="0" borderId="40" xfId="0" applyFont="1" applyBorder="1" applyAlignment="1">
      <alignment horizontal="center"/>
    </xf>
    <xf numFmtId="0" fontId="43" fillId="0" borderId="41" xfId="0" applyFont="1" applyBorder="1" applyAlignment="1">
      <alignment horizontal="center"/>
    </xf>
    <xf numFmtId="0" fontId="43" fillId="0" borderId="42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643">
    <cellStyle name="20% - Accent1 2" xfId="4"/>
    <cellStyle name="20% - Accent1 2 2" xfId="357"/>
    <cellStyle name="20% - Accent2 2" xfId="5"/>
    <cellStyle name="20% - Accent2 2 2" xfId="358"/>
    <cellStyle name="20% - Accent3 2" xfId="6"/>
    <cellStyle name="20% - Accent3 2 2" xfId="359"/>
    <cellStyle name="20% - Accent4" xfId="616" builtinId="42"/>
    <cellStyle name="20% - Accent4 2" xfId="7"/>
    <cellStyle name="20% - Accent4 2 2" xfId="360"/>
    <cellStyle name="20% - Accent5" xfId="615" builtinId="46"/>
    <cellStyle name="20% - Accent5 2" xfId="8"/>
    <cellStyle name="20% - Accent5 2 2" xfId="361"/>
    <cellStyle name="20% - Accent6 2" xfId="9"/>
    <cellStyle name="20% - Accent6 2 2" xfId="362"/>
    <cellStyle name="40% - Accent1 2" xfId="10"/>
    <cellStyle name="40% - Accent1 2 2" xfId="363"/>
    <cellStyle name="40% - Accent2 2" xfId="11"/>
    <cellStyle name="40% - Accent2 2 2" xfId="364"/>
    <cellStyle name="40% - Accent3 2" xfId="12"/>
    <cellStyle name="40% - Accent3 2 2" xfId="365"/>
    <cellStyle name="40% - Accent4 2" xfId="13"/>
    <cellStyle name="40% - Accent4 2 2" xfId="366"/>
    <cellStyle name="40% - Accent5 2" xfId="14"/>
    <cellStyle name="40% - Accent5 2 2" xfId="367"/>
    <cellStyle name="40% - Accent6 2" xfId="15"/>
    <cellStyle name="40% - Accent6 2 2" xfId="368"/>
    <cellStyle name="60% - Accent1 2" xfId="16"/>
    <cellStyle name="60% - Accent1 2 2" xfId="369"/>
    <cellStyle name="60% - Accent2 2" xfId="17"/>
    <cellStyle name="60% - Accent2 2 2" xfId="370"/>
    <cellStyle name="60% - Accent3 2" xfId="18"/>
    <cellStyle name="60% - Accent3 2 2" xfId="371"/>
    <cellStyle name="60% - Accent4 2" xfId="19"/>
    <cellStyle name="60% - Accent4 2 2" xfId="372"/>
    <cellStyle name="60% - Accent5 2" xfId="20"/>
    <cellStyle name="60% - Accent5 2 2" xfId="373"/>
    <cellStyle name="60% - Accent6 2" xfId="21"/>
    <cellStyle name="60% - Accent6 2 2" xfId="374"/>
    <cellStyle name="Accent1 2" xfId="22"/>
    <cellStyle name="Accent1 2 2" xfId="375"/>
    <cellStyle name="Accent2 2" xfId="23"/>
    <cellStyle name="Accent2 2 2" xfId="376"/>
    <cellStyle name="Accent3 2" xfId="24"/>
    <cellStyle name="Accent3 2 2" xfId="377"/>
    <cellStyle name="Accent4 2" xfId="25"/>
    <cellStyle name="Accent4 2 2" xfId="378"/>
    <cellStyle name="Accent5 2" xfId="26"/>
    <cellStyle name="Accent5 2 2" xfId="379"/>
    <cellStyle name="Accent6 2" xfId="27"/>
    <cellStyle name="Accent6 2 2" xfId="380"/>
    <cellStyle name="Bad 2" xfId="28"/>
    <cellStyle name="Bad 2 2" xfId="381"/>
    <cellStyle name="Calculation 2" xfId="29"/>
    <cellStyle name="Calculation 2 2" xfId="382"/>
    <cellStyle name="Check Cell 2" xfId="30"/>
    <cellStyle name="Check Cell 2 2" xfId="383"/>
    <cellStyle name="Comma 2" xfId="31"/>
    <cellStyle name="Comma 3" xfId="32"/>
    <cellStyle name="Comma 4" xfId="33"/>
    <cellStyle name="Comma 4 10" xfId="34"/>
    <cellStyle name="Comma 4 11" xfId="35"/>
    <cellStyle name="Comma 4 12" xfId="36"/>
    <cellStyle name="Comma 4 2" xfId="37"/>
    <cellStyle name="Comma 4 2 10" xfId="38"/>
    <cellStyle name="Comma 4 2 11" xfId="39"/>
    <cellStyle name="Comma 4 2 2" xfId="40"/>
    <cellStyle name="Comma 4 2 3" xfId="41"/>
    <cellStyle name="Comma 4 2 4" xfId="42"/>
    <cellStyle name="Comma 4 2 5" xfId="43"/>
    <cellStyle name="Comma 4 2 6" xfId="44"/>
    <cellStyle name="Comma 4 2 7" xfId="45"/>
    <cellStyle name="Comma 4 2 8" xfId="46"/>
    <cellStyle name="Comma 4 2 9" xfId="47"/>
    <cellStyle name="Comma 4 3" xfId="48"/>
    <cellStyle name="Comma 4 4" xfId="49"/>
    <cellStyle name="Comma 4 5" xfId="50"/>
    <cellStyle name="Comma 4 6" xfId="51"/>
    <cellStyle name="Comma 4 7" xfId="52"/>
    <cellStyle name="Comma 4 8" xfId="53"/>
    <cellStyle name="Comma 4 9" xfId="54"/>
    <cellStyle name="Comma 5" xfId="55"/>
    <cellStyle name="Comma 6" xfId="56"/>
    <cellStyle name="Comma 6 10" xfId="57"/>
    <cellStyle name="Comma 6 11" xfId="58"/>
    <cellStyle name="Comma 6 12" xfId="59"/>
    <cellStyle name="Comma 6 2" xfId="60"/>
    <cellStyle name="Comma 6 2 10" xfId="61"/>
    <cellStyle name="Comma 6 2 11" xfId="62"/>
    <cellStyle name="Comma 6 2 2" xfId="63"/>
    <cellStyle name="Comma 6 2 3" xfId="64"/>
    <cellStyle name="Comma 6 2 4" xfId="65"/>
    <cellStyle name="Comma 6 2 5" xfId="66"/>
    <cellStyle name="Comma 6 2 6" xfId="67"/>
    <cellStyle name="Comma 6 2 7" xfId="68"/>
    <cellStyle name="Comma 6 2 8" xfId="69"/>
    <cellStyle name="Comma 6 2 9" xfId="70"/>
    <cellStyle name="Comma 6 3" xfId="71"/>
    <cellStyle name="Comma 6 4" xfId="72"/>
    <cellStyle name="Comma 6 5" xfId="73"/>
    <cellStyle name="Comma 6 6" xfId="74"/>
    <cellStyle name="Comma 6 7" xfId="75"/>
    <cellStyle name="Comma 6 8" xfId="76"/>
    <cellStyle name="Comma 6 9" xfId="77"/>
    <cellStyle name="Comma 8" xfId="78"/>
    <cellStyle name="Comma 8 10" xfId="79"/>
    <cellStyle name="Comma 8 11" xfId="80"/>
    <cellStyle name="Comma 8 12" xfId="81"/>
    <cellStyle name="Comma 8 2" xfId="82"/>
    <cellStyle name="Comma 8 2 10" xfId="83"/>
    <cellStyle name="Comma 8 2 11" xfId="84"/>
    <cellStyle name="Comma 8 2 2" xfId="85"/>
    <cellStyle name="Comma 8 2 3" xfId="86"/>
    <cellStyle name="Comma 8 2 4" xfId="87"/>
    <cellStyle name="Comma 8 2 5" xfId="88"/>
    <cellStyle name="Comma 8 2 6" xfId="89"/>
    <cellStyle name="Comma 8 2 7" xfId="90"/>
    <cellStyle name="Comma 8 2 8" xfId="91"/>
    <cellStyle name="Comma 8 2 9" xfId="92"/>
    <cellStyle name="Comma 8 3" xfId="93"/>
    <cellStyle name="Comma 8 4" xfId="94"/>
    <cellStyle name="Comma 8 5" xfId="95"/>
    <cellStyle name="Comma 8 6" xfId="96"/>
    <cellStyle name="Comma 8 7" xfId="97"/>
    <cellStyle name="Comma 8 8" xfId="98"/>
    <cellStyle name="Comma 8 9" xfId="99"/>
    <cellStyle name="Comma 9" xfId="100"/>
    <cellStyle name="Comma 9 10" xfId="101"/>
    <cellStyle name="Comma 9 11" xfId="102"/>
    <cellStyle name="Comma 9 12" xfId="103"/>
    <cellStyle name="Comma 9 2" xfId="104"/>
    <cellStyle name="Comma 9 2 10" xfId="105"/>
    <cellStyle name="Comma 9 2 11" xfId="106"/>
    <cellStyle name="Comma 9 2 2" xfId="107"/>
    <cellStyle name="Comma 9 2 3" xfId="108"/>
    <cellStyle name="Comma 9 2 4" xfId="109"/>
    <cellStyle name="Comma 9 2 5" xfId="110"/>
    <cellStyle name="Comma 9 2 6" xfId="111"/>
    <cellStyle name="Comma 9 2 7" xfId="112"/>
    <cellStyle name="Comma 9 2 8" xfId="113"/>
    <cellStyle name="Comma 9 2 9" xfId="114"/>
    <cellStyle name="Comma 9 3" xfId="115"/>
    <cellStyle name="Comma 9 4" xfId="116"/>
    <cellStyle name="Comma 9 5" xfId="117"/>
    <cellStyle name="Comma 9 6" xfId="118"/>
    <cellStyle name="Comma 9 7" xfId="119"/>
    <cellStyle name="Comma 9 8" xfId="120"/>
    <cellStyle name="Comma 9 9" xfId="121"/>
    <cellStyle name="Currency 2" xfId="622"/>
    <cellStyle name="Explanatory Text 2" xfId="122"/>
    <cellStyle name="Explanatory Text 2 2" xfId="384"/>
    <cellStyle name="Good" xfId="619" builtinId="26"/>
    <cellStyle name="Good 2" xfId="123"/>
    <cellStyle name="Good 2 2" xfId="385"/>
    <cellStyle name="Heading 1 2" xfId="124"/>
    <cellStyle name="Heading 1 2 2" xfId="386"/>
    <cellStyle name="Heading 2 2" xfId="125"/>
    <cellStyle name="Heading 2 2 2" xfId="387"/>
    <cellStyle name="Heading 3 2" xfId="126"/>
    <cellStyle name="Heading 3 2 2" xfId="388"/>
    <cellStyle name="Heading 4 2" xfId="127"/>
    <cellStyle name="Heading 4 2 2" xfId="389"/>
    <cellStyle name="Hyperlink" xfId="3" builtinId="8"/>
    <cellStyle name="Hyperlink 2" xfId="350"/>
    <cellStyle name="Input 2" xfId="128"/>
    <cellStyle name="Input 2 2" xfId="390"/>
    <cellStyle name="Linked Cell 2" xfId="129"/>
    <cellStyle name="Linked Cell 2 2" xfId="391"/>
    <cellStyle name="Neutral 2" xfId="130"/>
    <cellStyle name="Neutral 2 2" xfId="392"/>
    <cellStyle name="Normal" xfId="0" builtinId="0"/>
    <cellStyle name="Normal 10" xfId="1"/>
    <cellStyle name="Normal 10 10" xfId="131"/>
    <cellStyle name="Normal 10 10 2" xfId="393"/>
    <cellStyle name="Normal 10 11" xfId="132"/>
    <cellStyle name="Normal 10 11 2" xfId="394"/>
    <cellStyle name="Normal 10 12" xfId="133"/>
    <cellStyle name="Normal 10 12 2" xfId="395"/>
    <cellStyle name="Normal 10 13" xfId="356"/>
    <cellStyle name="Normal 10 2" xfId="134"/>
    <cellStyle name="Normal 10 2 10" xfId="135"/>
    <cellStyle name="Normal 10 2 10 2" xfId="397"/>
    <cellStyle name="Normal 10 2 11" xfId="136"/>
    <cellStyle name="Normal 10 2 11 2" xfId="398"/>
    <cellStyle name="Normal 10 2 12" xfId="396"/>
    <cellStyle name="Normal 10 2 2" xfId="137"/>
    <cellStyle name="Normal 10 2 2 2" xfId="399"/>
    <cellStyle name="Normal 10 2 3" xfId="138"/>
    <cellStyle name="Normal 10 2 3 2" xfId="400"/>
    <cellStyle name="Normal 10 2 4" xfId="139"/>
    <cellStyle name="Normal 10 2 4 2" xfId="401"/>
    <cellStyle name="Normal 10 2 5" xfId="140"/>
    <cellStyle name="Normal 10 2 5 2" xfId="402"/>
    <cellStyle name="Normal 10 2 6" xfId="141"/>
    <cellStyle name="Normal 10 2 6 2" xfId="403"/>
    <cellStyle name="Normal 10 2 7" xfId="142"/>
    <cellStyle name="Normal 10 2 7 2" xfId="404"/>
    <cellStyle name="Normal 10 2 8" xfId="143"/>
    <cellStyle name="Normal 10 2 8 2" xfId="405"/>
    <cellStyle name="Normal 10 2 9" xfId="144"/>
    <cellStyle name="Normal 10 2 9 2" xfId="406"/>
    <cellStyle name="Normal 10 3" xfId="145"/>
    <cellStyle name="Normal 10 3 2" xfId="407"/>
    <cellStyle name="Normal 10 4" xfId="146"/>
    <cellStyle name="Normal 10 4 2" xfId="408"/>
    <cellStyle name="Normal 10 5" xfId="147"/>
    <cellStyle name="Normal 10 5 2" xfId="409"/>
    <cellStyle name="Normal 10 6" xfId="148"/>
    <cellStyle name="Normal 10 6 2" xfId="410"/>
    <cellStyle name="Normal 10 7" xfId="149"/>
    <cellStyle name="Normal 10 7 2" xfId="411"/>
    <cellStyle name="Normal 10 8" xfId="150"/>
    <cellStyle name="Normal 10 8 2" xfId="412"/>
    <cellStyle name="Normal 10 9" xfId="151"/>
    <cellStyle name="Normal 10 9 2" xfId="413"/>
    <cellStyle name="Normal 11" xfId="152"/>
    <cellStyle name="Normal 11 10" xfId="153"/>
    <cellStyle name="Normal 11 10 2" xfId="415"/>
    <cellStyle name="Normal 11 11" xfId="154"/>
    <cellStyle name="Normal 11 11 2" xfId="416"/>
    <cellStyle name="Normal 11 12" xfId="155"/>
    <cellStyle name="Normal 11 12 2" xfId="417"/>
    <cellStyle name="Normal 11 13" xfId="414"/>
    <cellStyle name="Normal 11 2" xfId="156"/>
    <cellStyle name="Normal 11 2 10" xfId="157"/>
    <cellStyle name="Normal 11 2 10 2" xfId="419"/>
    <cellStyle name="Normal 11 2 11" xfId="158"/>
    <cellStyle name="Normal 11 2 11 2" xfId="420"/>
    <cellStyle name="Normal 11 2 12" xfId="418"/>
    <cellStyle name="Normal 11 2 2" xfId="159"/>
    <cellStyle name="Normal 11 2 2 2" xfId="421"/>
    <cellStyle name="Normal 11 2 3" xfId="160"/>
    <cellStyle name="Normal 11 2 3 2" xfId="422"/>
    <cellStyle name="Normal 11 2 4" xfId="161"/>
    <cellStyle name="Normal 11 2 4 2" xfId="423"/>
    <cellStyle name="Normal 11 2 5" xfId="162"/>
    <cellStyle name="Normal 11 2 5 2" xfId="424"/>
    <cellStyle name="Normal 11 2 6" xfId="163"/>
    <cellStyle name="Normal 11 2 6 2" xfId="425"/>
    <cellStyle name="Normal 11 2 7" xfId="164"/>
    <cellStyle name="Normal 11 2 7 2" xfId="426"/>
    <cellStyle name="Normal 11 2 8" xfId="165"/>
    <cellStyle name="Normal 11 2 8 2" xfId="427"/>
    <cellStyle name="Normal 11 2 9" xfId="166"/>
    <cellStyle name="Normal 11 2 9 2" xfId="428"/>
    <cellStyle name="Normal 11 3" xfId="167"/>
    <cellStyle name="Normal 11 3 2" xfId="429"/>
    <cellStyle name="Normal 11 4" xfId="168"/>
    <cellStyle name="Normal 11 4 2" xfId="430"/>
    <cellStyle name="Normal 11 5" xfId="169"/>
    <cellStyle name="Normal 11 5 2" xfId="431"/>
    <cellStyle name="Normal 11 6" xfId="170"/>
    <cellStyle name="Normal 11 6 2" xfId="432"/>
    <cellStyle name="Normal 11 7" xfId="171"/>
    <cellStyle name="Normal 11 7 2" xfId="433"/>
    <cellStyle name="Normal 11 8" xfId="172"/>
    <cellStyle name="Normal 11 8 2" xfId="434"/>
    <cellStyle name="Normal 11 9" xfId="173"/>
    <cellStyle name="Normal 11 9 2" xfId="435"/>
    <cellStyle name="Normal 12" xfId="174"/>
    <cellStyle name="Normal 12 2" xfId="175"/>
    <cellStyle name="Normal 12 2 10" xfId="176"/>
    <cellStyle name="Normal 12 2 10 2" xfId="438"/>
    <cellStyle name="Normal 12 2 11" xfId="177"/>
    <cellStyle name="Normal 12 2 11 2" xfId="439"/>
    <cellStyle name="Normal 12 2 12" xfId="437"/>
    <cellStyle name="Normal 12 2 2" xfId="178"/>
    <cellStyle name="Normal 12 2 2 2" xfId="440"/>
    <cellStyle name="Normal 12 2 3" xfId="179"/>
    <cellStyle name="Normal 12 2 3 2" xfId="441"/>
    <cellStyle name="Normal 12 2 4" xfId="180"/>
    <cellStyle name="Normal 12 2 4 2" xfId="442"/>
    <cellStyle name="Normal 12 2 5" xfId="181"/>
    <cellStyle name="Normal 12 2 5 2" xfId="443"/>
    <cellStyle name="Normal 12 2 6" xfId="182"/>
    <cellStyle name="Normal 12 2 6 2" xfId="444"/>
    <cellStyle name="Normal 12 2 7" xfId="183"/>
    <cellStyle name="Normal 12 2 7 2" xfId="445"/>
    <cellStyle name="Normal 12 2 8" xfId="184"/>
    <cellStyle name="Normal 12 2 8 2" xfId="446"/>
    <cellStyle name="Normal 12 2 9" xfId="185"/>
    <cellStyle name="Normal 12 2 9 2" xfId="447"/>
    <cellStyle name="Normal 12 3" xfId="436"/>
    <cellStyle name="Normal 13" xfId="186"/>
    <cellStyle name="Normal 13 10" xfId="187"/>
    <cellStyle name="Normal 13 10 2" xfId="449"/>
    <cellStyle name="Normal 13 11" xfId="188"/>
    <cellStyle name="Normal 13 11 2" xfId="450"/>
    <cellStyle name="Normal 13 12" xfId="448"/>
    <cellStyle name="Normal 13 2" xfId="189"/>
    <cellStyle name="Normal 13 2 2" xfId="451"/>
    <cellStyle name="Normal 13 3" xfId="190"/>
    <cellStyle name="Normal 13 3 2" xfId="452"/>
    <cellStyle name="Normal 13 4" xfId="191"/>
    <cellStyle name="Normal 13 4 2" xfId="453"/>
    <cellStyle name="Normal 13 5" xfId="192"/>
    <cellStyle name="Normal 13 5 2" xfId="454"/>
    <cellStyle name="Normal 13 6" xfId="193"/>
    <cellStyle name="Normal 13 6 2" xfId="455"/>
    <cellStyle name="Normal 13 7" xfId="194"/>
    <cellStyle name="Normal 13 7 2" xfId="456"/>
    <cellStyle name="Normal 13 8" xfId="195"/>
    <cellStyle name="Normal 13 8 2" xfId="457"/>
    <cellStyle name="Normal 13 9" xfId="196"/>
    <cellStyle name="Normal 13 9 2" xfId="458"/>
    <cellStyle name="Normal 14" xfId="197"/>
    <cellStyle name="Normal 14 10" xfId="198"/>
    <cellStyle name="Normal 14 10 2" xfId="460"/>
    <cellStyle name="Normal 14 11" xfId="199"/>
    <cellStyle name="Normal 14 11 2" xfId="461"/>
    <cellStyle name="Normal 14 12" xfId="459"/>
    <cellStyle name="Normal 14 2" xfId="200"/>
    <cellStyle name="Normal 14 2 2" xfId="462"/>
    <cellStyle name="Normal 14 3" xfId="201"/>
    <cellStyle name="Normal 14 3 2" xfId="463"/>
    <cellStyle name="Normal 14 4" xfId="202"/>
    <cellStyle name="Normal 14 4 2" xfId="464"/>
    <cellStyle name="Normal 14 5" xfId="203"/>
    <cellStyle name="Normal 14 5 2" xfId="465"/>
    <cellStyle name="Normal 14 6" xfId="204"/>
    <cellStyle name="Normal 14 6 2" xfId="466"/>
    <cellStyle name="Normal 14 7" xfId="205"/>
    <cellStyle name="Normal 14 7 2" xfId="467"/>
    <cellStyle name="Normal 14 8" xfId="206"/>
    <cellStyle name="Normal 14 8 2" xfId="468"/>
    <cellStyle name="Normal 14 9" xfId="207"/>
    <cellStyle name="Normal 14 9 2" xfId="469"/>
    <cellStyle name="Normal 15" xfId="208"/>
    <cellStyle name="Normal 15 10" xfId="209"/>
    <cellStyle name="Normal 15 10 2" xfId="471"/>
    <cellStyle name="Normal 15 11" xfId="210"/>
    <cellStyle name="Normal 15 11 2" xfId="472"/>
    <cellStyle name="Normal 15 12" xfId="470"/>
    <cellStyle name="Normal 15 2" xfId="211"/>
    <cellStyle name="Normal 15 2 2" xfId="473"/>
    <cellStyle name="Normal 15 3" xfId="212"/>
    <cellStyle name="Normal 15 3 2" xfId="474"/>
    <cellStyle name="Normal 15 4" xfId="213"/>
    <cellStyle name="Normal 15 4 2" xfId="475"/>
    <cellStyle name="Normal 15 5" xfId="214"/>
    <cellStyle name="Normal 15 5 2" xfId="476"/>
    <cellStyle name="Normal 15 6" xfId="215"/>
    <cellStyle name="Normal 15 6 2" xfId="477"/>
    <cellStyle name="Normal 15 7" xfId="216"/>
    <cellStyle name="Normal 15 7 2" xfId="478"/>
    <cellStyle name="Normal 15 8" xfId="217"/>
    <cellStyle name="Normal 15 8 2" xfId="479"/>
    <cellStyle name="Normal 15 9" xfId="218"/>
    <cellStyle name="Normal 15 9 2" xfId="480"/>
    <cellStyle name="Normal 16" xfId="348"/>
    <cellStyle name="Normal 16 2" xfId="349"/>
    <cellStyle name="Normal 16 2 2" xfId="611"/>
    <cellStyle name="Normal 16 3" xfId="610"/>
    <cellStyle name="Normal 17" xfId="351"/>
    <cellStyle name="Normal 18" xfId="352"/>
    <cellStyle name="Normal 18 2" xfId="612"/>
    <cellStyle name="Normal 19" xfId="353"/>
    <cellStyle name="Normal 19 2" xfId="613"/>
    <cellStyle name="Normal 2" xfId="219"/>
    <cellStyle name="Normal 2 2" xfId="481"/>
    <cellStyle name="Normal 2 3" xfId="621"/>
    <cellStyle name="Normal 2 4" xfId="638"/>
    <cellStyle name="Normal 20" xfId="354"/>
    <cellStyle name="Normal 20 2" xfId="614"/>
    <cellStyle name="Normal 21" xfId="355"/>
    <cellStyle name="Normal 22" xfId="620"/>
    <cellStyle name="Normal 3" xfId="220"/>
    <cellStyle name="Normal 3 10" xfId="221"/>
    <cellStyle name="Normal 3 10 2" xfId="483"/>
    <cellStyle name="Normal 3 11" xfId="222"/>
    <cellStyle name="Normal 3 11 2" xfId="484"/>
    <cellStyle name="Normal 3 12" xfId="223"/>
    <cellStyle name="Normal 3 12 2" xfId="485"/>
    <cellStyle name="Normal 3 13" xfId="482"/>
    <cellStyle name="Normal 3 2" xfId="224"/>
    <cellStyle name="Normal 3 2 10" xfId="225"/>
    <cellStyle name="Normal 3 2 10 2" xfId="487"/>
    <cellStyle name="Normal 3 2 11" xfId="226"/>
    <cellStyle name="Normal 3 2 11 2" xfId="488"/>
    <cellStyle name="Normal 3 2 12" xfId="486"/>
    <cellStyle name="Normal 3 2 2" xfId="227"/>
    <cellStyle name="Normal 3 2 2 2" xfId="489"/>
    <cellStyle name="Normal 3 2 3" xfId="228"/>
    <cellStyle name="Normal 3 2 3 2" xfId="490"/>
    <cellStyle name="Normal 3 2 4" xfId="229"/>
    <cellStyle name="Normal 3 2 4 2" xfId="491"/>
    <cellStyle name="Normal 3 2 5" xfId="230"/>
    <cellStyle name="Normal 3 2 5 2" xfId="492"/>
    <cellStyle name="Normal 3 2 6" xfId="231"/>
    <cellStyle name="Normal 3 2 6 2" xfId="493"/>
    <cellStyle name="Normal 3 2 7" xfId="232"/>
    <cellStyle name="Normal 3 2 7 2" xfId="494"/>
    <cellStyle name="Normal 3 2 8" xfId="233"/>
    <cellStyle name="Normal 3 2 8 2" xfId="495"/>
    <cellStyle name="Normal 3 2 9" xfId="234"/>
    <cellStyle name="Normal 3 2 9 2" xfId="496"/>
    <cellStyle name="Normal 3 3" xfId="235"/>
    <cellStyle name="Normal 3 3 2" xfId="497"/>
    <cellStyle name="Normal 3 4" xfId="236"/>
    <cellStyle name="Normal 3 4 2" xfId="498"/>
    <cellStyle name="Normal 3 5" xfId="237"/>
    <cellStyle name="Normal 3 5 2" xfId="499"/>
    <cellStyle name="Normal 3 6" xfId="238"/>
    <cellStyle name="Normal 3 6 2" xfId="500"/>
    <cellStyle name="Normal 3 7" xfId="239"/>
    <cellStyle name="Normal 3 7 2" xfId="501"/>
    <cellStyle name="Normal 3 8" xfId="240"/>
    <cellStyle name="Normal 3 8 2" xfId="502"/>
    <cellStyle name="Normal 3 9" xfId="241"/>
    <cellStyle name="Normal 3 9 2" xfId="503"/>
    <cellStyle name="Normal 4" xfId="242"/>
    <cellStyle name="Normal 4 10" xfId="243"/>
    <cellStyle name="Normal 4 10 2" xfId="505"/>
    <cellStyle name="Normal 4 10 3" xfId="635"/>
    <cellStyle name="Normal 4 11" xfId="244"/>
    <cellStyle name="Normal 4 11 2" xfId="506"/>
    <cellStyle name="Normal 4 110" xfId="636"/>
    <cellStyle name="Normal 4 114" xfId="637"/>
    <cellStyle name="Normal 4 116" xfId="633"/>
    <cellStyle name="Normal 4 12" xfId="245"/>
    <cellStyle name="Normal 4 12 2" xfId="507"/>
    <cellStyle name="Normal 4 129" xfId="629"/>
    <cellStyle name="Normal 4 13" xfId="504"/>
    <cellStyle name="Normal 4 133" xfId="631"/>
    <cellStyle name="Normal 4 139" xfId="632"/>
    <cellStyle name="Normal 4 14" xfId="623"/>
    <cellStyle name="Normal 4 15" xfId="639"/>
    <cellStyle name="Normal 4 2" xfId="246"/>
    <cellStyle name="Normal 4 2 10" xfId="247"/>
    <cellStyle name="Normal 4 2 10 2" xfId="509"/>
    <cellStyle name="Normal 4 2 11" xfId="248"/>
    <cellStyle name="Normal 4 2 11 2" xfId="510"/>
    <cellStyle name="Normal 4 2 12" xfId="508"/>
    <cellStyle name="Normal 4 2 2" xfId="249"/>
    <cellStyle name="Normal 4 2 2 2" xfId="511"/>
    <cellStyle name="Normal 4 2 3" xfId="250"/>
    <cellStyle name="Normal 4 2 3 2" xfId="512"/>
    <cellStyle name="Normal 4 2 4" xfId="251"/>
    <cellStyle name="Normal 4 2 4 2" xfId="513"/>
    <cellStyle name="Normal 4 2 5" xfId="252"/>
    <cellStyle name="Normal 4 2 5 2" xfId="514"/>
    <cellStyle name="Normal 4 2 6" xfId="253"/>
    <cellStyle name="Normal 4 2 6 2" xfId="515"/>
    <cellStyle name="Normal 4 2 7" xfId="254"/>
    <cellStyle name="Normal 4 2 7 2" xfId="516"/>
    <cellStyle name="Normal 4 2 8" xfId="255"/>
    <cellStyle name="Normal 4 2 8 2" xfId="517"/>
    <cellStyle name="Normal 4 2 9" xfId="256"/>
    <cellStyle name="Normal 4 2 9 2" xfId="518"/>
    <cellStyle name="Normal 4 29" xfId="628"/>
    <cellStyle name="Normal 4 3" xfId="257"/>
    <cellStyle name="Normal 4 3 2" xfId="519"/>
    <cellStyle name="Normal 4 4" xfId="258"/>
    <cellStyle name="Normal 4 4 2" xfId="520"/>
    <cellStyle name="Normal 4 5" xfId="259"/>
    <cellStyle name="Normal 4 5 2" xfId="521"/>
    <cellStyle name="Normal 4 6" xfId="260"/>
    <cellStyle name="Normal 4 6 2" xfId="522"/>
    <cellStyle name="Normal 4 7" xfId="261"/>
    <cellStyle name="Normal 4 7 2" xfId="523"/>
    <cellStyle name="Normal 4 8" xfId="262"/>
    <cellStyle name="Normal 4 8 2" xfId="524"/>
    <cellStyle name="Normal 4 87" xfId="634"/>
    <cellStyle name="Normal 4 9" xfId="263"/>
    <cellStyle name="Normal 4 9 2" xfId="525"/>
    <cellStyle name="Normal 4 96" xfId="627"/>
    <cellStyle name="Normal 4 97" xfId="630"/>
    <cellStyle name="Normal 5" xfId="264"/>
    <cellStyle name="Normal 5 2" xfId="526"/>
    <cellStyle name="Normal 5 3" xfId="624"/>
    <cellStyle name="Normal 5 4" xfId="640"/>
    <cellStyle name="Normal 6" xfId="265"/>
    <cellStyle name="Normal 6 10" xfId="266"/>
    <cellStyle name="Normal 6 10 2" xfId="528"/>
    <cellStyle name="Normal 6 11" xfId="267"/>
    <cellStyle name="Normal 6 11 2" xfId="529"/>
    <cellStyle name="Normal 6 12" xfId="268"/>
    <cellStyle name="Normal 6 12 2" xfId="530"/>
    <cellStyle name="Normal 6 13" xfId="527"/>
    <cellStyle name="Normal 6 14" xfId="625"/>
    <cellStyle name="Normal 6 15" xfId="641"/>
    <cellStyle name="Normal 6 2" xfId="269"/>
    <cellStyle name="Normal 6 2 10" xfId="270"/>
    <cellStyle name="Normal 6 2 10 2" xfId="532"/>
    <cellStyle name="Normal 6 2 11" xfId="271"/>
    <cellStyle name="Normal 6 2 11 2" xfId="533"/>
    <cellStyle name="Normal 6 2 12" xfId="531"/>
    <cellStyle name="Normal 6 2 2" xfId="272"/>
    <cellStyle name="Normal 6 2 2 2" xfId="534"/>
    <cellStyle name="Normal 6 2 3" xfId="273"/>
    <cellStyle name="Normal 6 2 3 2" xfId="535"/>
    <cellStyle name="Normal 6 2 4" xfId="274"/>
    <cellStyle name="Normal 6 2 4 2" xfId="536"/>
    <cellStyle name="Normal 6 2 5" xfId="275"/>
    <cellStyle name="Normal 6 2 5 2" xfId="537"/>
    <cellStyle name="Normal 6 2 6" xfId="276"/>
    <cellStyle name="Normal 6 2 6 2" xfId="538"/>
    <cellStyle name="Normal 6 2 7" xfId="277"/>
    <cellStyle name="Normal 6 2 7 2" xfId="539"/>
    <cellStyle name="Normal 6 2 8" xfId="278"/>
    <cellStyle name="Normal 6 2 8 2" xfId="540"/>
    <cellStyle name="Normal 6 2 9" xfId="279"/>
    <cellStyle name="Normal 6 2 9 2" xfId="541"/>
    <cellStyle name="Normal 6 3" xfId="280"/>
    <cellStyle name="Normal 6 3 2" xfId="542"/>
    <cellStyle name="Normal 6 4" xfId="281"/>
    <cellStyle name="Normal 6 4 2" xfId="543"/>
    <cellStyle name="Normal 6 5" xfId="282"/>
    <cellStyle name="Normal 6 5 2" xfId="544"/>
    <cellStyle name="Normal 6 6" xfId="283"/>
    <cellStyle name="Normal 6 6 2" xfId="545"/>
    <cellStyle name="Normal 6 7" xfId="284"/>
    <cellStyle name="Normal 6 7 2" xfId="546"/>
    <cellStyle name="Normal 6 8" xfId="285"/>
    <cellStyle name="Normal 6 8 2" xfId="547"/>
    <cellStyle name="Normal 6 9" xfId="286"/>
    <cellStyle name="Normal 6 9 2" xfId="548"/>
    <cellStyle name="Normal 7" xfId="287"/>
    <cellStyle name="Normal 7 2" xfId="288"/>
    <cellStyle name="Normal 7 2 10" xfId="289"/>
    <cellStyle name="Normal 7 2 10 2" xfId="551"/>
    <cellStyle name="Normal 7 2 11" xfId="290"/>
    <cellStyle name="Normal 7 2 11 2" xfId="552"/>
    <cellStyle name="Normal 7 2 12" xfId="550"/>
    <cellStyle name="Normal 7 2 2" xfId="291"/>
    <cellStyle name="Normal 7 2 2 2" xfId="553"/>
    <cellStyle name="Normal 7 2 3" xfId="292"/>
    <cellStyle name="Normal 7 2 3 2" xfId="554"/>
    <cellStyle name="Normal 7 2 4" xfId="293"/>
    <cellStyle name="Normal 7 2 4 2" xfId="555"/>
    <cellStyle name="Normal 7 2 5" xfId="294"/>
    <cellStyle name="Normal 7 2 5 2" xfId="556"/>
    <cellStyle name="Normal 7 2 6" xfId="295"/>
    <cellStyle name="Normal 7 2 6 2" xfId="557"/>
    <cellStyle name="Normal 7 2 7" xfId="296"/>
    <cellStyle name="Normal 7 2 7 2" xfId="558"/>
    <cellStyle name="Normal 7 2 8" xfId="297"/>
    <cellStyle name="Normal 7 2 8 2" xfId="559"/>
    <cellStyle name="Normal 7 2 9" xfId="298"/>
    <cellStyle name="Normal 7 2 9 2" xfId="560"/>
    <cellStyle name="Normal 7 3" xfId="549"/>
    <cellStyle name="Normal 7 4" xfId="626"/>
    <cellStyle name="Normal 7 5" xfId="642"/>
    <cellStyle name="Normal 8" xfId="299"/>
    <cellStyle name="Normal 8 10" xfId="300"/>
    <cellStyle name="Normal 8 10 2" xfId="562"/>
    <cellStyle name="Normal 8 11" xfId="301"/>
    <cellStyle name="Normal 8 11 2" xfId="563"/>
    <cellStyle name="Normal 8 12" xfId="302"/>
    <cellStyle name="Normal 8 12 2" xfId="564"/>
    <cellStyle name="Normal 8 13" xfId="561"/>
    <cellStyle name="Normal 8 2" xfId="303"/>
    <cellStyle name="Normal 8 2 10" xfId="304"/>
    <cellStyle name="Normal 8 2 10 2" xfId="566"/>
    <cellStyle name="Normal 8 2 11" xfId="305"/>
    <cellStyle name="Normal 8 2 11 2" xfId="567"/>
    <cellStyle name="Normal 8 2 12" xfId="565"/>
    <cellStyle name="Normal 8 2 2" xfId="306"/>
    <cellStyle name="Normal 8 2 2 2" xfId="568"/>
    <cellStyle name="Normal 8 2 3" xfId="307"/>
    <cellStyle name="Normal 8 2 3 2" xfId="569"/>
    <cellStyle name="Normal 8 2 4" xfId="308"/>
    <cellStyle name="Normal 8 2 4 2" xfId="570"/>
    <cellStyle name="Normal 8 2 5" xfId="309"/>
    <cellStyle name="Normal 8 2 5 2" xfId="571"/>
    <cellStyle name="Normal 8 2 6" xfId="310"/>
    <cellStyle name="Normal 8 2 6 2" xfId="572"/>
    <cellStyle name="Normal 8 2 7" xfId="311"/>
    <cellStyle name="Normal 8 2 7 2" xfId="573"/>
    <cellStyle name="Normal 8 2 8" xfId="312"/>
    <cellStyle name="Normal 8 2 8 2" xfId="574"/>
    <cellStyle name="Normal 8 2 9" xfId="313"/>
    <cellStyle name="Normal 8 2 9 2" xfId="575"/>
    <cellStyle name="Normal 8 3" xfId="314"/>
    <cellStyle name="Normal 8 3 2" xfId="576"/>
    <cellStyle name="Normal 8 4" xfId="315"/>
    <cellStyle name="Normal 8 4 2" xfId="577"/>
    <cellStyle name="Normal 8 5" xfId="316"/>
    <cellStyle name="Normal 8 5 2" xfId="578"/>
    <cellStyle name="Normal 8 6" xfId="317"/>
    <cellStyle name="Normal 8 6 2" xfId="579"/>
    <cellStyle name="Normal 8 7" xfId="318"/>
    <cellStyle name="Normal 8 7 2" xfId="580"/>
    <cellStyle name="Normal 8 8" xfId="319"/>
    <cellStyle name="Normal 8 8 2" xfId="581"/>
    <cellStyle name="Normal 8 9" xfId="320"/>
    <cellStyle name="Normal 8 9 2" xfId="582"/>
    <cellStyle name="Normal 9" xfId="321"/>
    <cellStyle name="Normal 9 10" xfId="322"/>
    <cellStyle name="Normal 9 10 2" xfId="584"/>
    <cellStyle name="Normal 9 11" xfId="323"/>
    <cellStyle name="Normal 9 11 2" xfId="585"/>
    <cellStyle name="Normal 9 12" xfId="324"/>
    <cellStyle name="Normal 9 12 2" xfId="586"/>
    <cellStyle name="Normal 9 13" xfId="583"/>
    <cellStyle name="Normal 9 2" xfId="325"/>
    <cellStyle name="Normal 9 2 10" xfId="326"/>
    <cellStyle name="Normal 9 2 10 2" xfId="588"/>
    <cellStyle name="Normal 9 2 11" xfId="327"/>
    <cellStyle name="Normal 9 2 11 2" xfId="589"/>
    <cellStyle name="Normal 9 2 12" xfId="587"/>
    <cellStyle name="Normal 9 2 2" xfId="328"/>
    <cellStyle name="Normal 9 2 2 2" xfId="590"/>
    <cellStyle name="Normal 9 2 3" xfId="329"/>
    <cellStyle name="Normal 9 2 3 2" xfId="591"/>
    <cellStyle name="Normal 9 2 4" xfId="330"/>
    <cellStyle name="Normal 9 2 4 2" xfId="592"/>
    <cellStyle name="Normal 9 2 5" xfId="331"/>
    <cellStyle name="Normal 9 2 5 2" xfId="593"/>
    <cellStyle name="Normal 9 2 6" xfId="332"/>
    <cellStyle name="Normal 9 2 6 2" xfId="594"/>
    <cellStyle name="Normal 9 2 7" xfId="333"/>
    <cellStyle name="Normal 9 2 7 2" xfId="595"/>
    <cellStyle name="Normal 9 2 8" xfId="334"/>
    <cellStyle name="Normal 9 2 8 2" xfId="596"/>
    <cellStyle name="Normal 9 2 9" xfId="335"/>
    <cellStyle name="Normal 9 2 9 2" xfId="597"/>
    <cellStyle name="Normal 9 3" xfId="336"/>
    <cellStyle name="Normal 9 3 2" xfId="598"/>
    <cellStyle name="Normal 9 4" xfId="337"/>
    <cellStyle name="Normal 9 4 2" xfId="599"/>
    <cellStyle name="Normal 9 5" xfId="338"/>
    <cellStyle name="Normal 9 5 2" xfId="600"/>
    <cellStyle name="Normal 9 6" xfId="339"/>
    <cellStyle name="Normal 9 6 2" xfId="601"/>
    <cellStyle name="Normal 9 7" xfId="340"/>
    <cellStyle name="Normal 9 7 2" xfId="602"/>
    <cellStyle name="Normal 9 8" xfId="341"/>
    <cellStyle name="Normal 9 8 2" xfId="603"/>
    <cellStyle name="Normal 9 9" xfId="342"/>
    <cellStyle name="Normal 9 9 2" xfId="604"/>
    <cellStyle name="Normal_2. Employee Master" xfId="2"/>
    <cellStyle name="Normal_BR. LIST" xfId="618"/>
    <cellStyle name="Normal_DATA 050708 (R) " xfId="617"/>
    <cellStyle name="Note 2" xfId="343"/>
    <cellStyle name="Note 2 2" xfId="605"/>
    <cellStyle name="Output 2" xfId="344"/>
    <cellStyle name="Output 2 2" xfId="606"/>
    <cellStyle name="Title 2" xfId="345"/>
    <cellStyle name="Title 2 2" xfId="607"/>
    <cellStyle name="Total 2" xfId="346"/>
    <cellStyle name="Total 2 2" xfId="608"/>
    <cellStyle name="Warning Text 2" xfId="347"/>
    <cellStyle name="Warning Text 2 2" xfId="609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di.agha@hbl.com" TargetMode="External"/><Relationship Id="rId13" Type="http://schemas.openxmlformats.org/officeDocument/2006/relationships/hyperlink" Target="mailto:muhammad.usman7@hbl.com" TargetMode="External"/><Relationship Id="rId18" Type="http://schemas.openxmlformats.org/officeDocument/2006/relationships/hyperlink" Target="mailto:muhammad.nasir5@hbl.com" TargetMode="External"/><Relationship Id="rId26" Type="http://schemas.openxmlformats.org/officeDocument/2006/relationships/hyperlink" Target="mailto:qamar.zaman@hbl.com" TargetMode="External"/><Relationship Id="rId3" Type="http://schemas.openxmlformats.org/officeDocument/2006/relationships/hyperlink" Target="mailto:tauqeer.altaf@hbl.com%20/0334-4444567" TargetMode="External"/><Relationship Id="rId21" Type="http://schemas.openxmlformats.org/officeDocument/2006/relationships/hyperlink" Target="mailto:zaheer.memon@hbl.com" TargetMode="External"/><Relationship Id="rId7" Type="http://schemas.openxmlformats.org/officeDocument/2006/relationships/hyperlink" Target="mailto:arif.butt@hbl.com" TargetMode="External"/><Relationship Id="rId12" Type="http://schemas.openxmlformats.org/officeDocument/2006/relationships/hyperlink" Target="mailto:ejaz.ahmed1@hbl.com" TargetMode="External"/><Relationship Id="rId17" Type="http://schemas.openxmlformats.org/officeDocument/2006/relationships/hyperlink" Target="mailto:shahzad.karim@hbl.com" TargetMode="External"/><Relationship Id="rId25" Type="http://schemas.openxmlformats.org/officeDocument/2006/relationships/hyperlink" Target="mailto:faisal.mahmood@hbl.com" TargetMode="External"/><Relationship Id="rId2" Type="http://schemas.openxmlformats.org/officeDocument/2006/relationships/hyperlink" Target="mailto:tahir.mehboob@hbl.com%20/%200331-5775100" TargetMode="External"/><Relationship Id="rId16" Type="http://schemas.openxmlformats.org/officeDocument/2006/relationships/hyperlink" Target="mailto:fazli.karim@hbl.com" TargetMode="External"/><Relationship Id="rId20" Type="http://schemas.openxmlformats.org/officeDocument/2006/relationships/hyperlink" Target="mailto:tayyab.jamal@hbl.com" TargetMode="External"/><Relationship Id="rId1" Type="http://schemas.openxmlformats.org/officeDocument/2006/relationships/hyperlink" Target="mailto:muhammad.azeem1@hbl.com%20/%200334-0003284" TargetMode="External"/><Relationship Id="rId6" Type="http://schemas.openxmlformats.org/officeDocument/2006/relationships/hyperlink" Target="mailto:khair.muhammad@hbl.com" TargetMode="External"/><Relationship Id="rId11" Type="http://schemas.openxmlformats.org/officeDocument/2006/relationships/hyperlink" Target="mailto:khalid.khalil@hbl.com" TargetMode="External"/><Relationship Id="rId24" Type="http://schemas.openxmlformats.org/officeDocument/2006/relationships/hyperlink" Target="mailto:majid.latif@hbl.com" TargetMode="External"/><Relationship Id="rId5" Type="http://schemas.openxmlformats.org/officeDocument/2006/relationships/hyperlink" Target="mailto:fahad.ibrar@hbl.com" TargetMode="External"/><Relationship Id="rId15" Type="http://schemas.openxmlformats.org/officeDocument/2006/relationships/hyperlink" Target="mailto:ilyas.ahmad@hbl.com" TargetMode="External"/><Relationship Id="rId23" Type="http://schemas.openxmlformats.org/officeDocument/2006/relationships/hyperlink" Target="mailto:Zulfiqar.siddiqui@hbl.com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mailto:riaz.kazmi@hbl.com" TargetMode="External"/><Relationship Id="rId19" Type="http://schemas.openxmlformats.org/officeDocument/2006/relationships/hyperlink" Target="mailto:zahid.ullah@hbl.com" TargetMode="External"/><Relationship Id="rId4" Type="http://schemas.openxmlformats.org/officeDocument/2006/relationships/hyperlink" Target="mailto:zulfiqar.ali1@hbl.com" TargetMode="External"/><Relationship Id="rId9" Type="http://schemas.openxmlformats.org/officeDocument/2006/relationships/hyperlink" Target="mailto:zulfiqar.ali1@hbl.com" TargetMode="External"/><Relationship Id="rId14" Type="http://schemas.openxmlformats.org/officeDocument/2006/relationships/hyperlink" Target="mailto:ilyas.ahmad@hbl.com" TargetMode="External"/><Relationship Id="rId22" Type="http://schemas.openxmlformats.org/officeDocument/2006/relationships/hyperlink" Target="mailto:Faqir.gopang@hbl.com" TargetMode="External"/><Relationship Id="rId27" Type="http://schemas.openxmlformats.org/officeDocument/2006/relationships/hyperlink" Target="mailto:zahid.ali@hb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yastansar.gilani@hbl.com" TargetMode="External"/><Relationship Id="rId13" Type="http://schemas.openxmlformats.org/officeDocument/2006/relationships/hyperlink" Target="mailto:mukhtar.alam@hbl.com" TargetMode="External"/><Relationship Id="rId3" Type="http://schemas.openxmlformats.org/officeDocument/2006/relationships/hyperlink" Target="mailto:tahir.butt@hbl.com" TargetMode="External"/><Relationship Id="rId7" Type="http://schemas.openxmlformats.org/officeDocument/2006/relationships/hyperlink" Target="mailto:ishtiaq.ahmad@hbl.com" TargetMode="External"/><Relationship Id="rId12" Type="http://schemas.openxmlformats.org/officeDocument/2006/relationships/hyperlink" Target="mailto:arshad.shakeel@hbl.com" TargetMode="External"/><Relationship Id="rId2" Type="http://schemas.openxmlformats.org/officeDocument/2006/relationships/hyperlink" Target="mailto:najeeb.niazi@hbl.com" TargetMode="External"/><Relationship Id="rId1" Type="http://schemas.openxmlformats.org/officeDocument/2006/relationships/hyperlink" Target="mailto:asad.shabbir@hbl.com" TargetMode="External"/><Relationship Id="rId6" Type="http://schemas.openxmlformats.org/officeDocument/2006/relationships/hyperlink" Target="mailto:atiqur.rehman@hbl.com" TargetMode="External"/><Relationship Id="rId11" Type="http://schemas.openxmlformats.org/officeDocument/2006/relationships/hyperlink" Target="mailto:shahid.khan@hbl.com" TargetMode="External"/><Relationship Id="rId5" Type="http://schemas.openxmlformats.org/officeDocument/2006/relationships/hyperlink" Target="mailto:phrs.ahmed@hbl.com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mailto:basit.tansir@hbl.com" TargetMode="External"/><Relationship Id="rId4" Type="http://schemas.openxmlformats.org/officeDocument/2006/relationships/hyperlink" Target="mailto:abdul.rehman@hbl.com" TargetMode="External"/><Relationship Id="rId9" Type="http://schemas.openxmlformats.org/officeDocument/2006/relationships/hyperlink" Target="mailto:babar.raza@hbl.com" TargetMode="External"/><Relationship Id="rId14" Type="http://schemas.openxmlformats.org/officeDocument/2006/relationships/hyperlink" Target="mailto:wajeeh.ahmed@hb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8"/>
  <sheetViews>
    <sheetView topLeftCell="A15" workbookViewId="0">
      <selection activeCell="A18" sqref="A18:XFD18"/>
    </sheetView>
  </sheetViews>
  <sheetFormatPr defaultRowHeight="15" x14ac:dyDescent="0.25"/>
  <cols>
    <col min="2" max="2" width="13.28515625" bestFit="1" customWidth="1"/>
    <col min="3" max="4" width="10.85546875" customWidth="1"/>
    <col min="5" max="5" width="15.85546875" customWidth="1"/>
    <col min="6" max="6" width="14.85546875" customWidth="1"/>
    <col min="7" max="7" width="21" customWidth="1"/>
    <col min="8" max="9" width="22.28515625" customWidth="1"/>
    <col min="10" max="10" width="12.7109375" bestFit="1" customWidth="1"/>
    <col min="11" max="11" width="14.85546875" customWidth="1"/>
    <col min="12" max="12" width="19.7109375" customWidth="1"/>
    <col min="13" max="13" width="14" customWidth="1"/>
  </cols>
  <sheetData>
    <row r="2" spans="1:13" ht="15" customHeight="1" x14ac:dyDescent="0.25">
      <c r="C2" s="83"/>
      <c r="D2" s="83"/>
      <c r="E2" s="83"/>
      <c r="F2" s="83"/>
      <c r="G2" s="384" t="s">
        <v>0</v>
      </c>
      <c r="H2" s="384"/>
      <c r="I2" s="384"/>
      <c r="J2" s="384"/>
      <c r="K2" s="83"/>
      <c r="L2" s="83"/>
      <c r="M2" s="83"/>
    </row>
    <row r="3" spans="1:13" ht="15" customHeight="1" thickBot="1" x14ac:dyDescent="0.3">
      <c r="B3" s="83"/>
      <c r="C3" s="83"/>
      <c r="D3" s="83"/>
      <c r="E3" s="83"/>
      <c r="F3" s="83"/>
      <c r="G3" s="385"/>
      <c r="H3" s="385"/>
      <c r="I3" s="385"/>
      <c r="J3" s="385"/>
      <c r="K3" s="83"/>
      <c r="L3" s="83"/>
      <c r="M3" s="83"/>
    </row>
    <row r="4" spans="1:13" ht="36.75" thickBot="1" x14ac:dyDescent="0.6">
      <c r="B4" s="386" t="s">
        <v>1</v>
      </c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8"/>
    </row>
    <row r="5" spans="1:13" s="62" customFormat="1" ht="45.75" thickBot="1" x14ac:dyDescent="0.3">
      <c r="B5" s="84"/>
      <c r="C5" s="88" t="s">
        <v>2</v>
      </c>
      <c r="D5" s="88" t="s">
        <v>3</v>
      </c>
      <c r="E5" s="85" t="s">
        <v>4</v>
      </c>
      <c r="F5" s="85" t="s">
        <v>5</v>
      </c>
      <c r="G5" s="96" t="s">
        <v>6</v>
      </c>
      <c r="H5" s="85" t="s">
        <v>7</v>
      </c>
      <c r="I5" s="86" t="s">
        <v>8</v>
      </c>
      <c r="J5" s="86" t="s">
        <v>9</v>
      </c>
      <c r="K5" s="90" t="s">
        <v>10</v>
      </c>
      <c r="L5" s="89" t="s">
        <v>11</v>
      </c>
    </row>
    <row r="6" spans="1:13" x14ac:dyDescent="0.25">
      <c r="B6" s="79" t="s">
        <v>12</v>
      </c>
      <c r="C6" s="9">
        <v>24</v>
      </c>
      <c r="D6" s="9">
        <v>24</v>
      </c>
      <c r="E6" s="8">
        <v>29</v>
      </c>
      <c r="F6" s="8">
        <v>29</v>
      </c>
      <c r="G6" s="170">
        <v>0</v>
      </c>
      <c r="H6" s="8">
        <v>29</v>
      </c>
      <c r="I6" s="8">
        <v>29</v>
      </c>
      <c r="J6" s="8">
        <v>29</v>
      </c>
      <c r="K6" s="8">
        <v>0</v>
      </c>
      <c r="L6" s="8">
        <v>0</v>
      </c>
    </row>
    <row r="7" spans="1:13" x14ac:dyDescent="0.25">
      <c r="B7" s="80" t="s">
        <v>13</v>
      </c>
      <c r="C7" s="10">
        <v>41</v>
      </c>
      <c r="D7" s="10">
        <v>32</v>
      </c>
      <c r="E7" s="170">
        <v>58</v>
      </c>
      <c r="F7" s="170">
        <v>47</v>
      </c>
      <c r="G7" s="170">
        <v>11</v>
      </c>
      <c r="H7" s="170">
        <v>47</v>
      </c>
      <c r="I7" s="170">
        <v>47</v>
      </c>
      <c r="J7" s="170">
        <v>47</v>
      </c>
      <c r="K7" s="8">
        <v>0</v>
      </c>
      <c r="L7" s="170">
        <v>10</v>
      </c>
    </row>
    <row r="8" spans="1:13" ht="15.75" thickBot="1" x14ac:dyDescent="0.3">
      <c r="B8" s="81" t="s">
        <v>14</v>
      </c>
      <c r="C8" s="11">
        <v>21</v>
      </c>
      <c r="D8" s="11">
        <v>21</v>
      </c>
      <c r="E8" s="12">
        <v>24</v>
      </c>
      <c r="F8" s="12">
        <v>24</v>
      </c>
      <c r="G8" s="170">
        <v>0</v>
      </c>
      <c r="H8" s="13">
        <v>24</v>
      </c>
      <c r="I8" s="13">
        <v>24</v>
      </c>
      <c r="J8" s="12">
        <v>24</v>
      </c>
      <c r="K8" s="8">
        <v>0</v>
      </c>
      <c r="L8" s="12">
        <v>0</v>
      </c>
    </row>
    <row r="9" spans="1:13" ht="15.75" thickBot="1" x14ac:dyDescent="0.3">
      <c r="B9" s="91" t="s">
        <v>15</v>
      </c>
      <c r="C9" s="92">
        <v>86</v>
      </c>
      <c r="D9" s="92">
        <v>77</v>
      </c>
      <c r="E9" s="93">
        <v>111</v>
      </c>
      <c r="F9" s="93">
        <v>100</v>
      </c>
      <c r="G9" s="93">
        <v>11</v>
      </c>
      <c r="H9" s="93">
        <v>100</v>
      </c>
      <c r="I9" s="94">
        <v>100</v>
      </c>
      <c r="J9" s="94">
        <v>100</v>
      </c>
      <c r="K9" s="95">
        <v>0</v>
      </c>
      <c r="L9" s="94">
        <v>10</v>
      </c>
    </row>
    <row r="10" spans="1:13" ht="14.25" customHeight="1" x14ac:dyDescent="0.25"/>
    <row r="11" spans="1:13" ht="14.25" customHeight="1" x14ac:dyDescent="0.25"/>
    <row r="12" spans="1:13" ht="14.25" customHeight="1" x14ac:dyDescent="0.25"/>
    <row r="13" spans="1:13" ht="14.25" customHeight="1" thickBot="1" x14ac:dyDescent="0.3"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</row>
    <row r="14" spans="1:13" ht="33.75" x14ac:dyDescent="0.25">
      <c r="A14" s="205"/>
      <c r="B14" s="389" t="s">
        <v>16</v>
      </c>
      <c r="C14" s="390"/>
      <c r="D14" s="390"/>
      <c r="E14" s="390"/>
      <c r="F14" s="390"/>
      <c r="G14" s="390"/>
      <c r="H14" s="390"/>
      <c r="I14" s="390"/>
      <c r="J14" s="390"/>
      <c r="K14" s="390"/>
      <c r="L14" s="204"/>
      <c r="M14" s="204"/>
    </row>
    <row r="15" spans="1:13" ht="47.25" customHeight="1" x14ac:dyDescent="0.25">
      <c r="A15" s="148" t="s">
        <v>17</v>
      </c>
      <c r="B15" s="143"/>
      <c r="C15" s="141" t="s">
        <v>2</v>
      </c>
      <c r="D15" s="141" t="s">
        <v>3</v>
      </c>
      <c r="E15" s="141" t="s">
        <v>18</v>
      </c>
      <c r="F15" s="141" t="s">
        <v>19</v>
      </c>
      <c r="G15" s="141" t="s">
        <v>20</v>
      </c>
      <c r="H15" s="141" t="s">
        <v>21</v>
      </c>
      <c r="I15" s="141" t="s">
        <v>22</v>
      </c>
      <c r="J15" s="349" t="s">
        <v>8</v>
      </c>
      <c r="K15" s="141" t="s">
        <v>23</v>
      </c>
      <c r="L15" s="141" t="s">
        <v>10</v>
      </c>
    </row>
    <row r="16" spans="1:13" ht="14.25" customHeight="1" x14ac:dyDescent="0.25">
      <c r="A16" s="149">
        <v>1</v>
      </c>
      <c r="B16" s="147" t="s">
        <v>12</v>
      </c>
      <c r="C16" s="170">
        <v>184</v>
      </c>
      <c r="D16" s="170">
        <v>184</v>
      </c>
      <c r="E16" s="170">
        <v>190</v>
      </c>
      <c r="F16" s="208">
        <v>182</v>
      </c>
      <c r="G16" s="170">
        <f>COUNTIF('Wired Branches'!D:D,"Karachi")</f>
        <v>200</v>
      </c>
      <c r="H16" s="170">
        <f>COUNTIF(MIS!AO925:AO1109,"Installation Completed")</f>
        <v>183</v>
      </c>
      <c r="I16" s="170">
        <f>COUNTIF(MIS!AN925:AN1109,"YES")</f>
        <v>183</v>
      </c>
      <c r="J16" s="170">
        <f>COUNTIF(MIS!AL925:AL1109,"Yes")</f>
        <v>170</v>
      </c>
      <c r="K16" s="170">
        <f>H16-J16</f>
        <v>13</v>
      </c>
      <c r="L16" s="170">
        <f t="shared" ref="L16:L34" si="0">D16-H16</f>
        <v>1</v>
      </c>
    </row>
    <row r="17" spans="1:12" ht="14.25" customHeight="1" x14ac:dyDescent="0.25">
      <c r="A17" s="149">
        <v>2</v>
      </c>
      <c r="B17" s="147" t="s">
        <v>24</v>
      </c>
      <c r="C17" s="170">
        <v>66</v>
      </c>
      <c r="D17" s="170">
        <v>66</v>
      </c>
      <c r="E17" s="170">
        <v>66</v>
      </c>
      <c r="F17" s="208">
        <v>67</v>
      </c>
      <c r="G17" s="170">
        <f>COUNTIF('Wired Branches'!D:D,"Hyderabad")</f>
        <v>46</v>
      </c>
      <c r="H17" s="170">
        <f>COUNTIF(MIS!AO102:AO167,"Installation Completed")</f>
        <v>61</v>
      </c>
      <c r="I17" s="170">
        <f>COUNTIF(MIS!AN102:AN167,"YES")</f>
        <v>61</v>
      </c>
      <c r="J17" s="170">
        <f>COUNTIF(MIS!AL102:AL167,"Yes")</f>
        <v>54</v>
      </c>
      <c r="K17" s="170">
        <f t="shared" ref="K17:K34" si="1">H17-J17</f>
        <v>7</v>
      </c>
      <c r="L17" s="170">
        <f t="shared" si="0"/>
        <v>5</v>
      </c>
    </row>
    <row r="18" spans="1:12" x14ac:dyDescent="0.25">
      <c r="A18" s="149">
        <v>3</v>
      </c>
      <c r="B18" s="144" t="s">
        <v>25</v>
      </c>
      <c r="C18" s="170">
        <v>49</v>
      </c>
      <c r="D18" s="170">
        <v>49</v>
      </c>
      <c r="E18" s="142">
        <v>0</v>
      </c>
      <c r="F18" s="142">
        <v>0</v>
      </c>
      <c r="G18" s="170">
        <f>COUNTIF('Wired Branches'!D:D,"Sukkur")</f>
        <v>0</v>
      </c>
      <c r="H18" s="170">
        <f>COUNTIF(MIS!AO168:AO216,"Installation Completed")</f>
        <v>7</v>
      </c>
      <c r="I18" s="170">
        <f>COUNTIF(MIS!AN168:AN216,"YES")</f>
        <v>7</v>
      </c>
      <c r="J18" s="170">
        <f>COUNTIF(MIS!AL168:AL216,"Yes")</f>
        <v>4</v>
      </c>
      <c r="K18" s="170">
        <f t="shared" si="1"/>
        <v>3</v>
      </c>
      <c r="L18" s="170">
        <f t="shared" si="0"/>
        <v>42</v>
      </c>
    </row>
    <row r="19" spans="1:12" x14ac:dyDescent="0.25">
      <c r="A19" s="149">
        <v>4</v>
      </c>
      <c r="B19" s="144" t="s">
        <v>26</v>
      </c>
      <c r="C19" s="170">
        <v>79</v>
      </c>
      <c r="D19" s="170">
        <v>79</v>
      </c>
      <c r="E19" s="170">
        <v>0</v>
      </c>
      <c r="F19" s="170">
        <v>0</v>
      </c>
      <c r="G19" s="170">
        <f>COUNTIF('Wired Branches'!D:D,"Sahiwal")</f>
        <v>0</v>
      </c>
      <c r="H19" s="170">
        <f>COUNTIF(MIS!AO703:AO781,"Installation Completed")</f>
        <v>0</v>
      </c>
      <c r="I19" s="170">
        <f>COUNTIF(MIS!AN703:AN781,"YES")</f>
        <v>0</v>
      </c>
      <c r="J19" s="170">
        <f>COUNTIF(MIS!AL703:AL781,"Yes")</f>
        <v>0</v>
      </c>
      <c r="K19" s="170">
        <f t="shared" si="1"/>
        <v>0</v>
      </c>
      <c r="L19" s="170">
        <f t="shared" si="0"/>
        <v>79</v>
      </c>
    </row>
    <row r="20" spans="1:12" x14ac:dyDescent="0.25">
      <c r="A20" s="149">
        <v>5</v>
      </c>
      <c r="B20" s="147" t="s">
        <v>27</v>
      </c>
      <c r="C20" s="170">
        <v>107</v>
      </c>
      <c r="D20" s="170">
        <v>107</v>
      </c>
      <c r="E20" s="170">
        <v>40</v>
      </c>
      <c r="F20" s="208">
        <v>40</v>
      </c>
      <c r="G20" s="170">
        <f>COUNTIF('Wired Branches'!D:D,"Multan")</f>
        <v>78</v>
      </c>
      <c r="H20" s="170">
        <f>COUNTIF(MIS!AO1458:AO1565,"Installation Completed")</f>
        <v>37</v>
      </c>
      <c r="I20" s="170">
        <f>COUNTIF(MIS!AN1458:AN1565,"YES")</f>
        <v>37</v>
      </c>
      <c r="J20" s="170">
        <f>COUNTIF(MIS!AL1458:AL1565,"Yes")</f>
        <v>25</v>
      </c>
      <c r="K20" s="170">
        <f t="shared" si="1"/>
        <v>12</v>
      </c>
      <c r="L20" s="170">
        <f t="shared" si="0"/>
        <v>70</v>
      </c>
    </row>
    <row r="21" spans="1:12" ht="14.25" customHeight="1" x14ac:dyDescent="0.25">
      <c r="A21" s="149">
        <v>6</v>
      </c>
      <c r="B21" s="144" t="s">
        <v>28</v>
      </c>
      <c r="C21" s="170">
        <v>64</v>
      </c>
      <c r="D21" s="170">
        <v>64</v>
      </c>
      <c r="E21" s="170">
        <v>0</v>
      </c>
      <c r="F21" s="170">
        <v>0</v>
      </c>
      <c r="G21" s="170">
        <f>COUNTIF('Wired Branches'!D:D,"Bhawalpur")</f>
        <v>0</v>
      </c>
      <c r="H21" s="170">
        <f>COUNTIF(MIS!AO217:AO280,"Installation Completed")</f>
        <v>0</v>
      </c>
      <c r="I21" s="170">
        <f>COUNTIF(MIS!AN217:AN280,"YES")</f>
        <v>0</v>
      </c>
      <c r="J21" s="170">
        <f>COUNTIF(MIS!AL217:AL280,"Yes")</f>
        <v>0</v>
      </c>
      <c r="K21" s="170">
        <f t="shared" si="1"/>
        <v>0</v>
      </c>
      <c r="L21" s="170">
        <f t="shared" si="0"/>
        <v>64</v>
      </c>
    </row>
    <row r="22" spans="1:12" x14ac:dyDescent="0.25">
      <c r="A22" s="149">
        <v>7</v>
      </c>
      <c r="B22" s="144" t="s">
        <v>29</v>
      </c>
      <c r="C22" s="170">
        <v>38</v>
      </c>
      <c r="D22" s="170">
        <v>38</v>
      </c>
      <c r="E22" s="170">
        <v>0</v>
      </c>
      <c r="F22" s="170">
        <v>0</v>
      </c>
      <c r="G22" s="170">
        <f>COUNTIF('Wired Branches'!D:D,"Quetta")</f>
        <v>0</v>
      </c>
      <c r="H22" s="170">
        <f>COUNTIF(MIS!AO782:AO819,"Installation Completed")</f>
        <v>0</v>
      </c>
      <c r="I22" s="170">
        <f>COUNTIF(MIS!AN782:AN819,"YES")</f>
        <v>0</v>
      </c>
      <c r="J22" s="170">
        <f>COUNTIF(MIS!AL782:AL819,"Yes")</f>
        <v>0</v>
      </c>
      <c r="K22" s="170">
        <f t="shared" si="1"/>
        <v>0</v>
      </c>
      <c r="L22" s="170">
        <f t="shared" si="0"/>
        <v>38</v>
      </c>
    </row>
    <row r="23" spans="1:12" ht="14.25" customHeight="1" x14ac:dyDescent="0.25">
      <c r="A23" s="149">
        <v>8</v>
      </c>
      <c r="B23" s="147" t="s">
        <v>14</v>
      </c>
      <c r="C23" s="170">
        <v>148</v>
      </c>
      <c r="D23" s="170">
        <v>148</v>
      </c>
      <c r="E23" s="170">
        <v>148</v>
      </c>
      <c r="F23" s="208">
        <v>148</v>
      </c>
      <c r="G23" s="170">
        <f>COUNTIF('Wired Branches'!D:D,"Islamabad")</f>
        <v>94</v>
      </c>
      <c r="H23" s="170">
        <f>COUNTIF(MIS!AO555:AO702,"Installation Completed")</f>
        <v>97</v>
      </c>
      <c r="I23" s="170">
        <f>COUNTIF(MIS!AN555:AN702,"YES")</f>
        <v>97</v>
      </c>
      <c r="J23" s="170">
        <f>COUNTIF(MIS!AL555:AL702,"Yes")</f>
        <v>92</v>
      </c>
      <c r="K23" s="170">
        <f t="shared" si="1"/>
        <v>5</v>
      </c>
      <c r="L23" s="170">
        <f t="shared" si="0"/>
        <v>51</v>
      </c>
    </row>
    <row r="24" spans="1:12" x14ac:dyDescent="0.25">
      <c r="A24" s="149">
        <v>9</v>
      </c>
      <c r="B24" s="147" t="s">
        <v>30</v>
      </c>
      <c r="C24" s="170">
        <v>109</v>
      </c>
      <c r="D24" s="170">
        <v>109</v>
      </c>
      <c r="E24" s="170">
        <v>109</v>
      </c>
      <c r="F24" s="208">
        <v>109</v>
      </c>
      <c r="G24" s="170">
        <f>COUNTIF('Wired Branches'!D:D,"peshawar")</f>
        <v>58</v>
      </c>
      <c r="H24" s="170">
        <f>COUNTIF(MIS!AO1566:AO1674,"Installation Completed")</f>
        <v>87</v>
      </c>
      <c r="I24" s="170">
        <f>COUNTIF(MIS!AN1566:AN1674,"YES")</f>
        <v>87</v>
      </c>
      <c r="J24" s="170">
        <f>COUNTIF(MIS!AL1566:AL1674,"Yes")</f>
        <v>74</v>
      </c>
      <c r="K24" s="170">
        <f t="shared" si="1"/>
        <v>13</v>
      </c>
      <c r="L24" s="170">
        <f t="shared" si="0"/>
        <v>22</v>
      </c>
    </row>
    <row r="25" spans="1:12" x14ac:dyDescent="0.25">
      <c r="A25" s="149">
        <v>10</v>
      </c>
      <c r="B25" s="144" t="s">
        <v>31</v>
      </c>
      <c r="C25" s="170">
        <v>96</v>
      </c>
      <c r="D25" s="170">
        <v>96</v>
      </c>
      <c r="E25" s="170">
        <v>0</v>
      </c>
      <c r="F25" s="170">
        <v>0</v>
      </c>
      <c r="G25" s="170">
        <f>COUNTIF('Wired Branches'!D:D,"Mardan")</f>
        <v>0</v>
      </c>
      <c r="H25" s="170">
        <f>COUNTIF(MIS!AO1188:AO1283,"Installation Completed")</f>
        <v>0</v>
      </c>
      <c r="I25" s="170">
        <f>COUNTIF(MIS!AN1188:AN1283,"YES")</f>
        <v>0</v>
      </c>
      <c r="J25" s="170">
        <f>COUNTIF(MIS!AL1188:AL1283,"Yes")</f>
        <v>0</v>
      </c>
      <c r="K25" s="170">
        <f t="shared" si="1"/>
        <v>0</v>
      </c>
      <c r="L25" s="170">
        <f t="shared" si="0"/>
        <v>96</v>
      </c>
    </row>
    <row r="26" spans="1:12" ht="14.25" customHeight="1" x14ac:dyDescent="0.25">
      <c r="A26" s="149">
        <v>11</v>
      </c>
      <c r="B26" s="147" t="s">
        <v>32</v>
      </c>
      <c r="C26" s="170">
        <v>75</v>
      </c>
      <c r="D26" s="170">
        <v>75</v>
      </c>
      <c r="E26" s="170">
        <v>75</v>
      </c>
      <c r="F26" s="208">
        <v>75</v>
      </c>
      <c r="G26" s="170">
        <f>COUNTIF('Wired Branches'!D:D,"Jehlum")</f>
        <v>0</v>
      </c>
      <c r="H26" s="170">
        <f>COUNTIF(MIS!AO281:AO355,"Installation Completed")</f>
        <v>0</v>
      </c>
      <c r="I26" s="170">
        <f>COUNTIF(MIS!AN281:AN355,"YES")</f>
        <v>0</v>
      </c>
      <c r="J26" s="170">
        <f>COUNTIF(MIS!AL281:AL355,"Yes")</f>
        <v>0</v>
      </c>
      <c r="K26" s="170">
        <f t="shared" si="1"/>
        <v>0</v>
      </c>
      <c r="L26" s="170">
        <f t="shared" si="0"/>
        <v>75</v>
      </c>
    </row>
    <row r="27" spans="1:12" x14ac:dyDescent="0.25">
      <c r="A27" s="149">
        <v>12</v>
      </c>
      <c r="B27" s="144" t="s">
        <v>33</v>
      </c>
      <c r="C27" s="170">
        <v>57</v>
      </c>
      <c r="D27" s="170">
        <v>57</v>
      </c>
      <c r="E27" s="170">
        <v>0</v>
      </c>
      <c r="F27" s="170">
        <v>0</v>
      </c>
      <c r="G27" s="170">
        <f>COUNTIF('Wired Branches'!D:D,"Mirpur")</f>
        <v>1</v>
      </c>
      <c r="H27" s="170">
        <f>COUNTIF(MIS!AO1401:AO1457,"Installation Completed")</f>
        <v>0</v>
      </c>
      <c r="I27" s="170">
        <f>COUNTIF(MIS!AN1401:AN1457,"YES")</f>
        <v>0</v>
      </c>
      <c r="J27" s="170">
        <f>COUNTIF(MIS!AL1401:AL1457,"Yes")</f>
        <v>0</v>
      </c>
      <c r="K27" s="170">
        <f t="shared" si="1"/>
        <v>0</v>
      </c>
      <c r="L27" s="170">
        <f t="shared" si="0"/>
        <v>57</v>
      </c>
    </row>
    <row r="28" spans="1:12" x14ac:dyDescent="0.25">
      <c r="A28" s="149">
        <v>13</v>
      </c>
      <c r="B28" s="144" t="s">
        <v>34</v>
      </c>
      <c r="C28" s="170">
        <v>36</v>
      </c>
      <c r="D28" s="170">
        <v>36</v>
      </c>
      <c r="E28" s="170">
        <v>0</v>
      </c>
      <c r="F28" s="170">
        <v>0</v>
      </c>
      <c r="G28" s="170">
        <f>COUNTIF('Wired Branches'!D:D,"Muzaffarabad")</f>
        <v>0</v>
      </c>
      <c r="H28" s="170">
        <f>COUNTIF(MIS!AO1365:AO1400,"Installation Completed")</f>
        <v>0</v>
      </c>
      <c r="I28" s="170">
        <f>COUNTIF(MIS!AN1365:AN1400,"YES")</f>
        <v>0</v>
      </c>
      <c r="J28" s="170">
        <f>COUNTIF(MIS!AL1365:AL1400,"Yes")</f>
        <v>0</v>
      </c>
      <c r="K28" s="170">
        <f t="shared" si="1"/>
        <v>0</v>
      </c>
      <c r="L28" s="170">
        <f t="shared" si="0"/>
        <v>36</v>
      </c>
    </row>
    <row r="29" spans="1:12" ht="14.25" customHeight="1" x14ac:dyDescent="0.25">
      <c r="A29" s="149">
        <v>14</v>
      </c>
      <c r="B29" s="147" t="s">
        <v>35</v>
      </c>
      <c r="C29" s="170">
        <v>126</v>
      </c>
      <c r="D29" s="170">
        <v>126</v>
      </c>
      <c r="E29" s="170">
        <v>126</v>
      </c>
      <c r="F29" s="208">
        <v>126</v>
      </c>
      <c r="G29" s="170">
        <f>COUNTIF('Wired Branches'!D:D,"Lahore")</f>
        <v>69</v>
      </c>
      <c r="H29" s="170">
        <f>COUNTIF(MIS!AO356:AO483,"Installation Completed")</f>
        <v>123</v>
      </c>
      <c r="I29" s="170">
        <f>COUNTIF(MIS!AN356:AN483,"YES")</f>
        <v>123</v>
      </c>
      <c r="J29" s="170">
        <f>COUNTIF(MIS!AL356:AL483,"Yes")</f>
        <v>111</v>
      </c>
      <c r="K29" s="170">
        <f t="shared" si="1"/>
        <v>12</v>
      </c>
      <c r="L29" s="170">
        <f t="shared" si="0"/>
        <v>3</v>
      </c>
    </row>
    <row r="30" spans="1:12" ht="14.25" customHeight="1" x14ac:dyDescent="0.25">
      <c r="A30" s="149">
        <v>15</v>
      </c>
      <c r="B30" s="147" t="s">
        <v>36</v>
      </c>
      <c r="C30" s="170">
        <v>102</v>
      </c>
      <c r="D30" s="170">
        <v>102</v>
      </c>
      <c r="E30" s="170">
        <v>102</v>
      </c>
      <c r="F30" s="208">
        <v>102</v>
      </c>
      <c r="G30" s="170">
        <f>COUNTIF('Wired Branches'!D:D,"Faisalabad")</f>
        <v>72</v>
      </c>
      <c r="H30" s="170">
        <f>COUNTIF(MIS!AO820:AO924,"Installation Completed")</f>
        <v>96</v>
      </c>
      <c r="I30" s="170">
        <f>COUNTIF(MIS!AN820:AN924,"YES")</f>
        <v>96</v>
      </c>
      <c r="J30" s="170">
        <f>COUNTIF(MIS!AL820:AL924,"Yes")</f>
        <v>76</v>
      </c>
      <c r="K30" s="170">
        <f t="shared" si="1"/>
        <v>20</v>
      </c>
      <c r="L30" s="170">
        <f t="shared" si="0"/>
        <v>6</v>
      </c>
    </row>
    <row r="31" spans="1:12" ht="14.25" customHeight="1" x14ac:dyDescent="0.25">
      <c r="A31" s="149">
        <v>16</v>
      </c>
      <c r="B31" s="147" t="s">
        <v>37</v>
      </c>
      <c r="C31" s="170">
        <v>71</v>
      </c>
      <c r="D31" s="170">
        <v>71</v>
      </c>
      <c r="E31" s="170">
        <v>71</v>
      </c>
      <c r="F31" s="208">
        <v>71</v>
      </c>
      <c r="G31" s="170">
        <f>COUNTIF('Wired Branches'!D:D,"Gujrawala")</f>
        <v>0</v>
      </c>
      <c r="H31" s="170">
        <f>COUNTIF(MIS!AO484:AO554,"Installation Completed")</f>
        <v>43</v>
      </c>
      <c r="I31" s="170">
        <f>COUNTIF(MIS!AN484:AN554,"YES")</f>
        <v>43</v>
      </c>
      <c r="J31" s="170">
        <f>COUNTIF(MIS!AL484:AL554,"Yes")</f>
        <v>27</v>
      </c>
      <c r="K31" s="170">
        <f t="shared" si="1"/>
        <v>16</v>
      </c>
      <c r="L31" s="170">
        <f t="shared" si="0"/>
        <v>28</v>
      </c>
    </row>
    <row r="32" spans="1:12" x14ac:dyDescent="0.25">
      <c r="A32" s="149">
        <v>17</v>
      </c>
      <c r="B32" s="144" t="s">
        <v>38</v>
      </c>
      <c r="C32" s="170">
        <v>78</v>
      </c>
      <c r="D32" s="170">
        <v>78</v>
      </c>
      <c r="E32" s="170">
        <v>0</v>
      </c>
      <c r="F32" s="170">
        <v>0</v>
      </c>
      <c r="G32" s="170">
        <f>COUNTIF('Wired Branches'!D:D,"Sargodha")</f>
        <v>1</v>
      </c>
      <c r="H32" s="170">
        <f>COUNTIF(MIS!AO1110:AO1187,"Installation Completed")</f>
        <v>0</v>
      </c>
      <c r="I32" s="170">
        <f>COUNTIF(MIS!AN1110:AN1187,"YES")</f>
        <v>0</v>
      </c>
      <c r="J32" s="170">
        <f>COUNTIF(MIS!AL1110:AL1187,"Yes")</f>
        <v>0</v>
      </c>
      <c r="K32" s="170">
        <f t="shared" si="1"/>
        <v>0</v>
      </c>
      <c r="L32" s="170">
        <f t="shared" si="0"/>
        <v>78</v>
      </c>
    </row>
    <row r="33" spans="1:13" ht="14.25" customHeight="1" x14ac:dyDescent="0.25">
      <c r="A33" s="149">
        <v>18</v>
      </c>
      <c r="B33" s="147" t="s">
        <v>39</v>
      </c>
      <c r="C33" s="170">
        <v>68</v>
      </c>
      <c r="D33" s="170">
        <v>68</v>
      </c>
      <c r="E33" s="170">
        <v>68</v>
      </c>
      <c r="F33" s="208">
        <v>68</v>
      </c>
      <c r="G33" s="170">
        <f>COUNTIF('Wired Branches'!D:D,"Gujrat")</f>
        <v>0</v>
      </c>
      <c r="H33" s="170">
        <f>COUNTIF(MIS!AO1675:AO1742,"Installation Completed")</f>
        <v>27</v>
      </c>
      <c r="I33" s="170">
        <f>COUNTIF(MIS!AN1675:AN1742,"YES")</f>
        <v>27</v>
      </c>
      <c r="J33" s="170">
        <f>COUNTIF(MIS!AL1675:AL1742,"Yes")</f>
        <v>22</v>
      </c>
      <c r="K33" s="170">
        <f t="shared" si="1"/>
        <v>5</v>
      </c>
      <c r="L33" s="170">
        <f t="shared" si="0"/>
        <v>41</v>
      </c>
    </row>
    <row r="34" spans="1:13" x14ac:dyDescent="0.25">
      <c r="A34" s="149">
        <v>19</v>
      </c>
      <c r="B34" s="144" t="s">
        <v>40</v>
      </c>
      <c r="C34" s="170">
        <v>81</v>
      </c>
      <c r="D34" s="170">
        <v>81</v>
      </c>
      <c r="E34" s="170">
        <v>0</v>
      </c>
      <c r="F34" s="170">
        <v>0</v>
      </c>
      <c r="G34" s="170">
        <f>COUNTIF('Wired Branches'!D:D,"Sialkot")</f>
        <v>0</v>
      </c>
      <c r="H34" s="170">
        <f>COUNTIF(MIS!AO1284:AO1364,"Installation Completed")</f>
        <v>0</v>
      </c>
      <c r="I34" s="170">
        <f>COUNTIF(MIS!AN1284:AN1364,"YES")</f>
        <v>0</v>
      </c>
      <c r="J34" s="170">
        <f>COUNTIF(MIS!AL1284:AL1364,"Yes")</f>
        <v>0</v>
      </c>
      <c r="K34" s="170">
        <f t="shared" si="1"/>
        <v>0</v>
      </c>
      <c r="L34" s="170">
        <f t="shared" si="0"/>
        <v>81</v>
      </c>
    </row>
    <row r="35" spans="1:13" ht="15.75" thickBot="1" x14ac:dyDescent="0.3">
      <c r="A35" s="149"/>
      <c r="B35" s="145" t="s">
        <v>15</v>
      </c>
      <c r="C35" s="146">
        <f t="shared" ref="C35:L35" si="2">SUM(C16:C34)</f>
        <v>1634</v>
      </c>
      <c r="D35" s="146">
        <f t="shared" si="2"/>
        <v>1634</v>
      </c>
      <c r="E35" s="146">
        <f t="shared" si="2"/>
        <v>995</v>
      </c>
      <c r="F35" s="146">
        <f>SUM(F16:F34)</f>
        <v>988</v>
      </c>
      <c r="G35" s="146">
        <f t="shared" si="2"/>
        <v>619</v>
      </c>
      <c r="H35" s="209">
        <f>SUM(H16:H34)</f>
        <v>761</v>
      </c>
      <c r="I35" s="209">
        <f>SUM(I16:I34)</f>
        <v>761</v>
      </c>
      <c r="J35" s="209">
        <f t="shared" si="2"/>
        <v>655</v>
      </c>
      <c r="K35" s="209">
        <f t="shared" si="2"/>
        <v>106</v>
      </c>
      <c r="L35" s="209">
        <f t="shared" si="2"/>
        <v>873</v>
      </c>
    </row>
    <row r="36" spans="1:13" ht="19.5" customHeight="1" x14ac:dyDescent="0.25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</row>
    <row r="37" spans="1:13" ht="18.75" customHeight="1" x14ac:dyDescent="0.25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</row>
    <row r="38" spans="1:13" ht="17.25" customHeight="1" x14ac:dyDescent="0.25">
      <c r="G38" s="83"/>
      <c r="H38" s="83"/>
      <c r="I38" s="83"/>
      <c r="J38" s="83"/>
    </row>
  </sheetData>
  <mergeCells count="3">
    <mergeCell ref="G2:J3"/>
    <mergeCell ref="B4:M4"/>
    <mergeCell ref="B14:K14"/>
  </mergeCells>
  <pageMargins left="0.7" right="0.7" top="0.75" bottom="0.75" header="0.3" footer="0.3"/>
  <pageSetup paperSize="9"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32"/>
  <sheetViews>
    <sheetView zoomScale="90" zoomScaleNormal="90" workbookViewId="0">
      <pane xSplit="9" ySplit="1" topLeftCell="AN2" activePane="bottomRight" state="frozen"/>
      <selection pane="topRight" activeCell="F1" sqref="F1"/>
      <selection pane="bottomLeft" activeCell="A2" sqref="A2"/>
      <selection pane="bottomRight" activeCell="AQ3" sqref="AQ3"/>
    </sheetView>
  </sheetViews>
  <sheetFormatPr defaultRowHeight="26.1" customHeight="1" x14ac:dyDescent="0.2"/>
  <cols>
    <col min="1" max="1" width="9.140625" style="258" customWidth="1"/>
    <col min="2" max="2" width="16.7109375" style="3" bestFit="1" customWidth="1"/>
    <col min="3" max="3" width="18.140625" style="3" customWidth="1"/>
    <col min="4" max="4" width="10.5703125" style="3" customWidth="1"/>
    <col min="5" max="5" width="13" style="3" customWidth="1"/>
    <col min="6" max="6" width="16.42578125" style="193" customWidth="1"/>
    <col min="7" max="7" width="16.7109375" style="3" customWidth="1"/>
    <col min="8" max="8" width="31.28515625" style="3" customWidth="1"/>
    <col min="9" max="9" width="39.28515625" style="3" hidden="1" customWidth="1"/>
    <col min="10" max="10" width="102.85546875" style="3" customWidth="1"/>
    <col min="11" max="11" width="13.7109375" style="3" customWidth="1"/>
    <col min="12" max="12" width="15.42578125" style="3" customWidth="1"/>
    <col min="13" max="13" width="14.85546875" style="3" customWidth="1"/>
    <col min="14" max="14" width="24.42578125" style="3" customWidth="1"/>
    <col min="15" max="15" width="8.7109375" style="3" customWidth="1"/>
    <col min="16" max="16" width="41.28515625" style="3" customWidth="1"/>
    <col min="17" max="17" width="36.5703125" style="1" customWidth="1"/>
    <col min="18" max="18" width="16.28515625" style="3" customWidth="1"/>
    <col min="19" max="19" width="14.85546875" style="3" customWidth="1"/>
    <col min="20" max="20" width="11.42578125" style="1" customWidth="1"/>
    <col min="21" max="21" width="17" style="3" customWidth="1"/>
    <col min="22" max="22" width="17" style="35" customWidth="1"/>
    <col min="23" max="23" width="20.140625" style="3" customWidth="1"/>
    <col min="24" max="24" width="29.7109375" style="3" customWidth="1"/>
    <col min="25" max="25" width="18.42578125" style="35" customWidth="1"/>
    <col min="26" max="26" width="20.140625" style="3" customWidth="1"/>
    <col min="27" max="27" width="11.7109375" style="3" customWidth="1"/>
    <col min="28" max="28" width="0.140625" style="3" customWidth="1"/>
    <col min="29" max="29" width="15.7109375" style="3" customWidth="1"/>
    <col min="30" max="30" width="17" style="3" customWidth="1"/>
    <col min="31" max="31" width="20.5703125" style="3" customWidth="1"/>
    <col min="32" max="32" width="17.140625" style="193" customWidth="1"/>
    <col min="33" max="33" width="21" style="3" customWidth="1"/>
    <col min="34" max="35" width="15.7109375" style="3" customWidth="1"/>
    <col min="36" max="36" width="15.42578125" style="236" customWidth="1"/>
    <col min="37" max="37" width="8.7109375" style="1" customWidth="1"/>
    <col min="38" max="38" width="15.42578125" style="3" customWidth="1"/>
    <col min="39" max="39" width="12.85546875" style="3" customWidth="1"/>
    <col min="40" max="40" width="14.140625" style="3" customWidth="1"/>
    <col min="41" max="41" width="24.28515625" style="3" customWidth="1"/>
    <col min="42" max="42" width="13.5703125" style="3" customWidth="1"/>
    <col min="43" max="16384" width="9.140625" style="3"/>
  </cols>
  <sheetData>
    <row r="1" spans="1:43" ht="33.75" customHeight="1" x14ac:dyDescent="0.25">
      <c r="A1" s="14" t="s">
        <v>41</v>
      </c>
      <c r="B1" s="14" t="s">
        <v>42</v>
      </c>
      <c r="C1" s="36" t="s">
        <v>43</v>
      </c>
      <c r="D1" s="14"/>
      <c r="E1" s="14" t="s">
        <v>44</v>
      </c>
      <c r="F1" s="14" t="s">
        <v>45</v>
      </c>
      <c r="G1" s="14" t="s">
        <v>42</v>
      </c>
      <c r="H1" s="15" t="s">
        <v>46</v>
      </c>
      <c r="I1" s="16" t="s">
        <v>47</v>
      </c>
      <c r="J1" s="16" t="s">
        <v>48</v>
      </c>
      <c r="K1" s="16" t="s">
        <v>49</v>
      </c>
      <c r="L1" s="16" t="s">
        <v>50</v>
      </c>
      <c r="M1" s="16" t="s">
        <v>51</v>
      </c>
      <c r="N1" s="16" t="s">
        <v>52</v>
      </c>
      <c r="O1" s="16" t="s">
        <v>53</v>
      </c>
      <c r="P1" s="16" t="s">
        <v>54</v>
      </c>
      <c r="Q1" s="17" t="s">
        <v>55</v>
      </c>
      <c r="R1" s="18" t="s">
        <v>56</v>
      </c>
      <c r="S1" s="16" t="s">
        <v>57</v>
      </c>
      <c r="T1" s="17" t="s">
        <v>58</v>
      </c>
      <c r="U1" s="14" t="s">
        <v>59</v>
      </c>
      <c r="V1" s="31" t="s">
        <v>60</v>
      </c>
      <c r="W1" s="18" t="s">
        <v>61</v>
      </c>
      <c r="X1" s="18" t="s">
        <v>62</v>
      </c>
      <c r="Y1" s="33" t="s">
        <v>63</v>
      </c>
      <c r="Z1" s="18" t="s">
        <v>64</v>
      </c>
      <c r="AA1" s="18" t="s">
        <v>65</v>
      </c>
      <c r="AB1" s="18" t="s">
        <v>66</v>
      </c>
      <c r="AC1" s="18" t="s">
        <v>67</v>
      </c>
      <c r="AD1" s="18" t="s">
        <v>68</v>
      </c>
      <c r="AE1" s="18" t="s">
        <v>69</v>
      </c>
      <c r="AF1" s="36" t="s">
        <v>70</v>
      </c>
      <c r="AG1" s="36" t="s">
        <v>71</v>
      </c>
      <c r="AH1" s="18" t="s">
        <v>72</v>
      </c>
      <c r="AI1" s="18" t="s">
        <v>73</v>
      </c>
      <c r="AJ1" s="233" t="s">
        <v>74</v>
      </c>
      <c r="AK1" s="17" t="s">
        <v>75</v>
      </c>
      <c r="AL1" s="18" t="s">
        <v>76</v>
      </c>
      <c r="AM1" s="4" t="s">
        <v>77</v>
      </c>
      <c r="AN1" s="4" t="s">
        <v>78</v>
      </c>
      <c r="AO1" s="4" t="s">
        <v>79</v>
      </c>
      <c r="AP1" s="4" t="s">
        <v>80</v>
      </c>
      <c r="AQ1" s="3" t="s">
        <v>6143</v>
      </c>
    </row>
    <row r="2" spans="1:43" s="251" customFormat="1" ht="26.1" customHeight="1" x14ac:dyDescent="0.2">
      <c r="A2" s="258">
        <v>218</v>
      </c>
      <c r="B2" s="250" t="s">
        <v>81</v>
      </c>
      <c r="C2" s="251" t="s">
        <v>35</v>
      </c>
      <c r="D2" s="251" t="s">
        <v>82</v>
      </c>
      <c r="E2" s="251" t="s">
        <v>83</v>
      </c>
      <c r="F2" s="250">
        <v>3881</v>
      </c>
      <c r="G2" s="250" t="s">
        <v>81</v>
      </c>
      <c r="H2" s="252" t="s">
        <v>84</v>
      </c>
      <c r="I2" s="253" t="s">
        <v>85</v>
      </c>
      <c r="J2" s="252" t="s">
        <v>86</v>
      </c>
      <c r="K2" s="250" t="s">
        <v>81</v>
      </c>
      <c r="L2" s="252" t="s">
        <v>81</v>
      </c>
      <c r="M2" s="250" t="s">
        <v>81</v>
      </c>
      <c r="N2" s="254" t="s">
        <v>87</v>
      </c>
      <c r="O2" s="255">
        <v>63100</v>
      </c>
      <c r="P2" s="253" t="s">
        <v>88</v>
      </c>
      <c r="Q2" s="251" t="s">
        <v>89</v>
      </c>
      <c r="R2" s="251" t="s">
        <v>81</v>
      </c>
      <c r="S2" s="251">
        <v>31</v>
      </c>
      <c r="T2" s="251">
        <v>1</v>
      </c>
      <c r="U2" s="251" t="str">
        <f t="shared" ref="U2:U65" si="0">CONCATENATE(D2,"-",E2,"-",F2)</f>
        <v>HBL-BHA-3881</v>
      </c>
      <c r="V2" s="256" t="s">
        <v>90</v>
      </c>
      <c r="W2" s="250">
        <v>38811</v>
      </c>
      <c r="X2" s="251" t="str">
        <f t="shared" ref="X2:X33" si="1">CONCATENATE(U2,"-",Y2,"-",V2)</f>
        <v>HBL-BHA-3881-0316-1-1</v>
      </c>
      <c r="Y2" s="256" t="s">
        <v>91</v>
      </c>
      <c r="Z2" s="251" t="s">
        <v>92</v>
      </c>
      <c r="AA2" s="251" t="s">
        <v>92</v>
      </c>
      <c r="AB2" s="251" t="s">
        <v>92</v>
      </c>
      <c r="AC2" s="251" t="s">
        <v>93</v>
      </c>
      <c r="AD2" s="251" t="s">
        <v>94</v>
      </c>
      <c r="AE2" s="251" t="s">
        <v>95</v>
      </c>
      <c r="AF2" s="256" t="s">
        <v>96</v>
      </c>
      <c r="AG2" s="251" t="s">
        <v>97</v>
      </c>
      <c r="AH2" s="251" t="s">
        <v>92</v>
      </c>
      <c r="AI2" s="251" t="s">
        <v>92</v>
      </c>
      <c r="AJ2" s="251" t="s">
        <v>98</v>
      </c>
      <c r="AK2" s="251">
        <v>1</v>
      </c>
      <c r="AL2" s="251">
        <v>1</v>
      </c>
      <c r="AM2" s="251" t="s">
        <v>92</v>
      </c>
      <c r="AN2" s="251" t="s">
        <v>92</v>
      </c>
      <c r="AO2" s="251" t="s">
        <v>99</v>
      </c>
      <c r="AP2" s="257" t="s">
        <v>100</v>
      </c>
    </row>
    <row r="3" spans="1:43" s="19" customFormat="1" ht="26.1" customHeight="1" x14ac:dyDescent="0.2">
      <c r="A3" s="258">
        <v>2</v>
      </c>
      <c r="B3" s="329" t="s">
        <v>101</v>
      </c>
      <c r="C3" s="329" t="s">
        <v>102</v>
      </c>
      <c r="D3" s="171" t="s">
        <v>82</v>
      </c>
      <c r="E3" s="30" t="s">
        <v>103</v>
      </c>
      <c r="F3" s="329">
        <v>169</v>
      </c>
      <c r="G3" s="329" t="s">
        <v>101</v>
      </c>
      <c r="H3" s="330" t="s">
        <v>104</v>
      </c>
      <c r="I3" s="331" t="s">
        <v>105</v>
      </c>
      <c r="J3" s="330" t="s">
        <v>86</v>
      </c>
      <c r="K3" s="329" t="s">
        <v>101</v>
      </c>
      <c r="L3" s="330" t="s">
        <v>86</v>
      </c>
      <c r="M3" s="329" t="s">
        <v>86</v>
      </c>
      <c r="N3" s="347" t="s">
        <v>87</v>
      </c>
      <c r="O3" s="329" t="s">
        <v>86</v>
      </c>
      <c r="P3" s="331" t="s">
        <v>106</v>
      </c>
      <c r="Q3" s="329" t="s">
        <v>107</v>
      </c>
      <c r="R3" s="329" t="s">
        <v>101</v>
      </c>
      <c r="S3" s="329">
        <v>11</v>
      </c>
      <c r="T3" s="329">
        <f>IF(S3&gt;30,2,IF(S3&gt;50,3,IF(S3&gt;80,4,1)))</f>
        <v>1</v>
      </c>
      <c r="U3" s="329" t="str">
        <f t="shared" si="0"/>
        <v>HBL-FAI-169</v>
      </c>
      <c r="V3" s="40" t="s">
        <v>90</v>
      </c>
      <c r="W3" s="30" t="s">
        <v>108</v>
      </c>
      <c r="X3" s="30" t="str">
        <f t="shared" si="1"/>
        <v>HBL-FAI-169-0316-1-1</v>
      </c>
      <c r="Y3" s="30" t="s">
        <v>91</v>
      </c>
      <c r="Z3" s="329" t="s">
        <v>92</v>
      </c>
      <c r="AA3" s="329" t="s">
        <v>92</v>
      </c>
      <c r="AB3" s="329" t="s">
        <v>92</v>
      </c>
      <c r="AC3" s="329" t="s">
        <v>109</v>
      </c>
      <c r="AD3" s="329" t="s">
        <v>94</v>
      </c>
      <c r="AE3" s="329" t="s">
        <v>109</v>
      </c>
      <c r="AF3" s="30" t="s">
        <v>110</v>
      </c>
      <c r="AG3" s="329" t="s">
        <v>97</v>
      </c>
      <c r="AH3" s="329" t="s">
        <v>92</v>
      </c>
      <c r="AI3" s="329" t="s">
        <v>92</v>
      </c>
      <c r="AJ3" s="329" t="s">
        <v>111</v>
      </c>
      <c r="AK3" s="329">
        <v>1</v>
      </c>
      <c r="AL3" s="329">
        <v>1</v>
      </c>
      <c r="AM3" s="346" t="s">
        <v>92</v>
      </c>
      <c r="AN3" s="346" t="s">
        <v>92</v>
      </c>
      <c r="AO3" s="329" t="s">
        <v>99</v>
      </c>
      <c r="AP3" s="99" t="s">
        <v>100</v>
      </c>
    </row>
    <row r="4" spans="1:43" s="19" customFormat="1" ht="26.1" customHeight="1" x14ac:dyDescent="0.2">
      <c r="A4" s="258">
        <v>3</v>
      </c>
      <c r="B4" s="329" t="s">
        <v>101</v>
      </c>
      <c r="C4" s="329" t="s">
        <v>102</v>
      </c>
      <c r="D4" s="171" t="s">
        <v>82</v>
      </c>
      <c r="E4" s="30" t="s">
        <v>103</v>
      </c>
      <c r="F4" s="329">
        <v>1669</v>
      </c>
      <c r="G4" s="329" t="s">
        <v>101</v>
      </c>
      <c r="H4" s="330" t="s">
        <v>112</v>
      </c>
      <c r="I4" s="331" t="s">
        <v>113</v>
      </c>
      <c r="J4" s="330" t="s">
        <v>86</v>
      </c>
      <c r="K4" s="329" t="s">
        <v>101</v>
      </c>
      <c r="L4" s="330" t="s">
        <v>86</v>
      </c>
      <c r="M4" s="329" t="s">
        <v>86</v>
      </c>
      <c r="N4" s="347" t="s">
        <v>87</v>
      </c>
      <c r="O4" s="329" t="s">
        <v>86</v>
      </c>
      <c r="P4" s="331" t="s">
        <v>114</v>
      </c>
      <c r="Q4" s="329" t="s">
        <v>115</v>
      </c>
      <c r="R4" s="329" t="s">
        <v>101</v>
      </c>
      <c r="S4" s="329">
        <v>9</v>
      </c>
      <c r="T4" s="329">
        <f>IF(S4&gt;30,2,IF(S4&gt;50,3,IF(S4&gt;80,4,1)))</f>
        <v>1</v>
      </c>
      <c r="U4" s="329" t="str">
        <f t="shared" si="0"/>
        <v>HBL-FAI-1669</v>
      </c>
      <c r="V4" s="40" t="s">
        <v>90</v>
      </c>
      <c r="W4" s="30" t="s">
        <v>116</v>
      </c>
      <c r="X4" s="30" t="str">
        <f t="shared" si="1"/>
        <v>HBL-FAI-1669-0316-1-1</v>
      </c>
      <c r="Y4" s="30" t="s">
        <v>91</v>
      </c>
      <c r="Z4" s="329" t="s">
        <v>92</v>
      </c>
      <c r="AA4" s="329" t="s">
        <v>92</v>
      </c>
      <c r="AB4" s="329" t="s">
        <v>92</v>
      </c>
      <c r="AC4" s="329" t="s">
        <v>117</v>
      </c>
      <c r="AD4" s="329" t="s">
        <v>94</v>
      </c>
      <c r="AE4" s="329" t="s">
        <v>118</v>
      </c>
      <c r="AF4" s="30" t="s">
        <v>119</v>
      </c>
      <c r="AG4" s="329" t="s">
        <v>97</v>
      </c>
      <c r="AH4" s="329" t="s">
        <v>92</v>
      </c>
      <c r="AI4" s="329" t="s">
        <v>92</v>
      </c>
      <c r="AJ4" s="329" t="s">
        <v>120</v>
      </c>
      <c r="AK4" s="329">
        <v>1</v>
      </c>
      <c r="AL4" s="329">
        <v>1</v>
      </c>
      <c r="AM4" s="346" t="s">
        <v>92</v>
      </c>
      <c r="AN4" s="346" t="s">
        <v>92</v>
      </c>
      <c r="AO4" s="329" t="s">
        <v>99</v>
      </c>
      <c r="AP4" s="99" t="s">
        <v>100</v>
      </c>
    </row>
    <row r="5" spans="1:43" s="19" customFormat="1" ht="26.1" customHeight="1" x14ac:dyDescent="0.2">
      <c r="A5" s="258">
        <v>4</v>
      </c>
      <c r="B5" s="329" t="s">
        <v>101</v>
      </c>
      <c r="C5" s="329" t="s">
        <v>102</v>
      </c>
      <c r="D5" s="171" t="s">
        <v>82</v>
      </c>
      <c r="E5" s="30" t="s">
        <v>103</v>
      </c>
      <c r="F5" s="329">
        <v>1683</v>
      </c>
      <c r="G5" s="329" t="s">
        <v>101</v>
      </c>
      <c r="H5" s="330" t="s">
        <v>121</v>
      </c>
      <c r="I5" s="331" t="s">
        <v>122</v>
      </c>
      <c r="J5" s="330" t="s">
        <v>86</v>
      </c>
      <c r="K5" s="329" t="s">
        <v>101</v>
      </c>
      <c r="L5" s="330" t="s">
        <v>86</v>
      </c>
      <c r="M5" s="329" t="s">
        <v>86</v>
      </c>
      <c r="N5" s="347" t="s">
        <v>87</v>
      </c>
      <c r="O5" s="329" t="s">
        <v>86</v>
      </c>
      <c r="P5" s="331" t="s">
        <v>123</v>
      </c>
      <c r="Q5" s="329" t="s">
        <v>124</v>
      </c>
      <c r="R5" s="329" t="s">
        <v>101</v>
      </c>
      <c r="S5" s="329">
        <v>28</v>
      </c>
      <c r="T5" s="329">
        <f>IF(S5&gt;30,2,IF(S5&gt;50,3,IF(S5&gt;80,4,1)))</f>
        <v>1</v>
      </c>
      <c r="U5" s="329" t="str">
        <f t="shared" si="0"/>
        <v>HBL-FAI-1683</v>
      </c>
      <c r="V5" s="40" t="s">
        <v>90</v>
      </c>
      <c r="W5" s="30" t="s">
        <v>125</v>
      </c>
      <c r="X5" s="30" t="str">
        <f t="shared" si="1"/>
        <v>HBL-FAI-1683-0316-1-1</v>
      </c>
      <c r="Y5" s="30" t="s">
        <v>91</v>
      </c>
      <c r="Z5" s="329" t="s">
        <v>92</v>
      </c>
      <c r="AA5" s="329" t="s">
        <v>92</v>
      </c>
      <c r="AB5" s="329" t="s">
        <v>92</v>
      </c>
      <c r="AC5" s="329" t="s">
        <v>126</v>
      </c>
      <c r="AD5" s="329" t="s">
        <v>94</v>
      </c>
      <c r="AE5" s="329" t="s">
        <v>127</v>
      </c>
      <c r="AF5" s="30" t="s">
        <v>128</v>
      </c>
      <c r="AG5" s="329" t="s">
        <v>97</v>
      </c>
      <c r="AH5" s="329" t="s">
        <v>92</v>
      </c>
      <c r="AI5" s="329" t="s">
        <v>92</v>
      </c>
      <c r="AJ5" s="329" t="s">
        <v>111</v>
      </c>
      <c r="AK5" s="329">
        <v>1</v>
      </c>
      <c r="AL5" s="329">
        <v>1</v>
      </c>
      <c r="AM5" s="346" t="s">
        <v>129</v>
      </c>
      <c r="AN5" s="346" t="s">
        <v>92</v>
      </c>
      <c r="AO5" s="329" t="s">
        <v>99</v>
      </c>
      <c r="AP5" s="99" t="s">
        <v>100</v>
      </c>
    </row>
    <row r="6" spans="1:43" s="19" customFormat="1" ht="26.1" customHeight="1" x14ac:dyDescent="0.2">
      <c r="A6" s="258">
        <v>5</v>
      </c>
      <c r="B6" s="394" t="s">
        <v>101</v>
      </c>
      <c r="C6" s="329" t="s">
        <v>102</v>
      </c>
      <c r="D6" s="171" t="s">
        <v>82</v>
      </c>
      <c r="E6" s="30" t="s">
        <v>103</v>
      </c>
      <c r="F6" s="329">
        <v>3879</v>
      </c>
      <c r="G6" s="394" t="s">
        <v>101</v>
      </c>
      <c r="H6" s="395" t="s">
        <v>130</v>
      </c>
      <c r="I6" s="396" t="s">
        <v>131</v>
      </c>
      <c r="J6" s="395" t="s">
        <v>86</v>
      </c>
      <c r="K6" s="394" t="s">
        <v>101</v>
      </c>
      <c r="L6" s="395" t="s">
        <v>86</v>
      </c>
      <c r="M6" s="394" t="s">
        <v>86</v>
      </c>
      <c r="N6" s="347" t="s">
        <v>87</v>
      </c>
      <c r="O6" s="394" t="s">
        <v>86</v>
      </c>
      <c r="P6" s="396" t="s">
        <v>132</v>
      </c>
      <c r="Q6" s="394" t="s">
        <v>133</v>
      </c>
      <c r="R6" s="394" t="s">
        <v>101</v>
      </c>
      <c r="S6" s="394">
        <v>148</v>
      </c>
      <c r="T6" s="394">
        <v>2</v>
      </c>
      <c r="U6" s="329" t="str">
        <f t="shared" si="0"/>
        <v>HBL-FAI-3879</v>
      </c>
      <c r="V6" s="40" t="s">
        <v>134</v>
      </c>
      <c r="W6" s="30" t="s">
        <v>135</v>
      </c>
      <c r="X6" s="30" t="str">
        <f t="shared" si="1"/>
        <v>HBL-FAI-3879-0316-1-2</v>
      </c>
      <c r="Y6" s="30" t="s">
        <v>91</v>
      </c>
      <c r="Z6" s="329" t="s">
        <v>92</v>
      </c>
      <c r="AA6" s="329" t="s">
        <v>92</v>
      </c>
      <c r="AB6" s="329" t="s">
        <v>92</v>
      </c>
      <c r="AC6" s="329" t="s">
        <v>136</v>
      </c>
      <c r="AD6" s="329" t="s">
        <v>94</v>
      </c>
      <c r="AE6" s="329" t="s">
        <v>137</v>
      </c>
      <c r="AF6" s="30" t="s">
        <v>138</v>
      </c>
      <c r="AG6" s="329" t="s">
        <v>97</v>
      </c>
      <c r="AH6" s="329" t="s">
        <v>92</v>
      </c>
      <c r="AI6" s="329" t="s">
        <v>92</v>
      </c>
      <c r="AJ6" s="329" t="s">
        <v>120</v>
      </c>
      <c r="AK6" s="329">
        <v>1</v>
      </c>
      <c r="AL6" s="329">
        <v>1</v>
      </c>
      <c r="AM6" s="346" t="s">
        <v>92</v>
      </c>
      <c r="AN6" s="346" t="s">
        <v>92</v>
      </c>
      <c r="AO6" s="329" t="s">
        <v>99</v>
      </c>
      <c r="AP6" s="99" t="s">
        <v>100</v>
      </c>
    </row>
    <row r="7" spans="1:43" s="19" customFormat="1" ht="26.1" customHeight="1" x14ac:dyDescent="0.2">
      <c r="A7" s="258">
        <v>6</v>
      </c>
      <c r="B7" s="394"/>
      <c r="C7" s="329" t="s">
        <v>102</v>
      </c>
      <c r="D7" s="171" t="s">
        <v>82</v>
      </c>
      <c r="E7" s="30" t="s">
        <v>103</v>
      </c>
      <c r="F7" s="329">
        <v>3879</v>
      </c>
      <c r="G7" s="394"/>
      <c r="H7" s="395"/>
      <c r="I7" s="396"/>
      <c r="J7" s="395"/>
      <c r="K7" s="394"/>
      <c r="L7" s="395"/>
      <c r="M7" s="394"/>
      <c r="N7" s="347" t="s">
        <v>87</v>
      </c>
      <c r="O7" s="394"/>
      <c r="P7" s="396"/>
      <c r="Q7" s="394"/>
      <c r="R7" s="394"/>
      <c r="S7" s="394"/>
      <c r="T7" s="394"/>
      <c r="U7" s="329" t="str">
        <f t="shared" si="0"/>
        <v>HBL-FAI-3879</v>
      </c>
      <c r="V7" s="40" t="s">
        <v>139</v>
      </c>
      <c r="W7" s="30" t="s">
        <v>140</v>
      </c>
      <c r="X7" s="30" t="str">
        <f t="shared" si="1"/>
        <v>HBL-FAI-3879-0316-2-2</v>
      </c>
      <c r="Y7" s="30" t="s">
        <v>91</v>
      </c>
      <c r="Z7" s="329" t="s">
        <v>92</v>
      </c>
      <c r="AA7" s="329" t="s">
        <v>92</v>
      </c>
      <c r="AB7" s="329" t="s">
        <v>92</v>
      </c>
      <c r="AC7" s="329" t="s">
        <v>141</v>
      </c>
      <c r="AD7" s="329" t="s">
        <v>94</v>
      </c>
      <c r="AE7" s="329" t="s">
        <v>137</v>
      </c>
      <c r="AF7" s="30" t="s">
        <v>142</v>
      </c>
      <c r="AG7" s="329" t="s">
        <v>97</v>
      </c>
      <c r="AH7" s="329" t="s">
        <v>92</v>
      </c>
      <c r="AI7" s="329" t="s">
        <v>92</v>
      </c>
      <c r="AJ7" s="329" t="s">
        <v>120</v>
      </c>
      <c r="AK7" s="329">
        <v>1</v>
      </c>
      <c r="AL7" s="329">
        <v>1</v>
      </c>
      <c r="AM7" s="329" t="s">
        <v>92</v>
      </c>
      <c r="AN7" s="329" t="s">
        <v>92</v>
      </c>
      <c r="AO7" s="329" t="s">
        <v>99</v>
      </c>
      <c r="AP7" s="99" t="s">
        <v>100</v>
      </c>
    </row>
    <row r="8" spans="1:43" s="37" customFormat="1" ht="26.1" customHeight="1" x14ac:dyDescent="0.2">
      <c r="A8" s="258">
        <v>7</v>
      </c>
      <c r="B8" s="332" t="s">
        <v>143</v>
      </c>
      <c r="C8" s="332" t="s">
        <v>102</v>
      </c>
      <c r="D8" s="171" t="s">
        <v>82</v>
      </c>
      <c r="E8" s="332" t="s">
        <v>144</v>
      </c>
      <c r="F8" s="332">
        <v>109</v>
      </c>
      <c r="G8" s="332" t="s">
        <v>143</v>
      </c>
      <c r="H8" s="333" t="s">
        <v>145</v>
      </c>
      <c r="I8" s="340" t="s">
        <v>146</v>
      </c>
      <c r="J8" s="333" t="s">
        <v>147</v>
      </c>
      <c r="K8" s="332" t="s">
        <v>143</v>
      </c>
      <c r="L8" s="333" t="s">
        <v>143</v>
      </c>
      <c r="M8" s="332" t="s">
        <v>143</v>
      </c>
      <c r="N8" s="352" t="s">
        <v>87</v>
      </c>
      <c r="O8" s="345">
        <v>52250</v>
      </c>
      <c r="P8" s="340" t="s">
        <v>148</v>
      </c>
      <c r="Q8" s="332" t="s">
        <v>149</v>
      </c>
      <c r="R8" s="332" t="s">
        <v>102</v>
      </c>
      <c r="S8" s="41">
        <v>20</v>
      </c>
      <c r="T8" s="332">
        <f>IF(S8&gt;30,2,IF(S8&gt;50,3,IF(S8&gt;80,4,1)))</f>
        <v>1</v>
      </c>
      <c r="U8" s="348" t="str">
        <f t="shared" si="0"/>
        <v>HBL-GUJR-109</v>
      </c>
      <c r="V8" s="39" t="s">
        <v>90</v>
      </c>
      <c r="W8" s="332">
        <v>1091</v>
      </c>
      <c r="X8" s="348" t="str">
        <f t="shared" si="1"/>
        <v>HBL-GUJR-109-0316-1-1</v>
      </c>
      <c r="Y8" s="39" t="s">
        <v>91</v>
      </c>
      <c r="Z8" s="348" t="s">
        <v>92</v>
      </c>
      <c r="AA8" s="348" t="s">
        <v>92</v>
      </c>
      <c r="AB8" s="348" t="s">
        <v>92</v>
      </c>
      <c r="AC8" s="332" t="s">
        <v>150</v>
      </c>
      <c r="AD8" s="348" t="s">
        <v>94</v>
      </c>
      <c r="AE8" s="332" t="s">
        <v>151</v>
      </c>
      <c r="AF8" s="39" t="s">
        <v>152</v>
      </c>
      <c r="AG8" s="348" t="s">
        <v>97</v>
      </c>
      <c r="AH8" s="332" t="s">
        <v>92</v>
      </c>
      <c r="AI8" s="332" t="s">
        <v>92</v>
      </c>
      <c r="AJ8" s="332" t="s">
        <v>153</v>
      </c>
      <c r="AK8" s="332">
        <v>1</v>
      </c>
      <c r="AL8" s="332">
        <v>1</v>
      </c>
      <c r="AM8" s="332" t="s">
        <v>92</v>
      </c>
      <c r="AN8" s="332" t="s">
        <v>92</v>
      </c>
      <c r="AO8" s="332" t="s">
        <v>99</v>
      </c>
      <c r="AP8" s="99" t="s">
        <v>100</v>
      </c>
    </row>
    <row r="9" spans="1:43" s="37" customFormat="1" ht="26.1" customHeight="1" x14ac:dyDescent="0.2">
      <c r="A9" s="258">
        <v>8</v>
      </c>
      <c r="B9" s="332" t="s">
        <v>143</v>
      </c>
      <c r="C9" s="332" t="s">
        <v>102</v>
      </c>
      <c r="D9" s="171" t="s">
        <v>82</v>
      </c>
      <c r="E9" s="332" t="s">
        <v>144</v>
      </c>
      <c r="F9" s="332">
        <v>202</v>
      </c>
      <c r="G9" s="332" t="s">
        <v>143</v>
      </c>
      <c r="H9" s="333" t="s">
        <v>154</v>
      </c>
      <c r="I9" s="340" t="s">
        <v>155</v>
      </c>
      <c r="J9" s="333" t="s">
        <v>86</v>
      </c>
      <c r="K9" s="332" t="s">
        <v>156</v>
      </c>
      <c r="L9" s="333" t="s">
        <v>156</v>
      </c>
      <c r="M9" s="332" t="s">
        <v>156</v>
      </c>
      <c r="N9" s="352" t="s">
        <v>87</v>
      </c>
      <c r="O9" s="332">
        <v>39350</v>
      </c>
      <c r="P9" s="340" t="s">
        <v>157</v>
      </c>
      <c r="Q9" s="332" t="s">
        <v>158</v>
      </c>
      <c r="R9" s="332" t="s">
        <v>102</v>
      </c>
      <c r="S9" s="41">
        <v>15</v>
      </c>
      <c r="T9" s="332">
        <f>IF(S9&gt;30,2,IF(S9&gt;50,3,IF(S9&gt;80,4,1)))</f>
        <v>1</v>
      </c>
      <c r="U9" s="348" t="str">
        <f t="shared" si="0"/>
        <v>HBL-GUJR-202</v>
      </c>
      <c r="V9" s="39" t="s">
        <v>90</v>
      </c>
      <c r="W9" s="332">
        <v>2021</v>
      </c>
      <c r="X9" s="348" t="str">
        <f t="shared" si="1"/>
        <v>HBL-GUJR-202-0316-1-1</v>
      </c>
      <c r="Y9" s="39" t="s">
        <v>91</v>
      </c>
      <c r="Z9" s="348" t="s">
        <v>92</v>
      </c>
      <c r="AA9" s="348" t="s">
        <v>92</v>
      </c>
      <c r="AB9" s="348" t="s">
        <v>92</v>
      </c>
      <c r="AC9" s="332" t="s">
        <v>159</v>
      </c>
      <c r="AD9" s="348" t="s">
        <v>94</v>
      </c>
      <c r="AE9" s="332" t="s">
        <v>160</v>
      </c>
      <c r="AF9" s="39" t="s">
        <v>161</v>
      </c>
      <c r="AG9" s="348" t="s">
        <v>97</v>
      </c>
      <c r="AH9" s="332" t="s">
        <v>92</v>
      </c>
      <c r="AI9" s="332" t="s">
        <v>92</v>
      </c>
      <c r="AJ9" s="332" t="s">
        <v>153</v>
      </c>
      <c r="AK9" s="332">
        <v>1</v>
      </c>
      <c r="AL9" s="332">
        <v>1</v>
      </c>
      <c r="AM9" s="332" t="s">
        <v>92</v>
      </c>
      <c r="AN9" s="332" t="s">
        <v>92</v>
      </c>
      <c r="AO9" s="332" t="s">
        <v>99</v>
      </c>
      <c r="AP9" s="99" t="s">
        <v>100</v>
      </c>
    </row>
    <row r="10" spans="1:43" s="37" customFormat="1" ht="26.1" customHeight="1" x14ac:dyDescent="0.2">
      <c r="A10" s="258">
        <v>9</v>
      </c>
      <c r="B10" s="332" t="s">
        <v>143</v>
      </c>
      <c r="C10" s="332" t="s">
        <v>102</v>
      </c>
      <c r="D10" s="171" t="s">
        <v>82</v>
      </c>
      <c r="E10" s="332" t="s">
        <v>144</v>
      </c>
      <c r="F10" s="332">
        <v>604</v>
      </c>
      <c r="G10" s="332" t="s">
        <v>143</v>
      </c>
      <c r="H10" s="333" t="s">
        <v>162</v>
      </c>
      <c r="I10" s="340" t="s">
        <v>163</v>
      </c>
      <c r="J10" s="333" t="s">
        <v>86</v>
      </c>
      <c r="K10" s="332" t="s">
        <v>102</v>
      </c>
      <c r="L10" s="333" t="s">
        <v>102</v>
      </c>
      <c r="M10" s="332" t="s">
        <v>102</v>
      </c>
      <c r="N10" s="352" t="s">
        <v>87</v>
      </c>
      <c r="O10" s="332">
        <v>54950</v>
      </c>
      <c r="P10" s="340" t="s">
        <v>164</v>
      </c>
      <c r="Q10" s="332" t="s">
        <v>165</v>
      </c>
      <c r="R10" s="332" t="s">
        <v>102</v>
      </c>
      <c r="S10" s="41">
        <v>15</v>
      </c>
      <c r="T10" s="332">
        <f>IF(S10&gt;30,2,IF(S10&gt;50,3,IF(S10&gt;80,4,1)))</f>
        <v>1</v>
      </c>
      <c r="U10" s="348" t="str">
        <f t="shared" si="0"/>
        <v>HBL-GUJR-604</v>
      </c>
      <c r="V10" s="39" t="s">
        <v>90</v>
      </c>
      <c r="W10" s="332">
        <v>6041</v>
      </c>
      <c r="X10" s="348" t="str">
        <f t="shared" si="1"/>
        <v>HBL-GUJR-604-0316-1-1</v>
      </c>
      <c r="Y10" s="39" t="s">
        <v>91</v>
      </c>
      <c r="Z10" s="348" t="s">
        <v>92</v>
      </c>
      <c r="AA10" s="348" t="s">
        <v>92</v>
      </c>
      <c r="AB10" s="348" t="s">
        <v>92</v>
      </c>
      <c r="AC10" s="332" t="s">
        <v>166</v>
      </c>
      <c r="AD10" s="348" t="s">
        <v>94</v>
      </c>
      <c r="AE10" s="332" t="s">
        <v>167</v>
      </c>
      <c r="AF10" s="39" t="s">
        <v>168</v>
      </c>
      <c r="AG10" s="348" t="s">
        <v>97</v>
      </c>
      <c r="AH10" s="332" t="s">
        <v>92</v>
      </c>
      <c r="AI10" s="332" t="s">
        <v>92</v>
      </c>
      <c r="AJ10" s="332" t="s">
        <v>153</v>
      </c>
      <c r="AK10" s="332">
        <v>1</v>
      </c>
      <c r="AL10" s="332">
        <v>1</v>
      </c>
      <c r="AM10" s="332" t="s">
        <v>92</v>
      </c>
      <c r="AN10" s="332" t="s">
        <v>92</v>
      </c>
      <c r="AO10" s="332" t="s">
        <v>99</v>
      </c>
      <c r="AP10" s="99" t="s">
        <v>100</v>
      </c>
    </row>
    <row r="11" spans="1:43" s="37" customFormat="1" ht="26.1" customHeight="1" x14ac:dyDescent="0.2">
      <c r="A11" s="258">
        <v>10</v>
      </c>
      <c r="B11" s="332" t="s">
        <v>143</v>
      </c>
      <c r="C11" s="332" t="s">
        <v>102</v>
      </c>
      <c r="D11" s="171" t="s">
        <v>82</v>
      </c>
      <c r="E11" s="332" t="s">
        <v>144</v>
      </c>
      <c r="F11" s="332">
        <v>3769</v>
      </c>
      <c r="G11" s="332" t="s">
        <v>143</v>
      </c>
      <c r="H11" s="333" t="s">
        <v>169</v>
      </c>
      <c r="I11" s="340" t="s">
        <v>170</v>
      </c>
      <c r="J11" s="333" t="s">
        <v>143</v>
      </c>
      <c r="K11" s="332" t="s">
        <v>143</v>
      </c>
      <c r="L11" s="333" t="s">
        <v>143</v>
      </c>
      <c r="M11" s="332" t="s">
        <v>143</v>
      </c>
      <c r="N11" s="352" t="s">
        <v>87</v>
      </c>
      <c r="O11" s="332">
        <v>52132</v>
      </c>
      <c r="P11" s="340" t="s">
        <v>171</v>
      </c>
      <c r="Q11" s="332" t="s">
        <v>172</v>
      </c>
      <c r="R11" s="332" t="s">
        <v>102</v>
      </c>
      <c r="S11" s="41">
        <v>30</v>
      </c>
      <c r="T11" s="332">
        <f>IF(S11&gt;30,2,IF(S11&gt;50,3,IF(S11&gt;80,4,1)))</f>
        <v>1</v>
      </c>
      <c r="U11" s="348" t="str">
        <f t="shared" si="0"/>
        <v>HBL-GUJR-3769</v>
      </c>
      <c r="V11" s="39" t="s">
        <v>90</v>
      </c>
      <c r="W11" s="332">
        <v>37691</v>
      </c>
      <c r="X11" s="348" t="str">
        <f t="shared" si="1"/>
        <v>HBL-GUJR-3769-0316-1-1</v>
      </c>
      <c r="Y11" s="39" t="s">
        <v>91</v>
      </c>
      <c r="Z11" s="348" t="s">
        <v>92</v>
      </c>
      <c r="AA11" s="348" t="s">
        <v>92</v>
      </c>
      <c r="AB11" s="348" t="s">
        <v>92</v>
      </c>
      <c r="AC11" s="332" t="s">
        <v>173</v>
      </c>
      <c r="AD11" s="348" t="s">
        <v>94</v>
      </c>
      <c r="AE11" s="332" t="s">
        <v>174</v>
      </c>
      <c r="AF11" s="39" t="s">
        <v>175</v>
      </c>
      <c r="AG11" s="348" t="s">
        <v>97</v>
      </c>
      <c r="AH11" s="348" t="s">
        <v>92</v>
      </c>
      <c r="AI11" s="348" t="s">
        <v>92</v>
      </c>
      <c r="AJ11" s="332" t="s">
        <v>153</v>
      </c>
      <c r="AK11" s="332">
        <v>1</v>
      </c>
      <c r="AL11" s="332">
        <v>1</v>
      </c>
      <c r="AM11" s="348" t="s">
        <v>92</v>
      </c>
      <c r="AN11" s="348" t="s">
        <v>92</v>
      </c>
      <c r="AO11" s="332" t="s">
        <v>99</v>
      </c>
      <c r="AP11" s="99" t="s">
        <v>100</v>
      </c>
    </row>
    <row r="12" spans="1:43" s="54" customFormat="1" ht="26.1" customHeight="1" x14ac:dyDescent="0.2">
      <c r="A12" s="258">
        <v>11</v>
      </c>
      <c r="B12" s="329" t="s">
        <v>176</v>
      </c>
      <c r="C12" s="82" t="s">
        <v>102</v>
      </c>
      <c r="D12" s="171" t="s">
        <v>82</v>
      </c>
      <c r="E12" s="329" t="s">
        <v>177</v>
      </c>
      <c r="F12" s="329">
        <v>111</v>
      </c>
      <c r="G12" s="329" t="s">
        <v>176</v>
      </c>
      <c r="H12" s="330" t="s">
        <v>178</v>
      </c>
      <c r="I12" s="51" t="s">
        <v>86</v>
      </c>
      <c r="J12" s="330" t="s">
        <v>86</v>
      </c>
      <c r="K12" s="329" t="s">
        <v>102</v>
      </c>
      <c r="L12" s="330" t="s">
        <v>102</v>
      </c>
      <c r="M12" s="329" t="s">
        <v>86</v>
      </c>
      <c r="N12" s="347" t="s">
        <v>87</v>
      </c>
      <c r="O12" s="329" t="s">
        <v>86</v>
      </c>
      <c r="P12" s="29" t="s">
        <v>179</v>
      </c>
      <c r="Q12" s="22" t="s">
        <v>180</v>
      </c>
      <c r="R12" s="82" t="s">
        <v>181</v>
      </c>
      <c r="S12" s="329">
        <v>15</v>
      </c>
      <c r="T12" s="329">
        <f t="shared" ref="T12:T51" si="2">IF(S12&gt;30,2,IF(S12&gt;50,3,IF(S12&gt;80,4,1)))</f>
        <v>1</v>
      </c>
      <c r="U12" s="82" t="str">
        <f t="shared" si="0"/>
        <v>HBL-GUJ-111</v>
      </c>
      <c r="V12" s="30" t="s">
        <v>90</v>
      </c>
      <c r="W12" s="329">
        <v>1111</v>
      </c>
      <c r="X12" s="51" t="str">
        <f t="shared" si="1"/>
        <v>HBL-GUJ-111-0316-1-1</v>
      </c>
      <c r="Y12" s="23" t="s">
        <v>91</v>
      </c>
      <c r="Z12" s="329" t="s">
        <v>92</v>
      </c>
      <c r="AA12" s="329" t="s">
        <v>92</v>
      </c>
      <c r="AB12" s="329" t="s">
        <v>92</v>
      </c>
      <c r="AC12" s="82" t="s">
        <v>182</v>
      </c>
      <c r="AD12" s="82" t="s">
        <v>94</v>
      </c>
      <c r="AE12" s="82" t="s">
        <v>183</v>
      </c>
      <c r="AF12" s="23" t="s">
        <v>184</v>
      </c>
      <c r="AG12" s="82" t="s">
        <v>97</v>
      </c>
      <c r="AH12" s="82" t="s">
        <v>92</v>
      </c>
      <c r="AI12" s="82" t="s">
        <v>92</v>
      </c>
      <c r="AJ12" s="82" t="s">
        <v>185</v>
      </c>
      <c r="AK12" s="329">
        <v>1</v>
      </c>
      <c r="AL12" s="82">
        <v>1</v>
      </c>
      <c r="AM12" s="82" t="s">
        <v>92</v>
      </c>
      <c r="AN12" s="82" t="s">
        <v>92</v>
      </c>
      <c r="AO12" s="82" t="s">
        <v>99</v>
      </c>
      <c r="AP12" s="99" t="s">
        <v>100</v>
      </c>
    </row>
    <row r="13" spans="1:43" s="54" customFormat="1" ht="26.1" customHeight="1" x14ac:dyDescent="0.2">
      <c r="A13" s="258">
        <v>12</v>
      </c>
      <c r="B13" s="329" t="s">
        <v>176</v>
      </c>
      <c r="C13" s="82" t="s">
        <v>102</v>
      </c>
      <c r="D13" s="171" t="s">
        <v>82</v>
      </c>
      <c r="E13" s="329" t="s">
        <v>177</v>
      </c>
      <c r="F13" s="329">
        <v>177</v>
      </c>
      <c r="G13" s="329" t="s">
        <v>176</v>
      </c>
      <c r="H13" s="330" t="s">
        <v>186</v>
      </c>
      <c r="I13" s="51" t="s">
        <v>86</v>
      </c>
      <c r="J13" s="330" t="s">
        <v>86</v>
      </c>
      <c r="K13" s="329" t="s">
        <v>102</v>
      </c>
      <c r="L13" s="330" t="s">
        <v>102</v>
      </c>
      <c r="M13" s="329" t="s">
        <v>86</v>
      </c>
      <c r="N13" s="347" t="s">
        <v>87</v>
      </c>
      <c r="O13" s="329" t="s">
        <v>86</v>
      </c>
      <c r="P13" s="29" t="s">
        <v>187</v>
      </c>
      <c r="Q13" s="329" t="s">
        <v>188</v>
      </c>
      <c r="R13" s="82" t="s">
        <v>181</v>
      </c>
      <c r="S13" s="329">
        <v>12</v>
      </c>
      <c r="T13" s="329">
        <f t="shared" si="2"/>
        <v>1</v>
      </c>
      <c r="U13" s="82" t="str">
        <f t="shared" si="0"/>
        <v>HBL-GUJ-177</v>
      </c>
      <c r="V13" s="30" t="s">
        <v>90</v>
      </c>
      <c r="W13" s="329">
        <v>1771</v>
      </c>
      <c r="X13" s="51" t="str">
        <f t="shared" si="1"/>
        <v>HBL-GUJ-177-0316-1-1</v>
      </c>
      <c r="Y13" s="23" t="s">
        <v>91</v>
      </c>
      <c r="Z13" s="329" t="s">
        <v>92</v>
      </c>
      <c r="AA13" s="329" t="s">
        <v>92</v>
      </c>
      <c r="AB13" s="329" t="s">
        <v>92</v>
      </c>
      <c r="AC13" s="82" t="s">
        <v>189</v>
      </c>
      <c r="AD13" s="82" t="s">
        <v>94</v>
      </c>
      <c r="AE13" s="82" t="s">
        <v>190</v>
      </c>
      <c r="AF13" s="23" t="s">
        <v>191</v>
      </c>
      <c r="AG13" s="82" t="s">
        <v>97</v>
      </c>
      <c r="AH13" s="82" t="s">
        <v>92</v>
      </c>
      <c r="AI13" s="82" t="s">
        <v>92</v>
      </c>
      <c r="AJ13" s="82" t="s">
        <v>185</v>
      </c>
      <c r="AK13" s="329">
        <v>1</v>
      </c>
      <c r="AL13" s="82">
        <v>1</v>
      </c>
      <c r="AM13" s="82" t="s">
        <v>92</v>
      </c>
      <c r="AN13" s="82" t="s">
        <v>92</v>
      </c>
      <c r="AO13" s="82" t="s">
        <v>99</v>
      </c>
      <c r="AP13" s="99" t="s">
        <v>100</v>
      </c>
    </row>
    <row r="14" spans="1:43" s="54" customFormat="1" ht="26.1" customHeight="1" x14ac:dyDescent="0.2">
      <c r="A14" s="258">
        <v>13</v>
      </c>
      <c r="B14" s="329" t="s">
        <v>176</v>
      </c>
      <c r="C14" s="82" t="s">
        <v>102</v>
      </c>
      <c r="D14" s="171" t="s">
        <v>82</v>
      </c>
      <c r="E14" s="329" t="s">
        <v>177</v>
      </c>
      <c r="F14" s="329">
        <v>466</v>
      </c>
      <c r="G14" s="329" t="s">
        <v>176</v>
      </c>
      <c r="H14" s="330" t="s">
        <v>192</v>
      </c>
      <c r="I14" s="51" t="s">
        <v>86</v>
      </c>
      <c r="J14" s="330" t="s">
        <v>86</v>
      </c>
      <c r="K14" s="329" t="s">
        <v>102</v>
      </c>
      <c r="L14" s="330" t="s">
        <v>102</v>
      </c>
      <c r="M14" s="329" t="s">
        <v>86</v>
      </c>
      <c r="N14" s="347" t="s">
        <v>87</v>
      </c>
      <c r="O14" s="329" t="s">
        <v>86</v>
      </c>
      <c r="P14" s="29" t="s">
        <v>193</v>
      </c>
      <c r="Q14" s="22" t="s">
        <v>194</v>
      </c>
      <c r="R14" s="82" t="s">
        <v>181</v>
      </c>
      <c r="S14" s="329">
        <v>8</v>
      </c>
      <c r="T14" s="329">
        <f t="shared" si="2"/>
        <v>1</v>
      </c>
      <c r="U14" s="82" t="str">
        <f t="shared" si="0"/>
        <v>HBL-GUJ-466</v>
      </c>
      <c r="V14" s="30" t="s">
        <v>90</v>
      </c>
      <c r="W14" s="329">
        <v>4661</v>
      </c>
      <c r="X14" s="51" t="str">
        <f t="shared" si="1"/>
        <v>HBL-GUJ-466-0416-1-1</v>
      </c>
      <c r="Y14" s="23" t="s">
        <v>195</v>
      </c>
      <c r="Z14" s="329" t="s">
        <v>92</v>
      </c>
      <c r="AA14" s="329" t="s">
        <v>92</v>
      </c>
      <c r="AB14" s="329" t="s">
        <v>92</v>
      </c>
      <c r="AC14" s="82" t="s">
        <v>196</v>
      </c>
      <c r="AD14" s="82" t="s">
        <v>94</v>
      </c>
      <c r="AE14" s="82" t="s">
        <v>197</v>
      </c>
      <c r="AF14" s="23" t="s">
        <v>198</v>
      </c>
      <c r="AG14" s="82" t="s">
        <v>97</v>
      </c>
      <c r="AH14" s="82" t="s">
        <v>92</v>
      </c>
      <c r="AI14" s="82" t="s">
        <v>92</v>
      </c>
      <c r="AJ14" s="97">
        <v>42373</v>
      </c>
      <c r="AK14" s="329">
        <v>1</v>
      </c>
      <c r="AL14" s="82">
        <v>1</v>
      </c>
      <c r="AM14" s="82" t="s">
        <v>92</v>
      </c>
      <c r="AN14" s="82" t="s">
        <v>92</v>
      </c>
      <c r="AO14" s="82" t="s">
        <v>99</v>
      </c>
      <c r="AP14" s="99" t="s">
        <v>100</v>
      </c>
    </row>
    <row r="15" spans="1:43" s="54" customFormat="1" ht="26.1" customHeight="1" x14ac:dyDescent="0.2">
      <c r="A15" s="258">
        <v>14</v>
      </c>
      <c r="B15" s="329" t="s">
        <v>176</v>
      </c>
      <c r="C15" s="82" t="s">
        <v>102</v>
      </c>
      <c r="D15" s="171" t="s">
        <v>82</v>
      </c>
      <c r="E15" s="329" t="s">
        <v>177</v>
      </c>
      <c r="F15" s="172"/>
      <c r="G15" s="329" t="s">
        <v>176</v>
      </c>
      <c r="H15" s="330" t="s">
        <v>199</v>
      </c>
      <c r="I15" s="51" t="s">
        <v>86</v>
      </c>
      <c r="J15" s="330" t="s">
        <v>86</v>
      </c>
      <c r="K15" s="329" t="s">
        <v>102</v>
      </c>
      <c r="L15" s="330" t="s">
        <v>102</v>
      </c>
      <c r="M15" s="329" t="s">
        <v>86</v>
      </c>
      <c r="N15" s="347" t="s">
        <v>87</v>
      </c>
      <c r="O15" s="329" t="s">
        <v>86</v>
      </c>
      <c r="P15" s="29" t="s">
        <v>200</v>
      </c>
      <c r="Q15" s="22" t="s">
        <v>201</v>
      </c>
      <c r="R15" s="82" t="s">
        <v>181</v>
      </c>
      <c r="S15" s="329">
        <v>20</v>
      </c>
      <c r="T15" s="329">
        <f t="shared" si="2"/>
        <v>1</v>
      </c>
      <c r="U15" s="82" t="str">
        <f t="shared" si="0"/>
        <v>HBL-GUJ-</v>
      </c>
      <c r="V15" s="30" t="s">
        <v>90</v>
      </c>
      <c r="W15" s="329">
        <v>50001</v>
      </c>
      <c r="X15" s="51" t="str">
        <f t="shared" si="1"/>
        <v>HBL-GUJ--0316-1-1</v>
      </c>
      <c r="Y15" s="23" t="s">
        <v>91</v>
      </c>
      <c r="Z15" s="329" t="s">
        <v>92</v>
      </c>
      <c r="AA15" s="329" t="s">
        <v>92</v>
      </c>
      <c r="AB15" s="329" t="s">
        <v>92</v>
      </c>
      <c r="AC15" s="82" t="s">
        <v>202</v>
      </c>
      <c r="AD15" s="82" t="s">
        <v>94</v>
      </c>
      <c r="AE15" s="82" t="s">
        <v>203</v>
      </c>
      <c r="AF15" s="23" t="s">
        <v>204</v>
      </c>
      <c r="AG15" s="82" t="s">
        <v>97</v>
      </c>
      <c r="AH15" s="82" t="s">
        <v>92</v>
      </c>
      <c r="AI15" s="82" t="s">
        <v>92</v>
      </c>
      <c r="AJ15" s="82" t="s">
        <v>185</v>
      </c>
      <c r="AK15" s="329">
        <v>1</v>
      </c>
      <c r="AL15" s="82">
        <v>1</v>
      </c>
      <c r="AM15" s="82" t="s">
        <v>92</v>
      </c>
      <c r="AN15" s="82" t="s">
        <v>92</v>
      </c>
      <c r="AO15" s="82" t="s">
        <v>99</v>
      </c>
      <c r="AP15" s="99" t="s">
        <v>100</v>
      </c>
    </row>
    <row r="16" spans="1:43" s="38" customFormat="1" ht="33" customHeight="1" x14ac:dyDescent="0.2">
      <c r="A16" s="258">
        <v>24</v>
      </c>
      <c r="B16" s="408" t="s">
        <v>102</v>
      </c>
      <c r="C16" s="348" t="s">
        <v>102</v>
      </c>
      <c r="D16" s="171" t="s">
        <v>82</v>
      </c>
      <c r="E16" s="332" t="s">
        <v>205</v>
      </c>
      <c r="F16" s="180" t="s">
        <v>206</v>
      </c>
      <c r="G16" s="408" t="s">
        <v>102</v>
      </c>
      <c r="H16" s="410" t="s">
        <v>145</v>
      </c>
      <c r="I16" s="412" t="s">
        <v>207</v>
      </c>
      <c r="J16" s="398" t="s">
        <v>86</v>
      </c>
      <c r="K16" s="397" t="s">
        <v>102</v>
      </c>
      <c r="L16" s="398" t="s">
        <v>102</v>
      </c>
      <c r="M16" s="397" t="s">
        <v>102</v>
      </c>
      <c r="N16" s="442" t="s">
        <v>87</v>
      </c>
      <c r="O16" s="422">
        <v>54000</v>
      </c>
      <c r="P16" s="412" t="s">
        <v>208</v>
      </c>
      <c r="Q16" s="421" t="s">
        <v>209</v>
      </c>
      <c r="R16" s="348" t="s">
        <v>102</v>
      </c>
      <c r="S16" s="397">
        <v>112</v>
      </c>
      <c r="T16" s="426">
        <v>3</v>
      </c>
      <c r="U16" s="348" t="str">
        <f t="shared" si="0"/>
        <v>HBL-LHR-0135</v>
      </c>
      <c r="V16" s="46" t="s">
        <v>134</v>
      </c>
      <c r="W16" s="46" t="s">
        <v>210</v>
      </c>
      <c r="X16" s="348" t="str">
        <f t="shared" si="1"/>
        <v>HBL-LHR-0135-0316-1-2</v>
      </c>
      <c r="Y16" s="39" t="s">
        <v>91</v>
      </c>
      <c r="Z16" s="348" t="s">
        <v>92</v>
      </c>
      <c r="AA16" s="348" t="s">
        <v>92</v>
      </c>
      <c r="AB16" s="348" t="s">
        <v>92</v>
      </c>
      <c r="AC16" s="348" t="s">
        <v>211</v>
      </c>
      <c r="AD16" s="348" t="s">
        <v>94</v>
      </c>
      <c r="AE16" s="348" t="s">
        <v>212</v>
      </c>
      <c r="AF16" s="39" t="s">
        <v>213</v>
      </c>
      <c r="AG16" s="348" t="s">
        <v>97</v>
      </c>
      <c r="AH16" s="348" t="s">
        <v>92</v>
      </c>
      <c r="AI16" s="348" t="s">
        <v>92</v>
      </c>
      <c r="AJ16" s="348" t="s">
        <v>214</v>
      </c>
      <c r="AK16" s="348">
        <v>1</v>
      </c>
      <c r="AL16" s="348">
        <v>1</v>
      </c>
      <c r="AM16" s="348" t="s">
        <v>92</v>
      </c>
      <c r="AN16" s="348" t="s">
        <v>92</v>
      </c>
      <c r="AO16" s="348" t="s">
        <v>99</v>
      </c>
      <c r="AP16" s="99" t="s">
        <v>100</v>
      </c>
    </row>
    <row r="17" spans="1:42" s="38" customFormat="1" ht="33" customHeight="1" x14ac:dyDescent="0.2">
      <c r="A17" s="258">
        <v>25</v>
      </c>
      <c r="B17" s="409"/>
      <c r="C17" s="348" t="s">
        <v>102</v>
      </c>
      <c r="D17" s="171" t="s">
        <v>82</v>
      </c>
      <c r="E17" s="332" t="s">
        <v>205</v>
      </c>
      <c r="F17" s="180" t="s">
        <v>206</v>
      </c>
      <c r="G17" s="409"/>
      <c r="H17" s="411"/>
      <c r="I17" s="412"/>
      <c r="J17" s="398"/>
      <c r="K17" s="397"/>
      <c r="L17" s="398"/>
      <c r="M17" s="397"/>
      <c r="N17" s="442"/>
      <c r="O17" s="422"/>
      <c r="P17" s="412"/>
      <c r="Q17" s="421"/>
      <c r="R17" s="348" t="s">
        <v>102</v>
      </c>
      <c r="S17" s="397"/>
      <c r="T17" s="426"/>
      <c r="U17" s="348" t="str">
        <f t="shared" si="0"/>
        <v>HBL-LHR-0135</v>
      </c>
      <c r="V17" s="46" t="s">
        <v>139</v>
      </c>
      <c r="W17" s="46" t="s">
        <v>215</v>
      </c>
      <c r="X17" s="348" t="str">
        <f t="shared" si="1"/>
        <v>HBL-LHR-0135-0316-2-2</v>
      </c>
      <c r="Y17" s="39" t="s">
        <v>91</v>
      </c>
      <c r="Z17" s="348" t="s">
        <v>92</v>
      </c>
      <c r="AA17" s="348" t="s">
        <v>92</v>
      </c>
      <c r="AB17" s="348" t="s">
        <v>92</v>
      </c>
      <c r="AC17" s="348" t="s">
        <v>216</v>
      </c>
      <c r="AD17" s="348" t="s">
        <v>94</v>
      </c>
      <c r="AE17" s="348" t="s">
        <v>212</v>
      </c>
      <c r="AF17" s="39" t="s">
        <v>217</v>
      </c>
      <c r="AG17" s="348" t="s">
        <v>97</v>
      </c>
      <c r="AH17" s="348" t="s">
        <v>92</v>
      </c>
      <c r="AI17" s="348" t="s">
        <v>92</v>
      </c>
      <c r="AJ17" s="348" t="s">
        <v>214</v>
      </c>
      <c r="AK17" s="348">
        <v>1</v>
      </c>
      <c r="AL17" s="348">
        <v>1</v>
      </c>
      <c r="AM17" s="348" t="s">
        <v>92</v>
      </c>
      <c r="AN17" s="348" t="s">
        <v>92</v>
      </c>
      <c r="AO17" s="348" t="s">
        <v>99</v>
      </c>
      <c r="AP17" s="99" t="s">
        <v>100</v>
      </c>
    </row>
    <row r="18" spans="1:42" s="290" customFormat="1" ht="26.1" customHeight="1" x14ac:dyDescent="0.2">
      <c r="A18" s="295">
        <v>15</v>
      </c>
      <c r="B18" s="296" t="s">
        <v>102</v>
      </c>
      <c r="C18" s="297" t="s">
        <v>102</v>
      </c>
      <c r="D18" s="298" t="s">
        <v>82</v>
      </c>
      <c r="E18" s="299" t="s">
        <v>205</v>
      </c>
      <c r="F18" s="299">
        <v>3768</v>
      </c>
      <c r="G18" s="296" t="s">
        <v>102</v>
      </c>
      <c r="H18" s="338" t="s">
        <v>130</v>
      </c>
      <c r="I18" s="286" t="s">
        <v>218</v>
      </c>
      <c r="J18" s="302" t="s">
        <v>86</v>
      </c>
      <c r="K18" s="296" t="s">
        <v>102</v>
      </c>
      <c r="L18" s="302" t="s">
        <v>102</v>
      </c>
      <c r="M18" s="296" t="s">
        <v>102</v>
      </c>
      <c r="N18" s="303" t="s">
        <v>87</v>
      </c>
      <c r="O18" s="304">
        <v>54000</v>
      </c>
      <c r="P18" s="305" t="s">
        <v>219</v>
      </c>
      <c r="Q18" s="306" t="s">
        <v>220</v>
      </c>
      <c r="R18" s="307" t="s">
        <v>102</v>
      </c>
      <c r="S18" s="296">
        <v>450</v>
      </c>
      <c r="T18" s="307">
        <v>9</v>
      </c>
      <c r="U18" s="297" t="str">
        <f t="shared" si="0"/>
        <v>HBL-LHR-3768</v>
      </c>
      <c r="V18" s="308" t="s">
        <v>221</v>
      </c>
      <c r="W18" s="299">
        <v>37681</v>
      </c>
      <c r="X18" s="297" t="str">
        <f t="shared" si="1"/>
        <v>HBL-LHR-3768-0316-1-9</v>
      </c>
      <c r="Y18" s="309" t="s">
        <v>91</v>
      </c>
      <c r="Z18" s="297" t="s">
        <v>92</v>
      </c>
      <c r="AA18" s="297" t="s">
        <v>92</v>
      </c>
      <c r="AB18" s="297" t="s">
        <v>92</v>
      </c>
      <c r="AC18" s="297" t="s">
        <v>222</v>
      </c>
      <c r="AD18" s="297" t="s">
        <v>94</v>
      </c>
      <c r="AE18" s="297" t="s">
        <v>223</v>
      </c>
      <c r="AF18" s="310" t="s">
        <v>224</v>
      </c>
      <c r="AG18" s="297" t="s">
        <v>97</v>
      </c>
      <c r="AH18" s="297" t="s">
        <v>92</v>
      </c>
      <c r="AI18" s="297" t="s">
        <v>92</v>
      </c>
      <c r="AJ18" s="311">
        <v>42585</v>
      </c>
      <c r="AK18" s="297">
        <v>1</v>
      </c>
      <c r="AL18" s="297">
        <v>1</v>
      </c>
      <c r="AM18" s="297" t="s">
        <v>92</v>
      </c>
      <c r="AN18" s="297" t="s">
        <v>92</v>
      </c>
      <c r="AO18" s="297" t="s">
        <v>99</v>
      </c>
      <c r="AP18" s="312" t="s">
        <v>100</v>
      </c>
    </row>
    <row r="19" spans="1:42" s="290" customFormat="1" ht="26.1" customHeight="1" x14ac:dyDescent="0.2">
      <c r="A19" s="295">
        <v>16</v>
      </c>
      <c r="B19" s="300"/>
      <c r="C19" s="297" t="s">
        <v>102</v>
      </c>
      <c r="D19" s="298" t="s">
        <v>82</v>
      </c>
      <c r="E19" s="299" t="s">
        <v>205</v>
      </c>
      <c r="F19" s="299">
        <v>3768</v>
      </c>
      <c r="G19" s="300"/>
      <c r="H19" s="285"/>
      <c r="I19" s="287"/>
      <c r="J19" s="313"/>
      <c r="K19" s="300"/>
      <c r="L19" s="313"/>
      <c r="M19" s="300"/>
      <c r="N19" s="314"/>
      <c r="O19" s="315"/>
      <c r="P19" s="316"/>
      <c r="Q19" s="317"/>
      <c r="R19" s="318"/>
      <c r="S19" s="300"/>
      <c r="T19" s="318"/>
      <c r="U19" s="297" t="str">
        <f t="shared" si="0"/>
        <v>HBL-LHR-3768</v>
      </c>
      <c r="V19" s="308" t="s">
        <v>225</v>
      </c>
      <c r="W19" s="299">
        <v>37682</v>
      </c>
      <c r="X19" s="297" t="str">
        <f t="shared" si="1"/>
        <v>HBL-LHR-3768-0316-2-9</v>
      </c>
      <c r="Y19" s="309" t="s">
        <v>91</v>
      </c>
      <c r="Z19" s="297" t="s">
        <v>92</v>
      </c>
      <c r="AA19" s="297" t="s">
        <v>92</v>
      </c>
      <c r="AB19" s="297" t="s">
        <v>92</v>
      </c>
      <c r="AC19" s="297" t="s">
        <v>226</v>
      </c>
      <c r="AD19" s="297" t="s">
        <v>94</v>
      </c>
      <c r="AE19" s="297" t="s">
        <v>223</v>
      </c>
      <c r="AF19" s="310" t="s">
        <v>227</v>
      </c>
      <c r="AG19" s="297" t="s">
        <v>97</v>
      </c>
      <c r="AH19" s="297" t="s">
        <v>92</v>
      </c>
      <c r="AI19" s="297" t="s">
        <v>92</v>
      </c>
      <c r="AJ19" s="311">
        <v>42585</v>
      </c>
      <c r="AK19" s="297">
        <v>1</v>
      </c>
      <c r="AL19" s="297">
        <v>1</v>
      </c>
      <c r="AM19" s="297" t="s">
        <v>92</v>
      </c>
      <c r="AN19" s="297" t="s">
        <v>92</v>
      </c>
      <c r="AO19" s="297" t="s">
        <v>99</v>
      </c>
      <c r="AP19" s="312" t="s">
        <v>100</v>
      </c>
    </row>
    <row r="20" spans="1:42" s="290" customFormat="1" ht="26.1" customHeight="1" x14ac:dyDescent="0.2">
      <c r="A20" s="295">
        <v>17</v>
      </c>
      <c r="B20" s="300"/>
      <c r="C20" s="297" t="s">
        <v>102</v>
      </c>
      <c r="D20" s="298" t="s">
        <v>82</v>
      </c>
      <c r="E20" s="299" t="s">
        <v>205</v>
      </c>
      <c r="F20" s="299">
        <v>3768</v>
      </c>
      <c r="G20" s="300"/>
      <c r="H20" s="285"/>
      <c r="I20" s="287"/>
      <c r="J20" s="313"/>
      <c r="K20" s="300"/>
      <c r="L20" s="313"/>
      <c r="M20" s="300"/>
      <c r="N20" s="314"/>
      <c r="O20" s="315"/>
      <c r="P20" s="316"/>
      <c r="Q20" s="317"/>
      <c r="R20" s="318"/>
      <c r="S20" s="300"/>
      <c r="T20" s="318"/>
      <c r="U20" s="297" t="str">
        <f t="shared" si="0"/>
        <v>HBL-LHR-3768</v>
      </c>
      <c r="V20" s="308" t="s">
        <v>228</v>
      </c>
      <c r="W20" s="299">
        <v>37683</v>
      </c>
      <c r="X20" s="297" t="str">
        <f t="shared" si="1"/>
        <v>HBL-LHR-3768-0316-3-9</v>
      </c>
      <c r="Y20" s="309" t="s">
        <v>91</v>
      </c>
      <c r="Z20" s="297" t="s">
        <v>92</v>
      </c>
      <c r="AA20" s="297" t="s">
        <v>92</v>
      </c>
      <c r="AB20" s="297" t="s">
        <v>92</v>
      </c>
      <c r="AC20" s="297" t="s">
        <v>229</v>
      </c>
      <c r="AD20" s="297" t="s">
        <v>94</v>
      </c>
      <c r="AE20" s="297" t="s">
        <v>230</v>
      </c>
      <c r="AF20" s="310" t="s">
        <v>231</v>
      </c>
      <c r="AG20" s="297" t="s">
        <v>97</v>
      </c>
      <c r="AH20" s="297" t="s">
        <v>92</v>
      </c>
      <c r="AI20" s="297" t="s">
        <v>92</v>
      </c>
      <c r="AJ20" s="311">
        <v>42585</v>
      </c>
      <c r="AK20" s="297">
        <v>1</v>
      </c>
      <c r="AL20" s="297">
        <v>1</v>
      </c>
      <c r="AM20" s="297" t="s">
        <v>92</v>
      </c>
      <c r="AN20" s="297" t="s">
        <v>92</v>
      </c>
      <c r="AO20" s="297" t="s">
        <v>99</v>
      </c>
      <c r="AP20" s="312" t="s">
        <v>100</v>
      </c>
    </row>
    <row r="21" spans="1:42" s="290" customFormat="1" ht="26.1" customHeight="1" x14ac:dyDescent="0.2">
      <c r="A21" s="295">
        <v>18</v>
      </c>
      <c r="B21" s="300"/>
      <c r="C21" s="297" t="s">
        <v>102</v>
      </c>
      <c r="D21" s="298" t="s">
        <v>82</v>
      </c>
      <c r="E21" s="299" t="s">
        <v>205</v>
      </c>
      <c r="F21" s="299">
        <v>3768</v>
      </c>
      <c r="G21" s="300"/>
      <c r="H21" s="285"/>
      <c r="I21" s="287"/>
      <c r="J21" s="313"/>
      <c r="K21" s="300"/>
      <c r="L21" s="313"/>
      <c r="M21" s="300"/>
      <c r="N21" s="314"/>
      <c r="O21" s="315"/>
      <c r="P21" s="316"/>
      <c r="Q21" s="317"/>
      <c r="R21" s="318"/>
      <c r="S21" s="300"/>
      <c r="T21" s="318"/>
      <c r="U21" s="297" t="str">
        <f t="shared" si="0"/>
        <v>HBL-LHR-3768</v>
      </c>
      <c r="V21" s="308" t="s">
        <v>232</v>
      </c>
      <c r="W21" s="299">
        <v>37684</v>
      </c>
      <c r="X21" s="297" t="str">
        <f t="shared" si="1"/>
        <v>HBL-LHR-3768-0316-4-9</v>
      </c>
      <c r="Y21" s="309" t="s">
        <v>91</v>
      </c>
      <c r="Z21" s="297" t="s">
        <v>92</v>
      </c>
      <c r="AA21" s="297" t="s">
        <v>92</v>
      </c>
      <c r="AB21" s="297" t="s">
        <v>92</v>
      </c>
      <c r="AC21" s="297" t="s">
        <v>233</v>
      </c>
      <c r="AD21" s="297" t="s">
        <v>94</v>
      </c>
      <c r="AE21" s="297" t="s">
        <v>203</v>
      </c>
      <c r="AF21" s="310" t="s">
        <v>234</v>
      </c>
      <c r="AG21" s="297" t="s">
        <v>97</v>
      </c>
      <c r="AH21" s="297" t="s">
        <v>92</v>
      </c>
      <c r="AI21" s="297" t="s">
        <v>92</v>
      </c>
      <c r="AJ21" s="311">
        <v>42585</v>
      </c>
      <c r="AK21" s="297">
        <v>1</v>
      </c>
      <c r="AL21" s="297">
        <v>1</v>
      </c>
      <c r="AM21" s="297" t="s">
        <v>92</v>
      </c>
      <c r="AN21" s="297" t="s">
        <v>92</v>
      </c>
      <c r="AO21" s="297" t="s">
        <v>99</v>
      </c>
      <c r="AP21" s="312" t="s">
        <v>100</v>
      </c>
    </row>
    <row r="22" spans="1:42" s="290" customFormat="1" ht="26.1" customHeight="1" x14ac:dyDescent="0.2">
      <c r="A22" s="295">
        <v>19</v>
      </c>
      <c r="B22" s="300"/>
      <c r="C22" s="297" t="s">
        <v>102</v>
      </c>
      <c r="D22" s="298" t="s">
        <v>82</v>
      </c>
      <c r="E22" s="299" t="s">
        <v>205</v>
      </c>
      <c r="F22" s="299">
        <v>3768</v>
      </c>
      <c r="G22" s="300"/>
      <c r="H22" s="285"/>
      <c r="I22" s="287"/>
      <c r="J22" s="313"/>
      <c r="K22" s="300"/>
      <c r="L22" s="313"/>
      <c r="M22" s="300"/>
      <c r="N22" s="314"/>
      <c r="O22" s="315"/>
      <c r="P22" s="316"/>
      <c r="Q22" s="317"/>
      <c r="R22" s="318"/>
      <c r="S22" s="300"/>
      <c r="T22" s="318"/>
      <c r="U22" s="297" t="str">
        <f t="shared" si="0"/>
        <v>HBL-LHR-3768</v>
      </c>
      <c r="V22" s="308" t="s">
        <v>235</v>
      </c>
      <c r="W22" s="299">
        <v>37685</v>
      </c>
      <c r="X22" s="297" t="str">
        <f t="shared" si="1"/>
        <v>HBL-LHR-3768-0316-5-9</v>
      </c>
      <c r="Y22" s="309" t="s">
        <v>91</v>
      </c>
      <c r="Z22" s="297" t="s">
        <v>92</v>
      </c>
      <c r="AA22" s="297" t="s">
        <v>92</v>
      </c>
      <c r="AB22" s="297" t="s">
        <v>92</v>
      </c>
      <c r="AC22" s="297" t="s">
        <v>236</v>
      </c>
      <c r="AD22" s="297" t="s">
        <v>94</v>
      </c>
      <c r="AE22" s="297" t="s">
        <v>223</v>
      </c>
      <c r="AF22" s="310" t="s">
        <v>237</v>
      </c>
      <c r="AG22" s="297" t="s">
        <v>97</v>
      </c>
      <c r="AH22" s="297" t="s">
        <v>238</v>
      </c>
      <c r="AI22" s="297" t="s">
        <v>238</v>
      </c>
      <c r="AJ22" s="311">
        <v>42585</v>
      </c>
      <c r="AK22" s="297">
        <v>1</v>
      </c>
      <c r="AL22" s="297">
        <v>1</v>
      </c>
      <c r="AM22" s="297" t="s">
        <v>238</v>
      </c>
      <c r="AN22" s="297" t="s">
        <v>239</v>
      </c>
      <c r="AO22" s="297" t="s">
        <v>99</v>
      </c>
      <c r="AP22" s="312" t="s">
        <v>100</v>
      </c>
    </row>
    <row r="23" spans="1:42" s="290" customFormat="1" ht="26.1" customHeight="1" x14ac:dyDescent="0.2">
      <c r="A23" s="295">
        <v>20</v>
      </c>
      <c r="B23" s="300"/>
      <c r="C23" s="297" t="s">
        <v>102</v>
      </c>
      <c r="D23" s="298" t="s">
        <v>82</v>
      </c>
      <c r="E23" s="299" t="s">
        <v>205</v>
      </c>
      <c r="F23" s="299">
        <v>3768</v>
      </c>
      <c r="G23" s="300"/>
      <c r="H23" s="285"/>
      <c r="I23" s="287"/>
      <c r="J23" s="313"/>
      <c r="K23" s="300"/>
      <c r="L23" s="313"/>
      <c r="M23" s="300"/>
      <c r="N23" s="314"/>
      <c r="O23" s="315"/>
      <c r="P23" s="316"/>
      <c r="Q23" s="317"/>
      <c r="R23" s="318"/>
      <c r="S23" s="300"/>
      <c r="T23" s="318"/>
      <c r="U23" s="297" t="str">
        <f t="shared" si="0"/>
        <v>HBL-LHR-3768</v>
      </c>
      <c r="V23" s="308" t="s">
        <v>240</v>
      </c>
      <c r="W23" s="297">
        <v>37686</v>
      </c>
      <c r="X23" s="297" t="str">
        <f t="shared" si="1"/>
        <v>HBL-LHR-3768-0316-6-9</v>
      </c>
      <c r="Y23" s="309" t="s">
        <v>91</v>
      </c>
      <c r="Z23" s="297" t="s">
        <v>92</v>
      </c>
      <c r="AA23" s="297" t="s">
        <v>92</v>
      </c>
      <c r="AB23" s="297" t="s">
        <v>92</v>
      </c>
      <c r="AC23" s="297" t="s">
        <v>241</v>
      </c>
      <c r="AD23" s="297" t="s">
        <v>94</v>
      </c>
      <c r="AE23" s="297" t="s">
        <v>242</v>
      </c>
      <c r="AF23" s="310" t="s">
        <v>243</v>
      </c>
      <c r="AG23" s="297" t="s">
        <v>97</v>
      </c>
      <c r="AH23" s="297" t="s">
        <v>92</v>
      </c>
      <c r="AI23" s="297" t="s">
        <v>92</v>
      </c>
      <c r="AJ23" s="311">
        <v>42585</v>
      </c>
      <c r="AK23" s="297">
        <v>1</v>
      </c>
      <c r="AL23" s="297">
        <v>1</v>
      </c>
      <c r="AM23" s="297" t="s">
        <v>92</v>
      </c>
      <c r="AN23" s="297" t="s">
        <v>92</v>
      </c>
      <c r="AO23" s="297" t="s">
        <v>99</v>
      </c>
      <c r="AP23" s="312" t="s">
        <v>100</v>
      </c>
    </row>
    <row r="24" spans="1:42" s="290" customFormat="1" ht="26.1" customHeight="1" x14ac:dyDescent="0.2">
      <c r="A24" s="295">
        <v>21</v>
      </c>
      <c r="B24" s="300"/>
      <c r="C24" s="297" t="s">
        <v>102</v>
      </c>
      <c r="D24" s="298" t="s">
        <v>82</v>
      </c>
      <c r="E24" s="299" t="s">
        <v>205</v>
      </c>
      <c r="F24" s="299">
        <v>3768</v>
      </c>
      <c r="G24" s="300"/>
      <c r="H24" s="285"/>
      <c r="I24" s="287"/>
      <c r="J24" s="313"/>
      <c r="K24" s="300"/>
      <c r="L24" s="313"/>
      <c r="M24" s="300"/>
      <c r="N24" s="314"/>
      <c r="O24" s="315"/>
      <c r="P24" s="316"/>
      <c r="Q24" s="317"/>
      <c r="R24" s="318"/>
      <c r="S24" s="300"/>
      <c r="T24" s="318"/>
      <c r="U24" s="297" t="str">
        <f t="shared" si="0"/>
        <v>HBL-LHR-3768</v>
      </c>
      <c r="V24" s="308" t="s">
        <v>244</v>
      </c>
      <c r="W24" s="297">
        <v>37687</v>
      </c>
      <c r="X24" s="297" t="str">
        <f t="shared" si="1"/>
        <v>HBL-LHR-3768-0316-7-9</v>
      </c>
      <c r="Y24" s="309" t="s">
        <v>91</v>
      </c>
      <c r="Z24" s="297" t="s">
        <v>92</v>
      </c>
      <c r="AA24" s="297" t="s">
        <v>92</v>
      </c>
      <c r="AB24" s="297" t="s">
        <v>92</v>
      </c>
      <c r="AC24" s="297" t="s">
        <v>245</v>
      </c>
      <c r="AD24" s="297" t="s">
        <v>94</v>
      </c>
      <c r="AE24" s="297" t="s">
        <v>230</v>
      </c>
      <c r="AF24" s="310" t="s">
        <v>246</v>
      </c>
      <c r="AG24" s="297" t="s">
        <v>97</v>
      </c>
      <c r="AH24" s="297" t="s">
        <v>92</v>
      </c>
      <c r="AI24" s="297" t="s">
        <v>92</v>
      </c>
      <c r="AJ24" s="311">
        <v>42585</v>
      </c>
      <c r="AK24" s="297">
        <v>1</v>
      </c>
      <c r="AL24" s="297">
        <v>1</v>
      </c>
      <c r="AM24" s="297" t="s">
        <v>92</v>
      </c>
      <c r="AN24" s="297" t="s">
        <v>92</v>
      </c>
      <c r="AO24" s="297" t="s">
        <v>99</v>
      </c>
      <c r="AP24" s="312" t="s">
        <v>100</v>
      </c>
    </row>
    <row r="25" spans="1:42" s="290" customFormat="1" ht="26.1" customHeight="1" x14ac:dyDescent="0.2">
      <c r="A25" s="295">
        <v>22</v>
      </c>
      <c r="B25" s="301"/>
      <c r="C25" s="297" t="s">
        <v>102</v>
      </c>
      <c r="D25" s="298" t="s">
        <v>82</v>
      </c>
      <c r="E25" s="299" t="s">
        <v>205</v>
      </c>
      <c r="F25" s="299">
        <v>3768</v>
      </c>
      <c r="G25" s="301"/>
      <c r="H25" s="285"/>
      <c r="I25" s="287"/>
      <c r="J25" s="313"/>
      <c r="K25" s="301"/>
      <c r="L25" s="313"/>
      <c r="M25" s="300"/>
      <c r="N25" s="314"/>
      <c r="O25" s="315"/>
      <c r="P25" s="316"/>
      <c r="Q25" s="317"/>
      <c r="R25" s="318"/>
      <c r="S25" s="300"/>
      <c r="T25" s="318"/>
      <c r="U25" s="297" t="str">
        <f t="shared" si="0"/>
        <v>HBL-LHR-3768</v>
      </c>
      <c r="V25" s="308" t="s">
        <v>247</v>
      </c>
      <c r="W25" s="297">
        <v>37688</v>
      </c>
      <c r="X25" s="297" t="str">
        <f t="shared" si="1"/>
        <v>HBL-LHR-3768-0316-8-9</v>
      </c>
      <c r="Y25" s="309" t="s">
        <v>91</v>
      </c>
      <c r="Z25" s="297" t="s">
        <v>92</v>
      </c>
      <c r="AA25" s="297" t="s">
        <v>92</v>
      </c>
      <c r="AB25" s="297" t="s">
        <v>92</v>
      </c>
      <c r="AC25" s="297" t="s">
        <v>248</v>
      </c>
      <c r="AD25" s="297" t="s">
        <v>94</v>
      </c>
      <c r="AE25" s="297" t="s">
        <v>249</v>
      </c>
      <c r="AF25" s="310" t="s">
        <v>250</v>
      </c>
      <c r="AG25" s="297" t="s">
        <v>97</v>
      </c>
      <c r="AH25" s="297" t="s">
        <v>92</v>
      </c>
      <c r="AI25" s="297" t="s">
        <v>92</v>
      </c>
      <c r="AJ25" s="311">
        <v>42585</v>
      </c>
      <c r="AK25" s="297">
        <v>1</v>
      </c>
      <c r="AL25" s="297">
        <v>1</v>
      </c>
      <c r="AM25" s="297" t="s">
        <v>92</v>
      </c>
      <c r="AN25" s="297" t="s">
        <v>92</v>
      </c>
      <c r="AO25" s="297" t="s">
        <v>99</v>
      </c>
      <c r="AP25" s="312" t="s">
        <v>100</v>
      </c>
    </row>
    <row r="26" spans="1:42" s="38" customFormat="1" ht="26.1" customHeight="1" x14ac:dyDescent="0.2">
      <c r="A26" s="258">
        <v>26</v>
      </c>
      <c r="B26" s="332" t="s">
        <v>102</v>
      </c>
      <c r="C26" s="348" t="s">
        <v>102</v>
      </c>
      <c r="D26" s="171" t="s">
        <v>82</v>
      </c>
      <c r="E26" s="332" t="s">
        <v>205</v>
      </c>
      <c r="F26" s="180" t="s">
        <v>251</v>
      </c>
      <c r="G26" s="332" t="s">
        <v>102</v>
      </c>
      <c r="H26" s="333" t="s">
        <v>252</v>
      </c>
      <c r="I26" s="340" t="s">
        <v>253</v>
      </c>
      <c r="J26" s="333" t="s">
        <v>86</v>
      </c>
      <c r="K26" s="332" t="s">
        <v>102</v>
      </c>
      <c r="L26" s="333" t="s">
        <v>102</v>
      </c>
      <c r="M26" s="332" t="s">
        <v>102</v>
      </c>
      <c r="N26" s="352" t="s">
        <v>87</v>
      </c>
      <c r="O26" s="345">
        <v>54000</v>
      </c>
      <c r="P26" s="340" t="s">
        <v>254</v>
      </c>
      <c r="Q26" s="344" t="s">
        <v>255</v>
      </c>
      <c r="R26" s="348" t="s">
        <v>102</v>
      </c>
      <c r="S26" s="332">
        <v>8</v>
      </c>
      <c r="T26" s="348">
        <f>IF(S26&gt;30,2,IF(S26&gt;50,3,IF(S26&gt;80,4,1)))</f>
        <v>1</v>
      </c>
      <c r="U26" s="348" t="str">
        <f t="shared" si="0"/>
        <v>HBL-LHR-0976</v>
      </c>
      <c r="V26" s="46" t="s">
        <v>90</v>
      </c>
      <c r="W26" s="46" t="s">
        <v>256</v>
      </c>
      <c r="X26" s="348" t="str">
        <f t="shared" si="1"/>
        <v>HBL-LHR-0976-0316-1-1</v>
      </c>
      <c r="Y26" s="39" t="s">
        <v>91</v>
      </c>
      <c r="Z26" s="348" t="s">
        <v>92</v>
      </c>
      <c r="AA26" s="348" t="s">
        <v>92</v>
      </c>
      <c r="AB26" s="348" t="s">
        <v>92</v>
      </c>
      <c r="AC26" s="348" t="s">
        <v>257</v>
      </c>
      <c r="AD26" s="348" t="s">
        <v>94</v>
      </c>
      <c r="AE26" s="348" t="s">
        <v>258</v>
      </c>
      <c r="AF26" s="39" t="s">
        <v>259</v>
      </c>
      <c r="AG26" s="348" t="s">
        <v>97</v>
      </c>
      <c r="AH26" s="348" t="s">
        <v>92</v>
      </c>
      <c r="AI26" s="348" t="s">
        <v>92</v>
      </c>
      <c r="AJ26" s="47">
        <v>42585</v>
      </c>
      <c r="AK26" s="348">
        <v>1</v>
      </c>
      <c r="AL26" s="348">
        <v>1</v>
      </c>
      <c r="AM26" s="348" t="s">
        <v>92</v>
      </c>
      <c r="AN26" s="348" t="s">
        <v>92</v>
      </c>
      <c r="AO26" s="348" t="s">
        <v>99</v>
      </c>
      <c r="AP26" s="99" t="s">
        <v>100</v>
      </c>
    </row>
    <row r="27" spans="1:42" s="291" customFormat="1" ht="26.1" customHeight="1" x14ac:dyDescent="0.2">
      <c r="A27" s="258">
        <v>27</v>
      </c>
      <c r="B27" s="399" t="s">
        <v>102</v>
      </c>
      <c r="C27" s="349" t="s">
        <v>102</v>
      </c>
      <c r="D27" s="171" t="s">
        <v>82</v>
      </c>
      <c r="E27" s="335" t="s">
        <v>205</v>
      </c>
      <c r="F27" s="181" t="s">
        <v>260</v>
      </c>
      <c r="G27" s="399" t="s">
        <v>102</v>
      </c>
      <c r="H27" s="402" t="s">
        <v>261</v>
      </c>
      <c r="I27" s="405" t="s">
        <v>262</v>
      </c>
      <c r="J27" s="407" t="s">
        <v>86</v>
      </c>
      <c r="K27" s="406" t="s">
        <v>102</v>
      </c>
      <c r="L27" s="407" t="s">
        <v>102</v>
      </c>
      <c r="M27" s="406" t="s">
        <v>102</v>
      </c>
      <c r="N27" s="419" t="s">
        <v>87</v>
      </c>
      <c r="O27" s="425">
        <v>54000</v>
      </c>
      <c r="P27" s="405" t="s">
        <v>263</v>
      </c>
      <c r="Q27" s="420" t="s">
        <v>264</v>
      </c>
      <c r="R27" s="349" t="s">
        <v>102</v>
      </c>
      <c r="S27" s="406">
        <v>100</v>
      </c>
      <c r="T27" s="427">
        <v>3</v>
      </c>
      <c r="U27" s="349" t="str">
        <f t="shared" si="0"/>
        <v>HBL-LHR-2297</v>
      </c>
      <c r="V27" s="57" t="s">
        <v>265</v>
      </c>
      <c r="W27" s="57" t="s">
        <v>266</v>
      </c>
      <c r="X27" s="349" t="str">
        <f t="shared" si="1"/>
        <v>HBL-LHR-2297-0316-1-3</v>
      </c>
      <c r="Y27" s="58" t="s">
        <v>91</v>
      </c>
      <c r="Z27" s="349" t="s">
        <v>92</v>
      </c>
      <c r="AA27" s="349" t="s">
        <v>92</v>
      </c>
      <c r="AB27" s="349" t="s">
        <v>92</v>
      </c>
      <c r="AC27" s="349" t="s">
        <v>267</v>
      </c>
      <c r="AD27" s="349" t="s">
        <v>94</v>
      </c>
      <c r="AE27" s="349" t="s">
        <v>268</v>
      </c>
      <c r="AF27" s="58" t="s">
        <v>269</v>
      </c>
      <c r="AG27" s="349" t="s">
        <v>97</v>
      </c>
      <c r="AH27" s="349" t="s">
        <v>92</v>
      </c>
      <c r="AI27" s="349" t="s">
        <v>92</v>
      </c>
      <c r="AJ27" s="59">
        <v>42463</v>
      </c>
      <c r="AK27" s="349">
        <v>1</v>
      </c>
      <c r="AL27" s="349">
        <v>1</v>
      </c>
      <c r="AM27" s="349" t="s">
        <v>92</v>
      </c>
      <c r="AN27" s="349" t="s">
        <v>92</v>
      </c>
      <c r="AO27" s="348" t="s">
        <v>99</v>
      </c>
      <c r="AP27" s="99" t="s">
        <v>100</v>
      </c>
    </row>
    <row r="28" spans="1:42" s="291" customFormat="1" ht="26.1" customHeight="1" x14ac:dyDescent="0.2">
      <c r="A28" s="258">
        <v>28</v>
      </c>
      <c r="B28" s="400"/>
      <c r="C28" s="349" t="s">
        <v>102</v>
      </c>
      <c r="D28" s="171" t="s">
        <v>82</v>
      </c>
      <c r="E28" s="335" t="s">
        <v>205</v>
      </c>
      <c r="F28" s="181" t="s">
        <v>260</v>
      </c>
      <c r="G28" s="400"/>
      <c r="H28" s="403"/>
      <c r="I28" s="405"/>
      <c r="J28" s="407"/>
      <c r="K28" s="406"/>
      <c r="L28" s="407"/>
      <c r="M28" s="406"/>
      <c r="N28" s="419"/>
      <c r="O28" s="425"/>
      <c r="P28" s="405"/>
      <c r="Q28" s="420"/>
      <c r="R28" s="349" t="s">
        <v>102</v>
      </c>
      <c r="S28" s="406"/>
      <c r="T28" s="427"/>
      <c r="U28" s="349" t="str">
        <f t="shared" si="0"/>
        <v>HBL-LHR-2297</v>
      </c>
      <c r="V28" s="57" t="s">
        <v>270</v>
      </c>
      <c r="W28" s="57" t="s">
        <v>271</v>
      </c>
      <c r="X28" s="349" t="str">
        <f t="shared" si="1"/>
        <v>HBL-LHR-2297-0316-2-3</v>
      </c>
      <c r="Y28" s="58" t="s">
        <v>91</v>
      </c>
      <c r="Z28" s="349" t="s">
        <v>92</v>
      </c>
      <c r="AA28" s="349" t="s">
        <v>92</v>
      </c>
      <c r="AB28" s="349" t="s">
        <v>92</v>
      </c>
      <c r="AC28" s="349" t="s">
        <v>272</v>
      </c>
      <c r="AD28" s="349" t="s">
        <v>94</v>
      </c>
      <c r="AE28" s="349" t="s">
        <v>273</v>
      </c>
      <c r="AF28" s="58" t="s">
        <v>274</v>
      </c>
      <c r="AG28" s="349" t="s">
        <v>97</v>
      </c>
      <c r="AH28" s="349" t="s">
        <v>92</v>
      </c>
      <c r="AI28" s="349" t="s">
        <v>92</v>
      </c>
      <c r="AJ28" s="59">
        <v>42463</v>
      </c>
      <c r="AK28" s="349">
        <v>1</v>
      </c>
      <c r="AL28" s="349">
        <v>1</v>
      </c>
      <c r="AM28" s="349" t="s">
        <v>92</v>
      </c>
      <c r="AN28" s="349" t="s">
        <v>92</v>
      </c>
      <c r="AO28" s="348" t="s">
        <v>99</v>
      </c>
      <c r="AP28" s="99" t="s">
        <v>100</v>
      </c>
    </row>
    <row r="29" spans="1:42" s="291" customFormat="1" ht="26.1" customHeight="1" x14ac:dyDescent="0.2">
      <c r="A29" s="258">
        <v>29</v>
      </c>
      <c r="B29" s="401"/>
      <c r="C29" s="349" t="s">
        <v>102</v>
      </c>
      <c r="D29" s="171" t="s">
        <v>82</v>
      </c>
      <c r="E29" s="335" t="s">
        <v>205</v>
      </c>
      <c r="F29" s="181" t="s">
        <v>260</v>
      </c>
      <c r="G29" s="401"/>
      <c r="H29" s="404"/>
      <c r="I29" s="405"/>
      <c r="J29" s="407"/>
      <c r="K29" s="406"/>
      <c r="L29" s="407"/>
      <c r="M29" s="406"/>
      <c r="N29" s="419"/>
      <c r="O29" s="425"/>
      <c r="P29" s="405"/>
      <c r="Q29" s="420"/>
      <c r="R29" s="349" t="s">
        <v>102</v>
      </c>
      <c r="S29" s="406"/>
      <c r="T29" s="427"/>
      <c r="U29" s="349" t="str">
        <f t="shared" si="0"/>
        <v>HBL-LHR-2297</v>
      </c>
      <c r="V29" s="57" t="s">
        <v>275</v>
      </c>
      <c r="W29" s="57" t="s">
        <v>276</v>
      </c>
      <c r="X29" s="349" t="str">
        <f t="shared" si="1"/>
        <v>HBL-LHR-2297-0316-3-3</v>
      </c>
      <c r="Y29" s="58" t="s">
        <v>91</v>
      </c>
      <c r="Z29" s="349" t="s">
        <v>92</v>
      </c>
      <c r="AA29" s="349" t="s">
        <v>92</v>
      </c>
      <c r="AB29" s="349" t="s">
        <v>92</v>
      </c>
      <c r="AC29" s="349" t="s">
        <v>277</v>
      </c>
      <c r="AD29" s="349" t="s">
        <v>94</v>
      </c>
      <c r="AE29" s="349" t="s">
        <v>278</v>
      </c>
      <c r="AF29" s="58" t="s">
        <v>279</v>
      </c>
      <c r="AG29" s="349" t="s">
        <v>97</v>
      </c>
      <c r="AH29" s="349" t="s">
        <v>92</v>
      </c>
      <c r="AI29" s="349" t="s">
        <v>92</v>
      </c>
      <c r="AJ29" s="59">
        <v>42463</v>
      </c>
      <c r="AK29" s="349">
        <v>1</v>
      </c>
      <c r="AL29" s="349">
        <v>1</v>
      </c>
      <c r="AM29" s="349" t="s">
        <v>92</v>
      </c>
      <c r="AN29" s="349" t="s">
        <v>92</v>
      </c>
      <c r="AO29" s="348" t="s">
        <v>99</v>
      </c>
      <c r="AP29" s="99" t="s">
        <v>100</v>
      </c>
    </row>
    <row r="30" spans="1:42" s="82" customFormat="1" ht="26.1" customHeight="1" x14ac:dyDescent="0.2">
      <c r="A30" s="258">
        <v>30</v>
      </c>
      <c r="B30" s="329" t="s">
        <v>280</v>
      </c>
      <c r="C30" s="82" t="s">
        <v>102</v>
      </c>
      <c r="D30" s="171" t="s">
        <v>82</v>
      </c>
      <c r="E30" s="329" t="s">
        <v>281</v>
      </c>
      <c r="F30" s="329">
        <v>150</v>
      </c>
      <c r="G30" s="329" t="s">
        <v>280</v>
      </c>
      <c r="H30" s="413" t="s">
        <v>282</v>
      </c>
      <c r="I30" s="415" t="s">
        <v>283</v>
      </c>
      <c r="J30" s="413" t="s">
        <v>284</v>
      </c>
      <c r="K30" s="428" t="s">
        <v>280</v>
      </c>
      <c r="L30" s="413" t="s">
        <v>280</v>
      </c>
      <c r="M30" s="428" t="s">
        <v>280</v>
      </c>
      <c r="N30" s="436" t="s">
        <v>87</v>
      </c>
      <c r="O30" s="433">
        <v>60000</v>
      </c>
      <c r="P30" s="415" t="s">
        <v>285</v>
      </c>
      <c r="Q30" s="428" t="s">
        <v>286</v>
      </c>
      <c r="R30" s="391" t="s">
        <v>280</v>
      </c>
      <c r="S30" s="391">
        <v>58</v>
      </c>
      <c r="T30" s="428">
        <v>2</v>
      </c>
      <c r="U30" s="82" t="str">
        <f t="shared" si="0"/>
        <v>HBL-MUL-150</v>
      </c>
      <c r="V30" s="23" t="s">
        <v>134</v>
      </c>
      <c r="W30" s="329">
        <v>1501</v>
      </c>
      <c r="X30" s="82" t="str">
        <f t="shared" si="1"/>
        <v>HBL-MUL-150-0316-1-2</v>
      </c>
      <c r="Y30" s="23" t="s">
        <v>91</v>
      </c>
      <c r="Z30" s="329" t="s">
        <v>92</v>
      </c>
      <c r="AA30" s="329" t="s">
        <v>92</v>
      </c>
      <c r="AB30" s="329" t="s">
        <v>92</v>
      </c>
      <c r="AC30" s="82" t="s">
        <v>287</v>
      </c>
      <c r="AD30" s="82" t="s">
        <v>94</v>
      </c>
      <c r="AE30" s="82" t="s">
        <v>288</v>
      </c>
      <c r="AF30" s="23" t="s">
        <v>289</v>
      </c>
      <c r="AG30" s="82" t="s">
        <v>97</v>
      </c>
      <c r="AH30" s="82" t="s">
        <v>92</v>
      </c>
      <c r="AI30" s="82" t="s">
        <v>92</v>
      </c>
      <c r="AJ30" s="82" t="s">
        <v>290</v>
      </c>
      <c r="AK30" s="329">
        <v>1</v>
      </c>
      <c r="AL30" s="82">
        <v>1</v>
      </c>
      <c r="AM30" s="82" t="s">
        <v>92</v>
      </c>
      <c r="AN30" s="82" t="s">
        <v>92</v>
      </c>
      <c r="AO30" s="82" t="s">
        <v>99</v>
      </c>
      <c r="AP30" s="99" t="s">
        <v>100</v>
      </c>
    </row>
    <row r="31" spans="1:42" s="82" customFormat="1" ht="26.1" customHeight="1" x14ac:dyDescent="0.2">
      <c r="A31" s="258">
        <v>31</v>
      </c>
      <c r="B31" s="329" t="s">
        <v>280</v>
      </c>
      <c r="C31" s="82" t="s">
        <v>102</v>
      </c>
      <c r="D31" s="171" t="s">
        <v>82</v>
      </c>
      <c r="E31" s="329" t="s">
        <v>281</v>
      </c>
      <c r="F31" s="329">
        <v>150</v>
      </c>
      <c r="G31" s="329" t="s">
        <v>280</v>
      </c>
      <c r="H31" s="414"/>
      <c r="I31" s="416"/>
      <c r="J31" s="414"/>
      <c r="K31" s="429"/>
      <c r="L31" s="414"/>
      <c r="M31" s="429"/>
      <c r="N31" s="438"/>
      <c r="O31" s="434"/>
      <c r="P31" s="416"/>
      <c r="Q31" s="429"/>
      <c r="R31" s="393"/>
      <c r="S31" s="393"/>
      <c r="T31" s="429"/>
      <c r="U31" s="82" t="str">
        <f t="shared" si="0"/>
        <v>HBL-MUL-150</v>
      </c>
      <c r="V31" s="23" t="s">
        <v>139</v>
      </c>
      <c r="W31" s="329">
        <v>1502</v>
      </c>
      <c r="X31" s="82" t="str">
        <f t="shared" si="1"/>
        <v>HBL-MUL-150-0316-2-2</v>
      </c>
      <c r="Y31" s="23" t="s">
        <v>91</v>
      </c>
      <c r="Z31" s="329" t="s">
        <v>92</v>
      </c>
      <c r="AA31" s="329" t="s">
        <v>92</v>
      </c>
      <c r="AB31" s="329" t="s">
        <v>92</v>
      </c>
      <c r="AC31" s="82" t="s">
        <v>291</v>
      </c>
      <c r="AD31" s="82" t="s">
        <v>94</v>
      </c>
      <c r="AE31" s="82" t="s">
        <v>288</v>
      </c>
      <c r="AF31" s="23" t="s">
        <v>292</v>
      </c>
      <c r="AG31" s="82" t="s">
        <v>97</v>
      </c>
      <c r="AH31" s="82" t="s">
        <v>92</v>
      </c>
      <c r="AI31" s="82" t="s">
        <v>92</v>
      </c>
      <c r="AJ31" s="82" t="s">
        <v>290</v>
      </c>
      <c r="AK31" s="329">
        <v>1</v>
      </c>
      <c r="AL31" s="82">
        <v>1</v>
      </c>
      <c r="AM31" s="82" t="s">
        <v>92</v>
      </c>
      <c r="AN31" s="82" t="s">
        <v>92</v>
      </c>
      <c r="AO31" s="82" t="s">
        <v>99</v>
      </c>
      <c r="AP31" s="99" t="s">
        <v>100</v>
      </c>
    </row>
    <row r="32" spans="1:42" s="82" customFormat="1" ht="26.1" customHeight="1" x14ac:dyDescent="0.2">
      <c r="A32" s="258">
        <v>32</v>
      </c>
      <c r="B32" s="329" t="s">
        <v>280</v>
      </c>
      <c r="C32" s="82" t="s">
        <v>102</v>
      </c>
      <c r="D32" s="171" t="s">
        <v>82</v>
      </c>
      <c r="E32" s="329" t="s">
        <v>281</v>
      </c>
      <c r="F32" s="329">
        <v>403</v>
      </c>
      <c r="G32" s="329" t="s">
        <v>280</v>
      </c>
      <c r="H32" s="330" t="s">
        <v>293</v>
      </c>
      <c r="I32" s="51" t="s">
        <v>293</v>
      </c>
      <c r="J32" s="330" t="s">
        <v>280</v>
      </c>
      <c r="K32" s="329" t="s">
        <v>280</v>
      </c>
      <c r="L32" s="330" t="s">
        <v>280</v>
      </c>
      <c r="M32" s="329" t="s">
        <v>280</v>
      </c>
      <c r="N32" s="347" t="s">
        <v>87</v>
      </c>
      <c r="O32" s="20">
        <v>60000</v>
      </c>
      <c r="P32" s="51" t="s">
        <v>294</v>
      </c>
      <c r="Q32" s="329" t="s">
        <v>295</v>
      </c>
      <c r="R32" s="82" t="s">
        <v>280</v>
      </c>
      <c r="S32" s="21">
        <v>8</v>
      </c>
      <c r="T32" s="329">
        <f>IF(S32&gt;30,2,IF(S32&gt;50,3,IF(S32&gt;80,4,1)))</f>
        <v>1</v>
      </c>
      <c r="U32" s="82" t="str">
        <f t="shared" si="0"/>
        <v>HBL-MUL-403</v>
      </c>
      <c r="V32" s="23" t="s">
        <v>90</v>
      </c>
      <c r="W32" s="329">
        <v>4031</v>
      </c>
      <c r="X32" s="82" t="str">
        <f t="shared" si="1"/>
        <v>HBL-MUL-403-0316-1-1</v>
      </c>
      <c r="Y32" s="23" t="s">
        <v>91</v>
      </c>
      <c r="Z32" s="329" t="s">
        <v>92</v>
      </c>
      <c r="AA32" s="329" t="s">
        <v>92</v>
      </c>
      <c r="AB32" s="329" t="s">
        <v>92</v>
      </c>
      <c r="AC32" s="82" t="s">
        <v>296</v>
      </c>
      <c r="AD32" s="82" t="s">
        <v>94</v>
      </c>
      <c r="AE32" s="82" t="s">
        <v>297</v>
      </c>
      <c r="AF32" s="23" t="s">
        <v>298</v>
      </c>
      <c r="AG32" s="82" t="s">
        <v>97</v>
      </c>
      <c r="AH32" s="82" t="s">
        <v>92</v>
      </c>
      <c r="AI32" s="82" t="s">
        <v>92</v>
      </c>
      <c r="AJ32" s="82" t="s">
        <v>290</v>
      </c>
      <c r="AK32" s="329">
        <v>1</v>
      </c>
      <c r="AL32" s="82">
        <v>1</v>
      </c>
      <c r="AM32" s="82" t="s">
        <v>129</v>
      </c>
      <c r="AN32" s="82" t="s">
        <v>92</v>
      </c>
      <c r="AO32" s="82" t="s">
        <v>99</v>
      </c>
      <c r="AP32" s="99" t="s">
        <v>100</v>
      </c>
    </row>
    <row r="33" spans="1:42" s="82" customFormat="1" ht="26.1" customHeight="1" x14ac:dyDescent="0.2">
      <c r="A33" s="258">
        <v>34</v>
      </c>
      <c r="B33" s="428" t="s">
        <v>280</v>
      </c>
      <c r="C33" s="391" t="s">
        <v>102</v>
      </c>
      <c r="D33" s="171" t="s">
        <v>82</v>
      </c>
      <c r="E33" s="329" t="s">
        <v>281</v>
      </c>
      <c r="F33" s="329">
        <v>3714</v>
      </c>
      <c r="G33" s="428" t="s">
        <v>280</v>
      </c>
      <c r="H33" s="413" t="s">
        <v>299</v>
      </c>
      <c r="I33" s="415" t="s">
        <v>300</v>
      </c>
      <c r="J33" s="413" t="s">
        <v>86</v>
      </c>
      <c r="K33" s="428" t="s">
        <v>280</v>
      </c>
      <c r="L33" s="413" t="s">
        <v>280</v>
      </c>
      <c r="M33" s="428" t="s">
        <v>280</v>
      </c>
      <c r="N33" s="436" t="s">
        <v>87</v>
      </c>
      <c r="O33" s="433">
        <v>60000</v>
      </c>
      <c r="P33" s="415" t="s">
        <v>301</v>
      </c>
      <c r="Q33" s="443" t="s">
        <v>302</v>
      </c>
      <c r="R33" s="391" t="s">
        <v>280</v>
      </c>
      <c r="S33" s="391">
        <v>66</v>
      </c>
      <c r="T33" s="428">
        <v>2</v>
      </c>
      <c r="U33" s="82" t="str">
        <f t="shared" si="0"/>
        <v>HBL-MUL-3714</v>
      </c>
      <c r="V33" s="30" t="s">
        <v>265</v>
      </c>
      <c r="W33" s="329">
        <v>37141</v>
      </c>
      <c r="X33" s="82" t="str">
        <f t="shared" si="1"/>
        <v>HBL-MUL-3714-0316-1-3</v>
      </c>
      <c r="Y33" s="23" t="s">
        <v>91</v>
      </c>
      <c r="Z33" s="329" t="s">
        <v>92</v>
      </c>
      <c r="AA33" s="329" t="s">
        <v>92</v>
      </c>
      <c r="AB33" s="329" t="s">
        <v>92</v>
      </c>
      <c r="AC33" s="82" t="s">
        <v>303</v>
      </c>
      <c r="AD33" s="82" t="s">
        <v>94</v>
      </c>
      <c r="AE33" s="82" t="s">
        <v>304</v>
      </c>
      <c r="AF33" s="23" t="s">
        <v>305</v>
      </c>
      <c r="AG33" s="82" t="s">
        <v>97</v>
      </c>
      <c r="AH33" s="82" t="s">
        <v>92</v>
      </c>
      <c r="AI33" s="82" t="s">
        <v>92</v>
      </c>
      <c r="AJ33" s="82" t="s">
        <v>290</v>
      </c>
      <c r="AK33" s="329">
        <v>1</v>
      </c>
      <c r="AL33" s="82">
        <v>1</v>
      </c>
      <c r="AM33" s="82" t="s">
        <v>92</v>
      </c>
      <c r="AN33" s="82" t="s">
        <v>92</v>
      </c>
      <c r="AO33" s="82" t="s">
        <v>99</v>
      </c>
      <c r="AP33" s="99" t="s">
        <v>100</v>
      </c>
    </row>
    <row r="34" spans="1:42" s="82" customFormat="1" ht="26.1" customHeight="1" x14ac:dyDescent="0.2">
      <c r="A34" s="258">
        <v>35</v>
      </c>
      <c r="B34" s="431"/>
      <c r="C34" s="392"/>
      <c r="D34" s="171" t="s">
        <v>82</v>
      </c>
      <c r="E34" s="329" t="s">
        <v>281</v>
      </c>
      <c r="F34" s="329">
        <v>3714</v>
      </c>
      <c r="G34" s="431"/>
      <c r="H34" s="435"/>
      <c r="I34" s="430"/>
      <c r="J34" s="435"/>
      <c r="K34" s="431"/>
      <c r="L34" s="435"/>
      <c r="M34" s="431"/>
      <c r="N34" s="437"/>
      <c r="O34" s="439"/>
      <c r="P34" s="430"/>
      <c r="Q34" s="444"/>
      <c r="R34" s="392"/>
      <c r="S34" s="392"/>
      <c r="T34" s="431"/>
      <c r="U34" s="82" t="str">
        <f t="shared" si="0"/>
        <v>HBL-MUL-3714</v>
      </c>
      <c r="V34" s="30" t="s">
        <v>270</v>
      </c>
      <c r="W34" s="329">
        <v>37142</v>
      </c>
      <c r="X34" s="82" t="str">
        <f t="shared" ref="X34:X65" si="3">CONCATENATE(U34,"-",Y34,"-",V34)</f>
        <v>HBL-MUL-3714-0316-2-3</v>
      </c>
      <c r="Y34" s="23" t="s">
        <v>91</v>
      </c>
      <c r="Z34" s="329" t="s">
        <v>92</v>
      </c>
      <c r="AA34" s="329" t="s">
        <v>92</v>
      </c>
      <c r="AB34" s="329" t="s">
        <v>92</v>
      </c>
      <c r="AC34" s="82" t="s">
        <v>306</v>
      </c>
      <c r="AD34" s="82" t="s">
        <v>94</v>
      </c>
      <c r="AE34" s="82" t="s">
        <v>307</v>
      </c>
      <c r="AF34" s="23" t="s">
        <v>308</v>
      </c>
      <c r="AG34" s="82" t="s">
        <v>97</v>
      </c>
      <c r="AH34" s="82" t="s">
        <v>92</v>
      </c>
      <c r="AI34" s="82" t="s">
        <v>92</v>
      </c>
      <c r="AJ34" s="82" t="s">
        <v>185</v>
      </c>
      <c r="AK34" s="329">
        <v>1</v>
      </c>
      <c r="AL34" s="329">
        <v>1</v>
      </c>
      <c r="AM34" s="82" t="s">
        <v>92</v>
      </c>
      <c r="AN34" s="82" t="s">
        <v>92</v>
      </c>
      <c r="AO34" s="82" t="s">
        <v>99</v>
      </c>
      <c r="AP34" s="99" t="s">
        <v>100</v>
      </c>
    </row>
    <row r="35" spans="1:42" s="82" customFormat="1" ht="26.1" customHeight="1" x14ac:dyDescent="0.2">
      <c r="A35" s="258">
        <v>36</v>
      </c>
      <c r="B35" s="429"/>
      <c r="C35" s="393"/>
      <c r="D35" s="171" t="s">
        <v>82</v>
      </c>
      <c r="E35" s="329" t="s">
        <v>281</v>
      </c>
      <c r="F35" s="329">
        <v>3714</v>
      </c>
      <c r="G35" s="429"/>
      <c r="H35" s="414"/>
      <c r="I35" s="416"/>
      <c r="J35" s="414"/>
      <c r="K35" s="429"/>
      <c r="L35" s="414"/>
      <c r="M35" s="429"/>
      <c r="N35" s="438"/>
      <c r="O35" s="434"/>
      <c r="P35" s="416"/>
      <c r="Q35" s="445"/>
      <c r="R35" s="393"/>
      <c r="S35" s="393"/>
      <c r="T35" s="429"/>
      <c r="U35" s="82" t="str">
        <f t="shared" si="0"/>
        <v>HBL-MUL-3714</v>
      </c>
      <c r="V35" s="30" t="s">
        <v>275</v>
      </c>
      <c r="W35" s="329">
        <v>37143</v>
      </c>
      <c r="X35" s="82" t="str">
        <f t="shared" si="3"/>
        <v>HBL-MUL-3714-0316-3-3</v>
      </c>
      <c r="Y35" s="23" t="s">
        <v>91</v>
      </c>
      <c r="Z35" s="329" t="s">
        <v>92</v>
      </c>
      <c r="AA35" s="329" t="s">
        <v>92</v>
      </c>
      <c r="AB35" s="329" t="s">
        <v>92</v>
      </c>
      <c r="AC35" s="82" t="s">
        <v>309</v>
      </c>
      <c r="AD35" s="82" t="s">
        <v>94</v>
      </c>
      <c r="AE35" s="82" t="s">
        <v>307</v>
      </c>
      <c r="AF35" s="23" t="s">
        <v>310</v>
      </c>
      <c r="AG35" s="82" t="s">
        <v>97</v>
      </c>
      <c r="AH35" s="82" t="s">
        <v>92</v>
      </c>
      <c r="AI35" s="82" t="s">
        <v>92</v>
      </c>
      <c r="AJ35" s="82" t="s">
        <v>185</v>
      </c>
      <c r="AK35" s="329">
        <v>1</v>
      </c>
      <c r="AL35" s="329">
        <v>1</v>
      </c>
      <c r="AM35" s="82" t="s">
        <v>92</v>
      </c>
      <c r="AN35" s="82" t="s">
        <v>92</v>
      </c>
      <c r="AO35" s="82" t="s">
        <v>99</v>
      </c>
      <c r="AP35" s="99" t="s">
        <v>100</v>
      </c>
    </row>
    <row r="36" spans="1:42" s="38" customFormat="1" ht="35.25" customHeight="1" x14ac:dyDescent="0.2">
      <c r="A36" s="258">
        <v>37</v>
      </c>
      <c r="B36" s="332" t="s">
        <v>311</v>
      </c>
      <c r="C36" s="348" t="s">
        <v>102</v>
      </c>
      <c r="D36" s="171" t="s">
        <v>82</v>
      </c>
      <c r="E36" s="332" t="s">
        <v>312</v>
      </c>
      <c r="F36" s="332">
        <v>116</v>
      </c>
      <c r="G36" s="332" t="s">
        <v>311</v>
      </c>
      <c r="H36" s="333" t="s">
        <v>313</v>
      </c>
      <c r="I36" s="340" t="s">
        <v>314</v>
      </c>
      <c r="J36" s="333" t="s">
        <v>86</v>
      </c>
      <c r="K36" s="332" t="s">
        <v>311</v>
      </c>
      <c r="L36" s="333" t="s">
        <v>311</v>
      </c>
      <c r="M36" s="332" t="s">
        <v>311</v>
      </c>
      <c r="N36" s="352" t="s">
        <v>87</v>
      </c>
      <c r="O36" s="332">
        <v>49600</v>
      </c>
      <c r="P36" s="340" t="s">
        <v>315</v>
      </c>
      <c r="Q36" s="44" t="s">
        <v>316</v>
      </c>
      <c r="R36" s="348" t="s">
        <v>181</v>
      </c>
      <c r="S36" s="332">
        <v>6</v>
      </c>
      <c r="T36" s="348">
        <f>IF(S36&gt;30,2,IF(S36&gt;50,3,IF(S36&gt;80,4,1)))</f>
        <v>1</v>
      </c>
      <c r="U36" s="348" t="str">
        <f t="shared" si="0"/>
        <v>HBL-JEH-116</v>
      </c>
      <c r="V36" s="39" t="s">
        <v>90</v>
      </c>
      <c r="W36" s="332">
        <v>1161</v>
      </c>
      <c r="X36" s="348" t="str">
        <f t="shared" si="3"/>
        <v>HBL-JEH-116-0316-1-1</v>
      </c>
      <c r="Y36" s="39" t="s">
        <v>91</v>
      </c>
      <c r="Z36" s="348" t="s">
        <v>92</v>
      </c>
      <c r="AA36" s="348" t="s">
        <v>92</v>
      </c>
      <c r="AB36" s="348" t="s">
        <v>92</v>
      </c>
      <c r="AC36" s="348" t="s">
        <v>317</v>
      </c>
      <c r="AD36" s="348" t="s">
        <v>94</v>
      </c>
      <c r="AE36" s="348" t="s">
        <v>318</v>
      </c>
      <c r="AF36" s="39" t="s">
        <v>319</v>
      </c>
      <c r="AG36" s="348" t="s">
        <v>97</v>
      </c>
      <c r="AH36" s="348" t="s">
        <v>92</v>
      </c>
      <c r="AI36" s="348" t="s">
        <v>92</v>
      </c>
      <c r="AJ36" s="348" t="s">
        <v>185</v>
      </c>
      <c r="AK36" s="348">
        <v>1</v>
      </c>
      <c r="AL36" s="348">
        <v>1</v>
      </c>
      <c r="AM36" s="348" t="s">
        <v>92</v>
      </c>
      <c r="AN36" s="348" t="s">
        <v>92</v>
      </c>
      <c r="AO36" s="348" t="s">
        <v>99</v>
      </c>
      <c r="AP36" s="99" t="s">
        <v>100</v>
      </c>
    </row>
    <row r="37" spans="1:42" s="38" customFormat="1" ht="26.1" customHeight="1" x14ac:dyDescent="0.2">
      <c r="A37" s="258">
        <v>38</v>
      </c>
      <c r="B37" s="332" t="s">
        <v>311</v>
      </c>
      <c r="C37" s="348" t="s">
        <v>102</v>
      </c>
      <c r="D37" s="171" t="s">
        <v>82</v>
      </c>
      <c r="E37" s="332" t="s">
        <v>312</v>
      </c>
      <c r="F37" s="332">
        <v>427</v>
      </c>
      <c r="G37" s="332" t="s">
        <v>311</v>
      </c>
      <c r="H37" s="333" t="s">
        <v>320</v>
      </c>
      <c r="I37" s="340" t="s">
        <v>321</v>
      </c>
      <c r="J37" s="333" t="s">
        <v>86</v>
      </c>
      <c r="K37" s="332" t="s">
        <v>322</v>
      </c>
      <c r="L37" s="333" t="s">
        <v>322</v>
      </c>
      <c r="M37" s="332" t="s">
        <v>323</v>
      </c>
      <c r="N37" s="352" t="s">
        <v>87</v>
      </c>
      <c r="O37" s="332" t="s">
        <v>86</v>
      </c>
      <c r="P37" s="340" t="s">
        <v>324</v>
      </c>
      <c r="Q37" s="44" t="s">
        <v>325</v>
      </c>
      <c r="R37" s="348" t="s">
        <v>181</v>
      </c>
      <c r="S37" s="332">
        <v>6</v>
      </c>
      <c r="T37" s="348">
        <f>IF(S37&gt;30,2,IF(S37&gt;50,3,IF(S37&gt;80,4,1)))</f>
        <v>1</v>
      </c>
      <c r="U37" s="348" t="str">
        <f t="shared" si="0"/>
        <v>HBL-JEH-427</v>
      </c>
      <c r="V37" s="39" t="s">
        <v>90</v>
      </c>
      <c r="W37" s="332">
        <v>4271</v>
      </c>
      <c r="X37" s="348" t="str">
        <f t="shared" si="3"/>
        <v>HBL-JEH-427-0416-1-1</v>
      </c>
      <c r="Y37" s="39" t="s">
        <v>195</v>
      </c>
      <c r="Z37" s="348" t="s">
        <v>92</v>
      </c>
      <c r="AA37" s="348" t="s">
        <v>92</v>
      </c>
      <c r="AB37" s="348" t="s">
        <v>92</v>
      </c>
      <c r="AC37" s="348" t="s">
        <v>326</v>
      </c>
      <c r="AD37" s="348" t="s">
        <v>94</v>
      </c>
      <c r="AE37" s="348" t="s">
        <v>327</v>
      </c>
      <c r="AF37" s="39" t="s">
        <v>328</v>
      </c>
      <c r="AG37" s="348" t="s">
        <v>97</v>
      </c>
      <c r="AH37" s="348" t="s">
        <v>92</v>
      </c>
      <c r="AI37" s="348" t="s">
        <v>92</v>
      </c>
      <c r="AJ37" s="47">
        <v>42373</v>
      </c>
      <c r="AK37" s="348">
        <v>1</v>
      </c>
      <c r="AL37" s="348">
        <v>1</v>
      </c>
      <c r="AM37" s="348" t="s">
        <v>92</v>
      </c>
      <c r="AN37" s="348" t="s">
        <v>92</v>
      </c>
      <c r="AO37" s="348" t="s">
        <v>99</v>
      </c>
      <c r="AP37" s="99" t="s">
        <v>100</v>
      </c>
    </row>
    <row r="38" spans="1:42" s="38" customFormat="1" ht="26.1" customHeight="1" x14ac:dyDescent="0.2">
      <c r="A38" s="258">
        <v>39</v>
      </c>
      <c r="B38" s="332" t="s">
        <v>311</v>
      </c>
      <c r="C38" s="348" t="s">
        <v>102</v>
      </c>
      <c r="D38" s="171" t="s">
        <v>82</v>
      </c>
      <c r="E38" s="332" t="s">
        <v>312</v>
      </c>
      <c r="F38" s="332">
        <v>534</v>
      </c>
      <c r="G38" s="332" t="s">
        <v>311</v>
      </c>
      <c r="H38" s="333" t="s">
        <v>329</v>
      </c>
      <c r="I38" s="340" t="s">
        <v>330</v>
      </c>
      <c r="J38" s="333" t="s">
        <v>86</v>
      </c>
      <c r="K38" s="332" t="s">
        <v>331</v>
      </c>
      <c r="L38" s="333" t="s">
        <v>331</v>
      </c>
      <c r="M38" s="332" t="s">
        <v>331</v>
      </c>
      <c r="N38" s="352" t="s">
        <v>87</v>
      </c>
      <c r="O38" s="332">
        <v>48800</v>
      </c>
      <c r="P38" s="340" t="s">
        <v>332</v>
      </c>
      <c r="Q38" s="44" t="s">
        <v>333</v>
      </c>
      <c r="R38" s="348" t="s">
        <v>181</v>
      </c>
      <c r="S38" s="332">
        <v>13</v>
      </c>
      <c r="T38" s="348">
        <f>IF(S38&gt;30,2,IF(S38&gt;50,3,IF(S38&gt;80,4,1)))</f>
        <v>1</v>
      </c>
      <c r="U38" s="348" t="str">
        <f t="shared" si="0"/>
        <v>HBL-JEH-534</v>
      </c>
      <c r="V38" s="39" t="s">
        <v>90</v>
      </c>
      <c r="W38" s="332">
        <v>5341</v>
      </c>
      <c r="X38" s="348" t="str">
        <f t="shared" si="3"/>
        <v>HBL-JEH-534-0416-1-1</v>
      </c>
      <c r="Y38" s="39" t="s">
        <v>195</v>
      </c>
      <c r="Z38" s="348" t="s">
        <v>92</v>
      </c>
      <c r="AA38" s="348" t="s">
        <v>92</v>
      </c>
      <c r="AB38" s="348" t="s">
        <v>92</v>
      </c>
      <c r="AC38" s="348" t="s">
        <v>334</v>
      </c>
      <c r="AD38" s="348" t="s">
        <v>94</v>
      </c>
      <c r="AE38" s="348" t="s">
        <v>335</v>
      </c>
      <c r="AF38" s="39" t="s">
        <v>336</v>
      </c>
      <c r="AG38" s="348" t="s">
        <v>97</v>
      </c>
      <c r="AH38" s="348" t="s">
        <v>92</v>
      </c>
      <c r="AI38" s="348" t="s">
        <v>92</v>
      </c>
      <c r="AJ38" s="47">
        <v>42464</v>
      </c>
      <c r="AK38" s="348">
        <v>1</v>
      </c>
      <c r="AL38" s="348">
        <v>1</v>
      </c>
      <c r="AM38" s="348" t="s">
        <v>92</v>
      </c>
      <c r="AN38" s="348" t="s">
        <v>92</v>
      </c>
      <c r="AO38" s="348" t="s">
        <v>99</v>
      </c>
      <c r="AP38" s="99" t="s">
        <v>100</v>
      </c>
    </row>
    <row r="39" spans="1:42" s="38" customFormat="1" ht="32.25" customHeight="1" x14ac:dyDescent="0.2">
      <c r="A39" s="258">
        <v>40</v>
      </c>
      <c r="B39" s="332" t="s">
        <v>311</v>
      </c>
      <c r="C39" s="348" t="s">
        <v>102</v>
      </c>
      <c r="D39" s="171" t="s">
        <v>82</v>
      </c>
      <c r="E39" s="332" t="s">
        <v>312</v>
      </c>
      <c r="F39" s="332">
        <v>3724</v>
      </c>
      <c r="G39" s="332" t="s">
        <v>311</v>
      </c>
      <c r="H39" s="333" t="s">
        <v>337</v>
      </c>
      <c r="I39" s="340" t="s">
        <v>338</v>
      </c>
      <c r="J39" s="333" t="s">
        <v>86</v>
      </c>
      <c r="K39" s="332" t="s">
        <v>311</v>
      </c>
      <c r="L39" s="333" t="s">
        <v>311</v>
      </c>
      <c r="M39" s="332" t="s">
        <v>311</v>
      </c>
      <c r="N39" s="352" t="s">
        <v>87</v>
      </c>
      <c r="O39" s="332">
        <v>49600</v>
      </c>
      <c r="P39" s="340" t="s">
        <v>339</v>
      </c>
      <c r="Q39" s="101" t="s">
        <v>340</v>
      </c>
      <c r="R39" s="348" t="s">
        <v>181</v>
      </c>
      <c r="S39" s="332">
        <v>28</v>
      </c>
      <c r="T39" s="348">
        <f>IF(S39&gt;30,2,IF(S39&gt;50,3,IF(S39&gt;80,4,1)))</f>
        <v>1</v>
      </c>
      <c r="U39" s="348" t="str">
        <f t="shared" si="0"/>
        <v>HBL-JEH-3724</v>
      </c>
      <c r="V39" s="39" t="s">
        <v>90</v>
      </c>
      <c r="W39" s="332">
        <v>37241</v>
      </c>
      <c r="X39" s="348" t="str">
        <f t="shared" si="3"/>
        <v>HBL-JEH-3724-0316-1-1</v>
      </c>
      <c r="Y39" s="39" t="s">
        <v>91</v>
      </c>
      <c r="Z39" s="348" t="s">
        <v>92</v>
      </c>
      <c r="AA39" s="348" t="s">
        <v>92</v>
      </c>
      <c r="AB39" s="348" t="s">
        <v>92</v>
      </c>
      <c r="AC39" s="348" t="s">
        <v>341</v>
      </c>
      <c r="AD39" s="348" t="s">
        <v>94</v>
      </c>
      <c r="AE39" s="348" t="s">
        <v>342</v>
      </c>
      <c r="AF39" s="39" t="s">
        <v>343</v>
      </c>
      <c r="AG39" s="348" t="s">
        <v>97</v>
      </c>
      <c r="AH39" s="348" t="s">
        <v>92</v>
      </c>
      <c r="AI39" s="348" t="s">
        <v>92</v>
      </c>
      <c r="AJ39" s="348" t="s">
        <v>344</v>
      </c>
      <c r="AK39" s="348">
        <v>1</v>
      </c>
      <c r="AL39" s="348">
        <v>1</v>
      </c>
      <c r="AM39" s="348" t="s">
        <v>92</v>
      </c>
      <c r="AN39" s="348" t="s">
        <v>92</v>
      </c>
      <c r="AO39" s="348" t="s">
        <v>99</v>
      </c>
      <c r="AP39" s="99" t="s">
        <v>100</v>
      </c>
    </row>
    <row r="40" spans="1:42" s="54" customFormat="1" ht="26.1" customHeight="1" x14ac:dyDescent="0.2">
      <c r="A40" s="258">
        <v>41</v>
      </c>
      <c r="B40" s="329" t="s">
        <v>345</v>
      </c>
      <c r="C40" s="82" t="s">
        <v>102</v>
      </c>
      <c r="D40" s="171" t="s">
        <v>82</v>
      </c>
      <c r="E40" s="329" t="s">
        <v>346</v>
      </c>
      <c r="F40" s="329">
        <v>3722</v>
      </c>
      <c r="G40" s="329" t="s">
        <v>345</v>
      </c>
      <c r="H40" s="330" t="s">
        <v>130</v>
      </c>
      <c r="I40" s="51" t="s">
        <v>347</v>
      </c>
      <c r="J40" s="330" t="s">
        <v>86</v>
      </c>
      <c r="K40" s="329" t="s">
        <v>345</v>
      </c>
      <c r="L40" s="330" t="s">
        <v>345</v>
      </c>
      <c r="M40" s="329" t="s">
        <v>345</v>
      </c>
      <c r="N40" s="347" t="s">
        <v>87</v>
      </c>
      <c r="O40" s="20">
        <v>57000</v>
      </c>
      <c r="P40" s="51" t="s">
        <v>348</v>
      </c>
      <c r="Q40" s="26" t="s">
        <v>349</v>
      </c>
      <c r="R40" s="82" t="s">
        <v>102</v>
      </c>
      <c r="S40" s="25">
        <v>28</v>
      </c>
      <c r="T40" s="329">
        <f t="shared" ref="T40:T43" si="4">IF(S40&gt;30,2,IF(S40&gt;50,3,IF(S40&gt;80,4,1)))</f>
        <v>1</v>
      </c>
      <c r="U40" s="82" t="str">
        <f t="shared" si="0"/>
        <v>HBL-SAH-3722</v>
      </c>
      <c r="V40" s="23" t="s">
        <v>90</v>
      </c>
      <c r="W40" s="329">
        <v>37221</v>
      </c>
      <c r="X40" s="82" t="str">
        <f t="shared" si="3"/>
        <v>HBL-SAH-3722-0316-1-1</v>
      </c>
      <c r="Y40" s="23" t="s">
        <v>91</v>
      </c>
      <c r="Z40" s="329" t="s">
        <v>92</v>
      </c>
      <c r="AA40" s="329" t="s">
        <v>92</v>
      </c>
      <c r="AB40" s="329" t="s">
        <v>92</v>
      </c>
      <c r="AC40" s="82" t="s">
        <v>350</v>
      </c>
      <c r="AD40" s="82" t="s">
        <v>94</v>
      </c>
      <c r="AE40" s="82" t="s">
        <v>351</v>
      </c>
      <c r="AF40" s="23" t="s">
        <v>352</v>
      </c>
      <c r="AG40" s="82" t="s">
        <v>97</v>
      </c>
      <c r="AH40" s="82" t="s">
        <v>92</v>
      </c>
      <c r="AI40" s="82" t="s">
        <v>92</v>
      </c>
      <c r="AJ40" s="82" t="s">
        <v>98</v>
      </c>
      <c r="AK40" s="329">
        <v>1</v>
      </c>
      <c r="AL40" s="82">
        <v>1</v>
      </c>
      <c r="AM40" s="82" t="s">
        <v>92</v>
      </c>
      <c r="AN40" s="82" t="s">
        <v>92</v>
      </c>
      <c r="AO40" s="82" t="s">
        <v>99</v>
      </c>
      <c r="AP40" s="99" t="s">
        <v>100</v>
      </c>
    </row>
    <row r="41" spans="1:42" s="54" customFormat="1" ht="26.1" customHeight="1" x14ac:dyDescent="0.2">
      <c r="A41" s="258">
        <v>42</v>
      </c>
      <c r="B41" s="329" t="s">
        <v>345</v>
      </c>
      <c r="C41" s="82" t="s">
        <v>102</v>
      </c>
      <c r="D41" s="171" t="s">
        <v>82</v>
      </c>
      <c r="E41" s="329" t="s">
        <v>346</v>
      </c>
      <c r="F41" s="24" t="s">
        <v>353</v>
      </c>
      <c r="G41" s="329" t="s">
        <v>345</v>
      </c>
      <c r="H41" s="330" t="s">
        <v>354</v>
      </c>
      <c r="I41" s="51" t="s">
        <v>354</v>
      </c>
      <c r="J41" s="330" t="s">
        <v>86</v>
      </c>
      <c r="K41" s="329" t="s">
        <v>355</v>
      </c>
      <c r="L41" s="330" t="s">
        <v>355</v>
      </c>
      <c r="M41" s="329" t="s">
        <v>355</v>
      </c>
      <c r="N41" s="347" t="s">
        <v>87</v>
      </c>
      <c r="O41" s="329">
        <v>55050</v>
      </c>
      <c r="P41" s="51" t="s">
        <v>356</v>
      </c>
      <c r="Q41" s="329" t="s">
        <v>357</v>
      </c>
      <c r="R41" s="82" t="s">
        <v>102</v>
      </c>
      <c r="S41" s="329">
        <v>10</v>
      </c>
      <c r="T41" s="329">
        <f t="shared" si="4"/>
        <v>1</v>
      </c>
      <c r="U41" s="82" t="str">
        <f t="shared" si="0"/>
        <v>HBL-SAH-0119</v>
      </c>
      <c r="V41" s="23" t="s">
        <v>90</v>
      </c>
      <c r="W41" s="24" t="s">
        <v>358</v>
      </c>
      <c r="X41" s="82" t="str">
        <f t="shared" si="3"/>
        <v>HBL-SAH-0119-0316-1-1</v>
      </c>
      <c r="Y41" s="23" t="s">
        <v>91</v>
      </c>
      <c r="Z41" s="329" t="s">
        <v>92</v>
      </c>
      <c r="AA41" s="329" t="s">
        <v>92</v>
      </c>
      <c r="AB41" s="329" t="s">
        <v>92</v>
      </c>
      <c r="AC41" s="82" t="s">
        <v>359</v>
      </c>
      <c r="AD41" s="82" t="s">
        <v>94</v>
      </c>
      <c r="AE41" s="82" t="s">
        <v>360</v>
      </c>
      <c r="AF41" s="23" t="s">
        <v>361</v>
      </c>
      <c r="AG41" s="82" t="s">
        <v>97</v>
      </c>
      <c r="AH41" s="82" t="s">
        <v>92</v>
      </c>
      <c r="AI41" s="82" t="s">
        <v>92</v>
      </c>
      <c r="AJ41" s="82" t="s">
        <v>185</v>
      </c>
      <c r="AK41" s="329">
        <v>1</v>
      </c>
      <c r="AL41" s="82">
        <v>1</v>
      </c>
      <c r="AM41" s="82" t="s">
        <v>92</v>
      </c>
      <c r="AN41" s="82" t="s">
        <v>92</v>
      </c>
      <c r="AO41" s="82" t="s">
        <v>99</v>
      </c>
      <c r="AP41" s="99" t="s">
        <v>100</v>
      </c>
    </row>
    <row r="42" spans="1:42" s="54" customFormat="1" ht="26.1" customHeight="1" x14ac:dyDescent="0.2">
      <c r="A42" s="258">
        <v>43</v>
      </c>
      <c r="B42" s="329" t="s">
        <v>345</v>
      </c>
      <c r="C42" s="82" t="s">
        <v>102</v>
      </c>
      <c r="D42" s="171" t="s">
        <v>82</v>
      </c>
      <c r="E42" s="329" t="s">
        <v>346</v>
      </c>
      <c r="F42" s="24" t="s">
        <v>362</v>
      </c>
      <c r="G42" s="329" t="s">
        <v>345</v>
      </c>
      <c r="H42" s="330" t="s">
        <v>363</v>
      </c>
      <c r="I42" s="51" t="s">
        <v>364</v>
      </c>
      <c r="J42" s="330" t="s">
        <v>86</v>
      </c>
      <c r="K42" s="329" t="s">
        <v>345</v>
      </c>
      <c r="L42" s="330" t="s">
        <v>345</v>
      </c>
      <c r="M42" s="329" t="s">
        <v>345</v>
      </c>
      <c r="N42" s="347" t="s">
        <v>87</v>
      </c>
      <c r="O42" s="329">
        <v>57000</v>
      </c>
      <c r="P42" s="51" t="s">
        <v>365</v>
      </c>
      <c r="Q42" s="329" t="s">
        <v>366</v>
      </c>
      <c r="R42" s="82" t="s">
        <v>102</v>
      </c>
      <c r="S42" s="329">
        <v>14</v>
      </c>
      <c r="T42" s="329">
        <f t="shared" si="4"/>
        <v>1</v>
      </c>
      <c r="U42" s="82" t="str">
        <f t="shared" si="0"/>
        <v>HBL-SAH-0147</v>
      </c>
      <c r="V42" s="23" t="s">
        <v>90</v>
      </c>
      <c r="W42" s="24" t="s">
        <v>367</v>
      </c>
      <c r="X42" s="82" t="str">
        <f t="shared" si="3"/>
        <v>HBL-SAH-0147-0316-1-1</v>
      </c>
      <c r="Y42" s="23" t="s">
        <v>91</v>
      </c>
      <c r="Z42" s="329" t="s">
        <v>92</v>
      </c>
      <c r="AA42" s="329" t="s">
        <v>92</v>
      </c>
      <c r="AB42" s="329" t="s">
        <v>92</v>
      </c>
      <c r="AC42" s="82" t="s">
        <v>368</v>
      </c>
      <c r="AD42" s="82" t="s">
        <v>94</v>
      </c>
      <c r="AE42" s="82" t="s">
        <v>369</v>
      </c>
      <c r="AF42" s="23" t="s">
        <v>370</v>
      </c>
      <c r="AG42" s="82" t="s">
        <v>97</v>
      </c>
      <c r="AH42" s="82" t="s">
        <v>92</v>
      </c>
      <c r="AI42" s="82" t="s">
        <v>92</v>
      </c>
      <c r="AJ42" s="82" t="s">
        <v>214</v>
      </c>
      <c r="AK42" s="329">
        <v>1</v>
      </c>
      <c r="AL42" s="82">
        <v>1</v>
      </c>
      <c r="AM42" s="82" t="s">
        <v>92</v>
      </c>
      <c r="AN42" s="82" t="s">
        <v>92</v>
      </c>
      <c r="AO42" s="82" t="s">
        <v>99</v>
      </c>
      <c r="AP42" s="99" t="s">
        <v>100</v>
      </c>
    </row>
    <row r="43" spans="1:42" s="54" customFormat="1" ht="26.1" customHeight="1" x14ac:dyDescent="0.2">
      <c r="A43" s="258">
        <v>44</v>
      </c>
      <c r="B43" s="329" t="s">
        <v>345</v>
      </c>
      <c r="C43" s="82" t="s">
        <v>102</v>
      </c>
      <c r="D43" s="171" t="s">
        <v>82</v>
      </c>
      <c r="E43" s="329" t="s">
        <v>346</v>
      </c>
      <c r="F43" s="24" t="s">
        <v>371</v>
      </c>
      <c r="G43" s="329" t="s">
        <v>345</v>
      </c>
      <c r="H43" s="330" t="s">
        <v>372</v>
      </c>
      <c r="I43" s="51" t="s">
        <v>372</v>
      </c>
      <c r="J43" s="330" t="s">
        <v>86</v>
      </c>
      <c r="K43" s="329" t="s">
        <v>373</v>
      </c>
      <c r="L43" s="330" t="s">
        <v>373</v>
      </c>
      <c r="M43" s="329" t="s">
        <v>373</v>
      </c>
      <c r="N43" s="347" t="s">
        <v>87</v>
      </c>
      <c r="O43" s="329">
        <v>56300</v>
      </c>
      <c r="P43" s="51" t="s">
        <v>374</v>
      </c>
      <c r="Q43" s="329" t="s">
        <v>375</v>
      </c>
      <c r="R43" s="82" t="s">
        <v>102</v>
      </c>
      <c r="S43" s="329">
        <v>13</v>
      </c>
      <c r="T43" s="329">
        <f t="shared" si="4"/>
        <v>1</v>
      </c>
      <c r="U43" s="82" t="str">
        <f t="shared" si="0"/>
        <v>HBL-SAH-0152</v>
      </c>
      <c r="V43" s="23" t="s">
        <v>90</v>
      </c>
      <c r="W43" s="24" t="s">
        <v>376</v>
      </c>
      <c r="X43" s="82" t="str">
        <f t="shared" si="3"/>
        <v>HBL-SAH-0152-0316-1-1</v>
      </c>
      <c r="Y43" s="23" t="s">
        <v>91</v>
      </c>
      <c r="Z43" s="329" t="s">
        <v>92</v>
      </c>
      <c r="AA43" s="329" t="s">
        <v>92</v>
      </c>
      <c r="AB43" s="329" t="s">
        <v>92</v>
      </c>
      <c r="AC43" s="82" t="s">
        <v>377</v>
      </c>
      <c r="AD43" s="82" t="s">
        <v>94</v>
      </c>
      <c r="AE43" s="82" t="s">
        <v>378</v>
      </c>
      <c r="AF43" s="23" t="s">
        <v>379</v>
      </c>
      <c r="AG43" s="82" t="s">
        <v>97</v>
      </c>
      <c r="AH43" s="82" t="s">
        <v>92</v>
      </c>
      <c r="AI43" s="82" t="s">
        <v>92</v>
      </c>
      <c r="AJ43" s="82" t="s">
        <v>98</v>
      </c>
      <c r="AK43" s="329">
        <v>1</v>
      </c>
      <c r="AL43" s="82">
        <v>1</v>
      </c>
      <c r="AM43" s="82" t="s">
        <v>92</v>
      </c>
      <c r="AN43" s="82" t="s">
        <v>92</v>
      </c>
      <c r="AO43" s="82" t="s">
        <v>99</v>
      </c>
      <c r="AP43" s="99" t="s">
        <v>100</v>
      </c>
    </row>
    <row r="44" spans="1:42" s="38" customFormat="1" ht="26.1" customHeight="1" x14ac:dyDescent="0.2">
      <c r="A44" s="258">
        <v>45</v>
      </c>
      <c r="B44" s="332" t="s">
        <v>380</v>
      </c>
      <c r="C44" s="348" t="s">
        <v>102</v>
      </c>
      <c r="D44" s="171" t="s">
        <v>82</v>
      </c>
      <c r="E44" s="50" t="s">
        <v>381</v>
      </c>
      <c r="F44" s="180">
        <v>3721</v>
      </c>
      <c r="G44" s="332" t="s">
        <v>380</v>
      </c>
      <c r="H44" s="333" t="s">
        <v>382</v>
      </c>
      <c r="I44" s="340" t="s">
        <v>383</v>
      </c>
      <c r="J44" s="333" t="s">
        <v>380</v>
      </c>
      <c r="K44" s="332" t="s">
        <v>384</v>
      </c>
      <c r="L44" s="333" t="s">
        <v>380</v>
      </c>
      <c r="M44" s="332" t="s">
        <v>380</v>
      </c>
      <c r="N44" s="352" t="s">
        <v>87</v>
      </c>
      <c r="O44" s="332">
        <v>40100</v>
      </c>
      <c r="P44" s="340" t="s">
        <v>385</v>
      </c>
      <c r="Q44" s="344" t="s">
        <v>386</v>
      </c>
      <c r="R44" s="348" t="s">
        <v>102</v>
      </c>
      <c r="S44" s="348">
        <v>39</v>
      </c>
      <c r="T44" s="348">
        <f>IF(S44&gt;30,2,IF(S44&gt;50,3,IF(S44&gt;80,4,1)))</f>
        <v>2</v>
      </c>
      <c r="U44" s="348" t="str">
        <f t="shared" si="0"/>
        <v>HBL-SAR-3721</v>
      </c>
      <c r="V44" s="42" t="s">
        <v>134</v>
      </c>
      <c r="W44" s="46" t="s">
        <v>387</v>
      </c>
      <c r="X44" s="348" t="str">
        <f t="shared" si="3"/>
        <v>HBL-SAR-3721-0416-1-2</v>
      </c>
      <c r="Y44" s="39" t="s">
        <v>195</v>
      </c>
      <c r="Z44" s="348" t="s">
        <v>92</v>
      </c>
      <c r="AA44" s="348" t="s">
        <v>92</v>
      </c>
      <c r="AB44" s="348" t="s">
        <v>92</v>
      </c>
      <c r="AC44" s="348" t="s">
        <v>388</v>
      </c>
      <c r="AD44" s="348" t="s">
        <v>94</v>
      </c>
      <c r="AE44" s="348" t="s">
        <v>388</v>
      </c>
      <c r="AF44" s="39">
        <v>6159</v>
      </c>
      <c r="AG44" s="348" t="s">
        <v>97</v>
      </c>
      <c r="AH44" s="348" t="s">
        <v>92</v>
      </c>
      <c r="AI44" s="348" t="s">
        <v>92</v>
      </c>
      <c r="AJ44" s="348" t="s">
        <v>389</v>
      </c>
      <c r="AK44" s="348">
        <v>1</v>
      </c>
      <c r="AL44" s="348">
        <v>1</v>
      </c>
      <c r="AM44" s="348" t="s">
        <v>92</v>
      </c>
      <c r="AN44" s="348" t="s">
        <v>92</v>
      </c>
      <c r="AO44" s="348" t="s">
        <v>99</v>
      </c>
      <c r="AP44" s="99" t="s">
        <v>100</v>
      </c>
    </row>
    <row r="45" spans="1:42" s="55" customFormat="1" ht="26.1" customHeight="1" x14ac:dyDescent="0.2">
      <c r="A45" s="258">
        <v>46</v>
      </c>
      <c r="B45" s="351" t="s">
        <v>390</v>
      </c>
      <c r="C45" s="346" t="s">
        <v>102</v>
      </c>
      <c r="D45" s="171" t="s">
        <v>82</v>
      </c>
      <c r="E45" s="351" t="s">
        <v>391</v>
      </c>
      <c r="F45" s="351">
        <v>3748</v>
      </c>
      <c r="G45" s="351" t="s">
        <v>390</v>
      </c>
      <c r="H45" s="440" t="s">
        <v>392</v>
      </c>
      <c r="I45" s="418" t="s">
        <v>393</v>
      </c>
      <c r="J45" s="28" t="s">
        <v>86</v>
      </c>
      <c r="K45" s="351" t="s">
        <v>384</v>
      </c>
      <c r="L45" s="28" t="s">
        <v>384</v>
      </c>
      <c r="M45" s="351" t="s">
        <v>384</v>
      </c>
      <c r="N45" s="417" t="s">
        <v>87</v>
      </c>
      <c r="O45" s="346"/>
      <c r="P45" s="418" t="s">
        <v>394</v>
      </c>
      <c r="Q45" s="432" t="s">
        <v>395</v>
      </c>
      <c r="R45" s="346" t="s">
        <v>102</v>
      </c>
      <c r="S45" s="423">
        <v>69</v>
      </c>
      <c r="T45" s="432">
        <v>2</v>
      </c>
      <c r="U45" s="346" t="str">
        <f t="shared" si="0"/>
        <v>HBL-SIA-3748</v>
      </c>
      <c r="V45" s="32" t="s">
        <v>134</v>
      </c>
      <c r="W45" s="351">
        <v>37481</v>
      </c>
      <c r="X45" s="346" t="str">
        <f t="shared" si="3"/>
        <v>HBL-SIA-3748-0316-1-2</v>
      </c>
      <c r="Y45" s="34" t="s">
        <v>91</v>
      </c>
      <c r="Z45" s="346" t="s">
        <v>92</v>
      </c>
      <c r="AA45" s="346" t="s">
        <v>92</v>
      </c>
      <c r="AB45" s="346" t="s">
        <v>92</v>
      </c>
      <c r="AC45" s="346" t="s">
        <v>396</v>
      </c>
      <c r="AD45" s="346" t="s">
        <v>94</v>
      </c>
      <c r="AE45" s="346" t="s">
        <v>397</v>
      </c>
      <c r="AF45" s="34" t="s">
        <v>398</v>
      </c>
      <c r="AG45" s="346" t="s">
        <v>97</v>
      </c>
      <c r="AH45" s="346" t="s">
        <v>92</v>
      </c>
      <c r="AI45" s="346" t="s">
        <v>92</v>
      </c>
      <c r="AJ45" s="346" t="s">
        <v>344</v>
      </c>
      <c r="AK45" s="351">
        <v>1</v>
      </c>
      <c r="AL45" s="346">
        <v>1</v>
      </c>
      <c r="AM45" s="346" t="s">
        <v>92</v>
      </c>
      <c r="AN45" s="346" t="s">
        <v>92</v>
      </c>
      <c r="AO45" s="346" t="s">
        <v>99</v>
      </c>
      <c r="AP45" s="99" t="s">
        <v>100</v>
      </c>
    </row>
    <row r="46" spans="1:42" s="55" customFormat="1" ht="26.1" customHeight="1" x14ac:dyDescent="0.2">
      <c r="A46" s="258">
        <v>47</v>
      </c>
      <c r="B46" s="351" t="s">
        <v>390</v>
      </c>
      <c r="C46" s="346" t="s">
        <v>102</v>
      </c>
      <c r="D46" s="171" t="s">
        <v>82</v>
      </c>
      <c r="E46" s="351" t="s">
        <v>391</v>
      </c>
      <c r="F46" s="351">
        <v>3748</v>
      </c>
      <c r="G46" s="351" t="s">
        <v>390</v>
      </c>
      <c r="H46" s="441"/>
      <c r="I46" s="418"/>
      <c r="J46" s="28" t="s">
        <v>86</v>
      </c>
      <c r="K46" s="351"/>
      <c r="L46" s="28"/>
      <c r="M46" s="351"/>
      <c r="N46" s="417"/>
      <c r="O46" s="346"/>
      <c r="P46" s="418"/>
      <c r="Q46" s="432"/>
      <c r="R46" s="346" t="s">
        <v>102</v>
      </c>
      <c r="S46" s="423"/>
      <c r="T46" s="432"/>
      <c r="U46" s="346" t="str">
        <f t="shared" si="0"/>
        <v>HBL-SIA-3748</v>
      </c>
      <c r="V46" s="32" t="s">
        <v>139</v>
      </c>
      <c r="W46" s="351">
        <v>37482</v>
      </c>
      <c r="X46" s="346" t="str">
        <f t="shared" si="3"/>
        <v>HBL-SIA-3748-0316-2-2</v>
      </c>
      <c r="Y46" s="34" t="s">
        <v>91</v>
      </c>
      <c r="Z46" s="346" t="s">
        <v>92</v>
      </c>
      <c r="AA46" s="346" t="s">
        <v>92</v>
      </c>
      <c r="AB46" s="346" t="s">
        <v>92</v>
      </c>
      <c r="AC46" s="346" t="s">
        <v>399</v>
      </c>
      <c r="AD46" s="346" t="s">
        <v>94</v>
      </c>
      <c r="AE46" s="346" t="s">
        <v>400</v>
      </c>
      <c r="AF46" s="34" t="s">
        <v>401</v>
      </c>
      <c r="AG46" s="346" t="s">
        <v>97</v>
      </c>
      <c r="AH46" s="346" t="s">
        <v>92</v>
      </c>
      <c r="AI46" s="346" t="s">
        <v>92</v>
      </c>
      <c r="AJ46" s="346" t="s">
        <v>344</v>
      </c>
      <c r="AK46" s="351">
        <v>1</v>
      </c>
      <c r="AL46" s="346">
        <v>1</v>
      </c>
      <c r="AM46" s="346" t="s">
        <v>92</v>
      </c>
      <c r="AN46" s="346" t="s">
        <v>92</v>
      </c>
      <c r="AO46" s="346" t="s">
        <v>99</v>
      </c>
      <c r="AP46" s="99" t="s">
        <v>100</v>
      </c>
    </row>
    <row r="47" spans="1:42" s="55" customFormat="1" ht="26.1" customHeight="1" x14ac:dyDescent="0.2">
      <c r="A47" s="258">
        <v>48</v>
      </c>
      <c r="B47" s="351" t="s">
        <v>390</v>
      </c>
      <c r="C47" s="346" t="s">
        <v>102</v>
      </c>
      <c r="D47" s="171" t="s">
        <v>82</v>
      </c>
      <c r="E47" s="351" t="s">
        <v>391</v>
      </c>
      <c r="F47" s="27">
        <v>166</v>
      </c>
      <c r="G47" s="351" t="s">
        <v>390</v>
      </c>
      <c r="H47" s="28" t="s">
        <v>402</v>
      </c>
      <c r="I47" s="342" t="s">
        <v>403</v>
      </c>
      <c r="J47" s="28" t="s">
        <v>86</v>
      </c>
      <c r="K47" s="351" t="s">
        <v>384</v>
      </c>
      <c r="L47" s="28" t="s">
        <v>384</v>
      </c>
      <c r="M47" s="351" t="s">
        <v>384</v>
      </c>
      <c r="N47" s="341" t="s">
        <v>87</v>
      </c>
      <c r="O47" s="346"/>
      <c r="P47" s="342" t="s">
        <v>404</v>
      </c>
      <c r="Q47" s="351" t="s">
        <v>405</v>
      </c>
      <c r="R47" s="346" t="s">
        <v>102</v>
      </c>
      <c r="S47" s="346">
        <v>18</v>
      </c>
      <c r="T47" s="351">
        <f t="shared" ref="T47:T48" si="5">IF(S47&gt;30,2,IF(S47&gt;50,3,IF(S47&gt;80,4,1)))</f>
        <v>1</v>
      </c>
      <c r="U47" s="346" t="str">
        <f t="shared" si="0"/>
        <v>HBL-SIA-166</v>
      </c>
      <c r="V47" s="34" t="s">
        <v>90</v>
      </c>
      <c r="W47" s="27" t="s">
        <v>406</v>
      </c>
      <c r="X47" s="346" t="str">
        <f t="shared" si="3"/>
        <v>HBL-SIA-166-0316-1-1</v>
      </c>
      <c r="Y47" s="34" t="s">
        <v>91</v>
      </c>
      <c r="Z47" s="346" t="s">
        <v>92</v>
      </c>
      <c r="AA47" s="346" t="s">
        <v>92</v>
      </c>
      <c r="AB47" s="346" t="s">
        <v>92</v>
      </c>
      <c r="AC47" s="346" t="s">
        <v>407</v>
      </c>
      <c r="AD47" s="346" t="s">
        <v>94</v>
      </c>
      <c r="AE47" s="346" t="s">
        <v>408</v>
      </c>
      <c r="AF47" s="34" t="s">
        <v>409</v>
      </c>
      <c r="AG47" s="346" t="s">
        <v>97</v>
      </c>
      <c r="AH47" s="346" t="s">
        <v>92</v>
      </c>
      <c r="AI47" s="346" t="s">
        <v>92</v>
      </c>
      <c r="AJ47" s="346" t="s">
        <v>344</v>
      </c>
      <c r="AK47" s="351">
        <v>1</v>
      </c>
      <c r="AL47" s="346">
        <v>1</v>
      </c>
      <c r="AM47" s="346" t="s">
        <v>92</v>
      </c>
      <c r="AN47" s="346" t="s">
        <v>92</v>
      </c>
      <c r="AO47" s="346" t="s">
        <v>99</v>
      </c>
      <c r="AP47" s="99" t="s">
        <v>100</v>
      </c>
    </row>
    <row r="48" spans="1:42" s="55" customFormat="1" ht="33" customHeight="1" x14ac:dyDescent="0.2">
      <c r="A48" s="258">
        <v>49</v>
      </c>
      <c r="B48" s="351" t="s">
        <v>390</v>
      </c>
      <c r="C48" s="346" t="s">
        <v>102</v>
      </c>
      <c r="D48" s="171" t="s">
        <v>82</v>
      </c>
      <c r="E48" s="351" t="s">
        <v>391</v>
      </c>
      <c r="F48" s="27">
        <v>519</v>
      </c>
      <c r="G48" s="351" t="s">
        <v>390</v>
      </c>
      <c r="H48" s="28" t="s">
        <v>410</v>
      </c>
      <c r="I48" s="342" t="s">
        <v>411</v>
      </c>
      <c r="J48" s="28" t="s">
        <v>412</v>
      </c>
      <c r="K48" s="351" t="s">
        <v>384</v>
      </c>
      <c r="L48" s="28" t="s">
        <v>384</v>
      </c>
      <c r="M48" s="351" t="s">
        <v>384</v>
      </c>
      <c r="N48" s="341" t="s">
        <v>87</v>
      </c>
      <c r="O48" s="346"/>
      <c r="P48" s="342" t="s">
        <v>413</v>
      </c>
      <c r="Q48" s="351" t="s">
        <v>414</v>
      </c>
      <c r="R48" s="346" t="s">
        <v>102</v>
      </c>
      <c r="S48" s="346">
        <v>10</v>
      </c>
      <c r="T48" s="351">
        <f t="shared" si="5"/>
        <v>1</v>
      </c>
      <c r="U48" s="346" t="str">
        <f t="shared" si="0"/>
        <v>HBL-SIA-519</v>
      </c>
      <c r="V48" s="34" t="s">
        <v>90</v>
      </c>
      <c r="W48" s="27">
        <v>5191</v>
      </c>
      <c r="X48" s="346" t="str">
        <f t="shared" si="3"/>
        <v>HBL-SIA-519-0316-1-1</v>
      </c>
      <c r="Y48" s="34" t="s">
        <v>91</v>
      </c>
      <c r="Z48" s="346" t="s">
        <v>92</v>
      </c>
      <c r="AA48" s="346" t="s">
        <v>92</v>
      </c>
      <c r="AB48" s="346" t="s">
        <v>92</v>
      </c>
      <c r="AC48" s="346" t="s">
        <v>415</v>
      </c>
      <c r="AD48" s="346" t="s">
        <v>94</v>
      </c>
      <c r="AE48" s="346" t="s">
        <v>416</v>
      </c>
      <c r="AF48" s="34" t="s">
        <v>417</v>
      </c>
      <c r="AG48" s="346" t="s">
        <v>97</v>
      </c>
      <c r="AH48" s="346" t="s">
        <v>92</v>
      </c>
      <c r="AI48" s="346" t="s">
        <v>92</v>
      </c>
      <c r="AJ48" s="346" t="s">
        <v>344</v>
      </c>
      <c r="AK48" s="351">
        <v>1</v>
      </c>
      <c r="AL48" s="346">
        <v>1</v>
      </c>
      <c r="AM48" s="346" t="s">
        <v>92</v>
      </c>
      <c r="AN48" s="346" t="s">
        <v>92</v>
      </c>
      <c r="AO48" s="346" t="s">
        <v>99</v>
      </c>
      <c r="AP48" s="99" t="s">
        <v>100</v>
      </c>
    </row>
    <row r="49" spans="1:42" s="38" customFormat="1" ht="26.1" customHeight="1" x14ac:dyDescent="0.2">
      <c r="A49" s="258">
        <v>50</v>
      </c>
      <c r="B49" s="332" t="s">
        <v>418</v>
      </c>
      <c r="C49" s="348" t="s">
        <v>419</v>
      </c>
      <c r="D49" s="171" t="s">
        <v>82</v>
      </c>
      <c r="E49" s="42" t="s">
        <v>420</v>
      </c>
      <c r="F49" s="183">
        <v>68</v>
      </c>
      <c r="G49" s="332" t="s">
        <v>418</v>
      </c>
      <c r="H49" s="333" t="s">
        <v>421</v>
      </c>
      <c r="I49" s="340" t="s">
        <v>422</v>
      </c>
      <c r="J49" s="333" t="s">
        <v>86</v>
      </c>
      <c r="K49" s="332" t="s">
        <v>418</v>
      </c>
      <c r="L49" s="333" t="s">
        <v>418</v>
      </c>
      <c r="M49" s="332" t="s">
        <v>418</v>
      </c>
      <c r="N49" s="352" t="s">
        <v>423</v>
      </c>
      <c r="O49" s="348" t="s">
        <v>86</v>
      </c>
      <c r="P49" s="340" t="s">
        <v>424</v>
      </c>
      <c r="Q49" s="348" t="s">
        <v>425</v>
      </c>
      <c r="R49" s="348" t="s">
        <v>418</v>
      </c>
      <c r="S49" s="348">
        <v>34</v>
      </c>
      <c r="T49" s="348">
        <v>1</v>
      </c>
      <c r="U49" s="348" t="str">
        <f t="shared" si="0"/>
        <v>HBL-HYD-68</v>
      </c>
      <c r="V49" s="42" t="s">
        <v>90</v>
      </c>
      <c r="W49" s="42" t="s">
        <v>426</v>
      </c>
      <c r="X49" s="348" t="str">
        <f t="shared" si="3"/>
        <v>HBL-HYD-68-0316-1-1</v>
      </c>
      <c r="Y49" s="39" t="s">
        <v>91</v>
      </c>
      <c r="Z49" s="348" t="s">
        <v>92</v>
      </c>
      <c r="AA49" s="348" t="s">
        <v>92</v>
      </c>
      <c r="AB49" s="348" t="s">
        <v>92</v>
      </c>
      <c r="AC49" s="348" t="s">
        <v>427</v>
      </c>
      <c r="AD49" s="348" t="s">
        <v>94</v>
      </c>
      <c r="AE49" s="348" t="s">
        <v>428</v>
      </c>
      <c r="AF49" s="39" t="s">
        <v>429</v>
      </c>
      <c r="AG49" s="348" t="s">
        <v>97</v>
      </c>
      <c r="AH49" s="348" t="s">
        <v>92</v>
      </c>
      <c r="AI49" s="348" t="s">
        <v>92</v>
      </c>
      <c r="AJ49" s="348" t="s">
        <v>111</v>
      </c>
      <c r="AK49" s="348">
        <v>1</v>
      </c>
      <c r="AL49" s="348">
        <v>1</v>
      </c>
      <c r="AM49" s="348" t="s">
        <v>92</v>
      </c>
      <c r="AN49" s="348" t="s">
        <v>92</v>
      </c>
      <c r="AO49" s="348" t="s">
        <v>99</v>
      </c>
      <c r="AP49" s="99" t="s">
        <v>100</v>
      </c>
    </row>
    <row r="50" spans="1:42" s="38" customFormat="1" ht="26.1" customHeight="1" x14ac:dyDescent="0.2">
      <c r="A50" s="258">
        <v>51</v>
      </c>
      <c r="B50" s="332" t="s">
        <v>418</v>
      </c>
      <c r="C50" s="348" t="s">
        <v>419</v>
      </c>
      <c r="D50" s="171" t="s">
        <v>82</v>
      </c>
      <c r="E50" s="42" t="s">
        <v>420</v>
      </c>
      <c r="F50" s="183">
        <v>76</v>
      </c>
      <c r="G50" s="332" t="s">
        <v>418</v>
      </c>
      <c r="H50" s="333" t="s">
        <v>430</v>
      </c>
      <c r="I50" s="340" t="s">
        <v>431</v>
      </c>
      <c r="J50" s="333" t="s">
        <v>86</v>
      </c>
      <c r="K50" s="332" t="s">
        <v>432</v>
      </c>
      <c r="L50" s="333" t="s">
        <v>433</v>
      </c>
      <c r="M50" s="332" t="s">
        <v>433</v>
      </c>
      <c r="N50" s="352" t="s">
        <v>423</v>
      </c>
      <c r="O50" s="348" t="s">
        <v>86</v>
      </c>
      <c r="P50" s="340" t="s">
        <v>434</v>
      </c>
      <c r="Q50" s="348" t="s">
        <v>435</v>
      </c>
      <c r="R50" s="348" t="s">
        <v>418</v>
      </c>
      <c r="S50" s="348">
        <v>22</v>
      </c>
      <c r="T50" s="348">
        <f t="shared" si="2"/>
        <v>1</v>
      </c>
      <c r="U50" s="348" t="str">
        <f t="shared" si="0"/>
        <v>HBL-HYD-76</v>
      </c>
      <c r="V50" s="42" t="s">
        <v>90</v>
      </c>
      <c r="W50" s="42" t="s">
        <v>436</v>
      </c>
      <c r="X50" s="348" t="str">
        <f t="shared" si="3"/>
        <v>HBL-HYD-76-0316-1-1</v>
      </c>
      <c r="Y50" s="39" t="s">
        <v>91</v>
      </c>
      <c r="Z50" s="348" t="s">
        <v>92</v>
      </c>
      <c r="AA50" s="348" t="s">
        <v>92</v>
      </c>
      <c r="AB50" s="348" t="s">
        <v>92</v>
      </c>
      <c r="AC50" s="348" t="s">
        <v>437</v>
      </c>
      <c r="AD50" s="348" t="s">
        <v>94</v>
      </c>
      <c r="AE50" s="348" t="s">
        <v>438</v>
      </c>
      <c r="AF50" s="39" t="s">
        <v>439</v>
      </c>
      <c r="AG50" s="348" t="s">
        <v>97</v>
      </c>
      <c r="AH50" s="348" t="s">
        <v>92</v>
      </c>
      <c r="AI50" s="348" t="s">
        <v>92</v>
      </c>
      <c r="AJ50" s="348" t="s">
        <v>120</v>
      </c>
      <c r="AK50" s="348">
        <v>1</v>
      </c>
      <c r="AL50" s="348">
        <v>1</v>
      </c>
      <c r="AM50" s="348" t="s">
        <v>92</v>
      </c>
      <c r="AN50" s="348" t="s">
        <v>92</v>
      </c>
      <c r="AO50" s="348" t="s">
        <v>99</v>
      </c>
      <c r="AP50" s="99" t="s">
        <v>100</v>
      </c>
    </row>
    <row r="51" spans="1:42" s="38" customFormat="1" ht="26.1" customHeight="1" x14ac:dyDescent="0.2">
      <c r="A51" s="258">
        <v>52</v>
      </c>
      <c r="B51" s="332" t="s">
        <v>418</v>
      </c>
      <c r="C51" s="348" t="s">
        <v>419</v>
      </c>
      <c r="D51" s="171" t="s">
        <v>82</v>
      </c>
      <c r="E51" s="42" t="s">
        <v>420</v>
      </c>
      <c r="F51" s="183">
        <v>78</v>
      </c>
      <c r="G51" s="332" t="s">
        <v>418</v>
      </c>
      <c r="H51" s="333" t="s">
        <v>440</v>
      </c>
      <c r="I51" s="340" t="s">
        <v>441</v>
      </c>
      <c r="J51" s="333" t="s">
        <v>86</v>
      </c>
      <c r="K51" s="332" t="s">
        <v>442</v>
      </c>
      <c r="L51" s="333" t="s">
        <v>443</v>
      </c>
      <c r="M51" s="332" t="s">
        <v>442</v>
      </c>
      <c r="N51" s="352" t="s">
        <v>423</v>
      </c>
      <c r="O51" s="348" t="s">
        <v>86</v>
      </c>
      <c r="P51" s="340" t="s">
        <v>444</v>
      </c>
      <c r="Q51" s="348" t="s">
        <v>445</v>
      </c>
      <c r="R51" s="348" t="s">
        <v>418</v>
      </c>
      <c r="S51" s="348">
        <v>19</v>
      </c>
      <c r="T51" s="348">
        <f t="shared" si="2"/>
        <v>1</v>
      </c>
      <c r="U51" s="348" t="str">
        <f t="shared" si="0"/>
        <v>HBL-HYD-78</v>
      </c>
      <c r="V51" s="42" t="s">
        <v>90</v>
      </c>
      <c r="W51" s="42" t="s">
        <v>446</v>
      </c>
      <c r="X51" s="348" t="str">
        <f t="shared" si="3"/>
        <v>HBL-HYD-78-0316-1-1</v>
      </c>
      <c r="Y51" s="39" t="s">
        <v>91</v>
      </c>
      <c r="Z51" s="348" t="s">
        <v>92</v>
      </c>
      <c r="AA51" s="348" t="s">
        <v>92</v>
      </c>
      <c r="AB51" s="348" t="s">
        <v>92</v>
      </c>
      <c r="AC51" s="348" t="s">
        <v>447</v>
      </c>
      <c r="AD51" s="348" t="s">
        <v>94</v>
      </c>
      <c r="AE51" s="348" t="s">
        <v>448</v>
      </c>
      <c r="AF51" s="39" t="s">
        <v>449</v>
      </c>
      <c r="AG51" s="348" t="s">
        <v>97</v>
      </c>
      <c r="AH51" s="348" t="s">
        <v>92</v>
      </c>
      <c r="AI51" s="348" t="s">
        <v>92</v>
      </c>
      <c r="AJ51" s="348" t="s">
        <v>120</v>
      </c>
      <c r="AK51" s="348">
        <v>1</v>
      </c>
      <c r="AL51" s="348">
        <v>1</v>
      </c>
      <c r="AM51" s="348" t="s">
        <v>92</v>
      </c>
      <c r="AN51" s="348" t="s">
        <v>92</v>
      </c>
      <c r="AO51" s="348" t="s">
        <v>99</v>
      </c>
      <c r="AP51" s="99" t="s">
        <v>100</v>
      </c>
    </row>
    <row r="52" spans="1:42" s="38" customFormat="1" ht="26.1" customHeight="1" x14ac:dyDescent="0.2">
      <c r="A52" s="258">
        <v>53</v>
      </c>
      <c r="B52" s="332" t="s">
        <v>418</v>
      </c>
      <c r="C52" s="348" t="s">
        <v>419</v>
      </c>
      <c r="D52" s="171" t="s">
        <v>82</v>
      </c>
      <c r="E52" s="42" t="s">
        <v>420</v>
      </c>
      <c r="F52" s="183">
        <v>3876</v>
      </c>
      <c r="G52" s="332" t="s">
        <v>418</v>
      </c>
      <c r="H52" s="333" t="s">
        <v>450</v>
      </c>
      <c r="I52" s="340" t="s">
        <v>451</v>
      </c>
      <c r="J52" s="333" t="s">
        <v>86</v>
      </c>
      <c r="K52" s="332" t="s">
        <v>452</v>
      </c>
      <c r="L52" s="333" t="s">
        <v>418</v>
      </c>
      <c r="M52" s="332" t="s">
        <v>418</v>
      </c>
      <c r="N52" s="352" t="s">
        <v>423</v>
      </c>
      <c r="O52" s="348" t="s">
        <v>86</v>
      </c>
      <c r="P52" s="340" t="s">
        <v>453</v>
      </c>
      <c r="Q52" s="348" t="s">
        <v>454</v>
      </c>
      <c r="R52" s="348" t="s">
        <v>418</v>
      </c>
      <c r="S52" s="348">
        <v>38</v>
      </c>
      <c r="T52" s="348">
        <v>1</v>
      </c>
      <c r="U52" s="348" t="str">
        <f t="shared" si="0"/>
        <v>HBL-HYD-3876</v>
      </c>
      <c r="V52" s="42" t="s">
        <v>90</v>
      </c>
      <c r="W52" s="42" t="s">
        <v>455</v>
      </c>
      <c r="X52" s="348" t="str">
        <f t="shared" si="3"/>
        <v>HBL-HYD-3876-0316-1-1</v>
      </c>
      <c r="Y52" s="39" t="s">
        <v>91</v>
      </c>
      <c r="Z52" s="348" t="s">
        <v>92</v>
      </c>
      <c r="AA52" s="348" t="s">
        <v>92</v>
      </c>
      <c r="AB52" s="348" t="s">
        <v>92</v>
      </c>
      <c r="AC52" s="348" t="s">
        <v>456</v>
      </c>
      <c r="AD52" s="348" t="s">
        <v>94</v>
      </c>
      <c r="AE52" s="348" t="s">
        <v>457</v>
      </c>
      <c r="AF52" s="39" t="s">
        <v>458</v>
      </c>
      <c r="AG52" s="348" t="s">
        <v>97</v>
      </c>
      <c r="AH52" s="348" t="s">
        <v>92</v>
      </c>
      <c r="AI52" s="348" t="s">
        <v>92</v>
      </c>
      <c r="AJ52" s="348" t="s">
        <v>111</v>
      </c>
      <c r="AK52" s="348">
        <v>1</v>
      </c>
      <c r="AL52" s="348">
        <v>1</v>
      </c>
      <c r="AM52" s="348" t="s">
        <v>92</v>
      </c>
      <c r="AN52" s="348" t="s">
        <v>92</v>
      </c>
      <c r="AO52" s="348" t="s">
        <v>99</v>
      </c>
      <c r="AP52" s="99" t="s">
        <v>100</v>
      </c>
    </row>
    <row r="53" spans="1:42" s="53" customFormat="1" ht="26.1" customHeight="1" x14ac:dyDescent="0.2">
      <c r="A53" s="258">
        <v>54</v>
      </c>
      <c r="B53" s="329" t="s">
        <v>419</v>
      </c>
      <c r="C53" s="329" t="s">
        <v>419</v>
      </c>
      <c r="D53" s="171" t="s">
        <v>82</v>
      </c>
      <c r="E53" s="45" t="s">
        <v>459</v>
      </c>
      <c r="F53" s="329">
        <v>400</v>
      </c>
      <c r="G53" s="329" t="s">
        <v>419</v>
      </c>
      <c r="H53" s="330" t="s">
        <v>460</v>
      </c>
      <c r="I53" s="331" t="s">
        <v>461</v>
      </c>
      <c r="J53" s="330" t="s">
        <v>86</v>
      </c>
      <c r="K53" s="329" t="s">
        <v>86</v>
      </c>
      <c r="L53" s="330" t="s">
        <v>419</v>
      </c>
      <c r="M53" s="329" t="s">
        <v>86</v>
      </c>
      <c r="N53" s="347" t="s">
        <v>423</v>
      </c>
      <c r="O53" s="329" t="s">
        <v>86</v>
      </c>
      <c r="P53" s="331" t="s">
        <v>462</v>
      </c>
      <c r="Q53" s="329" t="s">
        <v>463</v>
      </c>
      <c r="R53" s="329" t="s">
        <v>419</v>
      </c>
      <c r="S53" s="329">
        <v>21</v>
      </c>
      <c r="T53" s="329">
        <f t="shared" ref="T53:T54" si="6">IF(S53&gt;30,2,IF(S53&gt;50,3,IF(S53&gt;80,4,1)))</f>
        <v>1</v>
      </c>
      <c r="U53" s="82" t="str">
        <f t="shared" si="0"/>
        <v>HBL-KHI-400</v>
      </c>
      <c r="V53" s="30" t="s">
        <v>90</v>
      </c>
      <c r="W53" s="45">
        <v>4001</v>
      </c>
      <c r="X53" s="331" t="str">
        <f t="shared" si="3"/>
        <v>HBL-KHI-400-0216-1-1</v>
      </c>
      <c r="Y53" s="30" t="s">
        <v>464</v>
      </c>
      <c r="Z53" s="329" t="s">
        <v>239</v>
      </c>
      <c r="AA53" s="329" t="s">
        <v>465</v>
      </c>
      <c r="AB53" s="82" t="s">
        <v>92</v>
      </c>
      <c r="AC53" s="329" t="s">
        <v>466</v>
      </c>
      <c r="AD53" s="329" t="s">
        <v>94</v>
      </c>
      <c r="AE53" s="329" t="s">
        <v>467</v>
      </c>
      <c r="AF53" s="30">
        <v>265156154</v>
      </c>
      <c r="AG53" s="329" t="s">
        <v>97</v>
      </c>
      <c r="AH53" s="82" t="s">
        <v>92</v>
      </c>
      <c r="AI53" s="82" t="s">
        <v>92</v>
      </c>
      <c r="AJ53" s="329" t="s">
        <v>468</v>
      </c>
      <c r="AK53" s="329">
        <v>1</v>
      </c>
      <c r="AL53" s="329">
        <v>1</v>
      </c>
      <c r="AM53" s="82" t="s">
        <v>92</v>
      </c>
      <c r="AN53" s="82" t="s">
        <v>92</v>
      </c>
      <c r="AO53" s="329" t="s">
        <v>99</v>
      </c>
      <c r="AP53" s="99" t="s">
        <v>100</v>
      </c>
    </row>
    <row r="54" spans="1:42" s="53" customFormat="1" ht="26.1" customHeight="1" x14ac:dyDescent="0.2">
      <c r="A54" s="258">
        <v>55</v>
      </c>
      <c r="B54" s="329" t="s">
        <v>419</v>
      </c>
      <c r="C54" s="329" t="s">
        <v>419</v>
      </c>
      <c r="D54" s="171" t="s">
        <v>82</v>
      </c>
      <c r="E54" s="45" t="s">
        <v>459</v>
      </c>
      <c r="F54" s="329">
        <v>526</v>
      </c>
      <c r="G54" s="329" t="s">
        <v>419</v>
      </c>
      <c r="H54" s="330" t="s">
        <v>469</v>
      </c>
      <c r="I54" s="331" t="s">
        <v>470</v>
      </c>
      <c r="J54" s="330" t="s">
        <v>86</v>
      </c>
      <c r="K54" s="329" t="s">
        <v>86</v>
      </c>
      <c r="L54" s="330" t="s">
        <v>419</v>
      </c>
      <c r="M54" s="329" t="s">
        <v>86</v>
      </c>
      <c r="N54" s="347" t="s">
        <v>423</v>
      </c>
      <c r="O54" s="329" t="s">
        <v>86</v>
      </c>
      <c r="P54" s="331" t="s">
        <v>471</v>
      </c>
      <c r="Q54" s="329" t="s">
        <v>472</v>
      </c>
      <c r="R54" s="329" t="s">
        <v>419</v>
      </c>
      <c r="S54" s="329">
        <v>16</v>
      </c>
      <c r="T54" s="329">
        <f t="shared" si="6"/>
        <v>1</v>
      </c>
      <c r="U54" s="82" t="str">
        <f t="shared" si="0"/>
        <v>HBL-KHI-526</v>
      </c>
      <c r="V54" s="30" t="s">
        <v>90</v>
      </c>
      <c r="W54" s="45">
        <v>5261</v>
      </c>
      <c r="X54" s="331" t="str">
        <f t="shared" si="3"/>
        <v>HBL-KHI-526-0216-1-1</v>
      </c>
      <c r="Y54" s="30" t="s">
        <v>464</v>
      </c>
      <c r="Z54" s="329" t="s">
        <v>239</v>
      </c>
      <c r="AA54" s="329" t="s">
        <v>465</v>
      </c>
      <c r="AB54" s="82" t="s">
        <v>92</v>
      </c>
      <c r="AC54" s="329" t="s">
        <v>473</v>
      </c>
      <c r="AD54" s="329" t="s">
        <v>94</v>
      </c>
      <c r="AE54" s="329" t="s">
        <v>474</v>
      </c>
      <c r="AF54" s="30" t="s">
        <v>475</v>
      </c>
      <c r="AG54" s="329" t="s">
        <v>97</v>
      </c>
      <c r="AH54" s="82" t="s">
        <v>92</v>
      </c>
      <c r="AI54" s="82" t="s">
        <v>92</v>
      </c>
      <c r="AJ54" s="329" t="s">
        <v>468</v>
      </c>
      <c r="AK54" s="329">
        <v>1</v>
      </c>
      <c r="AL54" s="329">
        <v>1</v>
      </c>
      <c r="AM54" s="82" t="s">
        <v>92</v>
      </c>
      <c r="AN54" s="82" t="s">
        <v>92</v>
      </c>
      <c r="AO54" s="329" t="s">
        <v>99</v>
      </c>
      <c r="AP54" s="99" t="s">
        <v>100</v>
      </c>
    </row>
    <row r="55" spans="1:42" s="53" customFormat="1" ht="39" customHeight="1" x14ac:dyDescent="0.2">
      <c r="A55" s="258">
        <v>56</v>
      </c>
      <c r="B55" s="428" t="s">
        <v>419</v>
      </c>
      <c r="C55" s="329" t="s">
        <v>419</v>
      </c>
      <c r="D55" s="171" t="s">
        <v>82</v>
      </c>
      <c r="E55" s="45" t="s">
        <v>459</v>
      </c>
      <c r="F55" s="329">
        <v>60000</v>
      </c>
      <c r="G55" s="428" t="s">
        <v>419</v>
      </c>
      <c r="H55" s="413" t="s">
        <v>476</v>
      </c>
      <c r="I55" s="331" t="s">
        <v>477</v>
      </c>
      <c r="J55" s="330" t="s">
        <v>86</v>
      </c>
      <c r="K55" s="329" t="s">
        <v>86</v>
      </c>
      <c r="L55" s="330" t="s">
        <v>419</v>
      </c>
      <c r="M55" s="329" t="s">
        <v>86</v>
      </c>
      <c r="N55" s="424" t="s">
        <v>423</v>
      </c>
      <c r="O55" s="329" t="s">
        <v>86</v>
      </c>
      <c r="P55" s="331" t="s">
        <v>384</v>
      </c>
      <c r="Q55" s="329"/>
      <c r="R55" s="329" t="s">
        <v>419</v>
      </c>
      <c r="S55" s="329">
        <v>47</v>
      </c>
      <c r="T55" s="394">
        <v>3</v>
      </c>
      <c r="U55" s="82" t="str">
        <f t="shared" si="0"/>
        <v>HBL-KHI-60000</v>
      </c>
      <c r="V55" s="30" t="s">
        <v>275</v>
      </c>
      <c r="W55" s="329">
        <v>600003</v>
      </c>
      <c r="X55" s="331" t="str">
        <f t="shared" si="3"/>
        <v>HBL-KHI-60000-0216-3-3</v>
      </c>
      <c r="Y55" s="30" t="s">
        <v>464</v>
      </c>
      <c r="Z55" s="329" t="s">
        <v>239</v>
      </c>
      <c r="AA55" s="329" t="s">
        <v>239</v>
      </c>
      <c r="AB55" s="82" t="s">
        <v>92</v>
      </c>
      <c r="AC55" s="56" t="s">
        <v>478</v>
      </c>
      <c r="AD55" s="329" t="s">
        <v>94</v>
      </c>
      <c r="AE55" s="329" t="s">
        <v>479</v>
      </c>
      <c r="AF55" s="30">
        <v>4735</v>
      </c>
      <c r="AG55" s="329" t="s">
        <v>97</v>
      </c>
      <c r="AH55" s="82" t="s">
        <v>92</v>
      </c>
      <c r="AI55" s="82" t="s">
        <v>92</v>
      </c>
      <c r="AJ55" s="329" t="s">
        <v>468</v>
      </c>
      <c r="AK55" s="350">
        <v>1</v>
      </c>
      <c r="AL55" s="329">
        <v>1</v>
      </c>
      <c r="AM55" s="82" t="s">
        <v>92</v>
      </c>
      <c r="AN55" s="82" t="s">
        <v>92</v>
      </c>
      <c r="AO55" s="329" t="s">
        <v>99</v>
      </c>
      <c r="AP55" s="99" t="s">
        <v>100</v>
      </c>
    </row>
    <row r="56" spans="1:42" s="53" customFormat="1" ht="26.1" customHeight="1" x14ac:dyDescent="0.2">
      <c r="A56" s="258">
        <v>57</v>
      </c>
      <c r="B56" s="431"/>
      <c r="C56" s="329" t="s">
        <v>419</v>
      </c>
      <c r="D56" s="171" t="s">
        <v>82</v>
      </c>
      <c r="E56" s="45" t="s">
        <v>459</v>
      </c>
      <c r="F56" s="329">
        <v>60000</v>
      </c>
      <c r="G56" s="431"/>
      <c r="H56" s="435"/>
      <c r="I56" s="331" t="s">
        <v>480</v>
      </c>
      <c r="J56" s="330" t="s">
        <v>86</v>
      </c>
      <c r="K56" s="329" t="s">
        <v>86</v>
      </c>
      <c r="L56" s="330" t="s">
        <v>419</v>
      </c>
      <c r="M56" s="329" t="s">
        <v>86</v>
      </c>
      <c r="N56" s="424"/>
      <c r="O56" s="329" t="s">
        <v>86</v>
      </c>
      <c r="P56" s="331"/>
      <c r="Q56" s="329"/>
      <c r="R56" s="329" t="s">
        <v>419</v>
      </c>
      <c r="S56" s="329"/>
      <c r="T56" s="394"/>
      <c r="U56" s="82" t="str">
        <f t="shared" si="0"/>
        <v>HBL-KHI-60000</v>
      </c>
      <c r="V56" s="30" t="s">
        <v>270</v>
      </c>
      <c r="W56" s="329">
        <v>600001</v>
      </c>
      <c r="X56" s="331" t="str">
        <f t="shared" si="3"/>
        <v>HBL-KHI-60000-0316-2-3</v>
      </c>
      <c r="Y56" s="30" t="s">
        <v>91</v>
      </c>
      <c r="Z56" s="329" t="s">
        <v>239</v>
      </c>
      <c r="AA56" s="329" t="s">
        <v>239</v>
      </c>
      <c r="AB56" s="82" t="s">
        <v>92</v>
      </c>
      <c r="AC56" s="56" t="s">
        <v>481</v>
      </c>
      <c r="AD56" s="329" t="s">
        <v>94</v>
      </c>
      <c r="AE56" s="329" t="s">
        <v>482</v>
      </c>
      <c r="AF56" s="30" t="s">
        <v>483</v>
      </c>
      <c r="AG56" s="329" t="s">
        <v>97</v>
      </c>
      <c r="AH56" s="82" t="s">
        <v>238</v>
      </c>
      <c r="AI56" s="82" t="s">
        <v>92</v>
      </c>
      <c r="AJ56" s="329" t="s">
        <v>484</v>
      </c>
      <c r="AK56" s="329">
        <v>1</v>
      </c>
      <c r="AL56" s="329">
        <v>1</v>
      </c>
      <c r="AM56" s="82" t="s">
        <v>238</v>
      </c>
      <c r="AN56" s="82" t="s">
        <v>92</v>
      </c>
      <c r="AO56" s="329" t="s">
        <v>99</v>
      </c>
      <c r="AP56" s="99" t="s">
        <v>100</v>
      </c>
    </row>
    <row r="57" spans="1:42" s="53" customFormat="1" ht="26.1" customHeight="1" x14ac:dyDescent="0.2">
      <c r="A57" s="258">
        <v>58</v>
      </c>
      <c r="B57" s="429"/>
      <c r="C57" s="329" t="s">
        <v>419</v>
      </c>
      <c r="D57" s="171" t="s">
        <v>82</v>
      </c>
      <c r="E57" s="45" t="s">
        <v>459</v>
      </c>
      <c r="F57" s="329">
        <v>60000</v>
      </c>
      <c r="G57" s="429"/>
      <c r="H57" s="414"/>
      <c r="I57" s="331" t="s">
        <v>485</v>
      </c>
      <c r="J57" s="330" t="s">
        <v>86</v>
      </c>
      <c r="K57" s="329" t="s">
        <v>86</v>
      </c>
      <c r="L57" s="330" t="s">
        <v>419</v>
      </c>
      <c r="M57" s="329" t="s">
        <v>86</v>
      </c>
      <c r="N57" s="424"/>
      <c r="O57" s="329" t="s">
        <v>86</v>
      </c>
      <c r="P57" s="331" t="s">
        <v>486</v>
      </c>
      <c r="Q57" s="329">
        <v>3012178237</v>
      </c>
      <c r="R57" s="329" t="s">
        <v>419</v>
      </c>
      <c r="S57" s="329"/>
      <c r="T57" s="394"/>
      <c r="U57" s="82" t="str">
        <f t="shared" si="0"/>
        <v>HBL-KHI-60000</v>
      </c>
      <c r="V57" s="30" t="s">
        <v>275</v>
      </c>
      <c r="W57" s="329">
        <v>600002</v>
      </c>
      <c r="X57" s="331" t="str">
        <f t="shared" si="3"/>
        <v>HBL-KHI-60000-0316-3-3</v>
      </c>
      <c r="Y57" s="30" t="s">
        <v>91</v>
      </c>
      <c r="Z57" s="329" t="s">
        <v>239</v>
      </c>
      <c r="AA57" s="329" t="s">
        <v>239</v>
      </c>
      <c r="AB57" s="82" t="s">
        <v>92</v>
      </c>
      <c r="AC57" s="329" t="s">
        <v>487</v>
      </c>
      <c r="AD57" s="329" t="s">
        <v>94</v>
      </c>
      <c r="AE57" s="329" t="s">
        <v>488</v>
      </c>
      <c r="AF57" s="30" t="s">
        <v>489</v>
      </c>
      <c r="AG57" s="329" t="s">
        <v>97</v>
      </c>
      <c r="AH57" s="82" t="s">
        <v>238</v>
      </c>
      <c r="AI57" s="82" t="s">
        <v>92</v>
      </c>
      <c r="AJ57" s="329" t="s">
        <v>484</v>
      </c>
      <c r="AK57" s="329">
        <v>1</v>
      </c>
      <c r="AL57" s="329">
        <v>1</v>
      </c>
      <c r="AM57" s="82" t="s">
        <v>238</v>
      </c>
      <c r="AN57" s="82" t="s">
        <v>92</v>
      </c>
      <c r="AO57" s="329" t="s">
        <v>99</v>
      </c>
      <c r="AP57" s="99" t="s">
        <v>100</v>
      </c>
    </row>
    <row r="58" spans="1:42" s="53" customFormat="1" ht="26.1" customHeight="1" x14ac:dyDescent="0.2">
      <c r="A58" s="258">
        <v>59</v>
      </c>
      <c r="B58" s="428" t="s">
        <v>419</v>
      </c>
      <c r="C58" s="329" t="s">
        <v>419</v>
      </c>
      <c r="D58" s="171" t="s">
        <v>82</v>
      </c>
      <c r="E58" s="45" t="s">
        <v>459</v>
      </c>
      <c r="F58" s="329">
        <v>0</v>
      </c>
      <c r="G58" s="428" t="s">
        <v>419</v>
      </c>
      <c r="H58" s="428" t="s">
        <v>490</v>
      </c>
      <c r="I58" s="394"/>
      <c r="J58" s="394" t="s">
        <v>86</v>
      </c>
      <c r="K58" s="394" t="s">
        <v>86</v>
      </c>
      <c r="L58" s="394" t="s">
        <v>419</v>
      </c>
      <c r="M58" s="329" t="s">
        <v>86</v>
      </c>
      <c r="N58" s="394" t="s">
        <v>423</v>
      </c>
      <c r="O58" s="329" t="s">
        <v>86</v>
      </c>
      <c r="P58" s="329"/>
      <c r="Q58" s="329"/>
      <c r="R58" s="329" t="s">
        <v>12</v>
      </c>
      <c r="S58" s="329"/>
      <c r="T58" s="394">
        <v>7</v>
      </c>
      <c r="U58" s="82" t="str">
        <f t="shared" si="0"/>
        <v>HBL-KHI-0</v>
      </c>
      <c r="V58" s="30" t="s">
        <v>491</v>
      </c>
      <c r="W58" s="329">
        <v>21</v>
      </c>
      <c r="X58" s="331" t="str">
        <f t="shared" si="3"/>
        <v>HBL-KHI-0-0216-1-7</v>
      </c>
      <c r="Y58" s="30" t="s">
        <v>464</v>
      </c>
      <c r="Z58" s="329" t="s">
        <v>239</v>
      </c>
      <c r="AA58" s="329" t="s">
        <v>239</v>
      </c>
      <c r="AB58" s="82" t="s">
        <v>92</v>
      </c>
      <c r="AC58" s="329" t="s">
        <v>492</v>
      </c>
      <c r="AD58" s="329" t="s">
        <v>94</v>
      </c>
      <c r="AE58" s="329" t="s">
        <v>493</v>
      </c>
      <c r="AF58" s="30">
        <v>265156157</v>
      </c>
      <c r="AG58" s="329" t="s">
        <v>97</v>
      </c>
      <c r="AH58" s="82" t="s">
        <v>92</v>
      </c>
      <c r="AI58" s="82" t="s">
        <v>92</v>
      </c>
      <c r="AJ58" s="43">
        <v>42462</v>
      </c>
      <c r="AK58" s="329">
        <v>1</v>
      </c>
      <c r="AL58" s="329">
        <v>1</v>
      </c>
      <c r="AM58" s="82" t="s">
        <v>238</v>
      </c>
      <c r="AN58" s="82" t="s">
        <v>92</v>
      </c>
      <c r="AO58" s="329" t="s">
        <v>99</v>
      </c>
      <c r="AP58" s="99" t="s">
        <v>100</v>
      </c>
    </row>
    <row r="59" spans="1:42" s="53" customFormat="1" ht="26.1" customHeight="1" x14ac:dyDescent="0.2">
      <c r="A59" s="258">
        <v>60</v>
      </c>
      <c r="B59" s="431"/>
      <c r="C59" s="329" t="s">
        <v>419</v>
      </c>
      <c r="D59" s="171" t="s">
        <v>82</v>
      </c>
      <c r="E59" s="45" t="s">
        <v>459</v>
      </c>
      <c r="F59" s="329">
        <v>0</v>
      </c>
      <c r="G59" s="431"/>
      <c r="H59" s="431"/>
      <c r="I59" s="394"/>
      <c r="J59" s="394"/>
      <c r="K59" s="394"/>
      <c r="L59" s="394"/>
      <c r="M59" s="329" t="s">
        <v>86</v>
      </c>
      <c r="N59" s="394"/>
      <c r="O59" s="329" t="s">
        <v>86</v>
      </c>
      <c r="P59" s="331" t="s">
        <v>486</v>
      </c>
      <c r="Q59" s="329">
        <v>3012178237</v>
      </c>
      <c r="R59" s="329" t="s">
        <v>12</v>
      </c>
      <c r="S59" s="329"/>
      <c r="T59" s="394"/>
      <c r="U59" s="82" t="str">
        <f t="shared" si="0"/>
        <v>HBL-KHI-0</v>
      </c>
      <c r="V59" s="30" t="s">
        <v>494</v>
      </c>
      <c r="W59" s="329">
        <v>22</v>
      </c>
      <c r="X59" s="331" t="str">
        <f t="shared" si="3"/>
        <v>HBL-KHI-0-0216-2-7</v>
      </c>
      <c r="Y59" s="30" t="s">
        <v>464</v>
      </c>
      <c r="Z59" s="329" t="s">
        <v>239</v>
      </c>
      <c r="AA59" s="329" t="s">
        <v>239</v>
      </c>
      <c r="AB59" s="82" t="s">
        <v>92</v>
      </c>
      <c r="AC59" s="329" t="s">
        <v>495</v>
      </c>
      <c r="AD59" s="329" t="s">
        <v>94</v>
      </c>
      <c r="AE59" s="329" t="s">
        <v>493</v>
      </c>
      <c r="AF59" s="30">
        <v>265156159</v>
      </c>
      <c r="AG59" s="329" t="s">
        <v>97</v>
      </c>
      <c r="AH59" s="82" t="s">
        <v>92</v>
      </c>
      <c r="AI59" s="82" t="s">
        <v>92</v>
      </c>
      <c r="AJ59" s="43">
        <v>42462</v>
      </c>
      <c r="AK59" s="329">
        <v>1</v>
      </c>
      <c r="AL59" s="329">
        <v>1</v>
      </c>
      <c r="AM59" s="82" t="s">
        <v>238</v>
      </c>
      <c r="AN59" s="82" t="s">
        <v>92</v>
      </c>
      <c r="AO59" s="329" t="s">
        <v>99</v>
      </c>
      <c r="AP59" s="99" t="s">
        <v>100</v>
      </c>
    </row>
    <row r="60" spans="1:42" s="53" customFormat="1" ht="26.1" customHeight="1" x14ac:dyDescent="0.2">
      <c r="A60" s="258">
        <v>61</v>
      </c>
      <c r="B60" s="431"/>
      <c r="C60" s="329" t="s">
        <v>419</v>
      </c>
      <c r="D60" s="171" t="s">
        <v>82</v>
      </c>
      <c r="E60" s="45" t="s">
        <v>459</v>
      </c>
      <c r="F60" s="329">
        <v>0</v>
      </c>
      <c r="G60" s="431"/>
      <c r="H60" s="431"/>
      <c r="I60" s="394"/>
      <c r="J60" s="394"/>
      <c r="K60" s="394"/>
      <c r="L60" s="394"/>
      <c r="M60" s="329" t="s">
        <v>86</v>
      </c>
      <c r="N60" s="394"/>
      <c r="O60" s="329" t="s">
        <v>86</v>
      </c>
      <c r="P60" s="331" t="s">
        <v>486</v>
      </c>
      <c r="Q60" s="329">
        <v>3012178237</v>
      </c>
      <c r="R60" s="329" t="s">
        <v>12</v>
      </c>
      <c r="S60" s="329"/>
      <c r="T60" s="394"/>
      <c r="U60" s="82" t="str">
        <f t="shared" si="0"/>
        <v>HBL-KHI-0</v>
      </c>
      <c r="V60" s="30" t="s">
        <v>496</v>
      </c>
      <c r="W60" s="329">
        <v>23</v>
      </c>
      <c r="X60" s="331" t="str">
        <f t="shared" si="3"/>
        <v>HBL-KHI-0-0216-3-7</v>
      </c>
      <c r="Y60" s="30" t="s">
        <v>464</v>
      </c>
      <c r="Z60" s="329" t="s">
        <v>239</v>
      </c>
      <c r="AA60" s="329" t="s">
        <v>239</v>
      </c>
      <c r="AB60" s="82" t="s">
        <v>92</v>
      </c>
      <c r="AC60" s="329" t="s">
        <v>497</v>
      </c>
      <c r="AD60" s="329" t="s">
        <v>94</v>
      </c>
      <c r="AE60" s="329" t="s">
        <v>493</v>
      </c>
      <c r="AF60" s="30">
        <v>265156158</v>
      </c>
      <c r="AG60" s="329" t="s">
        <v>97</v>
      </c>
      <c r="AH60" s="82" t="s">
        <v>92</v>
      </c>
      <c r="AI60" s="82" t="s">
        <v>92</v>
      </c>
      <c r="AJ60" s="43">
        <v>42462</v>
      </c>
      <c r="AK60" s="329">
        <v>1</v>
      </c>
      <c r="AL60" s="329">
        <v>1</v>
      </c>
      <c r="AM60" s="82" t="s">
        <v>238</v>
      </c>
      <c r="AN60" s="82" t="s">
        <v>92</v>
      </c>
      <c r="AO60" s="329" t="s">
        <v>99</v>
      </c>
      <c r="AP60" s="99" t="s">
        <v>100</v>
      </c>
    </row>
    <row r="61" spans="1:42" s="53" customFormat="1" ht="26.1" customHeight="1" x14ac:dyDescent="0.2">
      <c r="A61" s="258">
        <v>62</v>
      </c>
      <c r="B61" s="431"/>
      <c r="C61" s="329" t="s">
        <v>419</v>
      </c>
      <c r="D61" s="171" t="s">
        <v>82</v>
      </c>
      <c r="E61" s="45" t="s">
        <v>459</v>
      </c>
      <c r="F61" s="329">
        <v>0</v>
      </c>
      <c r="G61" s="431"/>
      <c r="H61" s="431"/>
      <c r="I61" s="394"/>
      <c r="J61" s="394"/>
      <c r="K61" s="394"/>
      <c r="L61" s="394"/>
      <c r="M61" s="329" t="s">
        <v>86</v>
      </c>
      <c r="N61" s="394"/>
      <c r="O61" s="329" t="s">
        <v>86</v>
      </c>
      <c r="P61" s="331" t="s">
        <v>486</v>
      </c>
      <c r="Q61" s="329">
        <v>3012178237</v>
      </c>
      <c r="R61" s="329" t="s">
        <v>12</v>
      </c>
      <c r="S61" s="329"/>
      <c r="T61" s="394"/>
      <c r="U61" s="82" t="str">
        <f t="shared" si="0"/>
        <v>HBL-KHI-0</v>
      </c>
      <c r="V61" s="30" t="s">
        <v>498</v>
      </c>
      <c r="W61" s="329">
        <v>24</v>
      </c>
      <c r="X61" s="331" t="str">
        <f t="shared" si="3"/>
        <v>HBL-KHI-0-0216-4-7</v>
      </c>
      <c r="Y61" s="30" t="s">
        <v>464</v>
      </c>
      <c r="Z61" s="329" t="s">
        <v>239</v>
      </c>
      <c r="AA61" s="329" t="s">
        <v>239</v>
      </c>
      <c r="AB61" s="82" t="s">
        <v>92</v>
      </c>
      <c r="AC61" s="329" t="s">
        <v>499</v>
      </c>
      <c r="AD61" s="329" t="s">
        <v>94</v>
      </c>
      <c r="AE61" s="329" t="s">
        <v>493</v>
      </c>
      <c r="AF61" s="30" t="s">
        <v>500</v>
      </c>
      <c r="AG61" s="329" t="s">
        <v>97</v>
      </c>
      <c r="AH61" s="82" t="s">
        <v>92</v>
      </c>
      <c r="AI61" s="82" t="s">
        <v>92</v>
      </c>
      <c r="AJ61" s="43">
        <v>42462</v>
      </c>
      <c r="AK61" s="329">
        <v>1</v>
      </c>
      <c r="AL61" s="329">
        <v>1</v>
      </c>
      <c r="AM61" s="82" t="s">
        <v>238</v>
      </c>
      <c r="AN61" s="82" t="s">
        <v>92</v>
      </c>
      <c r="AO61" s="329" t="s">
        <v>99</v>
      </c>
      <c r="AP61" s="99" t="s">
        <v>100</v>
      </c>
    </row>
    <row r="62" spans="1:42" s="53" customFormat="1" ht="26.1" customHeight="1" x14ac:dyDescent="0.2">
      <c r="A62" s="258">
        <v>63</v>
      </c>
      <c r="B62" s="431"/>
      <c r="C62" s="329" t="s">
        <v>419</v>
      </c>
      <c r="D62" s="171" t="s">
        <v>82</v>
      </c>
      <c r="E62" s="45" t="s">
        <v>459</v>
      </c>
      <c r="F62" s="329">
        <v>0</v>
      </c>
      <c r="G62" s="431"/>
      <c r="H62" s="431"/>
      <c r="I62" s="394"/>
      <c r="J62" s="394"/>
      <c r="K62" s="394"/>
      <c r="L62" s="394"/>
      <c r="M62" s="329" t="s">
        <v>86</v>
      </c>
      <c r="N62" s="394"/>
      <c r="O62" s="329" t="s">
        <v>86</v>
      </c>
      <c r="P62" s="331" t="s">
        <v>486</v>
      </c>
      <c r="Q62" s="329">
        <v>3012178237</v>
      </c>
      <c r="R62" s="329" t="s">
        <v>12</v>
      </c>
      <c r="S62" s="329"/>
      <c r="T62" s="394"/>
      <c r="U62" s="82" t="str">
        <f t="shared" si="0"/>
        <v>HBL-KHI-0</v>
      </c>
      <c r="V62" s="30" t="s">
        <v>501</v>
      </c>
      <c r="W62" s="329">
        <v>25</v>
      </c>
      <c r="X62" s="331" t="str">
        <f t="shared" si="3"/>
        <v>HBL-KHI-0-0216-5-7</v>
      </c>
      <c r="Y62" s="30" t="s">
        <v>464</v>
      </c>
      <c r="Z62" s="329" t="s">
        <v>239</v>
      </c>
      <c r="AA62" s="329" t="s">
        <v>239</v>
      </c>
      <c r="AB62" s="82" t="s">
        <v>92</v>
      </c>
      <c r="AC62" s="329" t="s">
        <v>502</v>
      </c>
      <c r="AD62" s="329" t="s">
        <v>94</v>
      </c>
      <c r="AE62" s="329" t="s">
        <v>493</v>
      </c>
      <c r="AF62" s="30" t="s">
        <v>503</v>
      </c>
      <c r="AG62" s="329" t="s">
        <v>97</v>
      </c>
      <c r="AH62" s="82" t="s">
        <v>92</v>
      </c>
      <c r="AI62" s="82" t="s">
        <v>92</v>
      </c>
      <c r="AJ62" s="43">
        <v>42462</v>
      </c>
      <c r="AK62" s="329">
        <v>1</v>
      </c>
      <c r="AL62" s="329">
        <v>1</v>
      </c>
      <c r="AM62" s="82" t="s">
        <v>238</v>
      </c>
      <c r="AN62" s="82" t="s">
        <v>92</v>
      </c>
      <c r="AO62" s="329" t="s">
        <v>99</v>
      </c>
      <c r="AP62" s="99" t="s">
        <v>100</v>
      </c>
    </row>
    <row r="63" spans="1:42" s="53" customFormat="1" ht="26.1" customHeight="1" x14ac:dyDescent="0.2">
      <c r="A63" s="258">
        <v>64</v>
      </c>
      <c r="B63" s="431"/>
      <c r="C63" s="329" t="s">
        <v>419</v>
      </c>
      <c r="D63" s="171" t="s">
        <v>82</v>
      </c>
      <c r="E63" s="45" t="s">
        <v>459</v>
      </c>
      <c r="F63" s="329">
        <v>0</v>
      </c>
      <c r="G63" s="431"/>
      <c r="H63" s="431"/>
      <c r="I63" s="394"/>
      <c r="J63" s="394"/>
      <c r="K63" s="394"/>
      <c r="L63" s="394"/>
      <c r="M63" s="329" t="s">
        <v>86</v>
      </c>
      <c r="N63" s="394"/>
      <c r="O63" s="329" t="s">
        <v>86</v>
      </c>
      <c r="P63" s="331" t="s">
        <v>486</v>
      </c>
      <c r="Q63" s="329">
        <v>3012178237</v>
      </c>
      <c r="R63" s="329" t="s">
        <v>12</v>
      </c>
      <c r="S63" s="329"/>
      <c r="T63" s="394"/>
      <c r="U63" s="82" t="str">
        <f t="shared" si="0"/>
        <v>HBL-KHI-0</v>
      </c>
      <c r="V63" s="30" t="s">
        <v>504</v>
      </c>
      <c r="W63" s="329">
        <v>26</v>
      </c>
      <c r="X63" s="331" t="str">
        <f t="shared" si="3"/>
        <v>HBL-KHI-0-0216-6-7</v>
      </c>
      <c r="Y63" s="30" t="s">
        <v>464</v>
      </c>
      <c r="Z63" s="329" t="s">
        <v>239</v>
      </c>
      <c r="AA63" s="329" t="s">
        <v>239</v>
      </c>
      <c r="AB63" s="82" t="s">
        <v>92</v>
      </c>
      <c r="AC63" s="329" t="s">
        <v>505</v>
      </c>
      <c r="AD63" s="329" t="s">
        <v>94</v>
      </c>
      <c r="AE63" s="329" t="s">
        <v>493</v>
      </c>
      <c r="AF63" s="30">
        <v>265156155</v>
      </c>
      <c r="AG63" s="329" t="s">
        <v>97</v>
      </c>
      <c r="AH63" s="82" t="s">
        <v>92</v>
      </c>
      <c r="AI63" s="82" t="s">
        <v>92</v>
      </c>
      <c r="AJ63" s="43">
        <v>42462</v>
      </c>
      <c r="AK63" s="329">
        <v>1</v>
      </c>
      <c r="AL63" s="329">
        <v>1</v>
      </c>
      <c r="AM63" s="82" t="s">
        <v>238</v>
      </c>
      <c r="AN63" s="82" t="s">
        <v>92</v>
      </c>
      <c r="AO63" s="329" t="s">
        <v>99</v>
      </c>
      <c r="AP63" s="99" t="s">
        <v>100</v>
      </c>
    </row>
    <row r="64" spans="1:42" s="53" customFormat="1" ht="26.1" customHeight="1" x14ac:dyDescent="0.2">
      <c r="A64" s="258">
        <v>65</v>
      </c>
      <c r="B64" s="429"/>
      <c r="C64" s="329" t="s">
        <v>419</v>
      </c>
      <c r="D64" s="171" t="s">
        <v>82</v>
      </c>
      <c r="E64" s="45" t="s">
        <v>459</v>
      </c>
      <c r="F64" s="329">
        <v>0</v>
      </c>
      <c r="G64" s="429"/>
      <c r="H64" s="429"/>
      <c r="I64" s="394"/>
      <c r="J64" s="394"/>
      <c r="K64" s="394"/>
      <c r="L64" s="394"/>
      <c r="M64" s="329" t="s">
        <v>86</v>
      </c>
      <c r="N64" s="394"/>
      <c r="O64" s="329" t="s">
        <v>86</v>
      </c>
      <c r="P64" s="331" t="s">
        <v>486</v>
      </c>
      <c r="Q64" s="329">
        <v>3012178237</v>
      </c>
      <c r="R64" s="329" t="s">
        <v>506</v>
      </c>
      <c r="S64" s="329"/>
      <c r="T64" s="394"/>
      <c r="U64" s="82" t="str">
        <f t="shared" si="0"/>
        <v>HBL-KHI-0</v>
      </c>
      <c r="V64" s="30" t="s">
        <v>507</v>
      </c>
      <c r="W64" s="329">
        <v>27</v>
      </c>
      <c r="X64" s="331" t="str">
        <f t="shared" si="3"/>
        <v>HBL-KHI-0-0216-7-7</v>
      </c>
      <c r="Y64" s="30" t="s">
        <v>464</v>
      </c>
      <c r="Z64" s="329" t="s">
        <v>239</v>
      </c>
      <c r="AA64" s="329" t="s">
        <v>239</v>
      </c>
      <c r="AB64" s="82" t="s">
        <v>92</v>
      </c>
      <c r="AC64" s="329" t="s">
        <v>508</v>
      </c>
      <c r="AD64" s="329" t="s">
        <v>94</v>
      </c>
      <c r="AE64" s="329" t="s">
        <v>493</v>
      </c>
      <c r="AF64" s="30">
        <v>265156156</v>
      </c>
      <c r="AG64" s="329" t="s">
        <v>97</v>
      </c>
      <c r="AH64" s="82" t="s">
        <v>92</v>
      </c>
      <c r="AI64" s="82" t="s">
        <v>92</v>
      </c>
      <c r="AJ64" s="43" t="s">
        <v>509</v>
      </c>
      <c r="AK64" s="329">
        <v>1</v>
      </c>
      <c r="AL64" s="329">
        <v>1</v>
      </c>
      <c r="AM64" s="82" t="s">
        <v>238</v>
      </c>
      <c r="AN64" s="82" t="s">
        <v>92</v>
      </c>
      <c r="AO64" s="329" t="s">
        <v>99</v>
      </c>
      <c r="AP64" s="99" t="s">
        <v>100</v>
      </c>
    </row>
    <row r="65" spans="1:42" s="53" customFormat="1" ht="26.1" customHeight="1" x14ac:dyDescent="0.2">
      <c r="A65" s="258">
        <v>66</v>
      </c>
      <c r="B65" s="428" t="s">
        <v>419</v>
      </c>
      <c r="C65" s="329" t="s">
        <v>419</v>
      </c>
      <c r="D65" s="171" t="s">
        <v>82</v>
      </c>
      <c r="E65" s="45" t="s">
        <v>459</v>
      </c>
      <c r="F65" s="329">
        <v>786</v>
      </c>
      <c r="G65" s="428" t="s">
        <v>419</v>
      </c>
      <c r="H65" s="428" t="s">
        <v>510</v>
      </c>
      <c r="I65" s="394" t="s">
        <v>511</v>
      </c>
      <c r="J65" s="394" t="s">
        <v>86</v>
      </c>
      <c r="K65" s="394" t="s">
        <v>86</v>
      </c>
      <c r="L65" s="394" t="s">
        <v>12</v>
      </c>
      <c r="M65" s="329" t="s">
        <v>86</v>
      </c>
      <c r="N65" s="394" t="s">
        <v>423</v>
      </c>
      <c r="O65" s="30" t="s">
        <v>86</v>
      </c>
      <c r="P65" s="329"/>
      <c r="Q65" s="329"/>
      <c r="R65" s="329" t="s">
        <v>12</v>
      </c>
      <c r="S65" s="329"/>
      <c r="T65" s="394">
        <v>3</v>
      </c>
      <c r="U65" s="82" t="str">
        <f t="shared" si="0"/>
        <v>HBL-KHI-786</v>
      </c>
      <c r="V65" s="30" t="s">
        <v>265</v>
      </c>
      <c r="W65" s="30" t="s">
        <v>512</v>
      </c>
      <c r="X65" s="331" t="str">
        <f t="shared" si="3"/>
        <v>HBL-KHI-786-1215-1-3</v>
      </c>
      <c r="Y65" s="30" t="s">
        <v>513</v>
      </c>
      <c r="Z65" s="329" t="s">
        <v>239</v>
      </c>
      <c r="AA65" s="329" t="s">
        <v>239</v>
      </c>
      <c r="AB65" s="82" t="s">
        <v>92</v>
      </c>
      <c r="AC65" s="30" t="s">
        <v>514</v>
      </c>
      <c r="AD65" s="30" t="s">
        <v>94</v>
      </c>
      <c r="AE65" s="30" t="s">
        <v>515</v>
      </c>
      <c r="AF65" s="30" t="s">
        <v>516</v>
      </c>
      <c r="AG65" s="329" t="s">
        <v>97</v>
      </c>
      <c r="AH65" s="82" t="s">
        <v>92</v>
      </c>
      <c r="AI65" s="82" t="s">
        <v>92</v>
      </c>
      <c r="AJ65" s="329" t="s">
        <v>517</v>
      </c>
      <c r="AK65" s="329">
        <v>1</v>
      </c>
      <c r="AL65" s="329">
        <v>1</v>
      </c>
      <c r="AM65" s="82" t="s">
        <v>238</v>
      </c>
      <c r="AN65" s="82" t="s">
        <v>92</v>
      </c>
      <c r="AO65" s="329" t="s">
        <v>99</v>
      </c>
      <c r="AP65" s="99" t="s">
        <v>100</v>
      </c>
    </row>
    <row r="66" spans="1:42" s="53" customFormat="1" ht="26.1" customHeight="1" x14ac:dyDescent="0.2">
      <c r="A66" s="258">
        <v>67</v>
      </c>
      <c r="B66" s="431"/>
      <c r="C66" s="329" t="s">
        <v>419</v>
      </c>
      <c r="D66" s="171" t="s">
        <v>82</v>
      </c>
      <c r="E66" s="45" t="s">
        <v>459</v>
      </c>
      <c r="F66" s="329">
        <v>786</v>
      </c>
      <c r="G66" s="431"/>
      <c r="H66" s="431"/>
      <c r="I66" s="394"/>
      <c r="J66" s="394"/>
      <c r="K66" s="394"/>
      <c r="L66" s="394"/>
      <c r="M66" s="329" t="s">
        <v>86</v>
      </c>
      <c r="N66" s="394"/>
      <c r="O66" s="30" t="s">
        <v>86</v>
      </c>
      <c r="P66" s="331" t="s">
        <v>486</v>
      </c>
      <c r="Q66" s="329">
        <v>3012178237</v>
      </c>
      <c r="R66" s="329" t="s">
        <v>12</v>
      </c>
      <c r="S66" s="329"/>
      <c r="T66" s="394"/>
      <c r="U66" s="82" t="str">
        <f t="shared" ref="U66:U129" si="7">CONCATENATE(D66,"-",E66,"-",F66)</f>
        <v>HBL-KHI-786</v>
      </c>
      <c r="V66" s="30" t="s">
        <v>270</v>
      </c>
      <c r="W66" s="30" t="s">
        <v>518</v>
      </c>
      <c r="X66" s="331" t="str">
        <f t="shared" ref="X66:X78" si="8">CONCATENATE(U66,"-",Y66,"-",V66)</f>
        <v>HBL-KHI-786-1215-2-3</v>
      </c>
      <c r="Y66" s="30" t="s">
        <v>513</v>
      </c>
      <c r="Z66" s="329" t="s">
        <v>239</v>
      </c>
      <c r="AA66" s="329" t="s">
        <v>239</v>
      </c>
      <c r="AB66" s="82" t="s">
        <v>92</v>
      </c>
      <c r="AC66" s="30" t="s">
        <v>519</v>
      </c>
      <c r="AD66" s="30" t="s">
        <v>94</v>
      </c>
      <c r="AE66" s="30" t="s">
        <v>515</v>
      </c>
      <c r="AF66" s="30" t="s">
        <v>520</v>
      </c>
      <c r="AG66" s="329" t="s">
        <v>97</v>
      </c>
      <c r="AH66" s="82" t="s">
        <v>92</v>
      </c>
      <c r="AI66" s="82" t="s">
        <v>92</v>
      </c>
      <c r="AJ66" s="329" t="s">
        <v>521</v>
      </c>
      <c r="AK66" s="329">
        <v>1</v>
      </c>
      <c r="AL66" s="329">
        <v>1</v>
      </c>
      <c r="AM66" s="82" t="s">
        <v>238</v>
      </c>
      <c r="AN66" s="82" t="s">
        <v>92</v>
      </c>
      <c r="AO66" s="329" t="s">
        <v>99</v>
      </c>
      <c r="AP66" s="99" t="s">
        <v>100</v>
      </c>
    </row>
    <row r="67" spans="1:42" s="53" customFormat="1" ht="26.1" customHeight="1" x14ac:dyDescent="0.2">
      <c r="A67" s="258">
        <v>68</v>
      </c>
      <c r="B67" s="431"/>
      <c r="C67" s="329" t="s">
        <v>419</v>
      </c>
      <c r="D67" s="171" t="s">
        <v>82</v>
      </c>
      <c r="E67" s="45" t="s">
        <v>459</v>
      </c>
      <c r="F67" s="329">
        <v>786</v>
      </c>
      <c r="G67" s="431"/>
      <c r="H67" s="429"/>
      <c r="I67" s="394"/>
      <c r="J67" s="394"/>
      <c r="K67" s="394"/>
      <c r="L67" s="394"/>
      <c r="M67" s="329" t="s">
        <v>86</v>
      </c>
      <c r="N67" s="394"/>
      <c r="O67" s="30" t="s">
        <v>86</v>
      </c>
      <c r="P67" s="331" t="s">
        <v>486</v>
      </c>
      <c r="Q67" s="329">
        <v>3012178237</v>
      </c>
      <c r="R67" s="329" t="s">
        <v>12</v>
      </c>
      <c r="S67" s="329"/>
      <c r="T67" s="394"/>
      <c r="U67" s="82" t="str">
        <f t="shared" si="7"/>
        <v>HBL-KHI-786</v>
      </c>
      <c r="V67" s="30" t="s">
        <v>275</v>
      </c>
      <c r="W67" s="30" t="s">
        <v>522</v>
      </c>
      <c r="X67" s="331" t="str">
        <f t="shared" si="8"/>
        <v>HBL-KHI-786-1215-3-3</v>
      </c>
      <c r="Y67" s="30" t="s">
        <v>513</v>
      </c>
      <c r="Z67" s="329" t="s">
        <v>239</v>
      </c>
      <c r="AA67" s="329" t="s">
        <v>239</v>
      </c>
      <c r="AB67" s="82" t="s">
        <v>92</v>
      </c>
      <c r="AC67" s="30" t="s">
        <v>523</v>
      </c>
      <c r="AD67" s="30" t="s">
        <v>94</v>
      </c>
      <c r="AE67" s="30" t="s">
        <v>515</v>
      </c>
      <c r="AF67" s="30" t="s">
        <v>524</v>
      </c>
      <c r="AG67" s="329" t="s">
        <v>97</v>
      </c>
      <c r="AH67" s="82" t="s">
        <v>92</v>
      </c>
      <c r="AI67" s="82" t="s">
        <v>92</v>
      </c>
      <c r="AJ67" s="329" t="s">
        <v>521</v>
      </c>
      <c r="AK67" s="329">
        <v>1</v>
      </c>
      <c r="AL67" s="329">
        <v>1</v>
      </c>
      <c r="AM67" s="82" t="s">
        <v>238</v>
      </c>
      <c r="AN67" s="82" t="s">
        <v>92</v>
      </c>
      <c r="AO67" s="329" t="s">
        <v>99</v>
      </c>
      <c r="AP67" s="99" t="s">
        <v>100</v>
      </c>
    </row>
    <row r="68" spans="1:42" s="53" customFormat="1" ht="26.1" customHeight="1" x14ac:dyDescent="0.2">
      <c r="A68" s="258">
        <v>69</v>
      </c>
      <c r="B68" s="431"/>
      <c r="C68" s="329" t="s">
        <v>419</v>
      </c>
      <c r="D68" s="171" t="s">
        <v>82</v>
      </c>
      <c r="E68" s="45" t="s">
        <v>459</v>
      </c>
      <c r="F68" s="329">
        <v>47</v>
      </c>
      <c r="G68" s="431"/>
      <c r="H68" s="394" t="s">
        <v>525</v>
      </c>
      <c r="I68" s="394" t="s">
        <v>526</v>
      </c>
      <c r="J68" s="394" t="s">
        <v>86</v>
      </c>
      <c r="K68" s="394" t="s">
        <v>86</v>
      </c>
      <c r="L68" s="394" t="s">
        <v>12</v>
      </c>
      <c r="M68" s="329" t="s">
        <v>86</v>
      </c>
      <c r="N68" s="394" t="s">
        <v>423</v>
      </c>
      <c r="O68" s="30" t="s">
        <v>86</v>
      </c>
      <c r="P68" s="329"/>
      <c r="Q68" s="329"/>
      <c r="R68" s="329" t="s">
        <v>12</v>
      </c>
      <c r="S68" s="329"/>
      <c r="T68" s="394">
        <v>2</v>
      </c>
      <c r="U68" s="82" t="str">
        <f t="shared" si="7"/>
        <v>HBL-KHI-47</v>
      </c>
      <c r="V68" s="30" t="s">
        <v>134</v>
      </c>
      <c r="W68" s="30" t="s">
        <v>527</v>
      </c>
      <c r="X68" s="331" t="str">
        <f t="shared" si="8"/>
        <v>HBL-KHI-47-1215-1-2</v>
      </c>
      <c r="Y68" s="30" t="s">
        <v>513</v>
      </c>
      <c r="Z68" s="329" t="s">
        <v>239</v>
      </c>
      <c r="AA68" s="329" t="s">
        <v>239</v>
      </c>
      <c r="AB68" s="82" t="s">
        <v>92</v>
      </c>
      <c r="AC68" s="30" t="s">
        <v>528</v>
      </c>
      <c r="AD68" s="30" t="s">
        <v>94</v>
      </c>
      <c r="AE68" s="30" t="s">
        <v>529</v>
      </c>
      <c r="AF68" s="30" t="s">
        <v>530</v>
      </c>
      <c r="AG68" s="329" t="s">
        <v>97</v>
      </c>
      <c r="AH68" s="82" t="s">
        <v>92</v>
      </c>
      <c r="AI68" s="82" t="s">
        <v>92</v>
      </c>
      <c r="AJ68" s="43">
        <v>42655</v>
      </c>
      <c r="AK68" s="329">
        <v>1</v>
      </c>
      <c r="AL68" s="329">
        <v>1</v>
      </c>
      <c r="AM68" s="82" t="s">
        <v>238</v>
      </c>
      <c r="AN68" s="82" t="s">
        <v>92</v>
      </c>
      <c r="AO68" s="329" t="s">
        <v>99</v>
      </c>
      <c r="AP68" s="99" t="s">
        <v>100</v>
      </c>
    </row>
    <row r="69" spans="1:42" s="53" customFormat="1" ht="26.1" customHeight="1" x14ac:dyDescent="0.2">
      <c r="A69" s="258">
        <v>70</v>
      </c>
      <c r="B69" s="429"/>
      <c r="C69" s="329" t="s">
        <v>419</v>
      </c>
      <c r="D69" s="171" t="s">
        <v>82</v>
      </c>
      <c r="E69" s="45" t="s">
        <v>459</v>
      </c>
      <c r="F69" s="329">
        <v>47</v>
      </c>
      <c r="G69" s="429"/>
      <c r="H69" s="394"/>
      <c r="I69" s="394"/>
      <c r="J69" s="394"/>
      <c r="K69" s="394"/>
      <c r="L69" s="394"/>
      <c r="M69" s="329" t="s">
        <v>86</v>
      </c>
      <c r="N69" s="394"/>
      <c r="O69" s="30" t="s">
        <v>86</v>
      </c>
      <c r="P69" s="331" t="s">
        <v>486</v>
      </c>
      <c r="Q69" s="329">
        <v>3012178237</v>
      </c>
      <c r="R69" s="329" t="s">
        <v>12</v>
      </c>
      <c r="S69" s="329"/>
      <c r="T69" s="394"/>
      <c r="U69" s="82" t="str">
        <f t="shared" si="7"/>
        <v>HBL-KHI-47</v>
      </c>
      <c r="V69" s="30" t="s">
        <v>139</v>
      </c>
      <c r="W69" s="30" t="s">
        <v>531</v>
      </c>
      <c r="X69" s="331" t="str">
        <f t="shared" si="8"/>
        <v>HBL-KHI-47-1215-2-2</v>
      </c>
      <c r="Y69" s="30" t="s">
        <v>513</v>
      </c>
      <c r="Z69" s="329" t="s">
        <v>239</v>
      </c>
      <c r="AA69" s="329" t="s">
        <v>239</v>
      </c>
      <c r="AB69" s="82" t="s">
        <v>92</v>
      </c>
      <c r="AC69" s="30" t="s">
        <v>532</v>
      </c>
      <c r="AD69" s="30" t="s">
        <v>94</v>
      </c>
      <c r="AE69" s="30" t="s">
        <v>529</v>
      </c>
      <c r="AF69" s="30" t="s">
        <v>533</v>
      </c>
      <c r="AG69" s="329" t="s">
        <v>97</v>
      </c>
      <c r="AH69" s="82" t="s">
        <v>92</v>
      </c>
      <c r="AI69" s="82" t="s">
        <v>92</v>
      </c>
      <c r="AJ69" s="329" t="s">
        <v>534</v>
      </c>
      <c r="AK69" s="329">
        <v>1</v>
      </c>
      <c r="AL69" s="329">
        <v>1</v>
      </c>
      <c r="AM69" s="82" t="s">
        <v>238</v>
      </c>
      <c r="AN69" s="82" t="s">
        <v>92</v>
      </c>
      <c r="AO69" s="329" t="s">
        <v>99</v>
      </c>
      <c r="AP69" s="99" t="s">
        <v>100</v>
      </c>
    </row>
    <row r="70" spans="1:42" s="38" customFormat="1" ht="26.1" customHeight="1" x14ac:dyDescent="0.2">
      <c r="A70" s="258">
        <v>71</v>
      </c>
      <c r="B70" s="332" t="s">
        <v>535</v>
      </c>
      <c r="C70" s="348" t="s">
        <v>536</v>
      </c>
      <c r="D70" s="171" t="s">
        <v>82</v>
      </c>
      <c r="E70" s="48" t="s">
        <v>537</v>
      </c>
      <c r="F70" s="332">
        <v>229</v>
      </c>
      <c r="G70" s="332" t="s">
        <v>535</v>
      </c>
      <c r="H70" s="333" t="s">
        <v>538</v>
      </c>
      <c r="I70" s="340" t="s">
        <v>539</v>
      </c>
      <c r="J70" s="333" t="s">
        <v>539</v>
      </c>
      <c r="K70" s="332" t="s">
        <v>540</v>
      </c>
      <c r="L70" s="333" t="s">
        <v>540</v>
      </c>
      <c r="M70" s="332" t="s">
        <v>540</v>
      </c>
      <c r="N70" s="352" t="s">
        <v>541</v>
      </c>
      <c r="O70" s="345">
        <v>87300</v>
      </c>
      <c r="P70" s="340" t="s">
        <v>542</v>
      </c>
      <c r="Q70" s="49" t="s">
        <v>543</v>
      </c>
      <c r="R70" s="348" t="s">
        <v>535</v>
      </c>
      <c r="S70" s="348">
        <v>11</v>
      </c>
      <c r="T70" s="348">
        <f t="shared" ref="T70:T76" si="9">IF(S70&gt;30,2,IF(S70&gt;50,3,IF(S70&gt;80,4,1)))</f>
        <v>1</v>
      </c>
      <c r="U70" s="348" t="str">
        <f t="shared" si="7"/>
        <v>HBL-QUT-229</v>
      </c>
      <c r="V70" s="46" t="s">
        <v>90</v>
      </c>
      <c r="W70" s="48">
        <v>2291</v>
      </c>
      <c r="X70" s="348" t="str">
        <f t="shared" si="8"/>
        <v>HBL-QUT-229-0316-1-1</v>
      </c>
      <c r="Y70" s="39" t="s">
        <v>91</v>
      </c>
      <c r="Z70" s="348" t="s">
        <v>92</v>
      </c>
      <c r="AA70" s="348" t="s">
        <v>92</v>
      </c>
      <c r="AB70" s="348" t="s">
        <v>92</v>
      </c>
      <c r="AC70" s="348" t="s">
        <v>544</v>
      </c>
      <c r="AD70" s="348" t="s">
        <v>94</v>
      </c>
      <c r="AE70" s="348" t="s">
        <v>545</v>
      </c>
      <c r="AF70" s="39" t="s">
        <v>546</v>
      </c>
      <c r="AG70" s="348" t="s">
        <v>97</v>
      </c>
      <c r="AH70" s="348" t="s">
        <v>92</v>
      </c>
      <c r="AI70" s="348" t="s">
        <v>92</v>
      </c>
      <c r="AJ70" s="348" t="s">
        <v>547</v>
      </c>
      <c r="AK70" s="348">
        <v>1</v>
      </c>
      <c r="AL70" s="348">
        <v>1</v>
      </c>
      <c r="AM70" s="348" t="s">
        <v>129</v>
      </c>
      <c r="AN70" s="348" t="s">
        <v>92</v>
      </c>
      <c r="AO70" s="348" t="s">
        <v>99</v>
      </c>
      <c r="AP70" s="99" t="s">
        <v>100</v>
      </c>
    </row>
    <row r="71" spans="1:42" s="38" customFormat="1" ht="26.1" customHeight="1" x14ac:dyDescent="0.2">
      <c r="A71" s="258">
        <v>72</v>
      </c>
      <c r="B71" s="332" t="s">
        <v>535</v>
      </c>
      <c r="C71" s="348" t="s">
        <v>536</v>
      </c>
      <c r="D71" s="171" t="s">
        <v>82</v>
      </c>
      <c r="E71" s="48" t="s">
        <v>537</v>
      </c>
      <c r="F71" s="332">
        <v>230</v>
      </c>
      <c r="G71" s="332" t="s">
        <v>535</v>
      </c>
      <c r="H71" s="333" t="s">
        <v>548</v>
      </c>
      <c r="I71" s="340" t="s">
        <v>549</v>
      </c>
      <c r="J71" s="333" t="s">
        <v>549</v>
      </c>
      <c r="K71" s="332" t="s">
        <v>540</v>
      </c>
      <c r="L71" s="333" t="s">
        <v>540</v>
      </c>
      <c r="M71" s="332" t="s">
        <v>540</v>
      </c>
      <c r="N71" s="352" t="s">
        <v>541</v>
      </c>
      <c r="O71" s="345">
        <v>87300</v>
      </c>
      <c r="P71" s="340" t="s">
        <v>550</v>
      </c>
      <c r="Q71" s="49" t="s">
        <v>551</v>
      </c>
      <c r="R71" s="348" t="s">
        <v>535</v>
      </c>
      <c r="S71" s="348">
        <v>8</v>
      </c>
      <c r="T71" s="348">
        <f t="shared" si="9"/>
        <v>1</v>
      </c>
      <c r="U71" s="348" t="str">
        <f t="shared" si="7"/>
        <v>HBL-QUT-230</v>
      </c>
      <c r="V71" s="46" t="s">
        <v>90</v>
      </c>
      <c r="W71" s="48">
        <v>2301</v>
      </c>
      <c r="X71" s="348" t="str">
        <f t="shared" si="8"/>
        <v>HBL-QUT-230-0316-1-1</v>
      </c>
      <c r="Y71" s="39" t="s">
        <v>91</v>
      </c>
      <c r="Z71" s="348" t="s">
        <v>92</v>
      </c>
      <c r="AA71" s="348" t="s">
        <v>92</v>
      </c>
      <c r="AB71" s="348" t="s">
        <v>92</v>
      </c>
      <c r="AC71" s="348" t="s">
        <v>552</v>
      </c>
      <c r="AD71" s="348" t="s">
        <v>94</v>
      </c>
      <c r="AE71" s="348" t="s">
        <v>553</v>
      </c>
      <c r="AF71" s="39" t="s">
        <v>554</v>
      </c>
      <c r="AG71" s="348" t="s">
        <v>97</v>
      </c>
      <c r="AH71" s="348" t="s">
        <v>92</v>
      </c>
      <c r="AI71" s="348" t="s">
        <v>92</v>
      </c>
      <c r="AJ71" s="348" t="s">
        <v>547</v>
      </c>
      <c r="AK71" s="348">
        <v>1</v>
      </c>
      <c r="AL71" s="348">
        <v>1</v>
      </c>
      <c r="AM71" s="348" t="s">
        <v>129</v>
      </c>
      <c r="AN71" s="348" t="s">
        <v>92</v>
      </c>
      <c r="AO71" s="348" t="s">
        <v>99</v>
      </c>
      <c r="AP71" s="99" t="s">
        <v>100</v>
      </c>
    </row>
    <row r="72" spans="1:42" s="38" customFormat="1" ht="26.1" customHeight="1" x14ac:dyDescent="0.2">
      <c r="A72" s="258">
        <v>73</v>
      </c>
      <c r="B72" s="332" t="s">
        <v>535</v>
      </c>
      <c r="C72" s="348" t="s">
        <v>536</v>
      </c>
      <c r="D72" s="171" t="s">
        <v>82</v>
      </c>
      <c r="E72" s="48" t="s">
        <v>537</v>
      </c>
      <c r="F72" s="332">
        <v>1649</v>
      </c>
      <c r="G72" s="332" t="s">
        <v>535</v>
      </c>
      <c r="H72" s="333" t="s">
        <v>555</v>
      </c>
      <c r="I72" s="340" t="s">
        <v>556</v>
      </c>
      <c r="J72" s="333" t="s">
        <v>556</v>
      </c>
      <c r="K72" s="332" t="s">
        <v>540</v>
      </c>
      <c r="L72" s="333" t="s">
        <v>540</v>
      </c>
      <c r="M72" s="332" t="s">
        <v>540</v>
      </c>
      <c r="N72" s="352" t="s">
        <v>541</v>
      </c>
      <c r="O72" s="345">
        <v>87300</v>
      </c>
      <c r="P72" s="340" t="s">
        <v>557</v>
      </c>
      <c r="Q72" s="49" t="s">
        <v>558</v>
      </c>
      <c r="R72" s="348" t="s">
        <v>535</v>
      </c>
      <c r="S72" s="348">
        <v>15</v>
      </c>
      <c r="T72" s="348">
        <f t="shared" si="9"/>
        <v>1</v>
      </c>
      <c r="U72" s="348" t="str">
        <f t="shared" si="7"/>
        <v>HBL-QUT-1649</v>
      </c>
      <c r="V72" s="46" t="s">
        <v>90</v>
      </c>
      <c r="W72" s="48">
        <v>16491</v>
      </c>
      <c r="X72" s="348" t="str">
        <f t="shared" si="8"/>
        <v>HBL-QUT-1649-0316-1-1</v>
      </c>
      <c r="Y72" s="39" t="s">
        <v>91</v>
      </c>
      <c r="Z72" s="348" t="s">
        <v>92</v>
      </c>
      <c r="AA72" s="348" t="s">
        <v>92</v>
      </c>
      <c r="AB72" s="348" t="s">
        <v>92</v>
      </c>
      <c r="AC72" s="348" t="s">
        <v>559</v>
      </c>
      <c r="AD72" s="348" t="s">
        <v>94</v>
      </c>
      <c r="AE72" s="348" t="s">
        <v>560</v>
      </c>
      <c r="AF72" s="39" t="s">
        <v>561</v>
      </c>
      <c r="AG72" s="348" t="s">
        <v>97</v>
      </c>
      <c r="AH72" s="348" t="s">
        <v>92</v>
      </c>
      <c r="AI72" s="348" t="s">
        <v>92</v>
      </c>
      <c r="AJ72" s="348" t="s">
        <v>547</v>
      </c>
      <c r="AK72" s="348">
        <v>1</v>
      </c>
      <c r="AL72" s="348">
        <v>1</v>
      </c>
      <c r="AM72" s="348" t="s">
        <v>129</v>
      </c>
      <c r="AN72" s="348" t="s">
        <v>92</v>
      </c>
      <c r="AO72" s="348" t="s">
        <v>99</v>
      </c>
      <c r="AP72" s="99" t="s">
        <v>100</v>
      </c>
    </row>
    <row r="73" spans="1:42" s="38" customFormat="1" ht="36" customHeight="1" x14ac:dyDescent="0.2">
      <c r="A73" s="258">
        <v>74</v>
      </c>
      <c r="B73" s="332" t="s">
        <v>535</v>
      </c>
      <c r="C73" s="348" t="s">
        <v>536</v>
      </c>
      <c r="D73" s="171" t="s">
        <v>82</v>
      </c>
      <c r="E73" s="48" t="s">
        <v>537</v>
      </c>
      <c r="F73" s="332">
        <v>3877</v>
      </c>
      <c r="G73" s="332" t="s">
        <v>535</v>
      </c>
      <c r="H73" s="333" t="s">
        <v>130</v>
      </c>
      <c r="I73" s="340" t="s">
        <v>562</v>
      </c>
      <c r="J73" s="333" t="s">
        <v>562</v>
      </c>
      <c r="K73" s="332" t="s">
        <v>540</v>
      </c>
      <c r="L73" s="333" t="s">
        <v>540</v>
      </c>
      <c r="M73" s="332" t="s">
        <v>540</v>
      </c>
      <c r="N73" s="352" t="s">
        <v>541</v>
      </c>
      <c r="O73" s="345">
        <v>87300</v>
      </c>
      <c r="P73" s="340" t="s">
        <v>563</v>
      </c>
      <c r="Q73" s="49" t="s">
        <v>564</v>
      </c>
      <c r="R73" s="348" t="s">
        <v>535</v>
      </c>
      <c r="S73" s="348">
        <v>15</v>
      </c>
      <c r="T73" s="348">
        <f t="shared" si="9"/>
        <v>1</v>
      </c>
      <c r="U73" s="348" t="str">
        <f t="shared" si="7"/>
        <v>HBL-QUT-3877</v>
      </c>
      <c r="V73" s="46" t="s">
        <v>90</v>
      </c>
      <c r="W73" s="48">
        <v>38771</v>
      </c>
      <c r="X73" s="348" t="str">
        <f t="shared" si="8"/>
        <v>HBL-QUT-3877-0316-1-1</v>
      </c>
      <c r="Y73" s="39" t="s">
        <v>91</v>
      </c>
      <c r="Z73" s="348" t="s">
        <v>92</v>
      </c>
      <c r="AA73" s="348" t="s">
        <v>92</v>
      </c>
      <c r="AB73" s="348" t="s">
        <v>92</v>
      </c>
      <c r="AC73" s="348" t="s">
        <v>565</v>
      </c>
      <c r="AD73" s="348" t="s">
        <v>94</v>
      </c>
      <c r="AE73" s="348" t="s">
        <v>560</v>
      </c>
      <c r="AF73" s="39" t="s">
        <v>566</v>
      </c>
      <c r="AG73" s="348" t="s">
        <v>97</v>
      </c>
      <c r="AH73" s="348" t="s">
        <v>92</v>
      </c>
      <c r="AI73" s="348" t="s">
        <v>92</v>
      </c>
      <c r="AJ73" s="348" t="s">
        <v>547</v>
      </c>
      <c r="AK73" s="348">
        <v>1</v>
      </c>
      <c r="AL73" s="348">
        <v>1</v>
      </c>
      <c r="AM73" s="348" t="s">
        <v>129</v>
      </c>
      <c r="AN73" s="348" t="s">
        <v>92</v>
      </c>
      <c r="AO73" s="348" t="s">
        <v>99</v>
      </c>
      <c r="AP73" s="99" t="s">
        <v>100</v>
      </c>
    </row>
    <row r="74" spans="1:42" s="64" customFormat="1" ht="33" customHeight="1" x14ac:dyDescent="0.2">
      <c r="A74" s="258">
        <v>75</v>
      </c>
      <c r="B74" s="63" t="s">
        <v>567</v>
      </c>
      <c r="C74" s="64" t="s">
        <v>419</v>
      </c>
      <c r="D74" s="171" t="s">
        <v>82</v>
      </c>
      <c r="E74" s="64" t="s">
        <v>568</v>
      </c>
      <c r="F74" s="63">
        <v>73</v>
      </c>
      <c r="G74" s="63" t="s">
        <v>567</v>
      </c>
      <c r="H74" s="65" t="s">
        <v>569</v>
      </c>
      <c r="I74" s="66" t="s">
        <v>86</v>
      </c>
      <c r="J74" s="65" t="s">
        <v>86</v>
      </c>
      <c r="K74" s="63" t="s">
        <v>384</v>
      </c>
      <c r="L74" s="65" t="s">
        <v>570</v>
      </c>
      <c r="M74" s="63" t="s">
        <v>567</v>
      </c>
      <c r="N74" s="67" t="s">
        <v>423</v>
      </c>
      <c r="P74" s="64" t="s">
        <v>571</v>
      </c>
      <c r="Q74" s="68" t="s">
        <v>572</v>
      </c>
      <c r="R74" s="64" t="s">
        <v>567</v>
      </c>
      <c r="S74" s="64">
        <v>8</v>
      </c>
      <c r="T74" s="64">
        <f t="shared" si="9"/>
        <v>1</v>
      </c>
      <c r="U74" s="64" t="str">
        <f t="shared" si="7"/>
        <v>HBL-SUK-73</v>
      </c>
      <c r="V74" s="69" t="s">
        <v>90</v>
      </c>
      <c r="W74" s="64">
        <v>731</v>
      </c>
      <c r="X74" s="64" t="str">
        <f t="shared" si="8"/>
        <v>HBL-SUK-73-0316-1-1</v>
      </c>
      <c r="Y74" s="78" t="s">
        <v>91</v>
      </c>
      <c r="Z74" s="77" t="s">
        <v>92</v>
      </c>
      <c r="AA74" s="77" t="s">
        <v>92</v>
      </c>
      <c r="AB74" s="77" t="s">
        <v>92</v>
      </c>
      <c r="AC74" s="64" t="s">
        <v>573</v>
      </c>
      <c r="AD74" s="64" t="s">
        <v>94</v>
      </c>
      <c r="AE74" s="64" t="s">
        <v>574</v>
      </c>
      <c r="AF74" s="78" t="s">
        <v>575</v>
      </c>
      <c r="AG74" s="64" t="s">
        <v>97</v>
      </c>
      <c r="AH74" s="77" t="s">
        <v>92</v>
      </c>
      <c r="AI74" s="77" t="s">
        <v>92</v>
      </c>
      <c r="AJ74" s="77" t="s">
        <v>290</v>
      </c>
      <c r="AK74" s="64">
        <v>1</v>
      </c>
      <c r="AL74" s="64">
        <v>1</v>
      </c>
      <c r="AM74" s="77" t="s">
        <v>129</v>
      </c>
      <c r="AN74" s="77" t="s">
        <v>92</v>
      </c>
      <c r="AO74" s="87" t="s">
        <v>99</v>
      </c>
      <c r="AP74" s="99" t="s">
        <v>100</v>
      </c>
    </row>
    <row r="75" spans="1:42" s="64" customFormat="1" ht="33" customHeight="1" x14ac:dyDescent="0.2">
      <c r="A75" s="258">
        <v>76</v>
      </c>
      <c r="B75" s="63" t="s">
        <v>567</v>
      </c>
      <c r="C75" s="64" t="s">
        <v>419</v>
      </c>
      <c r="D75" s="171" t="s">
        <v>82</v>
      </c>
      <c r="E75" s="64" t="s">
        <v>568</v>
      </c>
      <c r="F75" s="63">
        <v>75</v>
      </c>
      <c r="G75" s="63" t="s">
        <v>567</v>
      </c>
      <c r="H75" s="65" t="s">
        <v>576</v>
      </c>
      <c r="I75" s="66" t="s">
        <v>86</v>
      </c>
      <c r="J75" s="65" t="s">
        <v>86</v>
      </c>
      <c r="K75" s="63" t="s">
        <v>384</v>
      </c>
      <c r="L75" s="65" t="s">
        <v>577</v>
      </c>
      <c r="M75" s="63" t="s">
        <v>567</v>
      </c>
      <c r="N75" s="67" t="s">
        <v>423</v>
      </c>
      <c r="P75" s="64" t="s">
        <v>578</v>
      </c>
      <c r="Q75" s="68" t="s">
        <v>579</v>
      </c>
      <c r="R75" s="64" t="s">
        <v>567</v>
      </c>
      <c r="S75" s="64">
        <v>12</v>
      </c>
      <c r="T75" s="64">
        <f t="shared" si="9"/>
        <v>1</v>
      </c>
      <c r="U75" s="64" t="str">
        <f t="shared" si="7"/>
        <v>HBL-SUK-75</v>
      </c>
      <c r="V75" s="69" t="s">
        <v>90</v>
      </c>
      <c r="W75" s="64">
        <v>751</v>
      </c>
      <c r="X75" s="64" t="str">
        <f t="shared" si="8"/>
        <v>HBL-SUK-75-0316-1-1</v>
      </c>
      <c r="Y75" s="78" t="s">
        <v>91</v>
      </c>
      <c r="Z75" s="77" t="s">
        <v>92</v>
      </c>
      <c r="AA75" s="77" t="s">
        <v>92</v>
      </c>
      <c r="AB75" s="77" t="s">
        <v>92</v>
      </c>
      <c r="AC75" s="64" t="s">
        <v>580</v>
      </c>
      <c r="AD75" s="64" t="s">
        <v>94</v>
      </c>
      <c r="AE75" s="64" t="s">
        <v>581</v>
      </c>
      <c r="AF75" s="78" t="s">
        <v>582</v>
      </c>
      <c r="AG75" s="64" t="s">
        <v>97</v>
      </c>
      <c r="AH75" s="77" t="s">
        <v>92</v>
      </c>
      <c r="AI75" s="77" t="s">
        <v>92</v>
      </c>
      <c r="AJ75" s="77" t="s">
        <v>290</v>
      </c>
      <c r="AK75" s="64">
        <v>1</v>
      </c>
      <c r="AL75" s="64">
        <v>1</v>
      </c>
      <c r="AM75" s="77" t="s">
        <v>92</v>
      </c>
      <c r="AN75" s="77" t="s">
        <v>92</v>
      </c>
      <c r="AO75" s="87" t="s">
        <v>99</v>
      </c>
      <c r="AP75" s="99" t="s">
        <v>100</v>
      </c>
    </row>
    <row r="76" spans="1:42" s="64" customFormat="1" ht="33" customHeight="1" x14ac:dyDescent="0.25">
      <c r="A76" s="258">
        <v>77</v>
      </c>
      <c r="B76" s="63" t="s">
        <v>567</v>
      </c>
      <c r="C76" s="64" t="s">
        <v>419</v>
      </c>
      <c r="D76" s="171" t="s">
        <v>82</v>
      </c>
      <c r="E76" s="64" t="s">
        <v>568</v>
      </c>
      <c r="F76" s="63">
        <v>82</v>
      </c>
      <c r="G76" s="63" t="s">
        <v>567</v>
      </c>
      <c r="H76" s="65" t="s">
        <v>583</v>
      </c>
      <c r="I76" s="66" t="s">
        <v>86</v>
      </c>
      <c r="J76" s="65" t="s">
        <v>86</v>
      </c>
      <c r="K76" s="63" t="s">
        <v>384</v>
      </c>
      <c r="L76" s="65" t="s">
        <v>567</v>
      </c>
      <c r="M76" s="63" t="s">
        <v>567</v>
      </c>
      <c r="N76" s="67" t="s">
        <v>423</v>
      </c>
      <c r="P76" s="64" t="s">
        <v>584</v>
      </c>
      <c r="Q76" s="102" t="s">
        <v>585</v>
      </c>
      <c r="R76" s="64" t="s">
        <v>567</v>
      </c>
      <c r="S76" s="64">
        <v>13</v>
      </c>
      <c r="T76" s="64">
        <f t="shared" si="9"/>
        <v>1</v>
      </c>
      <c r="U76" s="64" t="str">
        <f t="shared" si="7"/>
        <v>HBL-SUK-82</v>
      </c>
      <c r="V76" s="69" t="s">
        <v>90</v>
      </c>
      <c r="W76" s="64">
        <v>821</v>
      </c>
      <c r="X76" s="64" t="str">
        <f t="shared" si="8"/>
        <v>HBL-SUK-82-0316-1-1</v>
      </c>
      <c r="Y76" s="70" t="s">
        <v>91</v>
      </c>
      <c r="Z76" s="64" t="s">
        <v>92</v>
      </c>
      <c r="AA76" s="64" t="s">
        <v>92</v>
      </c>
      <c r="AB76" s="64" t="s">
        <v>92</v>
      </c>
      <c r="AC76" s="64" t="s">
        <v>586</v>
      </c>
      <c r="AD76" s="64" t="s">
        <v>94</v>
      </c>
      <c r="AE76" s="64" t="s">
        <v>587</v>
      </c>
      <c r="AF76" s="78" t="s">
        <v>588</v>
      </c>
      <c r="AG76" s="64" t="s">
        <v>97</v>
      </c>
      <c r="AH76" s="77" t="s">
        <v>92</v>
      </c>
      <c r="AI76" s="64" t="s">
        <v>92</v>
      </c>
      <c r="AJ76" s="64" t="s">
        <v>290</v>
      </c>
      <c r="AK76" s="64">
        <v>1</v>
      </c>
      <c r="AL76" s="64">
        <v>1</v>
      </c>
      <c r="AM76" s="64" t="s">
        <v>129</v>
      </c>
      <c r="AN76" s="64" t="s">
        <v>92</v>
      </c>
      <c r="AO76" s="87" t="s">
        <v>99</v>
      </c>
      <c r="AP76" s="99" t="s">
        <v>100</v>
      </c>
    </row>
    <row r="77" spans="1:42" s="64" customFormat="1" ht="33" customHeight="1" x14ac:dyDescent="0.2">
      <c r="A77" s="258">
        <v>78</v>
      </c>
      <c r="B77" s="63" t="s">
        <v>567</v>
      </c>
      <c r="C77" s="64" t="s">
        <v>419</v>
      </c>
      <c r="D77" s="171" t="s">
        <v>82</v>
      </c>
      <c r="E77" s="64" t="s">
        <v>568</v>
      </c>
      <c r="F77" s="63">
        <v>3711</v>
      </c>
      <c r="G77" s="63" t="s">
        <v>567</v>
      </c>
      <c r="H77" s="65" t="s">
        <v>589</v>
      </c>
      <c r="I77" s="66" t="s">
        <v>86</v>
      </c>
      <c r="J77" s="65" t="s">
        <v>86</v>
      </c>
      <c r="K77" s="63" t="s">
        <v>384</v>
      </c>
      <c r="L77" s="65" t="s">
        <v>567</v>
      </c>
      <c r="M77" s="63" t="s">
        <v>567</v>
      </c>
      <c r="N77" s="67" t="s">
        <v>423</v>
      </c>
      <c r="P77" s="64" t="s">
        <v>590</v>
      </c>
      <c r="Q77" s="68" t="s">
        <v>591</v>
      </c>
      <c r="R77" s="64" t="s">
        <v>567</v>
      </c>
      <c r="S77" s="64">
        <v>34</v>
      </c>
      <c r="T77" s="64">
        <v>1</v>
      </c>
      <c r="U77" s="64" t="str">
        <f t="shared" si="7"/>
        <v>HBL-SUK-3711</v>
      </c>
      <c r="V77" s="69" t="s">
        <v>90</v>
      </c>
      <c r="W77" s="64">
        <v>37111</v>
      </c>
      <c r="X77" s="64" t="str">
        <f t="shared" si="8"/>
        <v>HBL-SUK-3711-0316-1-1</v>
      </c>
      <c r="Y77" s="70" t="s">
        <v>91</v>
      </c>
      <c r="Z77" s="64" t="s">
        <v>92</v>
      </c>
      <c r="AA77" s="64" t="s">
        <v>92</v>
      </c>
      <c r="AB77" s="64" t="s">
        <v>92</v>
      </c>
      <c r="AC77" s="64" t="s">
        <v>592</v>
      </c>
      <c r="AD77" s="64" t="s">
        <v>94</v>
      </c>
      <c r="AE77" s="64" t="s">
        <v>593</v>
      </c>
      <c r="AF77" s="78" t="s">
        <v>594</v>
      </c>
      <c r="AG77" s="64" t="s">
        <v>97</v>
      </c>
      <c r="AH77" s="64" t="s">
        <v>92</v>
      </c>
      <c r="AI77" s="64" t="s">
        <v>92</v>
      </c>
      <c r="AJ77" s="64" t="s">
        <v>595</v>
      </c>
      <c r="AK77" s="64">
        <v>1</v>
      </c>
      <c r="AL77" s="64">
        <v>1</v>
      </c>
      <c r="AM77" s="64" t="s">
        <v>129</v>
      </c>
      <c r="AN77" s="64" t="s">
        <v>92</v>
      </c>
      <c r="AO77" s="87" t="s">
        <v>99</v>
      </c>
      <c r="AP77" s="99" t="s">
        <v>100</v>
      </c>
    </row>
    <row r="78" spans="1:42" s="61" customFormat="1" ht="26.1" customHeight="1" x14ac:dyDescent="0.2">
      <c r="A78" s="258">
        <v>79</v>
      </c>
      <c r="B78" s="335" t="s">
        <v>596</v>
      </c>
      <c r="C78" s="335" t="s">
        <v>181</v>
      </c>
      <c r="D78" s="171" t="s">
        <v>82</v>
      </c>
      <c r="E78" s="335" t="s">
        <v>597</v>
      </c>
      <c r="F78" s="335">
        <v>219</v>
      </c>
      <c r="G78" s="335" t="s">
        <v>596</v>
      </c>
      <c r="H78" s="336" t="s">
        <v>598</v>
      </c>
      <c r="I78" s="334" t="s">
        <v>86</v>
      </c>
      <c r="J78" s="336" t="s">
        <v>86</v>
      </c>
      <c r="K78" s="335" t="s">
        <v>86</v>
      </c>
      <c r="L78" s="336" t="s">
        <v>86</v>
      </c>
      <c r="M78" s="335" t="s">
        <v>86</v>
      </c>
      <c r="N78" s="343" t="s">
        <v>599</v>
      </c>
      <c r="O78" s="335" t="s">
        <v>86</v>
      </c>
      <c r="P78" s="334" t="s">
        <v>600</v>
      </c>
      <c r="Q78" s="71" t="s">
        <v>601</v>
      </c>
      <c r="R78" s="335" t="s">
        <v>181</v>
      </c>
      <c r="S78" s="335">
        <v>30</v>
      </c>
      <c r="T78" s="335">
        <f t="shared" ref="T78:T85" si="10">IF(S78&gt;30,2,IF(S78&gt;50,3,IF(S78&gt;80,4,1)))</f>
        <v>1</v>
      </c>
      <c r="U78" s="335" t="str">
        <f t="shared" si="7"/>
        <v>HBL-MAR-219</v>
      </c>
      <c r="V78" s="58" t="s">
        <v>90</v>
      </c>
      <c r="W78" s="335">
        <v>2191</v>
      </c>
      <c r="X78" s="335" t="str">
        <f t="shared" si="8"/>
        <v>HBL-MAR-219-0316-1-1</v>
      </c>
      <c r="Y78" s="58" t="s">
        <v>91</v>
      </c>
      <c r="Z78" s="335" t="s">
        <v>92</v>
      </c>
      <c r="AA78" s="335" t="s">
        <v>92</v>
      </c>
      <c r="AB78" s="335" t="s">
        <v>92</v>
      </c>
      <c r="AC78" s="335" t="s">
        <v>602</v>
      </c>
      <c r="AD78" s="335" t="s">
        <v>94</v>
      </c>
      <c r="AE78" s="335" t="s">
        <v>603</v>
      </c>
      <c r="AF78" s="58" t="s">
        <v>604</v>
      </c>
      <c r="AG78" s="335" t="s">
        <v>97</v>
      </c>
      <c r="AH78" s="335" t="s">
        <v>92</v>
      </c>
      <c r="AI78" s="335" t="s">
        <v>92</v>
      </c>
      <c r="AJ78" s="335" t="s">
        <v>484</v>
      </c>
      <c r="AK78" s="335">
        <v>1</v>
      </c>
      <c r="AL78" s="335">
        <v>1</v>
      </c>
      <c r="AM78" s="335" t="s">
        <v>238</v>
      </c>
      <c r="AN78" s="335" t="s">
        <v>92</v>
      </c>
      <c r="AO78" s="332" t="s">
        <v>99</v>
      </c>
      <c r="AP78" s="99" t="s">
        <v>100</v>
      </c>
    </row>
    <row r="79" spans="1:42" s="61" customFormat="1" ht="26.1" customHeight="1" x14ac:dyDescent="0.2">
      <c r="A79" s="258">
        <v>80</v>
      </c>
      <c r="B79" s="335" t="s">
        <v>596</v>
      </c>
      <c r="C79" s="335" t="s">
        <v>181</v>
      </c>
      <c r="D79" s="171" t="s">
        <v>82</v>
      </c>
      <c r="E79" s="335" t="s">
        <v>597</v>
      </c>
      <c r="F79" s="335">
        <v>71000</v>
      </c>
      <c r="G79" s="335" t="s">
        <v>596</v>
      </c>
      <c r="H79" s="336" t="s">
        <v>605</v>
      </c>
      <c r="I79" s="334" t="s">
        <v>86</v>
      </c>
      <c r="J79" s="336" t="s">
        <v>86</v>
      </c>
      <c r="K79" s="335" t="s">
        <v>86</v>
      </c>
      <c r="L79" s="336" t="s">
        <v>86</v>
      </c>
      <c r="M79" s="335" t="s">
        <v>86</v>
      </c>
      <c r="N79" s="343" t="s">
        <v>599</v>
      </c>
      <c r="O79" s="335" t="s">
        <v>86</v>
      </c>
      <c r="P79" s="334" t="s">
        <v>606</v>
      </c>
      <c r="Q79" s="71" t="s">
        <v>607</v>
      </c>
      <c r="R79" s="335" t="s">
        <v>181</v>
      </c>
      <c r="S79" s="335">
        <v>29</v>
      </c>
      <c r="T79" s="335">
        <f t="shared" si="10"/>
        <v>1</v>
      </c>
      <c r="U79" s="335" t="str">
        <f t="shared" si="7"/>
        <v>HBL-MAR-71000</v>
      </c>
      <c r="V79" s="58" t="s">
        <v>90</v>
      </c>
      <c r="W79" s="335">
        <v>710001</v>
      </c>
      <c r="X79" s="335" t="str">
        <f>CONCATENATE(U79,"-",Y79,"-W71",V79)</f>
        <v>HBL-MAR-71000-0316-W711-1</v>
      </c>
      <c r="Y79" s="58" t="s">
        <v>91</v>
      </c>
      <c r="Z79" s="335" t="s">
        <v>92</v>
      </c>
      <c r="AA79" s="335" t="s">
        <v>92</v>
      </c>
      <c r="AB79" s="335" t="s">
        <v>92</v>
      </c>
      <c r="AC79" s="335" t="s">
        <v>608</v>
      </c>
      <c r="AD79" s="335" t="s">
        <v>94</v>
      </c>
      <c r="AE79" s="335" t="s">
        <v>603</v>
      </c>
      <c r="AF79" s="58" t="s">
        <v>609</v>
      </c>
      <c r="AG79" s="335" t="s">
        <v>97</v>
      </c>
      <c r="AH79" s="335" t="s">
        <v>92</v>
      </c>
      <c r="AI79" s="335" t="s">
        <v>92</v>
      </c>
      <c r="AJ79" s="335" t="s">
        <v>484</v>
      </c>
      <c r="AK79" s="335">
        <v>1</v>
      </c>
      <c r="AL79" s="335">
        <v>1</v>
      </c>
      <c r="AM79" s="335" t="s">
        <v>238</v>
      </c>
      <c r="AN79" s="335" t="s">
        <v>92</v>
      </c>
      <c r="AO79" s="332" t="s">
        <v>99</v>
      </c>
      <c r="AP79" s="99" t="s">
        <v>100</v>
      </c>
    </row>
    <row r="80" spans="1:42" s="61" customFormat="1" ht="26.1" customHeight="1" x14ac:dyDescent="0.2">
      <c r="A80" s="258">
        <v>81</v>
      </c>
      <c r="B80" s="335" t="s">
        <v>596</v>
      </c>
      <c r="C80" s="335" t="s">
        <v>181</v>
      </c>
      <c r="D80" s="171" t="s">
        <v>82</v>
      </c>
      <c r="E80" s="335" t="s">
        <v>597</v>
      </c>
      <c r="F80" s="335">
        <v>72000</v>
      </c>
      <c r="G80" s="335" t="s">
        <v>596</v>
      </c>
      <c r="H80" s="336" t="s">
        <v>610</v>
      </c>
      <c r="I80" s="334" t="s">
        <v>86</v>
      </c>
      <c r="J80" s="336" t="s">
        <v>86</v>
      </c>
      <c r="K80" s="335" t="s">
        <v>86</v>
      </c>
      <c r="L80" s="336" t="s">
        <v>86</v>
      </c>
      <c r="M80" s="335" t="s">
        <v>86</v>
      </c>
      <c r="N80" s="343" t="s">
        <v>599</v>
      </c>
      <c r="O80" s="335" t="s">
        <v>86</v>
      </c>
      <c r="P80" s="334" t="s">
        <v>611</v>
      </c>
      <c r="Q80" s="71" t="s">
        <v>612</v>
      </c>
      <c r="R80" s="335" t="s">
        <v>181</v>
      </c>
      <c r="S80" s="335">
        <v>16</v>
      </c>
      <c r="T80" s="335">
        <f t="shared" si="10"/>
        <v>1</v>
      </c>
      <c r="U80" s="335" t="str">
        <f t="shared" si="7"/>
        <v>HBL-MAR-72000</v>
      </c>
      <c r="V80" s="58" t="s">
        <v>90</v>
      </c>
      <c r="W80" s="335">
        <v>720001</v>
      </c>
      <c r="X80" s="335" t="str">
        <f t="shared" ref="X80:X143" si="11">CONCATENATE(U80,"-",Y80,"-",V80)</f>
        <v>HBL-MAR-72000-0316-1-1</v>
      </c>
      <c r="Y80" s="58" t="s">
        <v>91</v>
      </c>
      <c r="Z80" s="335" t="s">
        <v>92</v>
      </c>
      <c r="AA80" s="335" t="s">
        <v>92</v>
      </c>
      <c r="AB80" s="335" t="s">
        <v>92</v>
      </c>
      <c r="AC80" s="335" t="s">
        <v>613</v>
      </c>
      <c r="AD80" s="335" t="s">
        <v>94</v>
      </c>
      <c r="AE80" s="335" t="s">
        <v>614</v>
      </c>
      <c r="AF80" s="58" t="s">
        <v>615</v>
      </c>
      <c r="AG80" s="335" t="s">
        <v>97</v>
      </c>
      <c r="AH80" s="335" t="s">
        <v>92</v>
      </c>
      <c r="AI80" s="335" t="s">
        <v>92</v>
      </c>
      <c r="AJ80" s="59" t="s">
        <v>616</v>
      </c>
      <c r="AK80" s="335">
        <v>1</v>
      </c>
      <c r="AL80" s="335">
        <v>1</v>
      </c>
      <c r="AM80" s="335" t="s">
        <v>238</v>
      </c>
      <c r="AN80" s="335" t="s">
        <v>92</v>
      </c>
      <c r="AO80" s="332" t="s">
        <v>99</v>
      </c>
      <c r="AP80" s="99" t="s">
        <v>100</v>
      </c>
    </row>
    <row r="81" spans="1:42" s="61" customFormat="1" ht="26.1" customHeight="1" x14ac:dyDescent="0.2">
      <c r="A81" s="258">
        <v>82</v>
      </c>
      <c r="B81" s="335" t="s">
        <v>596</v>
      </c>
      <c r="C81" s="335" t="s">
        <v>181</v>
      </c>
      <c r="D81" s="171" t="s">
        <v>82</v>
      </c>
      <c r="E81" s="335" t="s">
        <v>597</v>
      </c>
      <c r="F81" s="335">
        <v>73000</v>
      </c>
      <c r="G81" s="335" t="s">
        <v>596</v>
      </c>
      <c r="H81" s="336" t="s">
        <v>617</v>
      </c>
      <c r="I81" s="334" t="s">
        <v>86</v>
      </c>
      <c r="J81" s="336" t="s">
        <v>86</v>
      </c>
      <c r="K81" s="335" t="s">
        <v>86</v>
      </c>
      <c r="L81" s="336" t="s">
        <v>86</v>
      </c>
      <c r="M81" s="335" t="s">
        <v>86</v>
      </c>
      <c r="N81" s="343" t="s">
        <v>599</v>
      </c>
      <c r="O81" s="335" t="s">
        <v>86</v>
      </c>
      <c r="P81" s="334" t="s">
        <v>618</v>
      </c>
      <c r="Q81" s="71" t="s">
        <v>619</v>
      </c>
      <c r="R81" s="335" t="s">
        <v>181</v>
      </c>
      <c r="S81" s="335">
        <v>17</v>
      </c>
      <c r="T81" s="335">
        <f t="shared" si="10"/>
        <v>1</v>
      </c>
      <c r="U81" s="335" t="str">
        <f t="shared" si="7"/>
        <v>HBL-MAR-73000</v>
      </c>
      <c r="V81" s="58" t="s">
        <v>90</v>
      </c>
      <c r="W81" s="335">
        <v>730001</v>
      </c>
      <c r="X81" s="335" t="str">
        <f t="shared" si="11"/>
        <v>HBL-MAR-73000-0316-1-1</v>
      </c>
      <c r="Y81" s="58" t="s">
        <v>91</v>
      </c>
      <c r="Z81" s="335" t="s">
        <v>92</v>
      </c>
      <c r="AA81" s="335" t="s">
        <v>92</v>
      </c>
      <c r="AB81" s="335" t="s">
        <v>92</v>
      </c>
      <c r="AC81" s="335" t="s">
        <v>620</v>
      </c>
      <c r="AD81" s="335" t="s">
        <v>94</v>
      </c>
      <c r="AE81" s="335" t="s">
        <v>621</v>
      </c>
      <c r="AF81" s="58" t="s">
        <v>609</v>
      </c>
      <c r="AG81" s="335" t="s">
        <v>97</v>
      </c>
      <c r="AH81" s="335" t="s">
        <v>92</v>
      </c>
      <c r="AI81" s="335" t="s">
        <v>92</v>
      </c>
      <c r="AJ81" s="59">
        <v>42677</v>
      </c>
      <c r="AK81" s="335">
        <v>1</v>
      </c>
      <c r="AL81" s="335">
        <v>1</v>
      </c>
      <c r="AM81" s="335" t="s">
        <v>92</v>
      </c>
      <c r="AN81" s="335" t="s">
        <v>92</v>
      </c>
      <c r="AO81" s="332" t="s">
        <v>99</v>
      </c>
      <c r="AP81" s="99" t="s">
        <v>100</v>
      </c>
    </row>
    <row r="82" spans="1:42" s="64" customFormat="1" ht="26.1" customHeight="1" x14ac:dyDescent="0.2">
      <c r="A82" s="258">
        <v>83</v>
      </c>
      <c r="B82" s="63" t="s">
        <v>622</v>
      </c>
      <c r="C82" s="64" t="s">
        <v>181</v>
      </c>
      <c r="D82" s="171" t="s">
        <v>82</v>
      </c>
      <c r="E82" s="63" t="s">
        <v>623</v>
      </c>
      <c r="F82" s="63">
        <v>536</v>
      </c>
      <c r="G82" s="63" t="s">
        <v>622</v>
      </c>
      <c r="H82" s="65" t="s">
        <v>624</v>
      </c>
      <c r="I82" s="66" t="s">
        <v>625</v>
      </c>
      <c r="J82" s="65" t="s">
        <v>626</v>
      </c>
      <c r="K82" s="63" t="s">
        <v>627</v>
      </c>
      <c r="L82" s="65" t="s">
        <v>627</v>
      </c>
      <c r="M82" s="63" t="s">
        <v>627</v>
      </c>
      <c r="N82" s="67" t="s">
        <v>541</v>
      </c>
      <c r="P82" s="66" t="s">
        <v>628</v>
      </c>
      <c r="Q82" s="68" t="s">
        <v>629</v>
      </c>
      <c r="R82" s="64" t="s">
        <v>181</v>
      </c>
      <c r="S82" s="72">
        <v>12</v>
      </c>
      <c r="T82" s="64">
        <f t="shared" si="10"/>
        <v>1</v>
      </c>
      <c r="U82" s="64" t="str">
        <f t="shared" si="7"/>
        <v>HBL-MIR-536</v>
      </c>
      <c r="V82" s="69" t="s">
        <v>90</v>
      </c>
      <c r="W82" s="63">
        <v>5361</v>
      </c>
      <c r="X82" s="64" t="str">
        <f t="shared" si="11"/>
        <v>HBL-MIR-536-0316-1-1</v>
      </c>
      <c r="Y82" s="70" t="s">
        <v>91</v>
      </c>
      <c r="Z82" s="64" t="s">
        <v>92</v>
      </c>
      <c r="AA82" s="64" t="s">
        <v>92</v>
      </c>
      <c r="AB82" s="64" t="s">
        <v>92</v>
      </c>
      <c r="AC82" s="64" t="s">
        <v>630</v>
      </c>
      <c r="AD82" s="64" t="s">
        <v>94</v>
      </c>
      <c r="AE82" s="64" t="s">
        <v>631</v>
      </c>
      <c r="AF82" s="70" t="s">
        <v>632</v>
      </c>
      <c r="AG82" s="64" t="s">
        <v>97</v>
      </c>
      <c r="AH82" s="64" t="s">
        <v>92</v>
      </c>
      <c r="AI82" s="64" t="s">
        <v>92</v>
      </c>
      <c r="AJ82" s="73">
        <v>42554</v>
      </c>
      <c r="AK82" s="64">
        <v>1</v>
      </c>
      <c r="AL82" s="64">
        <v>1</v>
      </c>
      <c r="AM82" s="64" t="s">
        <v>92</v>
      </c>
      <c r="AN82" s="64" t="s">
        <v>92</v>
      </c>
      <c r="AO82" s="87" t="s">
        <v>99</v>
      </c>
      <c r="AP82" s="99" t="s">
        <v>100</v>
      </c>
    </row>
    <row r="83" spans="1:42" s="64" customFormat="1" ht="26.1" customHeight="1" x14ac:dyDescent="0.2">
      <c r="A83" s="258">
        <v>84</v>
      </c>
      <c r="B83" s="63" t="s">
        <v>622</v>
      </c>
      <c r="C83" s="64" t="s">
        <v>181</v>
      </c>
      <c r="D83" s="171" t="s">
        <v>82</v>
      </c>
      <c r="E83" s="63" t="s">
        <v>623</v>
      </c>
      <c r="F83" s="63">
        <v>649</v>
      </c>
      <c r="G83" s="63" t="s">
        <v>622</v>
      </c>
      <c r="H83" s="65" t="s">
        <v>633</v>
      </c>
      <c r="I83" s="66" t="s">
        <v>634</v>
      </c>
      <c r="J83" s="65" t="s">
        <v>635</v>
      </c>
      <c r="K83" s="63" t="s">
        <v>633</v>
      </c>
      <c r="L83" s="65" t="s">
        <v>636</v>
      </c>
      <c r="M83" s="63" t="s">
        <v>636</v>
      </c>
      <c r="N83" s="67" t="s">
        <v>541</v>
      </c>
      <c r="P83" s="66" t="s">
        <v>628</v>
      </c>
      <c r="Q83" s="68" t="s">
        <v>629</v>
      </c>
      <c r="R83" s="64" t="s">
        <v>181</v>
      </c>
      <c r="S83" s="72">
        <v>7</v>
      </c>
      <c r="T83" s="64">
        <f t="shared" si="10"/>
        <v>1</v>
      </c>
      <c r="U83" s="64" t="str">
        <f t="shared" si="7"/>
        <v>HBL-MIR-649</v>
      </c>
      <c r="V83" s="69" t="s">
        <v>90</v>
      </c>
      <c r="W83" s="63">
        <v>6491</v>
      </c>
      <c r="X83" s="64" t="str">
        <f t="shared" si="11"/>
        <v>HBL-MIR-649-0316-1-1</v>
      </c>
      <c r="Y83" s="70" t="s">
        <v>91</v>
      </c>
      <c r="Z83" s="64" t="s">
        <v>92</v>
      </c>
      <c r="AA83" s="64" t="s">
        <v>92</v>
      </c>
      <c r="AB83" s="64" t="s">
        <v>92</v>
      </c>
      <c r="AC83" s="64" t="s">
        <v>637</v>
      </c>
      <c r="AD83" s="64" t="s">
        <v>94</v>
      </c>
      <c r="AE83" s="64" t="s">
        <v>638</v>
      </c>
      <c r="AF83" s="70" t="s">
        <v>639</v>
      </c>
      <c r="AG83" s="64" t="s">
        <v>97</v>
      </c>
      <c r="AH83" s="64" t="s">
        <v>92</v>
      </c>
      <c r="AI83" s="64" t="s">
        <v>92</v>
      </c>
      <c r="AJ83" s="73">
        <v>42554</v>
      </c>
      <c r="AK83" s="64">
        <v>1</v>
      </c>
      <c r="AL83" s="64">
        <v>1</v>
      </c>
      <c r="AM83" s="64" t="s">
        <v>92</v>
      </c>
      <c r="AN83" s="64" t="s">
        <v>92</v>
      </c>
      <c r="AO83" s="87" t="s">
        <v>99</v>
      </c>
      <c r="AP83" s="99" t="s">
        <v>100</v>
      </c>
    </row>
    <row r="84" spans="1:42" s="64" customFormat="1" ht="26.1" customHeight="1" x14ac:dyDescent="0.2">
      <c r="A84" s="258">
        <v>85</v>
      </c>
      <c r="B84" s="63" t="s">
        <v>622</v>
      </c>
      <c r="C84" s="64" t="s">
        <v>181</v>
      </c>
      <c r="D84" s="171" t="s">
        <v>82</v>
      </c>
      <c r="E84" s="63" t="s">
        <v>623</v>
      </c>
      <c r="F84" s="63">
        <v>1159</v>
      </c>
      <c r="G84" s="63" t="s">
        <v>622</v>
      </c>
      <c r="H84" s="65" t="s">
        <v>640</v>
      </c>
      <c r="I84" s="66" t="s">
        <v>641</v>
      </c>
      <c r="J84" s="65" t="s">
        <v>642</v>
      </c>
      <c r="K84" s="63" t="s">
        <v>643</v>
      </c>
      <c r="L84" s="65" t="s">
        <v>643</v>
      </c>
      <c r="M84" s="63" t="s">
        <v>643</v>
      </c>
      <c r="N84" s="67" t="s">
        <v>541</v>
      </c>
      <c r="P84" s="66" t="s">
        <v>628</v>
      </c>
      <c r="Q84" s="68" t="s">
        <v>629</v>
      </c>
      <c r="R84" s="64" t="s">
        <v>181</v>
      </c>
      <c r="S84" s="72">
        <v>9</v>
      </c>
      <c r="T84" s="64">
        <f t="shared" si="10"/>
        <v>1</v>
      </c>
      <c r="U84" s="64" t="str">
        <f t="shared" si="7"/>
        <v>HBL-MIR-1159</v>
      </c>
      <c r="V84" s="69" t="s">
        <v>90</v>
      </c>
      <c r="W84" s="63">
        <v>11591</v>
      </c>
      <c r="X84" s="64" t="str">
        <f t="shared" si="11"/>
        <v>HBL-MIR-1159-0316-1-1</v>
      </c>
      <c r="Y84" s="70" t="s">
        <v>91</v>
      </c>
      <c r="Z84" s="64" t="s">
        <v>92</v>
      </c>
      <c r="AA84" s="64" t="s">
        <v>92</v>
      </c>
      <c r="AB84" s="64" t="s">
        <v>92</v>
      </c>
      <c r="AC84" s="64" t="s">
        <v>644</v>
      </c>
      <c r="AD84" s="64" t="s">
        <v>94</v>
      </c>
      <c r="AE84" s="64" t="s">
        <v>645</v>
      </c>
      <c r="AF84" s="70" t="s">
        <v>646</v>
      </c>
      <c r="AG84" s="64" t="s">
        <v>97</v>
      </c>
      <c r="AH84" s="64" t="s">
        <v>92</v>
      </c>
      <c r="AI84" s="64" t="s">
        <v>92</v>
      </c>
      <c r="AJ84" s="73">
        <v>42554</v>
      </c>
      <c r="AK84" s="64">
        <v>1</v>
      </c>
      <c r="AL84" s="64">
        <v>1</v>
      </c>
      <c r="AM84" s="64" t="s">
        <v>92</v>
      </c>
      <c r="AN84" s="64" t="s">
        <v>92</v>
      </c>
      <c r="AO84" s="87" t="s">
        <v>99</v>
      </c>
      <c r="AP84" s="99" t="s">
        <v>100</v>
      </c>
    </row>
    <row r="85" spans="1:42" s="64" customFormat="1" ht="26.1" customHeight="1" x14ac:dyDescent="0.2">
      <c r="A85" s="258">
        <v>86</v>
      </c>
      <c r="B85" s="63" t="s">
        <v>622</v>
      </c>
      <c r="C85" s="64" t="s">
        <v>181</v>
      </c>
      <c r="D85" s="171" t="s">
        <v>82</v>
      </c>
      <c r="E85" s="63" t="s">
        <v>623</v>
      </c>
      <c r="F85" s="63">
        <v>3725</v>
      </c>
      <c r="G85" s="63" t="s">
        <v>622</v>
      </c>
      <c r="H85" s="65" t="s">
        <v>647</v>
      </c>
      <c r="I85" s="66" t="s">
        <v>648</v>
      </c>
      <c r="J85" s="65" t="s">
        <v>649</v>
      </c>
      <c r="K85" s="63" t="s">
        <v>636</v>
      </c>
      <c r="L85" s="65" t="s">
        <v>636</v>
      </c>
      <c r="M85" s="63" t="s">
        <v>636</v>
      </c>
      <c r="N85" s="67" t="s">
        <v>541</v>
      </c>
      <c r="P85" s="66" t="s">
        <v>628</v>
      </c>
      <c r="Q85" s="68" t="s">
        <v>629</v>
      </c>
      <c r="R85" s="64" t="s">
        <v>181</v>
      </c>
      <c r="S85" s="72">
        <v>15</v>
      </c>
      <c r="T85" s="64">
        <f t="shared" si="10"/>
        <v>1</v>
      </c>
      <c r="U85" s="64" t="str">
        <f t="shared" si="7"/>
        <v>HBL-MIR-3725</v>
      </c>
      <c r="V85" s="69" t="s">
        <v>90</v>
      </c>
      <c r="W85" s="63">
        <v>37251</v>
      </c>
      <c r="X85" s="64" t="str">
        <f t="shared" si="11"/>
        <v>HBL-MIR-3725-0316-1-1</v>
      </c>
      <c r="Y85" s="70" t="s">
        <v>91</v>
      </c>
      <c r="Z85" s="64" t="s">
        <v>92</v>
      </c>
      <c r="AA85" s="64" t="s">
        <v>92</v>
      </c>
      <c r="AB85" s="64" t="s">
        <v>92</v>
      </c>
      <c r="AC85" s="64" t="s">
        <v>650</v>
      </c>
      <c r="AD85" s="64" t="s">
        <v>94</v>
      </c>
      <c r="AE85" s="64" t="s">
        <v>651</v>
      </c>
      <c r="AF85" s="70" t="s">
        <v>652</v>
      </c>
      <c r="AG85" s="64" t="s">
        <v>97</v>
      </c>
      <c r="AH85" s="64" t="s">
        <v>92</v>
      </c>
      <c r="AI85" s="64" t="s">
        <v>92</v>
      </c>
      <c r="AJ85" s="73">
        <v>42554</v>
      </c>
      <c r="AK85" s="64">
        <v>1</v>
      </c>
      <c r="AL85" s="64">
        <v>1</v>
      </c>
      <c r="AM85" s="64" t="s">
        <v>92</v>
      </c>
      <c r="AN85" s="64" t="s">
        <v>92</v>
      </c>
      <c r="AO85" s="87" t="s">
        <v>99</v>
      </c>
      <c r="AP85" s="99" t="s">
        <v>100</v>
      </c>
    </row>
    <row r="86" spans="1:42" s="61" customFormat="1" ht="26.1" customHeight="1" x14ac:dyDescent="0.2">
      <c r="A86" s="258">
        <v>87</v>
      </c>
      <c r="B86" s="335" t="s">
        <v>653</v>
      </c>
      <c r="C86" s="335" t="s">
        <v>181</v>
      </c>
      <c r="D86" s="171" t="s">
        <v>82</v>
      </c>
      <c r="E86" s="335" t="s">
        <v>654</v>
      </c>
      <c r="F86" s="335">
        <v>107</v>
      </c>
      <c r="G86" s="335" t="s">
        <v>653</v>
      </c>
      <c r="H86" s="336" t="s">
        <v>655</v>
      </c>
      <c r="I86" s="334" t="s">
        <v>656</v>
      </c>
      <c r="J86" s="336" t="s">
        <v>86</v>
      </c>
      <c r="K86" s="335" t="s">
        <v>86</v>
      </c>
      <c r="L86" s="336" t="s">
        <v>181</v>
      </c>
      <c r="M86" s="335" t="s">
        <v>86</v>
      </c>
      <c r="N86" s="343" t="s">
        <v>87</v>
      </c>
      <c r="O86" s="335" t="s">
        <v>86</v>
      </c>
      <c r="P86" s="334" t="s">
        <v>657</v>
      </c>
      <c r="Q86" s="335" t="s">
        <v>658</v>
      </c>
      <c r="R86" s="335" t="s">
        <v>181</v>
      </c>
      <c r="S86" s="335">
        <v>13</v>
      </c>
      <c r="T86" s="335">
        <f>IF(S86&gt;30,2,IF(S86&gt;50,3,IF(S86&gt;80,4,1)))</f>
        <v>1</v>
      </c>
      <c r="U86" s="335" t="str">
        <f t="shared" si="7"/>
        <v>HBL-ISB-107</v>
      </c>
      <c r="V86" s="58" t="s">
        <v>90</v>
      </c>
      <c r="W86" s="335">
        <v>1071</v>
      </c>
      <c r="X86" s="334" t="str">
        <f t="shared" si="11"/>
        <v>HBL-ISB-107-0416-1-1</v>
      </c>
      <c r="Y86" s="98" t="s">
        <v>195</v>
      </c>
      <c r="Z86" s="99" t="s">
        <v>92</v>
      </c>
      <c r="AA86" s="99" t="s">
        <v>92</v>
      </c>
      <c r="AB86" s="99" t="s">
        <v>92</v>
      </c>
      <c r="AC86" s="335" t="s">
        <v>659</v>
      </c>
      <c r="AD86" s="335" t="s">
        <v>94</v>
      </c>
      <c r="AE86" s="335" t="s">
        <v>660</v>
      </c>
      <c r="AF86" s="98" t="s">
        <v>661</v>
      </c>
      <c r="AG86" s="335" t="s">
        <v>97</v>
      </c>
      <c r="AH86" s="99" t="s">
        <v>92</v>
      </c>
      <c r="AI86" s="99" t="s">
        <v>92</v>
      </c>
      <c r="AJ86" s="100" t="s">
        <v>662</v>
      </c>
      <c r="AK86" s="335">
        <v>1</v>
      </c>
      <c r="AL86" s="335">
        <v>1</v>
      </c>
      <c r="AM86" s="99" t="s">
        <v>129</v>
      </c>
      <c r="AN86" s="99" t="s">
        <v>92</v>
      </c>
      <c r="AO86" s="332" t="s">
        <v>99</v>
      </c>
      <c r="AP86" s="99" t="s">
        <v>100</v>
      </c>
    </row>
    <row r="87" spans="1:42" s="61" customFormat="1" ht="26.1" customHeight="1" x14ac:dyDescent="0.2">
      <c r="A87" s="258">
        <v>88</v>
      </c>
      <c r="B87" s="335" t="s">
        <v>653</v>
      </c>
      <c r="C87" s="335" t="s">
        <v>181</v>
      </c>
      <c r="D87" s="171" t="s">
        <v>82</v>
      </c>
      <c r="E87" s="335" t="s">
        <v>654</v>
      </c>
      <c r="F87" s="335">
        <v>663</v>
      </c>
      <c r="G87" s="335" t="s">
        <v>653</v>
      </c>
      <c r="H87" s="336" t="s">
        <v>663</v>
      </c>
      <c r="I87" s="334" t="s">
        <v>664</v>
      </c>
      <c r="J87" s="336" t="s">
        <v>86</v>
      </c>
      <c r="K87" s="335" t="s">
        <v>86</v>
      </c>
      <c r="L87" s="336" t="s">
        <v>181</v>
      </c>
      <c r="M87" s="335" t="s">
        <v>86</v>
      </c>
      <c r="N87" s="343" t="s">
        <v>87</v>
      </c>
      <c r="O87" s="335" t="s">
        <v>86</v>
      </c>
      <c r="P87" s="334" t="s">
        <v>657</v>
      </c>
      <c r="Q87" s="335" t="s">
        <v>658</v>
      </c>
      <c r="R87" s="335" t="s">
        <v>181</v>
      </c>
      <c r="S87" s="335">
        <v>13</v>
      </c>
      <c r="T87" s="335">
        <f>IF(S87&gt;30,2,IF(S87&gt;50,3,IF(S87&gt;80,4,1)))</f>
        <v>1</v>
      </c>
      <c r="U87" s="335" t="str">
        <f t="shared" si="7"/>
        <v>HBL-ISB-663</v>
      </c>
      <c r="V87" s="58" t="s">
        <v>90</v>
      </c>
      <c r="W87" s="335">
        <v>6631</v>
      </c>
      <c r="X87" s="334" t="str">
        <f t="shared" si="11"/>
        <v>HBL-ISB-663-0316-1-1</v>
      </c>
      <c r="Y87" s="58" t="s">
        <v>91</v>
      </c>
      <c r="Z87" s="335" t="s">
        <v>92</v>
      </c>
      <c r="AA87" s="335" t="s">
        <v>92</v>
      </c>
      <c r="AB87" s="335" t="s">
        <v>92</v>
      </c>
      <c r="AC87" s="335" t="s">
        <v>665</v>
      </c>
      <c r="AD87" s="335" t="s">
        <v>94</v>
      </c>
      <c r="AE87" s="335" t="s">
        <v>666</v>
      </c>
      <c r="AF87" s="58" t="s">
        <v>667</v>
      </c>
      <c r="AG87" s="335" t="s">
        <v>97</v>
      </c>
      <c r="AH87" s="335" t="s">
        <v>92</v>
      </c>
      <c r="AI87" s="335" t="s">
        <v>92</v>
      </c>
      <c r="AJ87" s="59">
        <v>42432</v>
      </c>
      <c r="AK87" s="335">
        <v>1</v>
      </c>
      <c r="AL87" s="335">
        <v>1</v>
      </c>
      <c r="AM87" s="335" t="s">
        <v>92</v>
      </c>
      <c r="AN87" s="335" t="s">
        <v>239</v>
      </c>
      <c r="AO87" s="332" t="s">
        <v>99</v>
      </c>
      <c r="AP87" s="99" t="s">
        <v>100</v>
      </c>
    </row>
    <row r="88" spans="1:42" s="61" customFormat="1" ht="26.1" customHeight="1" x14ac:dyDescent="0.2">
      <c r="A88" s="258">
        <v>89</v>
      </c>
      <c r="B88" s="335" t="s">
        <v>653</v>
      </c>
      <c r="C88" s="335" t="s">
        <v>181</v>
      </c>
      <c r="D88" s="171" t="s">
        <v>82</v>
      </c>
      <c r="E88" s="335" t="s">
        <v>654</v>
      </c>
      <c r="F88" s="335">
        <v>814</v>
      </c>
      <c r="G88" s="335" t="s">
        <v>653</v>
      </c>
      <c r="H88" s="336" t="s">
        <v>668</v>
      </c>
      <c r="I88" s="334" t="s">
        <v>669</v>
      </c>
      <c r="J88" s="336" t="s">
        <v>86</v>
      </c>
      <c r="K88" s="335" t="s">
        <v>86</v>
      </c>
      <c r="L88" s="336" t="s">
        <v>181</v>
      </c>
      <c r="M88" s="335" t="s">
        <v>86</v>
      </c>
      <c r="N88" s="343" t="s">
        <v>87</v>
      </c>
      <c r="O88" s="335" t="s">
        <v>86</v>
      </c>
      <c r="P88" s="334" t="s">
        <v>657</v>
      </c>
      <c r="Q88" s="335" t="s">
        <v>658</v>
      </c>
      <c r="R88" s="335" t="s">
        <v>181</v>
      </c>
      <c r="S88" s="335">
        <v>16</v>
      </c>
      <c r="T88" s="335">
        <f>IF(S88&gt;30,2,IF(S88&gt;50,3,IF(S88&gt;80,4,1)))</f>
        <v>1</v>
      </c>
      <c r="U88" s="335" t="str">
        <f t="shared" si="7"/>
        <v>HBL-ISB-814</v>
      </c>
      <c r="V88" s="58" t="s">
        <v>90</v>
      </c>
      <c r="W88" s="335">
        <v>8141</v>
      </c>
      <c r="X88" s="334" t="str">
        <f t="shared" si="11"/>
        <v>HBL-ISB-814-0316-1-1</v>
      </c>
      <c r="Y88" s="58" t="s">
        <v>91</v>
      </c>
      <c r="Z88" s="335" t="s">
        <v>92</v>
      </c>
      <c r="AA88" s="335" t="s">
        <v>92</v>
      </c>
      <c r="AB88" s="335" t="s">
        <v>92</v>
      </c>
      <c r="AC88" s="335" t="s">
        <v>670</v>
      </c>
      <c r="AD88" s="335" t="s">
        <v>94</v>
      </c>
      <c r="AE88" s="335" t="s">
        <v>671</v>
      </c>
      <c r="AF88" s="58" t="s">
        <v>672</v>
      </c>
      <c r="AG88" s="335" t="s">
        <v>97</v>
      </c>
      <c r="AH88" s="335" t="s">
        <v>92</v>
      </c>
      <c r="AI88" s="335" t="s">
        <v>92</v>
      </c>
      <c r="AJ88" s="59">
        <v>42403</v>
      </c>
      <c r="AK88" s="335">
        <v>1</v>
      </c>
      <c r="AL88" s="335">
        <v>1</v>
      </c>
      <c r="AM88" s="335" t="s">
        <v>92</v>
      </c>
      <c r="AN88" s="335" t="s">
        <v>239</v>
      </c>
      <c r="AO88" s="332" t="s">
        <v>99</v>
      </c>
      <c r="AP88" s="99" t="s">
        <v>100</v>
      </c>
    </row>
    <row r="89" spans="1:42" s="61" customFormat="1" ht="26.1" customHeight="1" x14ac:dyDescent="0.2">
      <c r="A89" s="258">
        <v>90</v>
      </c>
      <c r="B89" s="399" t="s">
        <v>653</v>
      </c>
      <c r="C89" s="335" t="s">
        <v>181</v>
      </c>
      <c r="D89" s="171" t="s">
        <v>82</v>
      </c>
      <c r="E89" s="335" t="s">
        <v>654</v>
      </c>
      <c r="F89" s="335">
        <v>3747</v>
      </c>
      <c r="G89" s="399" t="s">
        <v>653</v>
      </c>
      <c r="H89" s="407" t="s">
        <v>673</v>
      </c>
      <c r="I89" s="405" t="s">
        <v>674</v>
      </c>
      <c r="J89" s="336" t="s">
        <v>86</v>
      </c>
      <c r="K89" s="335" t="s">
        <v>86</v>
      </c>
      <c r="L89" s="336" t="s">
        <v>181</v>
      </c>
      <c r="M89" s="335" t="s">
        <v>86</v>
      </c>
      <c r="N89" s="343" t="s">
        <v>87</v>
      </c>
      <c r="O89" s="335" t="s">
        <v>86</v>
      </c>
      <c r="P89" s="334" t="s">
        <v>657</v>
      </c>
      <c r="Q89" s="335" t="s">
        <v>658</v>
      </c>
      <c r="R89" s="335" t="s">
        <v>181</v>
      </c>
      <c r="S89" s="335" t="s">
        <v>675</v>
      </c>
      <c r="T89" s="406">
        <v>4</v>
      </c>
      <c r="U89" s="335" t="str">
        <f t="shared" si="7"/>
        <v>HBL-ISB-3747</v>
      </c>
      <c r="V89" s="58" t="s">
        <v>676</v>
      </c>
      <c r="W89" s="335">
        <v>500001</v>
      </c>
      <c r="X89" s="334" t="str">
        <f t="shared" si="11"/>
        <v>HBL-ISB-3747-0316-1-4</v>
      </c>
      <c r="Y89" s="58" t="s">
        <v>91</v>
      </c>
      <c r="Z89" s="335" t="s">
        <v>92</v>
      </c>
      <c r="AA89" s="335" t="s">
        <v>92</v>
      </c>
      <c r="AB89" s="335" t="s">
        <v>92</v>
      </c>
      <c r="AC89" s="335" t="s">
        <v>677</v>
      </c>
      <c r="AD89" s="335" t="s">
        <v>94</v>
      </c>
      <c r="AE89" s="335" t="s">
        <v>678</v>
      </c>
      <c r="AF89" s="58" t="s">
        <v>679</v>
      </c>
      <c r="AG89" s="335" t="s">
        <v>97</v>
      </c>
      <c r="AH89" s="335" t="s">
        <v>92</v>
      </c>
      <c r="AI89" s="335" t="s">
        <v>92</v>
      </c>
      <c r="AJ89" s="59">
        <v>42432</v>
      </c>
      <c r="AK89" s="335">
        <v>1</v>
      </c>
      <c r="AL89" s="335">
        <v>1</v>
      </c>
      <c r="AM89" s="335" t="s">
        <v>92</v>
      </c>
      <c r="AN89" s="335" t="s">
        <v>239</v>
      </c>
      <c r="AO89" s="332" t="s">
        <v>99</v>
      </c>
      <c r="AP89" s="99" t="s">
        <v>100</v>
      </c>
    </row>
    <row r="90" spans="1:42" s="61" customFormat="1" ht="26.1" customHeight="1" x14ac:dyDescent="0.2">
      <c r="A90" s="258">
        <v>91</v>
      </c>
      <c r="B90" s="400"/>
      <c r="C90" s="335" t="s">
        <v>181</v>
      </c>
      <c r="D90" s="171" t="s">
        <v>82</v>
      </c>
      <c r="E90" s="335" t="s">
        <v>654</v>
      </c>
      <c r="F90" s="335">
        <v>50000</v>
      </c>
      <c r="G90" s="400"/>
      <c r="H90" s="407"/>
      <c r="I90" s="405"/>
      <c r="J90" s="336" t="s">
        <v>86</v>
      </c>
      <c r="K90" s="335" t="s">
        <v>86</v>
      </c>
      <c r="L90" s="336" t="s">
        <v>181</v>
      </c>
      <c r="M90" s="335" t="s">
        <v>86</v>
      </c>
      <c r="N90" s="343" t="s">
        <v>87</v>
      </c>
      <c r="O90" s="335" t="s">
        <v>86</v>
      </c>
      <c r="P90" s="334"/>
      <c r="Q90" s="335"/>
      <c r="R90" s="335" t="s">
        <v>181</v>
      </c>
      <c r="S90" s="335"/>
      <c r="T90" s="406"/>
      <c r="U90" s="335" t="str">
        <f t="shared" si="7"/>
        <v>HBL-ISB-50000</v>
      </c>
      <c r="V90" s="58" t="s">
        <v>680</v>
      </c>
      <c r="W90" s="335">
        <v>500002</v>
      </c>
      <c r="X90" s="334" t="str">
        <f t="shared" si="11"/>
        <v>HBL-ISB-50000-0316-2-4</v>
      </c>
      <c r="Y90" s="58" t="s">
        <v>91</v>
      </c>
      <c r="Z90" s="335" t="s">
        <v>92</v>
      </c>
      <c r="AA90" s="335" t="s">
        <v>92</v>
      </c>
      <c r="AB90" s="335" t="s">
        <v>92</v>
      </c>
      <c r="AC90" s="335" t="s">
        <v>681</v>
      </c>
      <c r="AD90" s="335" t="s">
        <v>94</v>
      </c>
      <c r="AE90" s="335" t="s">
        <v>678</v>
      </c>
      <c r="AF90" s="58" t="s">
        <v>682</v>
      </c>
      <c r="AG90" s="335" t="s">
        <v>97</v>
      </c>
      <c r="AH90" s="335" t="s">
        <v>92</v>
      </c>
      <c r="AI90" s="335" t="s">
        <v>92</v>
      </c>
      <c r="AJ90" s="59">
        <v>42432</v>
      </c>
      <c r="AK90" s="335">
        <v>1</v>
      </c>
      <c r="AL90" s="335">
        <v>1</v>
      </c>
      <c r="AM90" s="335" t="s">
        <v>92</v>
      </c>
      <c r="AN90" s="335" t="s">
        <v>239</v>
      </c>
      <c r="AO90" s="332" t="s">
        <v>99</v>
      </c>
      <c r="AP90" s="99" t="s">
        <v>100</v>
      </c>
    </row>
    <row r="91" spans="1:42" s="61" customFormat="1" ht="26.1" customHeight="1" x14ac:dyDescent="0.2">
      <c r="A91" s="258">
        <v>92</v>
      </c>
      <c r="B91" s="400"/>
      <c r="C91" s="335" t="s">
        <v>181</v>
      </c>
      <c r="D91" s="171" t="s">
        <v>82</v>
      </c>
      <c r="E91" s="335" t="s">
        <v>654</v>
      </c>
      <c r="F91" s="335">
        <v>50000</v>
      </c>
      <c r="G91" s="400"/>
      <c r="H91" s="407"/>
      <c r="I91" s="405"/>
      <c r="J91" s="336" t="s">
        <v>86</v>
      </c>
      <c r="K91" s="335" t="s">
        <v>86</v>
      </c>
      <c r="L91" s="336" t="s">
        <v>181</v>
      </c>
      <c r="M91" s="335" t="s">
        <v>86</v>
      </c>
      <c r="N91" s="343" t="s">
        <v>87</v>
      </c>
      <c r="O91" s="335" t="s">
        <v>86</v>
      </c>
      <c r="P91" s="334"/>
      <c r="Q91" s="335"/>
      <c r="R91" s="335" t="s">
        <v>181</v>
      </c>
      <c r="S91" s="335"/>
      <c r="T91" s="406"/>
      <c r="U91" s="335" t="str">
        <f t="shared" si="7"/>
        <v>HBL-ISB-50000</v>
      </c>
      <c r="V91" s="58" t="s">
        <v>683</v>
      </c>
      <c r="W91" s="335">
        <v>500003</v>
      </c>
      <c r="X91" s="334" t="str">
        <f t="shared" si="11"/>
        <v>HBL-ISB-50000-0316-3-4</v>
      </c>
      <c r="Y91" s="58" t="s">
        <v>91</v>
      </c>
      <c r="Z91" s="335" t="s">
        <v>92</v>
      </c>
      <c r="AA91" s="335" t="s">
        <v>92</v>
      </c>
      <c r="AB91" s="335" t="s">
        <v>92</v>
      </c>
      <c r="AC91" s="335" t="s">
        <v>684</v>
      </c>
      <c r="AD91" s="335" t="s">
        <v>94</v>
      </c>
      <c r="AE91" s="335" t="s">
        <v>678</v>
      </c>
      <c r="AF91" s="58" t="s">
        <v>685</v>
      </c>
      <c r="AG91" s="335" t="s">
        <v>97</v>
      </c>
      <c r="AH91" s="335" t="s">
        <v>92</v>
      </c>
      <c r="AI91" s="335" t="s">
        <v>92</v>
      </c>
      <c r="AJ91" s="59">
        <v>42432</v>
      </c>
      <c r="AK91" s="335">
        <v>1</v>
      </c>
      <c r="AL91" s="335">
        <v>1</v>
      </c>
      <c r="AM91" s="335" t="s">
        <v>92</v>
      </c>
      <c r="AN91" s="335" t="s">
        <v>239</v>
      </c>
      <c r="AO91" s="332" t="s">
        <v>99</v>
      </c>
      <c r="AP91" s="99" t="s">
        <v>100</v>
      </c>
    </row>
    <row r="92" spans="1:42" s="61" customFormat="1" ht="26.1" customHeight="1" x14ac:dyDescent="0.2">
      <c r="A92" s="258">
        <v>93</v>
      </c>
      <c r="B92" s="401"/>
      <c r="C92" s="335" t="s">
        <v>181</v>
      </c>
      <c r="D92" s="171" t="s">
        <v>82</v>
      </c>
      <c r="E92" s="335" t="s">
        <v>654</v>
      </c>
      <c r="F92" s="335">
        <v>50000</v>
      </c>
      <c r="G92" s="401"/>
      <c r="H92" s="407"/>
      <c r="I92" s="405"/>
      <c r="J92" s="336" t="s">
        <v>86</v>
      </c>
      <c r="K92" s="335" t="s">
        <v>86</v>
      </c>
      <c r="L92" s="336" t="s">
        <v>181</v>
      </c>
      <c r="M92" s="335" t="s">
        <v>86</v>
      </c>
      <c r="N92" s="343" t="s">
        <v>87</v>
      </c>
      <c r="O92" s="335" t="s">
        <v>86</v>
      </c>
      <c r="P92" s="334"/>
      <c r="Q92" s="335"/>
      <c r="R92" s="335" t="s">
        <v>181</v>
      </c>
      <c r="S92" s="335"/>
      <c r="T92" s="406"/>
      <c r="U92" s="335" t="str">
        <f t="shared" si="7"/>
        <v>HBL-ISB-50000</v>
      </c>
      <c r="V92" s="58" t="s">
        <v>686</v>
      </c>
      <c r="W92" s="335">
        <v>500004</v>
      </c>
      <c r="X92" s="334" t="str">
        <f t="shared" si="11"/>
        <v>HBL-ISB-50000-0316-4-4</v>
      </c>
      <c r="Y92" s="58" t="s">
        <v>91</v>
      </c>
      <c r="Z92" s="335" t="s">
        <v>92</v>
      </c>
      <c r="AA92" s="335" t="s">
        <v>92</v>
      </c>
      <c r="AB92" s="335" t="s">
        <v>92</v>
      </c>
      <c r="AC92" s="335" t="s">
        <v>687</v>
      </c>
      <c r="AD92" s="335" t="s">
        <v>94</v>
      </c>
      <c r="AE92" s="335" t="s">
        <v>688</v>
      </c>
      <c r="AF92" s="58" t="s">
        <v>689</v>
      </c>
      <c r="AG92" s="335" t="s">
        <v>97</v>
      </c>
      <c r="AH92" s="335" t="s">
        <v>92</v>
      </c>
      <c r="AI92" s="335" t="s">
        <v>92</v>
      </c>
      <c r="AJ92" s="59">
        <v>42554</v>
      </c>
      <c r="AK92" s="335">
        <v>1</v>
      </c>
      <c r="AL92" s="335">
        <v>1</v>
      </c>
      <c r="AM92" s="335" t="s">
        <v>92</v>
      </c>
      <c r="AN92" s="335" t="s">
        <v>239</v>
      </c>
      <c r="AO92" s="332" t="s">
        <v>99</v>
      </c>
      <c r="AP92" s="99" t="s">
        <v>100</v>
      </c>
    </row>
    <row r="93" spans="1:42" s="61" customFormat="1" ht="26.1" customHeight="1" x14ac:dyDescent="0.2">
      <c r="A93" s="258">
        <v>94</v>
      </c>
      <c r="B93" s="58" t="s">
        <v>653</v>
      </c>
      <c r="C93" s="335" t="s">
        <v>181</v>
      </c>
      <c r="D93" s="171" t="s">
        <v>82</v>
      </c>
      <c r="E93" s="335" t="s">
        <v>654</v>
      </c>
      <c r="F93" s="335">
        <v>602</v>
      </c>
      <c r="G93" s="58" t="s">
        <v>653</v>
      </c>
      <c r="H93" s="334" t="s">
        <v>690</v>
      </c>
      <c r="I93" s="336" t="s">
        <v>691</v>
      </c>
      <c r="J93" s="335" t="s">
        <v>86</v>
      </c>
      <c r="K93" s="336" t="s">
        <v>86</v>
      </c>
      <c r="L93" s="336" t="s">
        <v>181</v>
      </c>
      <c r="M93" s="343" t="s">
        <v>86</v>
      </c>
      <c r="N93" s="335" t="s">
        <v>87</v>
      </c>
      <c r="O93" s="335" t="s">
        <v>86</v>
      </c>
      <c r="P93" s="334" t="s">
        <v>692</v>
      </c>
      <c r="Q93" s="335" t="s">
        <v>693</v>
      </c>
      <c r="R93" s="335" t="s">
        <v>181</v>
      </c>
      <c r="S93" s="335">
        <v>35</v>
      </c>
      <c r="T93" s="335">
        <v>1</v>
      </c>
      <c r="U93" s="335" t="str">
        <f t="shared" si="7"/>
        <v>HBL-ISB-602</v>
      </c>
      <c r="V93" s="58" t="s">
        <v>90</v>
      </c>
      <c r="W93" s="335">
        <v>6021</v>
      </c>
      <c r="X93" s="334" t="str">
        <f t="shared" si="11"/>
        <v>HBL-ISB-602-0316-1-1</v>
      </c>
      <c r="Y93" s="58" t="s">
        <v>91</v>
      </c>
      <c r="Z93" s="335" t="s">
        <v>92</v>
      </c>
      <c r="AA93" s="335" t="s">
        <v>92</v>
      </c>
      <c r="AB93" s="335" t="s">
        <v>92</v>
      </c>
      <c r="AC93" s="335" t="s">
        <v>694</v>
      </c>
      <c r="AD93" s="335" t="s">
        <v>94</v>
      </c>
      <c r="AE93" s="335" t="s">
        <v>695</v>
      </c>
      <c r="AF93" s="58" t="s">
        <v>696</v>
      </c>
      <c r="AG93" s="335" t="s">
        <v>97</v>
      </c>
      <c r="AH93" s="335" t="s">
        <v>92</v>
      </c>
      <c r="AI93" s="335" t="s">
        <v>92</v>
      </c>
      <c r="AJ93" s="59">
        <v>42403</v>
      </c>
      <c r="AK93" s="335">
        <v>1</v>
      </c>
      <c r="AL93" s="335">
        <v>1</v>
      </c>
      <c r="AM93" s="335" t="s">
        <v>92</v>
      </c>
      <c r="AN93" s="335" t="s">
        <v>92</v>
      </c>
      <c r="AO93" s="332" t="s">
        <v>99</v>
      </c>
      <c r="AP93" s="99" t="s">
        <v>100</v>
      </c>
    </row>
    <row r="94" spans="1:42" s="64" customFormat="1" ht="26.1" customHeight="1" x14ac:dyDescent="0.2">
      <c r="A94" s="258">
        <v>95</v>
      </c>
      <c r="B94" s="63" t="s">
        <v>697</v>
      </c>
      <c r="C94" s="64" t="s">
        <v>181</v>
      </c>
      <c r="D94" s="171" t="s">
        <v>82</v>
      </c>
      <c r="E94" s="64" t="s">
        <v>698</v>
      </c>
      <c r="F94" s="63">
        <v>2300</v>
      </c>
      <c r="G94" s="63" t="s">
        <v>697</v>
      </c>
      <c r="H94" s="65" t="s">
        <v>699</v>
      </c>
      <c r="I94" s="66" t="s">
        <v>700</v>
      </c>
      <c r="J94" s="65" t="s">
        <v>701</v>
      </c>
      <c r="K94" s="63" t="s">
        <v>384</v>
      </c>
      <c r="L94" s="65" t="s">
        <v>702</v>
      </c>
      <c r="M94" s="63" t="s">
        <v>702</v>
      </c>
      <c r="N94" s="67" t="s">
        <v>703</v>
      </c>
      <c r="P94" s="66" t="s">
        <v>704</v>
      </c>
      <c r="Q94" s="64" t="s">
        <v>705</v>
      </c>
      <c r="R94" s="64" t="s">
        <v>181</v>
      </c>
      <c r="S94" s="64">
        <v>11</v>
      </c>
      <c r="T94" s="64">
        <f t="shared" ref="T94:T100" si="12">IF(S94&gt;30,2,IF(S94&gt;50,3,IF(S94&gt;80,4,1)))</f>
        <v>1</v>
      </c>
      <c r="U94" s="64" t="str">
        <f t="shared" si="7"/>
        <v>HBL-MUZ-2300</v>
      </c>
      <c r="V94" s="69" t="s">
        <v>90</v>
      </c>
      <c r="W94" s="64">
        <v>23001</v>
      </c>
      <c r="X94" s="64" t="str">
        <f t="shared" si="11"/>
        <v>HBL-MUZ-2300-0316-1-1</v>
      </c>
      <c r="Y94" s="70" t="s">
        <v>91</v>
      </c>
      <c r="Z94" s="64" t="s">
        <v>92</v>
      </c>
      <c r="AA94" s="64" t="s">
        <v>92</v>
      </c>
      <c r="AB94" s="64" t="s">
        <v>92</v>
      </c>
      <c r="AC94" s="64" t="s">
        <v>706</v>
      </c>
      <c r="AD94" s="64" t="s">
        <v>94</v>
      </c>
      <c r="AE94" s="64" t="s">
        <v>707</v>
      </c>
      <c r="AF94" s="70" t="s">
        <v>708</v>
      </c>
      <c r="AG94" s="64" t="s">
        <v>97</v>
      </c>
      <c r="AH94" s="64" t="s">
        <v>92</v>
      </c>
      <c r="AI94" s="64" t="s">
        <v>92</v>
      </c>
      <c r="AJ94" s="73">
        <v>42585</v>
      </c>
      <c r="AK94" s="64">
        <v>1</v>
      </c>
      <c r="AL94" s="64">
        <v>1</v>
      </c>
      <c r="AM94" s="64" t="s">
        <v>92</v>
      </c>
      <c r="AN94" s="64" t="s">
        <v>92</v>
      </c>
      <c r="AO94" s="87" t="s">
        <v>99</v>
      </c>
      <c r="AP94" s="99" t="s">
        <v>100</v>
      </c>
    </row>
    <row r="95" spans="1:42" s="64" customFormat="1" ht="26.1" customHeight="1" x14ac:dyDescent="0.2">
      <c r="A95" s="258">
        <v>96</v>
      </c>
      <c r="B95" s="63" t="s">
        <v>697</v>
      </c>
      <c r="C95" s="64" t="s">
        <v>181</v>
      </c>
      <c r="D95" s="171" t="s">
        <v>82</v>
      </c>
      <c r="E95" s="64" t="s">
        <v>698</v>
      </c>
      <c r="F95" s="63">
        <v>3883</v>
      </c>
      <c r="G95" s="63" t="s">
        <v>697</v>
      </c>
      <c r="H95" s="65" t="s">
        <v>709</v>
      </c>
      <c r="I95" s="66" t="s">
        <v>384</v>
      </c>
      <c r="J95" s="65" t="s">
        <v>86</v>
      </c>
      <c r="K95" s="63" t="s">
        <v>384</v>
      </c>
      <c r="L95" s="65" t="s">
        <v>384</v>
      </c>
      <c r="M95" s="63" t="s">
        <v>384</v>
      </c>
      <c r="N95" s="67" t="s">
        <v>384</v>
      </c>
      <c r="P95" s="66" t="s">
        <v>710</v>
      </c>
      <c r="Q95" s="64" t="s">
        <v>711</v>
      </c>
      <c r="R95" s="64" t="s">
        <v>181</v>
      </c>
      <c r="S95" s="64">
        <v>18</v>
      </c>
      <c r="T95" s="64">
        <f t="shared" si="12"/>
        <v>1</v>
      </c>
      <c r="U95" s="64" t="str">
        <f t="shared" si="7"/>
        <v>HBL-MUZ-3883</v>
      </c>
      <c r="V95" s="69" t="s">
        <v>90</v>
      </c>
      <c r="W95" s="64">
        <v>38831</v>
      </c>
      <c r="X95" s="64" t="str">
        <f t="shared" si="11"/>
        <v>HBL-MUZ-3883-0316-1-1</v>
      </c>
      <c r="Y95" s="70" t="s">
        <v>91</v>
      </c>
      <c r="Z95" s="64" t="s">
        <v>92</v>
      </c>
      <c r="AA95" s="64" t="s">
        <v>92</v>
      </c>
      <c r="AB95" s="64" t="s">
        <v>92</v>
      </c>
      <c r="AC95" s="64" t="s">
        <v>712</v>
      </c>
      <c r="AD95" s="64" t="s">
        <v>94</v>
      </c>
      <c r="AE95" s="64" t="s">
        <v>713</v>
      </c>
      <c r="AF95" s="70" t="s">
        <v>714</v>
      </c>
      <c r="AG95" s="64" t="s">
        <v>97</v>
      </c>
      <c r="AH95" s="64" t="s">
        <v>92</v>
      </c>
      <c r="AI95" s="64" t="s">
        <v>92</v>
      </c>
      <c r="AJ95" s="73">
        <v>42585</v>
      </c>
      <c r="AK95" s="64">
        <v>1</v>
      </c>
      <c r="AL95" s="64">
        <v>1</v>
      </c>
      <c r="AM95" s="64" t="s">
        <v>92</v>
      </c>
      <c r="AN95" s="64" t="s">
        <v>92</v>
      </c>
      <c r="AO95" s="87" t="s">
        <v>99</v>
      </c>
      <c r="AP95" s="99" t="s">
        <v>100</v>
      </c>
    </row>
    <row r="96" spans="1:42" s="64" customFormat="1" ht="41.25" customHeight="1" x14ac:dyDescent="0.2">
      <c r="A96" s="258">
        <v>97</v>
      </c>
      <c r="B96" s="63" t="s">
        <v>697</v>
      </c>
      <c r="C96" s="64" t="s">
        <v>181</v>
      </c>
      <c r="D96" s="171" t="s">
        <v>82</v>
      </c>
      <c r="E96" s="64" t="s">
        <v>698</v>
      </c>
      <c r="F96" s="184">
        <v>422</v>
      </c>
      <c r="G96" s="63" t="s">
        <v>697</v>
      </c>
      <c r="H96" s="65" t="s">
        <v>715</v>
      </c>
      <c r="I96" s="66" t="s">
        <v>716</v>
      </c>
      <c r="J96" s="65" t="s">
        <v>701</v>
      </c>
      <c r="K96" s="63" t="s">
        <v>384</v>
      </c>
      <c r="L96" s="65" t="s">
        <v>702</v>
      </c>
      <c r="M96" s="63" t="s">
        <v>702</v>
      </c>
      <c r="N96" s="67" t="s">
        <v>703</v>
      </c>
      <c r="P96" s="66" t="s">
        <v>717</v>
      </c>
      <c r="Q96" s="64" t="s">
        <v>718</v>
      </c>
      <c r="R96" s="64" t="s">
        <v>181</v>
      </c>
      <c r="S96" s="64">
        <v>12</v>
      </c>
      <c r="T96" s="64">
        <f t="shared" si="12"/>
        <v>1</v>
      </c>
      <c r="U96" s="64" t="str">
        <f t="shared" si="7"/>
        <v>HBL-MUZ-422</v>
      </c>
      <c r="V96" s="69" t="s">
        <v>90</v>
      </c>
      <c r="W96" s="74" t="s">
        <v>719</v>
      </c>
      <c r="X96" s="64" t="str">
        <f t="shared" si="11"/>
        <v>HBL-MUZ-422-0316-1-1</v>
      </c>
      <c r="Y96" s="70" t="s">
        <v>91</v>
      </c>
      <c r="Z96" s="64" t="s">
        <v>92</v>
      </c>
      <c r="AA96" s="64" t="s">
        <v>92</v>
      </c>
      <c r="AB96" s="64" t="s">
        <v>92</v>
      </c>
      <c r="AC96" s="64" t="s">
        <v>720</v>
      </c>
      <c r="AD96" s="64" t="s">
        <v>94</v>
      </c>
      <c r="AE96" s="64" t="s">
        <v>721</v>
      </c>
      <c r="AF96" s="70" t="s">
        <v>722</v>
      </c>
      <c r="AG96" s="64" t="s">
        <v>97</v>
      </c>
      <c r="AH96" s="64" t="s">
        <v>92</v>
      </c>
      <c r="AI96" s="64" t="s">
        <v>92</v>
      </c>
      <c r="AJ96" s="73">
        <v>42585</v>
      </c>
      <c r="AK96" s="64">
        <v>1</v>
      </c>
      <c r="AL96" s="64">
        <v>1</v>
      </c>
      <c r="AM96" s="64" t="s">
        <v>92</v>
      </c>
      <c r="AN96" s="64" t="s">
        <v>92</v>
      </c>
      <c r="AO96" s="87" t="s">
        <v>99</v>
      </c>
      <c r="AP96" s="99" t="s">
        <v>100</v>
      </c>
    </row>
    <row r="97" spans="1:42" s="64" customFormat="1" ht="26.1" customHeight="1" x14ac:dyDescent="0.2">
      <c r="A97" s="258">
        <v>98</v>
      </c>
      <c r="B97" s="63" t="s">
        <v>697</v>
      </c>
      <c r="C97" s="64" t="s">
        <v>181</v>
      </c>
      <c r="D97" s="171" t="s">
        <v>82</v>
      </c>
      <c r="E97" s="64" t="s">
        <v>698</v>
      </c>
      <c r="F97" s="184">
        <v>1476</v>
      </c>
      <c r="G97" s="63" t="s">
        <v>697</v>
      </c>
      <c r="H97" s="65" t="s">
        <v>723</v>
      </c>
      <c r="I97" s="66" t="s">
        <v>724</v>
      </c>
      <c r="J97" s="65" t="s">
        <v>725</v>
      </c>
      <c r="K97" s="63" t="s">
        <v>723</v>
      </c>
      <c r="L97" s="65" t="s">
        <v>384</v>
      </c>
      <c r="M97" s="63" t="s">
        <v>726</v>
      </c>
      <c r="N97" s="67" t="s">
        <v>703</v>
      </c>
      <c r="P97" s="66" t="s">
        <v>727</v>
      </c>
      <c r="Q97" s="64" t="s">
        <v>728</v>
      </c>
      <c r="R97" s="64" t="s">
        <v>181</v>
      </c>
      <c r="S97" s="64">
        <v>6</v>
      </c>
      <c r="T97" s="64">
        <f t="shared" si="12"/>
        <v>1</v>
      </c>
      <c r="U97" s="64" t="str">
        <f t="shared" si="7"/>
        <v>HBL-MUZ-1476</v>
      </c>
      <c r="V97" s="69" t="s">
        <v>90</v>
      </c>
      <c r="W97" s="74" t="s">
        <v>729</v>
      </c>
      <c r="X97" s="64" t="str">
        <f t="shared" si="11"/>
        <v>HBL-MUZ-1476-0316-1-1</v>
      </c>
      <c r="Y97" s="70" t="s">
        <v>91</v>
      </c>
      <c r="Z97" s="64" t="s">
        <v>92</v>
      </c>
      <c r="AA97" s="64" t="s">
        <v>92</v>
      </c>
      <c r="AB97" s="64" t="s">
        <v>92</v>
      </c>
      <c r="AC97" s="64" t="s">
        <v>730</v>
      </c>
      <c r="AD97" s="64" t="s">
        <v>94</v>
      </c>
      <c r="AE97" s="64" t="s">
        <v>731</v>
      </c>
      <c r="AF97" s="70" t="s">
        <v>732</v>
      </c>
      <c r="AG97" s="64" t="s">
        <v>97</v>
      </c>
      <c r="AH97" s="64" t="s">
        <v>92</v>
      </c>
      <c r="AI97" s="64" t="s">
        <v>92</v>
      </c>
      <c r="AJ97" s="73">
        <v>42585</v>
      </c>
      <c r="AK97" s="64">
        <v>1</v>
      </c>
      <c r="AL97" s="64">
        <v>1</v>
      </c>
      <c r="AM97" s="64" t="s">
        <v>92</v>
      </c>
      <c r="AN97" s="64" t="s">
        <v>92</v>
      </c>
      <c r="AO97" s="87" t="s">
        <v>99</v>
      </c>
      <c r="AP97" s="99" t="s">
        <v>100</v>
      </c>
    </row>
    <row r="98" spans="1:42" s="61" customFormat="1" ht="26.1" customHeight="1" x14ac:dyDescent="0.2">
      <c r="A98" s="258">
        <v>99</v>
      </c>
      <c r="B98" s="335" t="s">
        <v>733</v>
      </c>
      <c r="C98" s="335" t="s">
        <v>181</v>
      </c>
      <c r="D98" s="171" t="s">
        <v>82</v>
      </c>
      <c r="E98" s="58" t="s">
        <v>734</v>
      </c>
      <c r="F98" s="335">
        <v>223</v>
      </c>
      <c r="G98" s="335" t="s">
        <v>733</v>
      </c>
      <c r="H98" s="335" t="s">
        <v>735</v>
      </c>
      <c r="I98" s="335" t="s">
        <v>736</v>
      </c>
      <c r="J98" s="335" t="s">
        <v>86</v>
      </c>
      <c r="K98" s="335" t="s">
        <v>733</v>
      </c>
      <c r="L98" s="336" t="s">
        <v>733</v>
      </c>
      <c r="M98" s="335" t="s">
        <v>733</v>
      </c>
      <c r="N98" s="343" t="s">
        <v>599</v>
      </c>
      <c r="O98" s="75">
        <v>25000</v>
      </c>
      <c r="P98" s="335" t="s">
        <v>737</v>
      </c>
      <c r="Q98" s="76" t="s">
        <v>738</v>
      </c>
      <c r="R98" s="335" t="s">
        <v>181</v>
      </c>
      <c r="S98" s="60">
        <v>15</v>
      </c>
      <c r="T98" s="335">
        <f t="shared" si="12"/>
        <v>1</v>
      </c>
      <c r="U98" s="335" t="str">
        <f t="shared" si="7"/>
        <v>HBL-PES-223</v>
      </c>
      <c r="V98" s="58" t="s">
        <v>90</v>
      </c>
      <c r="W98" s="58" t="s">
        <v>739</v>
      </c>
      <c r="X98" s="335" t="str">
        <f t="shared" si="11"/>
        <v>HBL-PES-223-0316-1-1</v>
      </c>
      <c r="Y98" s="58" t="s">
        <v>91</v>
      </c>
      <c r="Z98" s="335" t="s">
        <v>92</v>
      </c>
      <c r="AA98" s="335" t="s">
        <v>92</v>
      </c>
      <c r="AB98" s="335" t="s">
        <v>92</v>
      </c>
      <c r="AC98" s="335" t="s">
        <v>740</v>
      </c>
      <c r="AD98" s="335" t="s">
        <v>94</v>
      </c>
      <c r="AE98" s="335" t="s">
        <v>741</v>
      </c>
      <c r="AF98" s="58" t="s">
        <v>742</v>
      </c>
      <c r="AG98" s="335" t="s">
        <v>97</v>
      </c>
      <c r="AH98" s="335" t="s">
        <v>92</v>
      </c>
      <c r="AI98" s="335" t="s">
        <v>92</v>
      </c>
      <c r="AJ98" s="335" t="s">
        <v>484</v>
      </c>
      <c r="AK98" s="335">
        <v>1</v>
      </c>
      <c r="AL98" s="335">
        <v>1</v>
      </c>
      <c r="AM98" s="335" t="s">
        <v>92</v>
      </c>
      <c r="AN98" s="335" t="s">
        <v>92</v>
      </c>
      <c r="AO98" s="332" t="s">
        <v>99</v>
      </c>
      <c r="AP98" s="99" t="s">
        <v>100</v>
      </c>
    </row>
    <row r="99" spans="1:42" s="61" customFormat="1" ht="0.75" customHeight="1" x14ac:dyDescent="0.2">
      <c r="A99" s="258">
        <v>100</v>
      </c>
      <c r="B99" s="335" t="s">
        <v>733</v>
      </c>
      <c r="C99" s="335" t="s">
        <v>181</v>
      </c>
      <c r="D99" s="171" t="s">
        <v>82</v>
      </c>
      <c r="E99" s="58" t="s">
        <v>734</v>
      </c>
      <c r="F99" s="335">
        <v>224</v>
      </c>
      <c r="G99" s="335" t="s">
        <v>733</v>
      </c>
      <c r="H99" s="335" t="s">
        <v>743</v>
      </c>
      <c r="I99" s="335" t="s">
        <v>744</v>
      </c>
      <c r="J99" s="335" t="s">
        <v>86</v>
      </c>
      <c r="K99" s="335" t="s">
        <v>733</v>
      </c>
      <c r="L99" s="336" t="s">
        <v>733</v>
      </c>
      <c r="M99" s="335" t="s">
        <v>733</v>
      </c>
      <c r="N99" s="343" t="s">
        <v>599</v>
      </c>
      <c r="O99" s="75">
        <v>25000</v>
      </c>
      <c r="P99" s="76" t="s">
        <v>745</v>
      </c>
      <c r="Q99" s="76" t="s">
        <v>746</v>
      </c>
      <c r="R99" s="335" t="s">
        <v>181</v>
      </c>
      <c r="S99" s="60">
        <v>19</v>
      </c>
      <c r="T99" s="335">
        <f t="shared" si="12"/>
        <v>1</v>
      </c>
      <c r="U99" s="335" t="str">
        <f t="shared" si="7"/>
        <v>HBL-PES-224</v>
      </c>
      <c r="V99" s="58" t="s">
        <v>90</v>
      </c>
      <c r="W99" s="58" t="s">
        <v>747</v>
      </c>
      <c r="X99" s="335" t="str">
        <f t="shared" si="11"/>
        <v>HBL-PES-224-0316-1-1</v>
      </c>
      <c r="Y99" s="58" t="s">
        <v>91</v>
      </c>
      <c r="Z99" s="335" t="s">
        <v>92</v>
      </c>
      <c r="AA99" s="335" t="s">
        <v>92</v>
      </c>
      <c r="AB99" s="335" t="s">
        <v>92</v>
      </c>
      <c r="AC99" s="335" t="s">
        <v>748</v>
      </c>
      <c r="AD99" s="335" t="s">
        <v>94</v>
      </c>
      <c r="AE99" s="335" t="s">
        <v>749</v>
      </c>
      <c r="AF99" s="58" t="s">
        <v>750</v>
      </c>
      <c r="AG99" s="335" t="s">
        <v>97</v>
      </c>
      <c r="AH99" s="335" t="s">
        <v>92</v>
      </c>
      <c r="AI99" s="335" t="s">
        <v>92</v>
      </c>
      <c r="AJ99" s="335" t="s">
        <v>484</v>
      </c>
      <c r="AK99" s="335">
        <v>1</v>
      </c>
      <c r="AL99" s="335">
        <v>1</v>
      </c>
      <c r="AM99" s="335" t="s">
        <v>92</v>
      </c>
      <c r="AN99" s="335" t="s">
        <v>92</v>
      </c>
      <c r="AO99" s="332" t="s">
        <v>99</v>
      </c>
      <c r="AP99" s="99" t="s">
        <v>100</v>
      </c>
    </row>
    <row r="100" spans="1:42" s="61" customFormat="1" ht="33" customHeight="1" x14ac:dyDescent="0.2">
      <c r="A100" s="258">
        <v>101</v>
      </c>
      <c r="B100" s="335" t="s">
        <v>733</v>
      </c>
      <c r="C100" s="335" t="s">
        <v>181</v>
      </c>
      <c r="D100" s="171" t="s">
        <v>82</v>
      </c>
      <c r="E100" s="58" t="s">
        <v>734</v>
      </c>
      <c r="F100" s="335">
        <v>1161</v>
      </c>
      <c r="G100" s="335" t="s">
        <v>733</v>
      </c>
      <c r="H100" s="335" t="s">
        <v>751</v>
      </c>
      <c r="I100" s="335" t="s">
        <v>752</v>
      </c>
      <c r="J100" s="335" t="s">
        <v>86</v>
      </c>
      <c r="K100" s="335" t="s">
        <v>733</v>
      </c>
      <c r="L100" s="335" t="s">
        <v>733</v>
      </c>
      <c r="M100" s="335" t="s">
        <v>733</v>
      </c>
      <c r="N100" s="343" t="s">
        <v>599</v>
      </c>
      <c r="O100" s="75">
        <v>25000</v>
      </c>
      <c r="P100" s="335" t="s">
        <v>753</v>
      </c>
      <c r="Q100" s="335" t="s">
        <v>754</v>
      </c>
      <c r="R100" s="335" t="s">
        <v>181</v>
      </c>
      <c r="S100" s="60">
        <v>11</v>
      </c>
      <c r="T100" s="335">
        <f t="shared" si="12"/>
        <v>1</v>
      </c>
      <c r="U100" s="335" t="str">
        <f t="shared" si="7"/>
        <v>HBL-PES-1161</v>
      </c>
      <c r="V100" s="58" t="s">
        <v>90</v>
      </c>
      <c r="W100" s="58" t="s">
        <v>755</v>
      </c>
      <c r="X100" s="335" t="str">
        <f t="shared" si="11"/>
        <v>HBL-PES-1161-0316-1-1</v>
      </c>
      <c r="Y100" s="58" t="s">
        <v>91</v>
      </c>
      <c r="Z100" s="335" t="s">
        <v>92</v>
      </c>
      <c r="AA100" s="335" t="s">
        <v>92</v>
      </c>
      <c r="AB100" s="335" t="s">
        <v>92</v>
      </c>
      <c r="AC100" s="335" t="s">
        <v>756</v>
      </c>
      <c r="AD100" s="335" t="s">
        <v>94</v>
      </c>
      <c r="AE100" s="335" t="s">
        <v>757</v>
      </c>
      <c r="AF100" s="58" t="s">
        <v>758</v>
      </c>
      <c r="AG100" s="335" t="s">
        <v>97</v>
      </c>
      <c r="AH100" s="335" t="s">
        <v>92</v>
      </c>
      <c r="AI100" s="335" t="s">
        <v>92</v>
      </c>
      <c r="AJ100" s="335" t="s">
        <v>484</v>
      </c>
      <c r="AK100" s="335">
        <v>1</v>
      </c>
      <c r="AL100" s="335">
        <v>1</v>
      </c>
      <c r="AM100" s="335" t="s">
        <v>92</v>
      </c>
      <c r="AN100" s="335" t="s">
        <v>92</v>
      </c>
      <c r="AO100" s="332" t="s">
        <v>99</v>
      </c>
      <c r="AP100" s="99" t="s">
        <v>100</v>
      </c>
    </row>
    <row r="101" spans="1:42" s="61" customFormat="1" ht="26.1" customHeight="1" x14ac:dyDescent="0.2">
      <c r="A101" s="258">
        <v>102</v>
      </c>
      <c r="B101" s="335" t="s">
        <v>733</v>
      </c>
      <c r="C101" s="335" t="s">
        <v>181</v>
      </c>
      <c r="D101" s="171" t="s">
        <v>82</v>
      </c>
      <c r="E101" s="58" t="s">
        <v>734</v>
      </c>
      <c r="F101" s="335">
        <v>3882</v>
      </c>
      <c r="G101" s="335" t="s">
        <v>733</v>
      </c>
      <c r="H101" s="335" t="s">
        <v>759</v>
      </c>
      <c r="I101" s="334" t="s">
        <v>760</v>
      </c>
      <c r="J101" s="334" t="s">
        <v>761</v>
      </c>
      <c r="K101" s="335" t="s">
        <v>733</v>
      </c>
      <c r="L101" s="335" t="s">
        <v>733</v>
      </c>
      <c r="M101" s="335" t="s">
        <v>733</v>
      </c>
      <c r="N101" s="343" t="s">
        <v>599</v>
      </c>
      <c r="O101" s="75">
        <v>25000</v>
      </c>
      <c r="P101" s="335"/>
      <c r="Q101" s="335" t="s">
        <v>762</v>
      </c>
      <c r="R101" s="335" t="s">
        <v>181</v>
      </c>
      <c r="S101" s="60">
        <v>38</v>
      </c>
      <c r="T101" s="335">
        <v>1</v>
      </c>
      <c r="U101" s="335" t="str">
        <f t="shared" si="7"/>
        <v>HBL-PES-3882</v>
      </c>
      <c r="V101" s="58" t="s">
        <v>90</v>
      </c>
      <c r="W101" s="58" t="s">
        <v>763</v>
      </c>
      <c r="X101" s="335" t="str">
        <f t="shared" si="11"/>
        <v>HBL-PES-3882-0316-1-1</v>
      </c>
      <c r="Y101" s="58" t="s">
        <v>91</v>
      </c>
      <c r="Z101" s="335" t="s">
        <v>92</v>
      </c>
      <c r="AA101" s="335" t="s">
        <v>92</v>
      </c>
      <c r="AB101" s="335" t="s">
        <v>92</v>
      </c>
      <c r="AC101" s="335" t="s">
        <v>764</v>
      </c>
      <c r="AD101" s="335" t="s">
        <v>94</v>
      </c>
      <c r="AE101" s="335" t="s">
        <v>757</v>
      </c>
      <c r="AF101" s="58" t="s">
        <v>765</v>
      </c>
      <c r="AG101" s="335" t="s">
        <v>97</v>
      </c>
      <c r="AH101" s="335" t="s">
        <v>92</v>
      </c>
      <c r="AI101" s="335" t="s">
        <v>92</v>
      </c>
      <c r="AJ101" s="59">
        <v>42677</v>
      </c>
      <c r="AK101" s="335">
        <v>1</v>
      </c>
      <c r="AL101" s="335">
        <v>1</v>
      </c>
      <c r="AM101" s="335" t="s">
        <v>92</v>
      </c>
      <c r="AN101" s="335" t="s">
        <v>92</v>
      </c>
      <c r="AO101" s="332" t="s">
        <v>99</v>
      </c>
      <c r="AP101" s="99" t="s">
        <v>100</v>
      </c>
    </row>
    <row r="102" spans="1:42" s="134" customFormat="1" ht="26.1" customHeight="1" x14ac:dyDescent="0.2">
      <c r="A102" s="258">
        <v>103</v>
      </c>
      <c r="B102" s="284" t="s">
        <v>418</v>
      </c>
      <c r="C102" s="134" t="s">
        <v>419</v>
      </c>
      <c r="D102" s="171" t="s">
        <v>82</v>
      </c>
      <c r="E102" s="283" t="s">
        <v>420</v>
      </c>
      <c r="F102" s="185">
        <v>66</v>
      </c>
      <c r="G102" s="284" t="s">
        <v>418</v>
      </c>
      <c r="H102" s="284" t="s">
        <v>766</v>
      </c>
      <c r="I102" s="284" t="s">
        <v>767</v>
      </c>
      <c r="J102" s="284" t="s">
        <v>384</v>
      </c>
      <c r="K102" s="284" t="s">
        <v>768</v>
      </c>
      <c r="L102" s="284" t="s">
        <v>768</v>
      </c>
      <c r="M102" s="284" t="s">
        <v>768</v>
      </c>
      <c r="N102" s="103" t="s">
        <v>423</v>
      </c>
      <c r="O102" s="284"/>
      <c r="Q102" s="135"/>
      <c r="T102" s="135"/>
      <c r="U102" s="171" t="str">
        <f t="shared" si="7"/>
        <v>HBL-HYD-66</v>
      </c>
      <c r="V102" s="133" t="s">
        <v>90</v>
      </c>
      <c r="W102" s="185">
        <v>66</v>
      </c>
      <c r="X102" s="171" t="str">
        <f t="shared" si="11"/>
        <v>HBL-HYD-66-Jan17-1-1</v>
      </c>
      <c r="Y102" s="136" t="s">
        <v>769</v>
      </c>
      <c r="Z102" s="134" t="str">
        <f t="shared" ref="Z102:Z165" si="13">IF(AJ102=""," ","Yes")</f>
        <v>Yes</v>
      </c>
      <c r="AA102" s="134" t="str">
        <f t="shared" ref="AA102:AA165" si="14">IF(AJ102=""," ","Yes")</f>
        <v>Yes</v>
      </c>
      <c r="AB102" s="134" t="str">
        <f t="shared" ref="AB102:AB165" si="15">IF(ISBLANK(AJ102)," ","Yes")</f>
        <v>Yes</v>
      </c>
      <c r="AC102" s="134" t="e">
        <f>VLOOKUP(F102,'Wired Branches'!B:E,4,FALSE)</f>
        <v>#N/A</v>
      </c>
      <c r="AD102" s="134" t="str">
        <f t="shared" ref="AD102:AD165" si="16">IF(AJ102=""," ","255.255.255.0")</f>
        <v>255.255.255.0</v>
      </c>
      <c r="AE102" s="150" t="e">
        <f>VLOOKUP(W102,'Wired Branches'!B:F,5,FALSE)</f>
        <v>#N/A</v>
      </c>
      <c r="AF102" s="112" t="str">
        <f>_xlfn.IFNA(VLOOKUP(F102,'Compiled report'!C:F,4,FALSE),"")</f>
        <v>26515e2d0</v>
      </c>
      <c r="AG102" s="134" t="str">
        <f t="shared" ref="AG102:AG165" si="17">IF(AJ102=""," ","10.200.57.196")</f>
        <v>10.200.57.196</v>
      </c>
      <c r="AH102" s="134" t="str">
        <f t="shared" ref="AH102:AH165" si="18">IF(AJ102=""," ","Yes")</f>
        <v>Yes</v>
      </c>
      <c r="AI102" s="134" t="str">
        <f t="shared" ref="AI102:AI165" si="19">IF(AJ102=""," ","Yes")</f>
        <v>Yes</v>
      </c>
      <c r="AJ102" s="234">
        <f>_xlfn.IFNA(VLOOKUP(F102,'Compiled report'!C:D,2,FALSE),"")</f>
        <v>42783</v>
      </c>
      <c r="AK102" s="134" t="str">
        <f t="shared" ref="AK102:AK165" si="20">IF(AJ102=""," ","Yes")</f>
        <v>Yes</v>
      </c>
      <c r="AL102" s="134" t="str">
        <f t="shared" ref="AL102:AL165" si="21">IF((OR(AF102="",AF102=0)),"","Yes")</f>
        <v>Yes</v>
      </c>
      <c r="AM102" s="134" t="str">
        <f t="shared" ref="AM102:AM165" si="22">IF(AJ102=""," ","Yes")</f>
        <v>Yes</v>
      </c>
      <c r="AN102" s="134" t="str">
        <f t="shared" ref="AN102:AN165" si="23">IF(AJ102=""," ","Yes")</f>
        <v>Yes</v>
      </c>
      <c r="AO102" s="134" t="str">
        <f t="shared" ref="AO102:AO165" si="24">IF(AJ102=""," ","Installation Completed")</f>
        <v>Installation Completed</v>
      </c>
      <c r="AP102" s="137" t="s">
        <v>770</v>
      </c>
    </row>
    <row r="103" spans="1:42" s="134" customFormat="1" ht="26.1" customHeight="1" x14ac:dyDescent="0.2">
      <c r="A103" s="258">
        <v>104</v>
      </c>
      <c r="B103" s="284" t="s">
        <v>418</v>
      </c>
      <c r="C103" s="134" t="s">
        <v>419</v>
      </c>
      <c r="D103" s="171" t="s">
        <v>82</v>
      </c>
      <c r="E103" s="283" t="s">
        <v>420</v>
      </c>
      <c r="F103" s="185">
        <v>67</v>
      </c>
      <c r="G103" s="284" t="s">
        <v>418</v>
      </c>
      <c r="H103" s="284" t="s">
        <v>771</v>
      </c>
      <c r="I103" s="284" t="s">
        <v>772</v>
      </c>
      <c r="J103" s="284" t="s">
        <v>384</v>
      </c>
      <c r="K103" s="284" t="s">
        <v>773</v>
      </c>
      <c r="L103" s="284" t="s">
        <v>418</v>
      </c>
      <c r="M103" s="284" t="s">
        <v>418</v>
      </c>
      <c r="N103" s="103" t="s">
        <v>423</v>
      </c>
      <c r="O103" s="284"/>
      <c r="Q103" s="135"/>
      <c r="T103" s="135"/>
      <c r="U103" s="171" t="str">
        <f t="shared" si="7"/>
        <v>HBL-HYD-67</v>
      </c>
      <c r="V103" s="133" t="s">
        <v>90</v>
      </c>
      <c r="W103" s="185">
        <v>67</v>
      </c>
      <c r="X103" s="171" t="str">
        <f t="shared" si="11"/>
        <v>HBL-HYD-67-Jan17-1-1</v>
      </c>
      <c r="Y103" s="136" t="s">
        <v>769</v>
      </c>
      <c r="Z103" s="134" t="str">
        <f t="shared" si="13"/>
        <v>Yes</v>
      </c>
      <c r="AA103" s="134" t="str">
        <f t="shared" si="14"/>
        <v>Yes</v>
      </c>
      <c r="AB103" s="134" t="str">
        <f t="shared" si="15"/>
        <v>Yes</v>
      </c>
      <c r="AC103" s="134" t="str">
        <f>VLOOKUP(F103,'Wired Branches'!B:E,4,FALSE)</f>
        <v>10.1.19.10</v>
      </c>
      <c r="AD103" s="134" t="str">
        <f t="shared" si="16"/>
        <v>255.255.255.0</v>
      </c>
      <c r="AE103" s="150" t="str">
        <f>VLOOKUP(W103,'Wired Branches'!B:F,5,FALSE)</f>
        <v>10.1.19.1</v>
      </c>
      <c r="AF103" s="112" t="str">
        <f>_xlfn.IFNA(VLOOKUP(F103,'Compiled report'!C:F,4,FALSE),"")</f>
        <v>26515e2d1</v>
      </c>
      <c r="AG103" s="134" t="str">
        <f t="shared" si="17"/>
        <v>10.200.57.196</v>
      </c>
      <c r="AH103" s="134" t="str">
        <f t="shared" si="18"/>
        <v>Yes</v>
      </c>
      <c r="AI103" s="134" t="str">
        <f t="shared" si="19"/>
        <v>Yes</v>
      </c>
      <c r="AJ103" s="234">
        <f>_xlfn.IFNA(VLOOKUP(F103,'Compiled report'!C:D,2,FALSE),"")</f>
        <v>42759</v>
      </c>
      <c r="AK103" s="134" t="str">
        <f t="shared" si="20"/>
        <v>Yes</v>
      </c>
      <c r="AL103" s="134" t="str">
        <f t="shared" si="21"/>
        <v>Yes</v>
      </c>
      <c r="AM103" s="134" t="str">
        <f t="shared" si="22"/>
        <v>Yes</v>
      </c>
      <c r="AN103" s="134" t="str">
        <f t="shared" si="23"/>
        <v>Yes</v>
      </c>
      <c r="AO103" s="134" t="str">
        <f t="shared" si="24"/>
        <v>Installation Completed</v>
      </c>
      <c r="AP103" s="137" t="s">
        <v>770</v>
      </c>
    </row>
    <row r="104" spans="1:42" s="134" customFormat="1" ht="26.1" customHeight="1" x14ac:dyDescent="0.2">
      <c r="A104" s="258">
        <v>105</v>
      </c>
      <c r="B104" s="284" t="s">
        <v>418</v>
      </c>
      <c r="C104" s="134" t="s">
        <v>419</v>
      </c>
      <c r="D104" s="171" t="s">
        <v>82</v>
      </c>
      <c r="E104" s="283" t="s">
        <v>420</v>
      </c>
      <c r="F104" s="185">
        <v>69</v>
      </c>
      <c r="G104" s="284" t="s">
        <v>418</v>
      </c>
      <c r="H104" s="284" t="s">
        <v>774</v>
      </c>
      <c r="I104" s="284" t="s">
        <v>775</v>
      </c>
      <c r="J104" s="284" t="s">
        <v>384</v>
      </c>
      <c r="K104" s="284" t="s">
        <v>773</v>
      </c>
      <c r="L104" s="284" t="s">
        <v>418</v>
      </c>
      <c r="M104" s="284" t="s">
        <v>418</v>
      </c>
      <c r="N104" s="103" t="s">
        <v>423</v>
      </c>
      <c r="O104" s="284"/>
      <c r="Q104" s="135"/>
      <c r="T104" s="135"/>
      <c r="U104" s="171" t="str">
        <f t="shared" si="7"/>
        <v>HBL-HYD-69</v>
      </c>
      <c r="V104" s="133" t="s">
        <v>90</v>
      </c>
      <c r="W104" s="185">
        <v>69</v>
      </c>
      <c r="X104" s="171" t="str">
        <f t="shared" si="11"/>
        <v>HBL-HYD-69-Jan17-1-1</v>
      </c>
      <c r="Y104" s="136" t="s">
        <v>769</v>
      </c>
      <c r="Z104" s="134" t="str">
        <f t="shared" si="13"/>
        <v>Yes</v>
      </c>
      <c r="AA104" s="134" t="str">
        <f t="shared" si="14"/>
        <v>Yes</v>
      </c>
      <c r="AB104" s="134" t="str">
        <f t="shared" si="15"/>
        <v>Yes</v>
      </c>
      <c r="AC104" s="134" t="str">
        <f>VLOOKUP(F104,'Wired Branches'!B:E,4,FALSE)</f>
        <v>10.1.32.10</v>
      </c>
      <c r="AD104" s="134" t="str">
        <f t="shared" si="16"/>
        <v>255.255.255.0</v>
      </c>
      <c r="AE104" s="150" t="str">
        <f>VLOOKUP(W104,'Wired Branches'!B:F,5,FALSE)</f>
        <v>10.1.32.1</v>
      </c>
      <c r="AF104" s="112" t="str">
        <f>_xlfn.IFNA(VLOOKUP(F104,'Compiled report'!C:F,4,FALSE),"")</f>
        <v>26515e2d2</v>
      </c>
      <c r="AG104" s="134" t="str">
        <f t="shared" si="17"/>
        <v>10.200.57.196</v>
      </c>
      <c r="AH104" s="134" t="str">
        <f t="shared" si="18"/>
        <v>Yes</v>
      </c>
      <c r="AI104" s="134" t="str">
        <f t="shared" si="19"/>
        <v>Yes</v>
      </c>
      <c r="AJ104" s="234">
        <f>_xlfn.IFNA(VLOOKUP(F104,'Compiled report'!C:D,2,FALSE),"")</f>
        <v>42761</v>
      </c>
      <c r="AK104" s="134" t="str">
        <f t="shared" si="20"/>
        <v>Yes</v>
      </c>
      <c r="AL104" s="134" t="str">
        <f t="shared" si="21"/>
        <v>Yes</v>
      </c>
      <c r="AM104" s="134" t="str">
        <f t="shared" si="22"/>
        <v>Yes</v>
      </c>
      <c r="AN104" s="134" t="str">
        <f t="shared" si="23"/>
        <v>Yes</v>
      </c>
      <c r="AO104" s="134" t="str">
        <f t="shared" si="24"/>
        <v>Installation Completed</v>
      </c>
      <c r="AP104" s="137" t="s">
        <v>770</v>
      </c>
    </row>
    <row r="105" spans="1:42" s="134" customFormat="1" ht="26.1" customHeight="1" x14ac:dyDescent="0.2">
      <c r="A105" s="258">
        <v>106</v>
      </c>
      <c r="B105" s="284" t="s">
        <v>418</v>
      </c>
      <c r="C105" s="134" t="s">
        <v>419</v>
      </c>
      <c r="D105" s="171" t="s">
        <v>82</v>
      </c>
      <c r="E105" s="283" t="s">
        <v>420</v>
      </c>
      <c r="F105" s="185">
        <v>70</v>
      </c>
      <c r="G105" s="284" t="s">
        <v>418</v>
      </c>
      <c r="H105" s="284" t="s">
        <v>776</v>
      </c>
      <c r="I105" s="284" t="s">
        <v>777</v>
      </c>
      <c r="J105" s="284" t="s">
        <v>384</v>
      </c>
      <c r="K105" s="284" t="s">
        <v>773</v>
      </c>
      <c r="L105" s="284" t="s">
        <v>418</v>
      </c>
      <c r="M105" s="284" t="s">
        <v>418</v>
      </c>
      <c r="N105" s="103" t="s">
        <v>423</v>
      </c>
      <c r="O105" s="284"/>
      <c r="Q105" s="135"/>
      <c r="T105" s="135"/>
      <c r="U105" s="171" t="str">
        <f t="shared" si="7"/>
        <v>HBL-HYD-70</v>
      </c>
      <c r="V105" s="133" t="s">
        <v>90</v>
      </c>
      <c r="W105" s="185">
        <v>70</v>
      </c>
      <c r="X105" s="171" t="str">
        <f t="shared" si="11"/>
        <v>HBL-HYD-70-Jan17-1-1</v>
      </c>
      <c r="Y105" s="136" t="s">
        <v>769</v>
      </c>
      <c r="Z105" s="134" t="str">
        <f t="shared" si="13"/>
        <v>Yes</v>
      </c>
      <c r="AA105" s="134" t="str">
        <f t="shared" si="14"/>
        <v>Yes</v>
      </c>
      <c r="AB105" s="134" t="str">
        <f t="shared" si="15"/>
        <v>Yes</v>
      </c>
      <c r="AC105" s="134" t="str">
        <f>VLOOKUP(F105,'Wired Branches'!B:E,4,FALSE)</f>
        <v>10.1.27.10</v>
      </c>
      <c r="AD105" s="134" t="str">
        <f t="shared" si="16"/>
        <v>255.255.255.0</v>
      </c>
      <c r="AE105" s="150" t="str">
        <f>VLOOKUP(W105,'Wired Branches'!B:F,5,FALSE)</f>
        <v>10.1.27.1</v>
      </c>
      <c r="AF105" s="112">
        <f>_xlfn.IFNA(VLOOKUP(F105,'Compiled report'!C:F,4,FALSE),"")</f>
        <v>0</v>
      </c>
      <c r="AG105" s="134" t="str">
        <f t="shared" si="17"/>
        <v>10.200.57.196</v>
      </c>
      <c r="AH105" s="134" t="str">
        <f t="shared" si="18"/>
        <v>Yes</v>
      </c>
      <c r="AI105" s="134" t="str">
        <f t="shared" si="19"/>
        <v>Yes</v>
      </c>
      <c r="AJ105" s="234">
        <f>_xlfn.IFNA(VLOOKUP(F105,'Compiled report'!C:D,2,FALSE),"")</f>
        <v>42759</v>
      </c>
      <c r="AK105" s="134" t="str">
        <f t="shared" si="20"/>
        <v>Yes</v>
      </c>
      <c r="AL105" s="134" t="str">
        <f t="shared" si="21"/>
        <v/>
      </c>
      <c r="AM105" s="134" t="str">
        <f t="shared" si="22"/>
        <v>Yes</v>
      </c>
      <c r="AN105" s="134" t="str">
        <f t="shared" si="23"/>
        <v>Yes</v>
      </c>
      <c r="AO105" s="134" t="str">
        <f t="shared" si="24"/>
        <v>Installation Completed</v>
      </c>
      <c r="AP105" s="137" t="s">
        <v>770</v>
      </c>
    </row>
    <row r="106" spans="1:42" s="134" customFormat="1" ht="26.1" customHeight="1" x14ac:dyDescent="0.2">
      <c r="A106" s="258">
        <v>107</v>
      </c>
      <c r="B106" s="284" t="s">
        <v>418</v>
      </c>
      <c r="C106" s="134" t="s">
        <v>419</v>
      </c>
      <c r="D106" s="171" t="s">
        <v>82</v>
      </c>
      <c r="E106" s="283" t="s">
        <v>420</v>
      </c>
      <c r="F106" s="185">
        <v>72</v>
      </c>
      <c r="G106" s="284" t="s">
        <v>418</v>
      </c>
      <c r="H106" s="284" t="s">
        <v>778</v>
      </c>
      <c r="I106" s="284" t="s">
        <v>778</v>
      </c>
      <c r="J106" s="284" t="s">
        <v>384</v>
      </c>
      <c r="K106" s="284" t="s">
        <v>779</v>
      </c>
      <c r="L106" s="284" t="s">
        <v>779</v>
      </c>
      <c r="M106" s="284" t="s">
        <v>779</v>
      </c>
      <c r="N106" s="103" t="s">
        <v>423</v>
      </c>
      <c r="O106" s="284"/>
      <c r="Q106" s="135"/>
      <c r="T106" s="135"/>
      <c r="U106" s="171" t="str">
        <f t="shared" si="7"/>
        <v>HBL-HYD-72</v>
      </c>
      <c r="V106" s="133" t="s">
        <v>90</v>
      </c>
      <c r="W106" s="185">
        <v>72</v>
      </c>
      <c r="X106" s="171" t="str">
        <f t="shared" si="11"/>
        <v>HBL-HYD-72-Jan17-1-1</v>
      </c>
      <c r="Y106" s="136" t="s">
        <v>769</v>
      </c>
      <c r="Z106" s="134" t="str">
        <f t="shared" si="13"/>
        <v>Yes</v>
      </c>
      <c r="AA106" s="134" t="str">
        <f t="shared" si="14"/>
        <v>Yes</v>
      </c>
      <c r="AB106" s="134" t="str">
        <f t="shared" si="15"/>
        <v>Yes</v>
      </c>
      <c r="AC106" s="134" t="str">
        <f>VLOOKUP(F106,'Wired Branches'!B:E,4,FALSE)</f>
        <v>10.1.6.10</v>
      </c>
      <c r="AD106" s="134" t="str">
        <f t="shared" si="16"/>
        <v>255.255.255.0</v>
      </c>
      <c r="AE106" s="150" t="str">
        <f>VLOOKUP(W106,'Wired Branches'!B:F,5,FALSE)</f>
        <v>10.1.6.1</v>
      </c>
      <c r="AF106" s="112" t="str">
        <f>_xlfn.IFNA(VLOOKUP(F106,'Compiled report'!C:F,4,FALSE),"")</f>
        <v>26515e2d4</v>
      </c>
      <c r="AG106" s="134" t="str">
        <f t="shared" si="17"/>
        <v>10.200.57.196</v>
      </c>
      <c r="AH106" s="134" t="str">
        <f t="shared" si="18"/>
        <v>Yes</v>
      </c>
      <c r="AI106" s="134" t="str">
        <f t="shared" si="19"/>
        <v>Yes</v>
      </c>
      <c r="AJ106" s="234">
        <f>_xlfn.IFNA(VLOOKUP(F106,'Compiled report'!C:D,2,FALSE),"")</f>
        <v>42760</v>
      </c>
      <c r="AK106" s="134" t="str">
        <f t="shared" si="20"/>
        <v>Yes</v>
      </c>
      <c r="AL106" s="134" t="str">
        <f t="shared" si="21"/>
        <v>Yes</v>
      </c>
      <c r="AM106" s="134" t="str">
        <f t="shared" si="22"/>
        <v>Yes</v>
      </c>
      <c r="AN106" s="134" t="str">
        <f t="shared" si="23"/>
        <v>Yes</v>
      </c>
      <c r="AO106" s="134" t="str">
        <f t="shared" si="24"/>
        <v>Installation Completed</v>
      </c>
      <c r="AP106" s="137" t="s">
        <v>770</v>
      </c>
    </row>
    <row r="107" spans="1:42" s="134" customFormat="1" ht="26.1" customHeight="1" x14ac:dyDescent="0.2">
      <c r="A107" s="258">
        <v>108</v>
      </c>
      <c r="B107" s="284" t="s">
        <v>418</v>
      </c>
      <c r="C107" s="134" t="s">
        <v>419</v>
      </c>
      <c r="D107" s="171" t="s">
        <v>82</v>
      </c>
      <c r="E107" s="283" t="s">
        <v>420</v>
      </c>
      <c r="F107" s="185" t="s">
        <v>780</v>
      </c>
      <c r="G107" s="284" t="s">
        <v>418</v>
      </c>
      <c r="H107" s="284" t="s">
        <v>781</v>
      </c>
      <c r="I107" s="284" t="s">
        <v>782</v>
      </c>
      <c r="J107" s="284" t="s">
        <v>384</v>
      </c>
      <c r="K107" s="284" t="s">
        <v>779</v>
      </c>
      <c r="L107" s="284" t="s">
        <v>779</v>
      </c>
      <c r="M107" s="284" t="s">
        <v>779</v>
      </c>
      <c r="N107" s="103" t="s">
        <v>423</v>
      </c>
      <c r="O107" s="284"/>
      <c r="Q107" s="135"/>
      <c r="T107" s="135"/>
      <c r="U107" s="171" t="str">
        <f t="shared" si="7"/>
        <v>HBL-HYD-72 A</v>
      </c>
      <c r="V107" s="133" t="s">
        <v>90</v>
      </c>
      <c r="W107" s="185">
        <v>721</v>
      </c>
      <c r="X107" s="171" t="str">
        <f t="shared" si="11"/>
        <v>HBL-HYD-72 A-Jan17-1-1</v>
      </c>
      <c r="Y107" s="136" t="s">
        <v>769</v>
      </c>
      <c r="Z107" s="134" t="str">
        <f t="shared" si="13"/>
        <v>Yes</v>
      </c>
      <c r="AA107" s="134" t="str">
        <f t="shared" si="14"/>
        <v>Yes</v>
      </c>
      <c r="AB107" s="134" t="str">
        <f t="shared" si="15"/>
        <v>Yes</v>
      </c>
      <c r="AC107" s="134" t="str">
        <f>VLOOKUP(F107,'Wired Branches'!B:E,4,FALSE)</f>
        <v>10.1.45.10</v>
      </c>
      <c r="AD107" s="134" t="str">
        <f t="shared" si="16"/>
        <v>255.255.255.0</v>
      </c>
      <c r="AE107" s="150" t="e">
        <f>VLOOKUP(W107,'Wired Branches'!B:F,5,FALSE)</f>
        <v>#N/A</v>
      </c>
      <c r="AF107" s="112" t="str">
        <f>_xlfn.IFNA(VLOOKUP(F107,'Compiled report'!C:F,4,FALSE),"")</f>
        <v>26515e2d6</v>
      </c>
      <c r="AG107" s="134" t="str">
        <f t="shared" si="17"/>
        <v>10.200.57.196</v>
      </c>
      <c r="AH107" s="134" t="str">
        <f t="shared" si="18"/>
        <v>Yes</v>
      </c>
      <c r="AI107" s="134" t="str">
        <f t="shared" si="19"/>
        <v>Yes</v>
      </c>
      <c r="AJ107" s="234">
        <f>_xlfn.IFNA(VLOOKUP(F107,'Compiled report'!C:D,2,FALSE),"")</f>
        <v>42760</v>
      </c>
      <c r="AK107" s="134" t="str">
        <f t="shared" si="20"/>
        <v>Yes</v>
      </c>
      <c r="AL107" s="134" t="str">
        <f t="shared" si="21"/>
        <v>Yes</v>
      </c>
      <c r="AM107" s="134" t="str">
        <f t="shared" si="22"/>
        <v>Yes</v>
      </c>
      <c r="AN107" s="134" t="str">
        <f t="shared" si="23"/>
        <v>Yes</v>
      </c>
      <c r="AO107" s="134" t="str">
        <f t="shared" si="24"/>
        <v>Installation Completed</v>
      </c>
      <c r="AP107" s="137" t="s">
        <v>770</v>
      </c>
    </row>
    <row r="108" spans="1:42" s="134" customFormat="1" ht="26.1" customHeight="1" x14ac:dyDescent="0.2">
      <c r="A108" s="258">
        <v>109</v>
      </c>
      <c r="B108" s="284" t="s">
        <v>418</v>
      </c>
      <c r="C108" s="134" t="s">
        <v>419</v>
      </c>
      <c r="D108" s="171" t="s">
        <v>82</v>
      </c>
      <c r="E108" s="283" t="s">
        <v>420</v>
      </c>
      <c r="F108" s="185" t="s">
        <v>783</v>
      </c>
      <c r="G108" s="284" t="s">
        <v>418</v>
      </c>
      <c r="H108" s="284" t="s">
        <v>784</v>
      </c>
      <c r="I108" s="284" t="s">
        <v>785</v>
      </c>
      <c r="J108" s="284" t="s">
        <v>384</v>
      </c>
      <c r="K108" s="284" t="s">
        <v>779</v>
      </c>
      <c r="L108" s="284" t="s">
        <v>779</v>
      </c>
      <c r="M108" s="284" t="s">
        <v>779</v>
      </c>
      <c r="N108" s="103" t="s">
        <v>423</v>
      </c>
      <c r="O108" s="284"/>
      <c r="Q108" s="135"/>
      <c r="T108" s="135"/>
      <c r="U108" s="171" t="str">
        <f t="shared" si="7"/>
        <v>HBL-HYD-72 B</v>
      </c>
      <c r="V108" s="133" t="s">
        <v>90</v>
      </c>
      <c r="W108" s="185">
        <v>722</v>
      </c>
      <c r="X108" s="171" t="str">
        <f t="shared" si="11"/>
        <v>HBL-HYD-72 B-Jan17-1-1</v>
      </c>
      <c r="Y108" s="136" t="s">
        <v>769</v>
      </c>
      <c r="Z108" s="134" t="str">
        <f t="shared" si="13"/>
        <v>Yes</v>
      </c>
      <c r="AA108" s="134" t="str">
        <f t="shared" si="14"/>
        <v>Yes</v>
      </c>
      <c r="AB108" s="134" t="str">
        <f t="shared" si="15"/>
        <v>Yes</v>
      </c>
      <c r="AC108" s="134" t="str">
        <f>VLOOKUP(F108,'Wired Branches'!B:E,4,FALSE)</f>
        <v>10.1.46.10</v>
      </c>
      <c r="AD108" s="134" t="str">
        <f t="shared" si="16"/>
        <v>255.255.255.0</v>
      </c>
      <c r="AE108" s="150" t="e">
        <f>VLOOKUP(W108,'Wired Branches'!B:F,5,FALSE)</f>
        <v>#N/A</v>
      </c>
      <c r="AF108" s="112" t="str">
        <f>_xlfn.IFNA(VLOOKUP(F108,'Compiled report'!C:F,4,FALSE),"")</f>
        <v>26515e2d5</v>
      </c>
      <c r="AG108" s="134" t="str">
        <f t="shared" si="17"/>
        <v>10.200.57.196</v>
      </c>
      <c r="AH108" s="134" t="str">
        <f t="shared" si="18"/>
        <v>Yes</v>
      </c>
      <c r="AI108" s="134" t="str">
        <f t="shared" si="19"/>
        <v>Yes</v>
      </c>
      <c r="AJ108" s="234">
        <f>_xlfn.IFNA(VLOOKUP(F108,'Compiled report'!C:D,2,FALSE),"")</f>
        <v>42760</v>
      </c>
      <c r="AK108" s="134" t="str">
        <f t="shared" si="20"/>
        <v>Yes</v>
      </c>
      <c r="AL108" s="134" t="str">
        <f t="shared" si="21"/>
        <v>Yes</v>
      </c>
      <c r="AM108" s="134" t="str">
        <f t="shared" si="22"/>
        <v>Yes</v>
      </c>
      <c r="AN108" s="134" t="str">
        <f t="shared" si="23"/>
        <v>Yes</v>
      </c>
      <c r="AO108" s="134" t="str">
        <f t="shared" si="24"/>
        <v>Installation Completed</v>
      </c>
      <c r="AP108" s="137" t="s">
        <v>770</v>
      </c>
    </row>
    <row r="109" spans="1:42" s="134" customFormat="1" ht="26.1" customHeight="1" x14ac:dyDescent="0.2">
      <c r="A109" s="258">
        <v>110</v>
      </c>
      <c r="B109" s="284" t="s">
        <v>418</v>
      </c>
      <c r="C109" s="134" t="s">
        <v>419</v>
      </c>
      <c r="D109" s="171" t="s">
        <v>82</v>
      </c>
      <c r="E109" s="283" t="s">
        <v>420</v>
      </c>
      <c r="F109" s="185">
        <v>80</v>
      </c>
      <c r="G109" s="284" t="s">
        <v>418</v>
      </c>
      <c r="H109" s="284" t="s">
        <v>786</v>
      </c>
      <c r="I109" s="284" t="s">
        <v>787</v>
      </c>
      <c r="J109" s="284" t="s">
        <v>384</v>
      </c>
      <c r="K109" s="284" t="s">
        <v>786</v>
      </c>
      <c r="L109" s="284" t="s">
        <v>786</v>
      </c>
      <c r="M109" s="284" t="s">
        <v>788</v>
      </c>
      <c r="N109" s="103" t="s">
        <v>423</v>
      </c>
      <c r="O109" s="284"/>
      <c r="Q109" s="135"/>
      <c r="T109" s="135"/>
      <c r="U109" s="171" t="str">
        <f t="shared" si="7"/>
        <v>HBL-HYD-80</v>
      </c>
      <c r="V109" s="133" t="s">
        <v>90</v>
      </c>
      <c r="W109" s="185">
        <v>80</v>
      </c>
      <c r="X109" s="171" t="str">
        <f t="shared" si="11"/>
        <v>HBL-HYD-80-Jan17-1-1</v>
      </c>
      <c r="Y109" s="136" t="s">
        <v>769</v>
      </c>
      <c r="Z109" s="134" t="str">
        <f t="shared" si="13"/>
        <v>Yes</v>
      </c>
      <c r="AA109" s="134" t="str">
        <f t="shared" si="14"/>
        <v>Yes</v>
      </c>
      <c r="AB109" s="134" t="str">
        <f t="shared" si="15"/>
        <v>Yes</v>
      </c>
      <c r="AC109" s="134" t="e">
        <f>VLOOKUP(F109,'Wired Branches'!B:E,4,FALSE)</f>
        <v>#N/A</v>
      </c>
      <c r="AD109" s="134" t="str">
        <f t="shared" si="16"/>
        <v>255.255.255.0</v>
      </c>
      <c r="AE109" s="150" t="e">
        <f>VLOOKUP(W109,'Wired Branches'!B:F,5,FALSE)</f>
        <v>#N/A</v>
      </c>
      <c r="AF109" s="112" t="str">
        <f>_xlfn.IFNA(VLOOKUP(F109,'Compiled report'!C:F,4,FALSE),"")</f>
        <v>26515e2d7</v>
      </c>
      <c r="AG109" s="134" t="str">
        <f t="shared" si="17"/>
        <v>10.200.57.196</v>
      </c>
      <c r="AH109" s="134" t="str">
        <f t="shared" si="18"/>
        <v>Yes</v>
      </c>
      <c r="AI109" s="134" t="str">
        <f t="shared" si="19"/>
        <v>Yes</v>
      </c>
      <c r="AJ109" s="234">
        <f>_xlfn.IFNA(VLOOKUP(F109,'Compiled report'!C:D,2,FALSE),"")</f>
        <v>42774</v>
      </c>
      <c r="AK109" s="134" t="str">
        <f t="shared" si="20"/>
        <v>Yes</v>
      </c>
      <c r="AL109" s="134" t="str">
        <f t="shared" si="21"/>
        <v>Yes</v>
      </c>
      <c r="AM109" s="134" t="str">
        <f t="shared" si="22"/>
        <v>Yes</v>
      </c>
      <c r="AN109" s="134" t="str">
        <f t="shared" si="23"/>
        <v>Yes</v>
      </c>
      <c r="AO109" s="134" t="str">
        <f t="shared" si="24"/>
        <v>Installation Completed</v>
      </c>
      <c r="AP109" s="137" t="s">
        <v>770</v>
      </c>
    </row>
    <row r="110" spans="1:42" s="134" customFormat="1" ht="26.1" customHeight="1" x14ac:dyDescent="0.2">
      <c r="A110" s="258">
        <v>111</v>
      </c>
      <c r="B110" s="284" t="s">
        <v>418</v>
      </c>
      <c r="C110" s="134" t="s">
        <v>419</v>
      </c>
      <c r="D110" s="171" t="s">
        <v>82</v>
      </c>
      <c r="E110" s="283" t="s">
        <v>420</v>
      </c>
      <c r="F110" s="185">
        <v>84</v>
      </c>
      <c r="G110" s="284" t="s">
        <v>418</v>
      </c>
      <c r="H110" s="284" t="s">
        <v>789</v>
      </c>
      <c r="I110" s="284" t="s">
        <v>790</v>
      </c>
      <c r="J110" s="284" t="s">
        <v>384</v>
      </c>
      <c r="K110" s="284" t="s">
        <v>791</v>
      </c>
      <c r="L110" s="284" t="s">
        <v>791</v>
      </c>
      <c r="M110" s="284" t="s">
        <v>418</v>
      </c>
      <c r="N110" s="103" t="s">
        <v>423</v>
      </c>
      <c r="O110" s="284"/>
      <c r="Q110" s="135"/>
      <c r="T110" s="135"/>
      <c r="U110" s="171" t="str">
        <f t="shared" si="7"/>
        <v>HBL-HYD-84</v>
      </c>
      <c r="V110" s="133" t="s">
        <v>90</v>
      </c>
      <c r="W110" s="185">
        <v>84</v>
      </c>
      <c r="X110" s="171" t="str">
        <f t="shared" si="11"/>
        <v>HBL-HYD-84-Jan17-1-1</v>
      </c>
      <c r="Y110" s="136" t="s">
        <v>769</v>
      </c>
      <c r="Z110" s="134" t="str">
        <f t="shared" si="13"/>
        <v>Yes</v>
      </c>
      <c r="AA110" s="134" t="str">
        <f t="shared" si="14"/>
        <v>Yes</v>
      </c>
      <c r="AB110" s="134" t="str">
        <f t="shared" si="15"/>
        <v>Yes</v>
      </c>
      <c r="AC110" s="134" t="str">
        <f>VLOOKUP(F110,'Wired Branches'!B:E,4,FALSE)</f>
        <v>10.1.33.10</v>
      </c>
      <c r="AD110" s="134" t="str">
        <f t="shared" si="16"/>
        <v>255.255.255.0</v>
      </c>
      <c r="AE110" s="150" t="str">
        <f>VLOOKUP(W110,'Wired Branches'!B:F,5,FALSE)</f>
        <v>10.1.33.1</v>
      </c>
      <c r="AF110" s="112" t="str">
        <f>_xlfn.IFNA(VLOOKUP(F110,'Compiled report'!C:F,4,FALSE),"")</f>
        <v>26515e2d8</v>
      </c>
      <c r="AG110" s="134" t="str">
        <f t="shared" si="17"/>
        <v>10.200.57.196</v>
      </c>
      <c r="AH110" s="134" t="str">
        <f t="shared" si="18"/>
        <v>Yes</v>
      </c>
      <c r="AI110" s="134" t="str">
        <f t="shared" si="19"/>
        <v>Yes</v>
      </c>
      <c r="AJ110" s="234">
        <f>_xlfn.IFNA(VLOOKUP(F110,'Compiled report'!C:D,2,FALSE),"")</f>
        <v>42761</v>
      </c>
      <c r="AK110" s="134" t="str">
        <f t="shared" si="20"/>
        <v>Yes</v>
      </c>
      <c r="AL110" s="134" t="str">
        <f t="shared" si="21"/>
        <v>Yes</v>
      </c>
      <c r="AM110" s="134" t="str">
        <f t="shared" si="22"/>
        <v>Yes</v>
      </c>
      <c r="AN110" s="134" t="str">
        <f t="shared" si="23"/>
        <v>Yes</v>
      </c>
      <c r="AO110" s="134" t="str">
        <f t="shared" si="24"/>
        <v>Installation Completed</v>
      </c>
      <c r="AP110" s="137" t="s">
        <v>770</v>
      </c>
    </row>
    <row r="111" spans="1:42" s="134" customFormat="1" ht="26.1" customHeight="1" x14ac:dyDescent="0.2">
      <c r="A111" s="258">
        <v>112</v>
      </c>
      <c r="B111" s="284" t="s">
        <v>418</v>
      </c>
      <c r="C111" s="134" t="s">
        <v>419</v>
      </c>
      <c r="D111" s="171" t="s">
        <v>82</v>
      </c>
      <c r="E111" s="283" t="s">
        <v>420</v>
      </c>
      <c r="F111" s="185">
        <v>85</v>
      </c>
      <c r="G111" s="284" t="s">
        <v>418</v>
      </c>
      <c r="H111" s="284" t="s">
        <v>792</v>
      </c>
      <c r="I111" s="284" t="s">
        <v>793</v>
      </c>
      <c r="J111" s="284" t="s">
        <v>384</v>
      </c>
      <c r="K111" s="284" t="s">
        <v>792</v>
      </c>
      <c r="L111" s="284" t="s">
        <v>792</v>
      </c>
      <c r="M111" s="284" t="s">
        <v>794</v>
      </c>
      <c r="N111" s="103" t="s">
        <v>423</v>
      </c>
      <c r="O111" s="284"/>
      <c r="Q111" s="135"/>
      <c r="T111" s="135"/>
      <c r="U111" s="171" t="str">
        <f t="shared" si="7"/>
        <v>HBL-HYD-85</v>
      </c>
      <c r="V111" s="133" t="s">
        <v>90</v>
      </c>
      <c r="W111" s="185">
        <v>85</v>
      </c>
      <c r="X111" s="171" t="str">
        <f t="shared" si="11"/>
        <v>HBL-HYD-85-Jan17-1-1</v>
      </c>
      <c r="Y111" s="136" t="s">
        <v>769</v>
      </c>
      <c r="Z111" s="134" t="str">
        <f t="shared" si="13"/>
        <v>Yes</v>
      </c>
      <c r="AA111" s="134" t="str">
        <f t="shared" si="14"/>
        <v>Yes</v>
      </c>
      <c r="AB111" s="134" t="str">
        <f t="shared" si="15"/>
        <v>Yes</v>
      </c>
      <c r="AC111" s="134" t="str">
        <f>VLOOKUP(F111,'Wired Branches'!B:E,4,FALSE)</f>
        <v>10.1.34.10</v>
      </c>
      <c r="AD111" s="134" t="str">
        <f t="shared" si="16"/>
        <v>255.255.255.0</v>
      </c>
      <c r="AE111" s="150" t="str">
        <f>VLOOKUP(W111,'Wired Branches'!B:F,5,FALSE)</f>
        <v>10.1.34.1</v>
      </c>
      <c r="AF111" s="112" t="str">
        <f>_xlfn.IFNA(VLOOKUP(F111,'Compiled report'!C:F,4,FALSE),"")</f>
        <v>26515e2d9</v>
      </c>
      <c r="AG111" s="134" t="str">
        <f t="shared" si="17"/>
        <v>10.200.57.196</v>
      </c>
      <c r="AH111" s="134" t="str">
        <f t="shared" si="18"/>
        <v>Yes</v>
      </c>
      <c r="AI111" s="134" t="str">
        <f t="shared" si="19"/>
        <v>Yes</v>
      </c>
      <c r="AJ111" s="234">
        <f>_xlfn.IFNA(VLOOKUP(F111,'Compiled report'!C:D,2,FALSE),"")</f>
        <v>42775</v>
      </c>
      <c r="AK111" s="134" t="str">
        <f t="shared" si="20"/>
        <v>Yes</v>
      </c>
      <c r="AL111" s="134" t="str">
        <f t="shared" si="21"/>
        <v>Yes</v>
      </c>
      <c r="AM111" s="134" t="str">
        <f t="shared" si="22"/>
        <v>Yes</v>
      </c>
      <c r="AN111" s="134" t="str">
        <f t="shared" si="23"/>
        <v>Yes</v>
      </c>
      <c r="AO111" s="134" t="str">
        <f t="shared" si="24"/>
        <v>Installation Completed</v>
      </c>
      <c r="AP111" s="137" t="s">
        <v>770</v>
      </c>
    </row>
    <row r="112" spans="1:42" s="134" customFormat="1" ht="26.1" customHeight="1" x14ac:dyDescent="0.2">
      <c r="A112" s="258">
        <v>113</v>
      </c>
      <c r="B112" s="284" t="s">
        <v>418</v>
      </c>
      <c r="C112" s="134" t="s">
        <v>419</v>
      </c>
      <c r="D112" s="171" t="s">
        <v>82</v>
      </c>
      <c r="E112" s="283" t="s">
        <v>420</v>
      </c>
      <c r="F112" s="185">
        <v>86</v>
      </c>
      <c r="G112" s="284" t="s">
        <v>418</v>
      </c>
      <c r="H112" s="284" t="s">
        <v>795</v>
      </c>
      <c r="I112" s="284" t="s">
        <v>796</v>
      </c>
      <c r="J112" s="284" t="s">
        <v>384</v>
      </c>
      <c r="K112" s="284" t="s">
        <v>452</v>
      </c>
      <c r="L112" s="284" t="s">
        <v>418</v>
      </c>
      <c r="M112" s="284" t="s">
        <v>418</v>
      </c>
      <c r="N112" s="103" t="s">
        <v>423</v>
      </c>
      <c r="O112" s="284"/>
      <c r="Q112" s="135"/>
      <c r="T112" s="135"/>
      <c r="U112" s="171" t="str">
        <f t="shared" si="7"/>
        <v>HBL-HYD-86</v>
      </c>
      <c r="V112" s="133" t="s">
        <v>90</v>
      </c>
      <c r="W112" s="185">
        <v>86</v>
      </c>
      <c r="X112" s="171" t="str">
        <f t="shared" si="11"/>
        <v>HBL-HYD-86-Jan17-1-1</v>
      </c>
      <c r="Y112" s="136" t="s">
        <v>769</v>
      </c>
      <c r="Z112" s="134" t="str">
        <f t="shared" si="13"/>
        <v>Yes</v>
      </c>
      <c r="AA112" s="134" t="str">
        <f t="shared" si="14"/>
        <v>Yes</v>
      </c>
      <c r="AB112" s="134" t="str">
        <f t="shared" si="15"/>
        <v>Yes</v>
      </c>
      <c r="AC112" s="134" t="str">
        <f>VLOOKUP(F112,'Wired Branches'!B:E,4,FALSE)</f>
        <v>10.1.3.10</v>
      </c>
      <c r="AD112" s="134" t="str">
        <f t="shared" si="16"/>
        <v>255.255.255.0</v>
      </c>
      <c r="AE112" s="150" t="str">
        <f>VLOOKUP(W112,'Wired Branches'!B:F,5,FALSE)</f>
        <v>10.1.3.1</v>
      </c>
      <c r="AF112" s="112" t="str">
        <f>_xlfn.IFNA(VLOOKUP(F112,'Compiled report'!C:F,4,FALSE),"")</f>
        <v>26515e168</v>
      </c>
      <c r="AG112" s="134" t="str">
        <f t="shared" si="17"/>
        <v>10.200.57.196</v>
      </c>
      <c r="AH112" s="134" t="str">
        <f t="shared" si="18"/>
        <v>Yes</v>
      </c>
      <c r="AI112" s="134" t="str">
        <f t="shared" si="19"/>
        <v>Yes</v>
      </c>
      <c r="AJ112" s="234">
        <f>_xlfn.IFNA(VLOOKUP(F112,'Compiled report'!C:D,2,FALSE),"")</f>
        <v>42758</v>
      </c>
      <c r="AK112" s="134" t="str">
        <f t="shared" si="20"/>
        <v>Yes</v>
      </c>
      <c r="AL112" s="134" t="str">
        <f t="shared" si="21"/>
        <v>Yes</v>
      </c>
      <c r="AM112" s="134" t="str">
        <f t="shared" si="22"/>
        <v>Yes</v>
      </c>
      <c r="AN112" s="134" t="str">
        <f t="shared" si="23"/>
        <v>Yes</v>
      </c>
      <c r="AO112" s="134" t="str">
        <f t="shared" si="24"/>
        <v>Installation Completed</v>
      </c>
      <c r="AP112" s="137" t="s">
        <v>770</v>
      </c>
    </row>
    <row r="113" spans="1:42" s="134" customFormat="1" ht="26.1" customHeight="1" x14ac:dyDescent="0.2">
      <c r="A113" s="258">
        <v>114</v>
      </c>
      <c r="B113" s="284" t="s">
        <v>418</v>
      </c>
      <c r="C113" s="134" t="s">
        <v>419</v>
      </c>
      <c r="D113" s="171" t="s">
        <v>82</v>
      </c>
      <c r="E113" s="283" t="s">
        <v>420</v>
      </c>
      <c r="F113" s="185">
        <v>87</v>
      </c>
      <c r="G113" s="284" t="s">
        <v>418</v>
      </c>
      <c r="H113" s="284" t="s">
        <v>797</v>
      </c>
      <c r="I113" s="284" t="s">
        <v>798</v>
      </c>
      <c r="J113" s="284" t="s">
        <v>384</v>
      </c>
      <c r="K113" s="284" t="s">
        <v>797</v>
      </c>
      <c r="L113" s="284" t="s">
        <v>797</v>
      </c>
      <c r="M113" s="284" t="s">
        <v>797</v>
      </c>
      <c r="N113" s="103" t="s">
        <v>423</v>
      </c>
      <c r="O113" s="284"/>
      <c r="Q113" s="135"/>
      <c r="T113" s="135"/>
      <c r="U113" s="171" t="str">
        <f t="shared" si="7"/>
        <v>HBL-HYD-87</v>
      </c>
      <c r="V113" s="133" t="s">
        <v>90</v>
      </c>
      <c r="W113" s="185">
        <v>87</v>
      </c>
      <c r="X113" s="171" t="str">
        <f t="shared" si="11"/>
        <v>HBL-HYD-87-Jan17-1-1</v>
      </c>
      <c r="Y113" s="136" t="s">
        <v>769</v>
      </c>
      <c r="Z113" s="134" t="str">
        <f t="shared" si="13"/>
        <v>Yes</v>
      </c>
      <c r="AA113" s="134" t="str">
        <f t="shared" si="14"/>
        <v>Yes</v>
      </c>
      <c r="AB113" s="134" t="str">
        <f t="shared" si="15"/>
        <v>Yes</v>
      </c>
      <c r="AC113" s="134" t="str">
        <f>VLOOKUP(F113,'Wired Branches'!B:E,4,FALSE)</f>
        <v>10.1.35.10</v>
      </c>
      <c r="AD113" s="134" t="str">
        <f t="shared" si="16"/>
        <v>255.255.255.0</v>
      </c>
      <c r="AE113" s="150" t="str">
        <f>VLOOKUP(W113,'Wired Branches'!B:F,5,FALSE)</f>
        <v>10.1.35.1</v>
      </c>
      <c r="AF113" s="112" t="str">
        <f>_xlfn.IFNA(VLOOKUP(F113,'Compiled report'!C:F,4,FALSE),"")</f>
        <v>26515e169</v>
      </c>
      <c r="AG113" s="134" t="str">
        <f t="shared" si="17"/>
        <v>10.200.57.196</v>
      </c>
      <c r="AH113" s="134" t="str">
        <f t="shared" si="18"/>
        <v>Yes</v>
      </c>
      <c r="AI113" s="134" t="str">
        <f t="shared" si="19"/>
        <v>Yes</v>
      </c>
      <c r="AJ113" s="234">
        <f>_xlfn.IFNA(VLOOKUP(F113,'Compiled report'!C:D,2,FALSE),"")</f>
        <v>42773</v>
      </c>
      <c r="AK113" s="134" t="str">
        <f t="shared" si="20"/>
        <v>Yes</v>
      </c>
      <c r="AL113" s="134" t="str">
        <f t="shared" si="21"/>
        <v>Yes</v>
      </c>
      <c r="AM113" s="134" t="str">
        <f t="shared" si="22"/>
        <v>Yes</v>
      </c>
      <c r="AN113" s="134" t="str">
        <f t="shared" si="23"/>
        <v>Yes</v>
      </c>
      <c r="AO113" s="134" t="str">
        <f t="shared" si="24"/>
        <v>Installation Completed</v>
      </c>
      <c r="AP113" s="137" t="s">
        <v>770</v>
      </c>
    </row>
    <row r="114" spans="1:42" s="134" customFormat="1" ht="26.1" customHeight="1" x14ac:dyDescent="0.2">
      <c r="A114" s="258">
        <v>115</v>
      </c>
      <c r="B114" s="284" t="s">
        <v>418</v>
      </c>
      <c r="C114" s="134" t="s">
        <v>419</v>
      </c>
      <c r="D114" s="171" t="s">
        <v>82</v>
      </c>
      <c r="E114" s="283" t="s">
        <v>420</v>
      </c>
      <c r="F114" s="185">
        <v>89</v>
      </c>
      <c r="G114" s="284" t="s">
        <v>418</v>
      </c>
      <c r="H114" s="284" t="s">
        <v>799</v>
      </c>
      <c r="I114" s="284" t="s">
        <v>800</v>
      </c>
      <c r="J114" s="284" t="s">
        <v>384</v>
      </c>
      <c r="K114" s="284" t="s">
        <v>773</v>
      </c>
      <c r="L114" s="284" t="s">
        <v>418</v>
      </c>
      <c r="M114" s="284" t="s">
        <v>418</v>
      </c>
      <c r="N114" s="103" t="s">
        <v>423</v>
      </c>
      <c r="O114" s="284"/>
      <c r="Q114" s="135"/>
      <c r="T114" s="135"/>
      <c r="U114" s="171" t="str">
        <f t="shared" si="7"/>
        <v>HBL-HYD-89</v>
      </c>
      <c r="V114" s="133" t="s">
        <v>90</v>
      </c>
      <c r="W114" s="185">
        <v>89</v>
      </c>
      <c r="X114" s="171" t="str">
        <f t="shared" si="11"/>
        <v>HBL-HYD-89-Jan17-1-1</v>
      </c>
      <c r="Y114" s="136" t="s">
        <v>769</v>
      </c>
      <c r="Z114" s="134" t="str">
        <f t="shared" si="13"/>
        <v>Yes</v>
      </c>
      <c r="AA114" s="134" t="str">
        <f t="shared" si="14"/>
        <v>Yes</v>
      </c>
      <c r="AB114" s="134" t="str">
        <f t="shared" si="15"/>
        <v>Yes</v>
      </c>
      <c r="AC114" s="134" t="str">
        <f>VLOOKUP(F114,'Wired Branches'!B:E,4,FALSE)</f>
        <v>10.1.28.10</v>
      </c>
      <c r="AD114" s="134" t="str">
        <f t="shared" si="16"/>
        <v>255.255.255.0</v>
      </c>
      <c r="AE114" s="150" t="str">
        <f>VLOOKUP(W114,'Wired Branches'!B:F,5,FALSE)</f>
        <v>10.1.28.1</v>
      </c>
      <c r="AF114" s="112" t="str">
        <f>_xlfn.IFNA(VLOOKUP(F114,'Compiled report'!C:F,4,FALSE),"")</f>
        <v>26515e16a</v>
      </c>
      <c r="AG114" s="134" t="str">
        <f t="shared" si="17"/>
        <v>10.200.57.196</v>
      </c>
      <c r="AH114" s="134" t="str">
        <f t="shared" si="18"/>
        <v>Yes</v>
      </c>
      <c r="AI114" s="134" t="str">
        <f t="shared" si="19"/>
        <v>Yes</v>
      </c>
      <c r="AJ114" s="234">
        <f>_xlfn.IFNA(VLOOKUP(F114,'Compiled report'!C:D,2,FALSE),"")</f>
        <v>42758</v>
      </c>
      <c r="AK114" s="134" t="str">
        <f t="shared" si="20"/>
        <v>Yes</v>
      </c>
      <c r="AL114" s="134" t="str">
        <f t="shared" si="21"/>
        <v>Yes</v>
      </c>
      <c r="AM114" s="134" t="str">
        <f t="shared" si="22"/>
        <v>Yes</v>
      </c>
      <c r="AN114" s="134" t="str">
        <f t="shared" si="23"/>
        <v>Yes</v>
      </c>
      <c r="AO114" s="134" t="str">
        <f t="shared" si="24"/>
        <v>Installation Completed</v>
      </c>
      <c r="AP114" s="137" t="s">
        <v>770</v>
      </c>
    </row>
    <row r="115" spans="1:42" s="134" customFormat="1" ht="26.1" customHeight="1" x14ac:dyDescent="0.2">
      <c r="A115" s="258">
        <v>116</v>
      </c>
      <c r="B115" s="284" t="s">
        <v>418</v>
      </c>
      <c r="C115" s="134" t="s">
        <v>419</v>
      </c>
      <c r="D115" s="171" t="s">
        <v>82</v>
      </c>
      <c r="E115" s="283" t="s">
        <v>420</v>
      </c>
      <c r="F115" s="185">
        <v>92</v>
      </c>
      <c r="G115" s="284" t="s">
        <v>418</v>
      </c>
      <c r="H115" s="284" t="s">
        <v>788</v>
      </c>
      <c r="I115" s="284" t="s">
        <v>801</v>
      </c>
      <c r="J115" s="284" t="s">
        <v>384</v>
      </c>
      <c r="K115" s="284" t="s">
        <v>788</v>
      </c>
      <c r="L115" s="284" t="s">
        <v>788</v>
      </c>
      <c r="M115" s="284" t="s">
        <v>788</v>
      </c>
      <c r="N115" s="103" t="s">
        <v>423</v>
      </c>
      <c r="O115" s="284"/>
      <c r="Q115" s="135"/>
      <c r="T115" s="135"/>
      <c r="U115" s="171" t="str">
        <f t="shared" si="7"/>
        <v>HBL-HYD-92</v>
      </c>
      <c r="V115" s="133" t="s">
        <v>90</v>
      </c>
      <c r="W115" s="185">
        <v>92</v>
      </c>
      <c r="X115" s="171" t="str">
        <f t="shared" si="11"/>
        <v>HBL-HYD-92-Jan17-1-1</v>
      </c>
      <c r="Y115" s="136" t="s">
        <v>769</v>
      </c>
      <c r="Z115" s="134" t="str">
        <f t="shared" si="13"/>
        <v>Yes</v>
      </c>
      <c r="AA115" s="134" t="str">
        <f t="shared" si="14"/>
        <v>Yes</v>
      </c>
      <c r="AB115" s="134" t="str">
        <f t="shared" si="15"/>
        <v>Yes</v>
      </c>
      <c r="AC115" s="134" t="e">
        <f>VLOOKUP(F115,'Wired Branches'!B:E,4,FALSE)</f>
        <v>#N/A</v>
      </c>
      <c r="AD115" s="134" t="str">
        <f t="shared" si="16"/>
        <v>255.255.255.0</v>
      </c>
      <c r="AE115" s="150" t="e">
        <f>VLOOKUP(W115,'Wired Branches'!B:F,5,FALSE)</f>
        <v>#N/A</v>
      </c>
      <c r="AF115" s="112" t="str">
        <f>_xlfn.IFNA(VLOOKUP(F115,'Compiled report'!C:F,4,FALSE),"")</f>
        <v>26515E16B</v>
      </c>
      <c r="AG115" s="134" t="str">
        <f t="shared" si="17"/>
        <v>10.200.57.196</v>
      </c>
      <c r="AH115" s="134" t="str">
        <f t="shared" si="18"/>
        <v>Yes</v>
      </c>
      <c r="AI115" s="134" t="str">
        <f t="shared" si="19"/>
        <v>Yes</v>
      </c>
      <c r="AJ115" s="234">
        <f>_xlfn.IFNA(VLOOKUP(F115,'Compiled report'!C:D,2,FALSE),"")</f>
        <v>42779</v>
      </c>
      <c r="AK115" s="134" t="str">
        <f t="shared" si="20"/>
        <v>Yes</v>
      </c>
      <c r="AL115" s="134" t="str">
        <f t="shared" si="21"/>
        <v>Yes</v>
      </c>
      <c r="AM115" s="134" t="str">
        <f t="shared" si="22"/>
        <v>Yes</v>
      </c>
      <c r="AN115" s="134" t="str">
        <f t="shared" si="23"/>
        <v>Yes</v>
      </c>
      <c r="AO115" s="134" t="str">
        <f t="shared" si="24"/>
        <v>Installation Completed</v>
      </c>
      <c r="AP115" s="137" t="s">
        <v>770</v>
      </c>
    </row>
    <row r="116" spans="1:42" s="134" customFormat="1" ht="26.1" customHeight="1" x14ac:dyDescent="0.2">
      <c r="A116" s="258">
        <v>117</v>
      </c>
      <c r="B116" s="284" t="s">
        <v>418</v>
      </c>
      <c r="C116" s="134" t="s">
        <v>419</v>
      </c>
      <c r="D116" s="171" t="s">
        <v>82</v>
      </c>
      <c r="E116" s="283" t="s">
        <v>420</v>
      </c>
      <c r="F116" s="185">
        <v>93</v>
      </c>
      <c r="G116" s="284" t="s">
        <v>418</v>
      </c>
      <c r="H116" s="284" t="s">
        <v>802</v>
      </c>
      <c r="I116" s="284" t="s">
        <v>803</v>
      </c>
      <c r="J116" s="284" t="s">
        <v>384</v>
      </c>
      <c r="K116" s="284" t="s">
        <v>802</v>
      </c>
      <c r="L116" s="284" t="s">
        <v>802</v>
      </c>
      <c r="M116" s="284" t="s">
        <v>804</v>
      </c>
      <c r="N116" s="103" t="s">
        <v>423</v>
      </c>
      <c r="O116" s="284"/>
      <c r="Q116" s="135"/>
      <c r="T116" s="135"/>
      <c r="U116" s="171" t="str">
        <f t="shared" si="7"/>
        <v>HBL-HYD-93</v>
      </c>
      <c r="V116" s="133" t="s">
        <v>90</v>
      </c>
      <c r="W116" s="185">
        <v>93</v>
      </c>
      <c r="X116" s="171" t="str">
        <f t="shared" si="11"/>
        <v>HBL-HYD-93-Jan17-1-1</v>
      </c>
      <c r="Y116" s="136" t="s">
        <v>769</v>
      </c>
      <c r="Z116" s="134" t="str">
        <f t="shared" si="13"/>
        <v>Yes</v>
      </c>
      <c r="AA116" s="134" t="str">
        <f t="shared" si="14"/>
        <v>Yes</v>
      </c>
      <c r="AB116" s="134" t="str">
        <f t="shared" si="15"/>
        <v>Yes</v>
      </c>
      <c r="AC116" s="134" t="str">
        <f>VLOOKUP(F116,'Wired Branches'!B:E,4,FALSE)</f>
        <v>10.1.49.10</v>
      </c>
      <c r="AD116" s="134" t="str">
        <f t="shared" si="16"/>
        <v>255.255.255.0</v>
      </c>
      <c r="AE116" s="150" t="str">
        <f>VLOOKUP(W116,'Wired Branches'!B:F,5,FALSE)</f>
        <v>10.1.49.1</v>
      </c>
      <c r="AF116" s="112" t="str">
        <f>_xlfn.IFNA(VLOOKUP(F116,'Compiled report'!C:F,4,FALSE),"")</f>
        <v>26515e16c</v>
      </c>
      <c r="AG116" s="134" t="str">
        <f t="shared" si="17"/>
        <v>10.200.57.196</v>
      </c>
      <c r="AH116" s="134" t="str">
        <f t="shared" si="18"/>
        <v>Yes</v>
      </c>
      <c r="AI116" s="134" t="str">
        <f t="shared" si="19"/>
        <v>Yes</v>
      </c>
      <c r="AJ116" s="234">
        <f>_xlfn.IFNA(VLOOKUP(F116,'Compiled report'!C:D,2,FALSE),"")</f>
        <v>42774</v>
      </c>
      <c r="AK116" s="134" t="str">
        <f t="shared" si="20"/>
        <v>Yes</v>
      </c>
      <c r="AL116" s="134" t="str">
        <f t="shared" si="21"/>
        <v>Yes</v>
      </c>
      <c r="AM116" s="134" t="str">
        <f t="shared" si="22"/>
        <v>Yes</v>
      </c>
      <c r="AN116" s="134" t="str">
        <f t="shared" si="23"/>
        <v>Yes</v>
      </c>
      <c r="AO116" s="134" t="str">
        <f t="shared" si="24"/>
        <v>Installation Completed</v>
      </c>
      <c r="AP116" s="137" t="s">
        <v>770</v>
      </c>
    </row>
    <row r="117" spans="1:42" s="134" customFormat="1" ht="26.1" customHeight="1" x14ac:dyDescent="0.2">
      <c r="A117" s="258">
        <v>118</v>
      </c>
      <c r="B117" s="284" t="s">
        <v>418</v>
      </c>
      <c r="C117" s="134" t="s">
        <v>419</v>
      </c>
      <c r="D117" s="171" t="s">
        <v>82</v>
      </c>
      <c r="E117" s="283" t="s">
        <v>420</v>
      </c>
      <c r="F117" s="185">
        <v>94</v>
      </c>
      <c r="G117" s="284" t="s">
        <v>418</v>
      </c>
      <c r="H117" s="284" t="s">
        <v>805</v>
      </c>
      <c r="I117" s="284" t="s">
        <v>806</v>
      </c>
      <c r="J117" s="284" t="s">
        <v>384</v>
      </c>
      <c r="K117" s="284" t="s">
        <v>773</v>
      </c>
      <c r="L117" s="284" t="s">
        <v>418</v>
      </c>
      <c r="M117" s="284" t="s">
        <v>418</v>
      </c>
      <c r="N117" s="103" t="s">
        <v>423</v>
      </c>
      <c r="O117" s="284"/>
      <c r="Q117" s="135"/>
      <c r="T117" s="135"/>
      <c r="U117" s="171" t="str">
        <f t="shared" si="7"/>
        <v>HBL-HYD-94</v>
      </c>
      <c r="V117" s="133" t="s">
        <v>90</v>
      </c>
      <c r="W117" s="185">
        <v>94</v>
      </c>
      <c r="X117" s="171" t="str">
        <f t="shared" si="11"/>
        <v>HBL-HYD-94-Jan17-1-1</v>
      </c>
      <c r="Y117" s="136" t="s">
        <v>769</v>
      </c>
      <c r="Z117" s="134" t="str">
        <f t="shared" si="13"/>
        <v>Yes</v>
      </c>
      <c r="AA117" s="134" t="str">
        <f t="shared" si="14"/>
        <v>Yes</v>
      </c>
      <c r="AB117" s="134" t="str">
        <f t="shared" si="15"/>
        <v>Yes</v>
      </c>
      <c r="AC117" s="134" t="str">
        <f>VLOOKUP(F117,'Wired Branches'!B:E,4,FALSE)</f>
        <v>10.1.36.10</v>
      </c>
      <c r="AD117" s="134" t="str">
        <f t="shared" si="16"/>
        <v>255.255.255.0</v>
      </c>
      <c r="AE117" s="150" t="str">
        <f>VLOOKUP(W117,'Wired Branches'!B:F,5,FALSE)</f>
        <v>10.1.36.1</v>
      </c>
      <c r="AF117" s="112" t="str">
        <f>_xlfn.IFNA(VLOOKUP(F117,'Compiled report'!C:F,4,FALSE),"")</f>
        <v>26515e16d</v>
      </c>
      <c r="AG117" s="134" t="str">
        <f t="shared" si="17"/>
        <v>10.200.57.196</v>
      </c>
      <c r="AH117" s="134" t="str">
        <f t="shared" si="18"/>
        <v>Yes</v>
      </c>
      <c r="AI117" s="134" t="str">
        <f t="shared" si="19"/>
        <v>Yes</v>
      </c>
      <c r="AJ117" s="234">
        <f>_xlfn.IFNA(VLOOKUP(F117,'Compiled report'!C:D,2,FALSE),"")</f>
        <v>42762</v>
      </c>
      <c r="AK117" s="134" t="str">
        <f t="shared" si="20"/>
        <v>Yes</v>
      </c>
      <c r="AL117" s="134" t="str">
        <f t="shared" si="21"/>
        <v>Yes</v>
      </c>
      <c r="AM117" s="134" t="str">
        <f t="shared" si="22"/>
        <v>Yes</v>
      </c>
      <c r="AN117" s="134" t="str">
        <f t="shared" si="23"/>
        <v>Yes</v>
      </c>
      <c r="AO117" s="134" t="str">
        <f t="shared" si="24"/>
        <v>Installation Completed</v>
      </c>
      <c r="AP117" s="137" t="s">
        <v>770</v>
      </c>
    </row>
    <row r="118" spans="1:42" s="134" customFormat="1" ht="26.1" customHeight="1" x14ac:dyDescent="0.2">
      <c r="A118" s="258">
        <v>119</v>
      </c>
      <c r="B118" s="284" t="s">
        <v>418</v>
      </c>
      <c r="C118" s="134" t="s">
        <v>419</v>
      </c>
      <c r="D118" s="171" t="s">
        <v>82</v>
      </c>
      <c r="E118" s="283" t="s">
        <v>420</v>
      </c>
      <c r="F118" s="185">
        <v>240</v>
      </c>
      <c r="G118" s="284" t="s">
        <v>418</v>
      </c>
      <c r="H118" s="284" t="s">
        <v>807</v>
      </c>
      <c r="I118" s="284" t="s">
        <v>808</v>
      </c>
      <c r="J118" s="284" t="s">
        <v>384</v>
      </c>
      <c r="K118" s="284" t="s">
        <v>773</v>
      </c>
      <c r="L118" s="284" t="s">
        <v>418</v>
      </c>
      <c r="M118" s="284" t="s">
        <v>418</v>
      </c>
      <c r="N118" s="103" t="s">
        <v>423</v>
      </c>
      <c r="O118" s="284"/>
      <c r="Q118" s="135"/>
      <c r="T118" s="135"/>
      <c r="U118" s="171" t="str">
        <f t="shared" si="7"/>
        <v>HBL-HYD-240</v>
      </c>
      <c r="V118" s="133" t="s">
        <v>90</v>
      </c>
      <c r="W118" s="185">
        <v>240</v>
      </c>
      <c r="X118" s="171" t="str">
        <f t="shared" si="11"/>
        <v>HBL-HYD-240-Jan17-1-1</v>
      </c>
      <c r="Y118" s="136" t="s">
        <v>769</v>
      </c>
      <c r="Z118" s="134" t="str">
        <f t="shared" si="13"/>
        <v>Yes</v>
      </c>
      <c r="AA118" s="134" t="str">
        <f t="shared" si="14"/>
        <v>Yes</v>
      </c>
      <c r="AB118" s="134" t="str">
        <f t="shared" si="15"/>
        <v>Yes</v>
      </c>
      <c r="AC118" s="134" t="str">
        <f>VLOOKUP(F118,'Wired Branches'!B:E,4,FALSE)</f>
        <v>10.1.2.10</v>
      </c>
      <c r="AD118" s="134" t="str">
        <f t="shared" si="16"/>
        <v>255.255.255.0</v>
      </c>
      <c r="AE118" s="150" t="str">
        <f>VLOOKUP(W118,'Wired Branches'!B:F,5,FALSE)</f>
        <v>10.1.2.1</v>
      </c>
      <c r="AF118" s="112" t="str">
        <f>_xlfn.IFNA(VLOOKUP(F118,'Compiled report'!C:F,4,FALSE),"")</f>
        <v>26515e16e</v>
      </c>
      <c r="AG118" s="134" t="str">
        <f t="shared" si="17"/>
        <v>10.200.57.196</v>
      </c>
      <c r="AH118" s="134" t="str">
        <f t="shared" si="18"/>
        <v>Yes</v>
      </c>
      <c r="AI118" s="134" t="str">
        <f t="shared" si="19"/>
        <v>Yes</v>
      </c>
      <c r="AJ118" s="234">
        <f>_xlfn.IFNA(VLOOKUP(F118,'Compiled report'!C:D,2,FALSE),"")</f>
        <v>42759</v>
      </c>
      <c r="AK118" s="134" t="str">
        <f t="shared" si="20"/>
        <v>Yes</v>
      </c>
      <c r="AL118" s="134" t="str">
        <f t="shared" si="21"/>
        <v>Yes</v>
      </c>
      <c r="AM118" s="134" t="str">
        <f t="shared" si="22"/>
        <v>Yes</v>
      </c>
      <c r="AN118" s="134" t="str">
        <f t="shared" si="23"/>
        <v>Yes</v>
      </c>
      <c r="AO118" s="134" t="str">
        <f t="shared" si="24"/>
        <v>Installation Completed</v>
      </c>
      <c r="AP118" s="137" t="s">
        <v>770</v>
      </c>
    </row>
    <row r="119" spans="1:42" s="134" customFormat="1" ht="26.1" customHeight="1" x14ac:dyDescent="0.2">
      <c r="A119" s="258">
        <v>120</v>
      </c>
      <c r="B119" s="284" t="s">
        <v>418</v>
      </c>
      <c r="C119" s="134" t="s">
        <v>419</v>
      </c>
      <c r="D119" s="171" t="s">
        <v>82</v>
      </c>
      <c r="E119" s="283" t="s">
        <v>420</v>
      </c>
      <c r="F119" s="185">
        <v>271</v>
      </c>
      <c r="G119" s="284" t="s">
        <v>418</v>
      </c>
      <c r="H119" s="284" t="s">
        <v>809</v>
      </c>
      <c r="I119" s="284" t="s">
        <v>810</v>
      </c>
      <c r="J119" s="284" t="s">
        <v>384</v>
      </c>
      <c r="K119" s="284" t="s">
        <v>811</v>
      </c>
      <c r="L119" s="284" t="s">
        <v>811</v>
      </c>
      <c r="M119" s="284" t="s">
        <v>418</v>
      </c>
      <c r="N119" s="103" t="s">
        <v>423</v>
      </c>
      <c r="O119" s="284"/>
      <c r="Q119" s="135"/>
      <c r="T119" s="135"/>
      <c r="U119" s="171" t="str">
        <f t="shared" si="7"/>
        <v>HBL-HYD-271</v>
      </c>
      <c r="V119" s="133" t="s">
        <v>90</v>
      </c>
      <c r="W119" s="185">
        <v>2711</v>
      </c>
      <c r="X119" s="171" t="str">
        <f t="shared" si="11"/>
        <v>HBL-HYD-271-Jan17-1-1</v>
      </c>
      <c r="Y119" s="136" t="s">
        <v>769</v>
      </c>
      <c r="Z119" s="134" t="str">
        <f t="shared" si="13"/>
        <v>Yes</v>
      </c>
      <c r="AA119" s="134" t="str">
        <f t="shared" si="14"/>
        <v>Yes</v>
      </c>
      <c r="AB119" s="134" t="str">
        <f t="shared" si="15"/>
        <v>Yes</v>
      </c>
      <c r="AD119" s="134" t="str">
        <f t="shared" si="16"/>
        <v>255.255.255.0</v>
      </c>
      <c r="AE119" s="150" t="e">
        <f>VLOOKUP(W119,'Wired Branches'!B:F,5,FALSE)</f>
        <v>#N/A</v>
      </c>
      <c r="AF119" s="112">
        <f>_xlfn.IFNA(VLOOKUP(F119,'Compiled report'!C:F,4,FALSE),"")</f>
        <v>0</v>
      </c>
      <c r="AG119" s="134" t="str">
        <f t="shared" si="17"/>
        <v>10.200.57.196</v>
      </c>
      <c r="AH119" s="134" t="str">
        <f t="shared" si="18"/>
        <v>Yes</v>
      </c>
      <c r="AI119" s="134" t="str">
        <f t="shared" si="19"/>
        <v>Yes</v>
      </c>
      <c r="AJ119" s="234">
        <f>_xlfn.IFNA(VLOOKUP(F119,'Compiled report'!C:D,2,FALSE),"")</f>
        <v>42761</v>
      </c>
      <c r="AK119" s="134" t="str">
        <f t="shared" si="20"/>
        <v>Yes</v>
      </c>
      <c r="AL119" s="134" t="str">
        <f t="shared" si="21"/>
        <v/>
      </c>
      <c r="AM119" s="134" t="str">
        <f t="shared" si="22"/>
        <v>Yes</v>
      </c>
      <c r="AN119" s="134" t="str">
        <f t="shared" si="23"/>
        <v>Yes</v>
      </c>
      <c r="AO119" s="134" t="str">
        <f t="shared" si="24"/>
        <v>Installation Completed</v>
      </c>
      <c r="AP119" s="137" t="s">
        <v>770</v>
      </c>
    </row>
    <row r="120" spans="1:42" s="134" customFormat="1" ht="26.1" customHeight="1" x14ac:dyDescent="0.2">
      <c r="A120" s="258">
        <v>121</v>
      </c>
      <c r="B120" s="284" t="s">
        <v>418</v>
      </c>
      <c r="C120" s="134" t="s">
        <v>419</v>
      </c>
      <c r="D120" s="171" t="s">
        <v>82</v>
      </c>
      <c r="E120" s="283" t="s">
        <v>420</v>
      </c>
      <c r="F120" s="185">
        <v>321</v>
      </c>
      <c r="G120" s="284" t="s">
        <v>418</v>
      </c>
      <c r="H120" s="284" t="s">
        <v>812</v>
      </c>
      <c r="I120" s="284" t="s">
        <v>813</v>
      </c>
      <c r="J120" s="284" t="s">
        <v>384</v>
      </c>
      <c r="K120" s="284" t="s">
        <v>812</v>
      </c>
      <c r="L120" s="284" t="s">
        <v>788</v>
      </c>
      <c r="M120" s="284" t="s">
        <v>788</v>
      </c>
      <c r="N120" s="103" t="s">
        <v>423</v>
      </c>
      <c r="O120" s="284"/>
      <c r="Q120" s="135"/>
      <c r="T120" s="135"/>
      <c r="U120" s="171" t="str">
        <f t="shared" si="7"/>
        <v>HBL-HYD-321</v>
      </c>
      <c r="V120" s="133" t="s">
        <v>90</v>
      </c>
      <c r="W120" s="185">
        <v>321</v>
      </c>
      <c r="X120" s="171" t="str">
        <f t="shared" si="11"/>
        <v>HBL-HYD-321-Jan17-1-1</v>
      </c>
      <c r="Y120" s="136" t="s">
        <v>769</v>
      </c>
      <c r="Z120" s="134" t="str">
        <f t="shared" si="13"/>
        <v>Yes</v>
      </c>
      <c r="AA120" s="134" t="str">
        <f t="shared" si="14"/>
        <v>Yes</v>
      </c>
      <c r="AB120" s="134" t="str">
        <f t="shared" si="15"/>
        <v>Yes</v>
      </c>
      <c r="AC120" s="134" t="e">
        <f>VLOOKUP(F120,'Wired Branches'!B:E,4,FALSE)</f>
        <v>#N/A</v>
      </c>
      <c r="AD120" s="134" t="str">
        <f t="shared" si="16"/>
        <v>255.255.255.0</v>
      </c>
      <c r="AE120" s="150" t="e">
        <f>VLOOKUP(W120,'Wired Branches'!B:F,5,FALSE)</f>
        <v>#N/A</v>
      </c>
      <c r="AF120" s="112" t="str">
        <f>_xlfn.IFNA(VLOOKUP(F120,'Compiled report'!C:F,4,FALSE),"")</f>
        <v>26515e170</v>
      </c>
      <c r="AG120" s="134" t="str">
        <f t="shared" si="17"/>
        <v>10.200.57.196</v>
      </c>
      <c r="AH120" s="134" t="str">
        <f t="shared" si="18"/>
        <v>Yes</v>
      </c>
      <c r="AI120" s="134" t="str">
        <f t="shared" si="19"/>
        <v>Yes</v>
      </c>
      <c r="AJ120" s="234">
        <f>_xlfn.IFNA(VLOOKUP(F120,'Compiled report'!C:D,2,FALSE),"")</f>
        <v>42780</v>
      </c>
      <c r="AK120" s="134" t="str">
        <f t="shared" si="20"/>
        <v>Yes</v>
      </c>
      <c r="AL120" s="134" t="str">
        <f t="shared" si="21"/>
        <v>Yes</v>
      </c>
      <c r="AM120" s="134" t="str">
        <f t="shared" si="22"/>
        <v>Yes</v>
      </c>
      <c r="AN120" s="134" t="str">
        <f t="shared" si="23"/>
        <v>Yes</v>
      </c>
      <c r="AO120" s="134" t="str">
        <f t="shared" si="24"/>
        <v>Installation Completed</v>
      </c>
      <c r="AP120" s="137" t="s">
        <v>770</v>
      </c>
    </row>
    <row r="121" spans="1:42" s="134" customFormat="1" ht="26.1" customHeight="1" x14ac:dyDescent="0.2">
      <c r="A121" s="258">
        <v>122</v>
      </c>
      <c r="B121" s="284" t="s">
        <v>418</v>
      </c>
      <c r="C121" s="134" t="s">
        <v>419</v>
      </c>
      <c r="D121" s="171" t="s">
        <v>82</v>
      </c>
      <c r="E121" s="283" t="s">
        <v>420</v>
      </c>
      <c r="F121" s="185">
        <v>429</v>
      </c>
      <c r="G121" s="284" t="s">
        <v>418</v>
      </c>
      <c r="H121" s="284" t="s">
        <v>814</v>
      </c>
      <c r="I121" s="284" t="s">
        <v>815</v>
      </c>
      <c r="J121" s="284" t="s">
        <v>384</v>
      </c>
      <c r="K121" s="284" t="s">
        <v>442</v>
      </c>
      <c r="L121" s="284" t="s">
        <v>443</v>
      </c>
      <c r="M121" s="284" t="s">
        <v>442</v>
      </c>
      <c r="N121" s="103" t="s">
        <v>423</v>
      </c>
      <c r="O121" s="284"/>
      <c r="Q121" s="135"/>
      <c r="T121" s="135"/>
      <c r="U121" s="171" t="str">
        <f t="shared" si="7"/>
        <v>HBL-HYD-429</v>
      </c>
      <c r="V121" s="133" t="s">
        <v>90</v>
      </c>
      <c r="W121" s="185">
        <v>429</v>
      </c>
      <c r="X121" s="171" t="str">
        <f t="shared" si="11"/>
        <v>HBL-HYD-429-Jan17-1-1</v>
      </c>
      <c r="Y121" s="136" t="s">
        <v>769</v>
      </c>
      <c r="Z121" s="134" t="str">
        <f t="shared" si="13"/>
        <v>Yes</v>
      </c>
      <c r="AA121" s="134" t="str">
        <f t="shared" si="14"/>
        <v>Yes</v>
      </c>
      <c r="AB121" s="134" t="str">
        <f t="shared" si="15"/>
        <v>Yes</v>
      </c>
      <c r="AC121" s="134" t="str">
        <f>VLOOKUP(F121,'Wired Branches'!B:E,4,FALSE)</f>
        <v>10.1.24.10</v>
      </c>
      <c r="AD121" s="134" t="str">
        <f t="shared" si="16"/>
        <v>255.255.255.0</v>
      </c>
      <c r="AE121" s="150" t="str">
        <f>VLOOKUP(W121,'Wired Branches'!B:F,5,FALSE)</f>
        <v>10.1.24.1</v>
      </c>
      <c r="AF121" s="112" t="str">
        <f>_xlfn.IFNA(VLOOKUP(F121,'Compiled report'!C:F,4,FALSE),"")</f>
        <v>26515e171</v>
      </c>
      <c r="AG121" s="134" t="str">
        <f t="shared" si="17"/>
        <v>10.200.57.196</v>
      </c>
      <c r="AH121" s="134" t="str">
        <f t="shared" si="18"/>
        <v>Yes</v>
      </c>
      <c r="AI121" s="134" t="str">
        <f t="shared" si="19"/>
        <v>Yes</v>
      </c>
      <c r="AJ121" s="234">
        <f>_xlfn.IFNA(VLOOKUP(F121,'Compiled report'!C:D,2,FALSE),"")</f>
        <v>42773</v>
      </c>
      <c r="AK121" s="134" t="str">
        <f t="shared" si="20"/>
        <v>Yes</v>
      </c>
      <c r="AL121" s="134" t="str">
        <f t="shared" si="21"/>
        <v>Yes</v>
      </c>
      <c r="AM121" s="134" t="str">
        <f t="shared" si="22"/>
        <v>Yes</v>
      </c>
      <c r="AN121" s="134" t="str">
        <f t="shared" si="23"/>
        <v>Yes</v>
      </c>
      <c r="AO121" s="134" t="str">
        <f t="shared" si="24"/>
        <v>Installation Completed</v>
      </c>
      <c r="AP121" s="137" t="s">
        <v>770</v>
      </c>
    </row>
    <row r="122" spans="1:42" s="134" customFormat="1" ht="26.1" customHeight="1" x14ac:dyDescent="0.2">
      <c r="A122" s="258">
        <v>123</v>
      </c>
      <c r="B122" s="284" t="s">
        <v>418</v>
      </c>
      <c r="C122" s="134" t="s">
        <v>419</v>
      </c>
      <c r="D122" s="171" t="s">
        <v>82</v>
      </c>
      <c r="E122" s="283" t="s">
        <v>420</v>
      </c>
      <c r="F122" s="185">
        <v>433</v>
      </c>
      <c r="G122" s="284" t="s">
        <v>418</v>
      </c>
      <c r="H122" s="284" t="s">
        <v>816</v>
      </c>
      <c r="I122" s="284" t="s">
        <v>817</v>
      </c>
      <c r="J122" s="284" t="s">
        <v>384</v>
      </c>
      <c r="K122" s="284" t="s">
        <v>816</v>
      </c>
      <c r="L122" s="284" t="s">
        <v>816</v>
      </c>
      <c r="M122" s="284" t="s">
        <v>788</v>
      </c>
      <c r="N122" s="103" t="s">
        <v>423</v>
      </c>
      <c r="O122" s="284"/>
      <c r="Q122" s="135"/>
      <c r="T122" s="135"/>
      <c r="U122" s="171" t="str">
        <f t="shared" si="7"/>
        <v>HBL-HYD-433</v>
      </c>
      <c r="V122" s="133" t="s">
        <v>90</v>
      </c>
      <c r="W122" s="185">
        <v>433</v>
      </c>
      <c r="X122" s="171" t="str">
        <f t="shared" si="11"/>
        <v>HBL-HYD-433-Jan17-1-1</v>
      </c>
      <c r="Y122" s="136" t="s">
        <v>769</v>
      </c>
      <c r="Z122" s="134" t="str">
        <f t="shared" si="13"/>
        <v>Yes</v>
      </c>
      <c r="AA122" s="134" t="str">
        <f t="shared" si="14"/>
        <v>Yes</v>
      </c>
      <c r="AB122" s="134" t="str">
        <f t="shared" si="15"/>
        <v>Yes</v>
      </c>
      <c r="AC122" s="134" t="e">
        <f>VLOOKUP(F122,'Wired Branches'!B:E,4,FALSE)</f>
        <v>#N/A</v>
      </c>
      <c r="AD122" s="134" t="str">
        <f t="shared" si="16"/>
        <v>255.255.255.0</v>
      </c>
      <c r="AE122" s="150" t="e">
        <f>VLOOKUP(W122,'Wired Branches'!B:F,5,FALSE)</f>
        <v>#N/A</v>
      </c>
      <c r="AF122" s="112">
        <f>_xlfn.IFNA(VLOOKUP(F122,'Compiled report'!C:F,4,FALSE),"")</f>
        <v>0</v>
      </c>
      <c r="AG122" s="134" t="str">
        <f t="shared" si="17"/>
        <v>10.200.57.196</v>
      </c>
      <c r="AH122" s="134" t="str">
        <f t="shared" si="18"/>
        <v>Yes</v>
      </c>
      <c r="AI122" s="134" t="str">
        <f t="shared" si="19"/>
        <v>Yes</v>
      </c>
      <c r="AJ122" s="234">
        <f>_xlfn.IFNA(VLOOKUP(F122,'Compiled report'!C:D,2,FALSE),"")</f>
        <v>42780</v>
      </c>
      <c r="AK122" s="134" t="str">
        <f t="shared" si="20"/>
        <v>Yes</v>
      </c>
      <c r="AL122" s="134" t="str">
        <f t="shared" si="21"/>
        <v/>
      </c>
      <c r="AM122" s="134" t="str">
        <f t="shared" si="22"/>
        <v>Yes</v>
      </c>
      <c r="AN122" s="134" t="str">
        <f t="shared" si="23"/>
        <v>Yes</v>
      </c>
      <c r="AO122" s="134" t="str">
        <f t="shared" si="24"/>
        <v>Installation Completed</v>
      </c>
      <c r="AP122" s="137" t="s">
        <v>770</v>
      </c>
    </row>
    <row r="123" spans="1:42" s="134" customFormat="1" ht="26.1" customHeight="1" x14ac:dyDescent="0.2">
      <c r="A123" s="258">
        <v>124</v>
      </c>
      <c r="B123" s="284" t="s">
        <v>418</v>
      </c>
      <c r="C123" s="134" t="s">
        <v>419</v>
      </c>
      <c r="D123" s="171" t="s">
        <v>82</v>
      </c>
      <c r="E123" s="283" t="s">
        <v>420</v>
      </c>
      <c r="F123" s="185">
        <v>514</v>
      </c>
      <c r="G123" s="284" t="s">
        <v>418</v>
      </c>
      <c r="H123" s="284" t="s">
        <v>818</v>
      </c>
      <c r="I123" s="284" t="s">
        <v>819</v>
      </c>
      <c r="J123" s="284" t="s">
        <v>384</v>
      </c>
      <c r="K123" s="284" t="s">
        <v>820</v>
      </c>
      <c r="L123" s="284" t="s">
        <v>820</v>
      </c>
      <c r="M123" s="284" t="s">
        <v>779</v>
      </c>
      <c r="N123" s="103" t="s">
        <v>423</v>
      </c>
      <c r="O123" s="284"/>
      <c r="Q123" s="135"/>
      <c r="T123" s="135"/>
      <c r="U123" s="171" t="str">
        <f t="shared" si="7"/>
        <v>HBL-HYD-514</v>
      </c>
      <c r="V123" s="133" t="s">
        <v>90</v>
      </c>
      <c r="W123" s="185">
        <v>514</v>
      </c>
      <c r="X123" s="171" t="str">
        <f t="shared" si="11"/>
        <v>HBL-HYD-514-Jan17-1-1</v>
      </c>
      <c r="Y123" s="136" t="s">
        <v>769</v>
      </c>
      <c r="Z123" s="134" t="str">
        <f t="shared" si="13"/>
        <v>Yes</v>
      </c>
      <c r="AA123" s="134" t="str">
        <f t="shared" si="14"/>
        <v>Yes</v>
      </c>
      <c r="AB123" s="134" t="str">
        <f t="shared" si="15"/>
        <v>Yes</v>
      </c>
      <c r="AC123" s="134" t="str">
        <f>VLOOKUP(F123,'Wired Branches'!B:E,4,FALSE)</f>
        <v>10.1.43.10</v>
      </c>
      <c r="AD123" s="134" t="str">
        <f t="shared" si="16"/>
        <v>255.255.255.0</v>
      </c>
      <c r="AE123" s="150" t="str">
        <f>VLOOKUP(W123,'Wired Branches'!B:F,5,FALSE)</f>
        <v>10.1.43.1</v>
      </c>
      <c r="AF123" s="112" t="str">
        <f>_xlfn.IFNA(VLOOKUP(F123,'Compiled report'!C:F,4,FALSE),"")</f>
        <v>26515e1e1</v>
      </c>
      <c r="AG123" s="134" t="str">
        <f t="shared" si="17"/>
        <v>10.200.57.196</v>
      </c>
      <c r="AH123" s="134" t="str">
        <f t="shared" si="18"/>
        <v>Yes</v>
      </c>
      <c r="AI123" s="134" t="str">
        <f t="shared" si="19"/>
        <v>Yes</v>
      </c>
      <c r="AJ123" s="234">
        <f>_xlfn.IFNA(VLOOKUP(F123,'Compiled report'!C:D,2,FALSE),"")</f>
        <v>42762</v>
      </c>
      <c r="AK123" s="134" t="str">
        <f t="shared" si="20"/>
        <v>Yes</v>
      </c>
      <c r="AL123" s="134" t="str">
        <f t="shared" si="21"/>
        <v>Yes</v>
      </c>
      <c r="AM123" s="134" t="str">
        <f t="shared" si="22"/>
        <v>Yes</v>
      </c>
      <c r="AN123" s="134" t="str">
        <f t="shared" si="23"/>
        <v>Yes</v>
      </c>
      <c r="AO123" s="134" t="str">
        <f t="shared" si="24"/>
        <v>Installation Completed</v>
      </c>
      <c r="AP123" s="137" t="s">
        <v>770</v>
      </c>
    </row>
    <row r="124" spans="1:42" s="134" customFormat="1" ht="26.1" customHeight="1" x14ac:dyDescent="0.2">
      <c r="A124" s="258">
        <v>125</v>
      </c>
      <c r="B124" s="284" t="s">
        <v>418</v>
      </c>
      <c r="C124" s="134" t="s">
        <v>419</v>
      </c>
      <c r="D124" s="171" t="s">
        <v>82</v>
      </c>
      <c r="E124" s="283" t="s">
        <v>420</v>
      </c>
      <c r="F124" s="185">
        <v>538</v>
      </c>
      <c r="G124" s="284" t="s">
        <v>418</v>
      </c>
      <c r="H124" s="284" t="s">
        <v>821</v>
      </c>
      <c r="I124" s="284" t="s">
        <v>822</v>
      </c>
      <c r="J124" s="284" t="s">
        <v>384</v>
      </c>
      <c r="K124" s="284" t="s">
        <v>821</v>
      </c>
      <c r="L124" s="284" t="s">
        <v>821</v>
      </c>
      <c r="M124" s="284" t="s">
        <v>433</v>
      </c>
      <c r="N124" s="103" t="s">
        <v>423</v>
      </c>
      <c r="O124" s="284"/>
      <c r="Q124" s="135"/>
      <c r="T124" s="135"/>
      <c r="U124" s="171" t="str">
        <f t="shared" si="7"/>
        <v>HBL-HYD-538</v>
      </c>
      <c r="V124" s="133" t="s">
        <v>90</v>
      </c>
      <c r="W124" s="185">
        <v>538</v>
      </c>
      <c r="X124" s="171" t="str">
        <f t="shared" si="11"/>
        <v>HBL-HYD-538-Jan17-1-1</v>
      </c>
      <c r="Y124" s="136" t="s">
        <v>769</v>
      </c>
      <c r="Z124" s="134" t="str">
        <f t="shared" si="13"/>
        <v>Yes</v>
      </c>
      <c r="AA124" s="134" t="str">
        <f t="shared" si="14"/>
        <v>Yes</v>
      </c>
      <c r="AB124" s="134" t="str">
        <f t="shared" si="15"/>
        <v>Yes</v>
      </c>
      <c r="AC124" s="134" t="e">
        <f>VLOOKUP(F124,'Wired Branches'!B:E,4,FALSE)</f>
        <v>#N/A</v>
      </c>
      <c r="AD124" s="134" t="str">
        <f t="shared" si="16"/>
        <v>255.255.255.0</v>
      </c>
      <c r="AE124" s="150" t="e">
        <f>VLOOKUP(W124,'Wired Branches'!B:F,5,FALSE)</f>
        <v>#N/A</v>
      </c>
      <c r="AF124" s="112">
        <f>_xlfn.IFNA(VLOOKUP(F124,'Compiled report'!C:F,4,FALSE),"")</f>
        <v>0</v>
      </c>
      <c r="AG124" s="134" t="str">
        <f t="shared" si="17"/>
        <v>10.200.57.196</v>
      </c>
      <c r="AH124" s="134" t="str">
        <f t="shared" si="18"/>
        <v>Yes</v>
      </c>
      <c r="AI124" s="134" t="str">
        <f t="shared" si="19"/>
        <v>Yes</v>
      </c>
      <c r="AJ124" s="234">
        <f>_xlfn.IFNA(VLOOKUP(F124,'Compiled report'!C:D,2,FALSE),"")</f>
        <v>42782</v>
      </c>
      <c r="AK124" s="134" t="str">
        <f t="shared" si="20"/>
        <v>Yes</v>
      </c>
      <c r="AL124" s="134" t="str">
        <f t="shared" si="21"/>
        <v/>
      </c>
      <c r="AM124" s="134" t="str">
        <f t="shared" si="22"/>
        <v>Yes</v>
      </c>
      <c r="AN124" s="134" t="str">
        <f t="shared" si="23"/>
        <v>Yes</v>
      </c>
      <c r="AO124" s="134" t="str">
        <f t="shared" si="24"/>
        <v>Installation Completed</v>
      </c>
      <c r="AP124" s="137" t="s">
        <v>770</v>
      </c>
    </row>
    <row r="125" spans="1:42" s="134" customFormat="1" ht="26.1" customHeight="1" x14ac:dyDescent="0.2">
      <c r="A125" s="258">
        <v>126</v>
      </c>
      <c r="B125" s="284" t="s">
        <v>418</v>
      </c>
      <c r="C125" s="134" t="s">
        <v>419</v>
      </c>
      <c r="D125" s="171" t="s">
        <v>82</v>
      </c>
      <c r="E125" s="283" t="s">
        <v>420</v>
      </c>
      <c r="F125" s="185">
        <v>539</v>
      </c>
      <c r="G125" s="284" t="s">
        <v>418</v>
      </c>
      <c r="H125" s="284" t="s">
        <v>823</v>
      </c>
      <c r="I125" s="284" t="s">
        <v>824</v>
      </c>
      <c r="J125" s="284" t="s">
        <v>384</v>
      </c>
      <c r="K125" s="284" t="s">
        <v>825</v>
      </c>
      <c r="L125" s="284" t="s">
        <v>825</v>
      </c>
      <c r="M125" s="284" t="s">
        <v>788</v>
      </c>
      <c r="N125" s="103" t="s">
        <v>423</v>
      </c>
      <c r="O125" s="284"/>
      <c r="Q125" s="135"/>
      <c r="T125" s="135"/>
      <c r="U125" s="171" t="str">
        <f t="shared" si="7"/>
        <v>HBL-HYD-539</v>
      </c>
      <c r="V125" s="133" t="s">
        <v>90</v>
      </c>
      <c r="W125" s="185">
        <v>539</v>
      </c>
      <c r="X125" s="171" t="str">
        <f t="shared" si="11"/>
        <v>HBL-HYD-539-Jan17-1-1</v>
      </c>
      <c r="Y125" s="136" t="s">
        <v>769</v>
      </c>
      <c r="Z125" s="134" t="str">
        <f t="shared" si="13"/>
        <v>Yes</v>
      </c>
      <c r="AA125" s="134" t="str">
        <f t="shared" si="14"/>
        <v>Yes</v>
      </c>
      <c r="AB125" s="134" t="str">
        <f t="shared" si="15"/>
        <v>Yes</v>
      </c>
      <c r="AC125" s="134" t="e">
        <f>VLOOKUP(F125,'Wired Branches'!B:E,4,FALSE)</f>
        <v>#N/A</v>
      </c>
      <c r="AD125" s="134" t="str">
        <f t="shared" si="16"/>
        <v>255.255.255.0</v>
      </c>
      <c r="AE125" s="150" t="e">
        <f>VLOOKUP(W125,'Wired Branches'!B:F,5,FALSE)</f>
        <v>#N/A</v>
      </c>
      <c r="AF125" s="112" t="str">
        <f>_xlfn.IFNA(VLOOKUP(F125,'Compiled report'!C:F,4,FALSE),"")</f>
        <v>26515E1E3</v>
      </c>
      <c r="AG125" s="134" t="str">
        <f t="shared" si="17"/>
        <v>10.200.57.196</v>
      </c>
      <c r="AH125" s="134" t="str">
        <f t="shared" si="18"/>
        <v>Yes</v>
      </c>
      <c r="AI125" s="134" t="str">
        <f t="shared" si="19"/>
        <v>Yes</v>
      </c>
      <c r="AJ125" s="234">
        <f>_xlfn.IFNA(VLOOKUP(F125,'Compiled report'!C:D,2,FALSE),"")</f>
        <v>42779</v>
      </c>
      <c r="AK125" s="134" t="str">
        <f t="shared" si="20"/>
        <v>Yes</v>
      </c>
      <c r="AL125" s="134" t="str">
        <f t="shared" si="21"/>
        <v>Yes</v>
      </c>
      <c r="AM125" s="134" t="str">
        <f t="shared" si="22"/>
        <v>Yes</v>
      </c>
      <c r="AN125" s="134" t="str">
        <f t="shared" si="23"/>
        <v>Yes</v>
      </c>
      <c r="AO125" s="134" t="str">
        <f t="shared" si="24"/>
        <v>Installation Completed</v>
      </c>
      <c r="AP125" s="137" t="s">
        <v>770</v>
      </c>
    </row>
    <row r="126" spans="1:42" s="134" customFormat="1" ht="26.1" customHeight="1" x14ac:dyDescent="0.2">
      <c r="A126" s="258">
        <v>127</v>
      </c>
      <c r="B126" s="284" t="s">
        <v>418</v>
      </c>
      <c r="C126" s="134" t="s">
        <v>419</v>
      </c>
      <c r="D126" s="171" t="s">
        <v>82</v>
      </c>
      <c r="E126" s="283" t="s">
        <v>420</v>
      </c>
      <c r="F126" s="185">
        <v>562</v>
      </c>
      <c r="G126" s="284" t="s">
        <v>418</v>
      </c>
      <c r="H126" s="284" t="s">
        <v>826</v>
      </c>
      <c r="I126" s="284" t="s">
        <v>827</v>
      </c>
      <c r="J126" s="284" t="s">
        <v>384</v>
      </c>
      <c r="K126" s="284" t="s">
        <v>826</v>
      </c>
      <c r="L126" s="284" t="s">
        <v>826</v>
      </c>
      <c r="M126" s="284" t="s">
        <v>442</v>
      </c>
      <c r="N126" s="103" t="s">
        <v>423</v>
      </c>
      <c r="O126" s="284"/>
      <c r="Q126" s="135"/>
      <c r="T126" s="135"/>
      <c r="U126" s="171" t="str">
        <f t="shared" si="7"/>
        <v>HBL-HYD-562</v>
      </c>
      <c r="V126" s="133" t="s">
        <v>90</v>
      </c>
      <c r="W126" s="185">
        <v>562</v>
      </c>
      <c r="X126" s="171" t="str">
        <f t="shared" si="11"/>
        <v>HBL-HYD-562-Jan17-1-1</v>
      </c>
      <c r="Y126" s="136" t="s">
        <v>769</v>
      </c>
      <c r="Z126" s="134" t="str">
        <f t="shared" si="13"/>
        <v>Yes</v>
      </c>
      <c r="AA126" s="134" t="str">
        <f t="shared" si="14"/>
        <v>Yes</v>
      </c>
      <c r="AB126" s="134" t="str">
        <f t="shared" si="15"/>
        <v>Yes</v>
      </c>
      <c r="AC126" s="134" t="str">
        <f>VLOOKUP(F126,'Wired Branches'!B:E,4,FALSE)</f>
        <v>10.1.63.10</v>
      </c>
      <c r="AD126" s="134" t="str">
        <f t="shared" si="16"/>
        <v>255.255.255.0</v>
      </c>
      <c r="AE126" s="150" t="str">
        <f>VLOOKUP(W126,'Wired Branches'!B:F,5,FALSE)</f>
        <v>10.1.63.1</v>
      </c>
      <c r="AF126" s="112" t="str">
        <f>_xlfn.IFNA(VLOOKUP(F126,'Compiled report'!C:F,4,FALSE),"")</f>
        <v>00026515e1e4</v>
      </c>
      <c r="AG126" s="134" t="str">
        <f t="shared" si="17"/>
        <v>10.200.57.196</v>
      </c>
      <c r="AH126" s="134" t="str">
        <f t="shared" si="18"/>
        <v>Yes</v>
      </c>
      <c r="AI126" s="134" t="str">
        <f t="shared" si="19"/>
        <v>Yes</v>
      </c>
      <c r="AJ126" s="234">
        <f>_xlfn.IFNA(VLOOKUP(F126,'Compiled report'!C:D,2,FALSE),"")</f>
        <v>42772</v>
      </c>
      <c r="AK126" s="134" t="str">
        <f t="shared" si="20"/>
        <v>Yes</v>
      </c>
      <c r="AL126" s="134" t="str">
        <f t="shared" si="21"/>
        <v>Yes</v>
      </c>
      <c r="AM126" s="134" t="str">
        <f t="shared" si="22"/>
        <v>Yes</v>
      </c>
      <c r="AN126" s="134" t="str">
        <f t="shared" si="23"/>
        <v>Yes</v>
      </c>
      <c r="AO126" s="134" t="str">
        <f t="shared" si="24"/>
        <v>Installation Completed</v>
      </c>
      <c r="AP126" s="137" t="s">
        <v>770</v>
      </c>
    </row>
    <row r="127" spans="1:42" s="134" customFormat="1" ht="26.1" customHeight="1" x14ac:dyDescent="0.2">
      <c r="A127" s="258">
        <v>128</v>
      </c>
      <c r="B127" s="284" t="s">
        <v>418</v>
      </c>
      <c r="C127" s="134" t="s">
        <v>419</v>
      </c>
      <c r="D127" s="171" t="s">
        <v>82</v>
      </c>
      <c r="E127" s="283" t="s">
        <v>420</v>
      </c>
      <c r="F127" s="185">
        <v>653</v>
      </c>
      <c r="G127" s="284" t="s">
        <v>418</v>
      </c>
      <c r="H127" s="284" t="s">
        <v>828</v>
      </c>
      <c r="I127" s="284" t="s">
        <v>829</v>
      </c>
      <c r="J127" s="284" t="s">
        <v>384</v>
      </c>
      <c r="K127" s="284" t="s">
        <v>828</v>
      </c>
      <c r="L127" s="284" t="s">
        <v>828</v>
      </c>
      <c r="M127" s="284" t="s">
        <v>828</v>
      </c>
      <c r="N127" s="103" t="s">
        <v>423</v>
      </c>
      <c r="O127" s="284"/>
      <c r="Q127" s="135"/>
      <c r="T127" s="135"/>
      <c r="U127" s="171" t="str">
        <f t="shared" si="7"/>
        <v>HBL-HYD-653</v>
      </c>
      <c r="V127" s="133" t="s">
        <v>90</v>
      </c>
      <c r="W127" s="185">
        <v>653</v>
      </c>
      <c r="X127" s="171" t="str">
        <f t="shared" si="11"/>
        <v>HBL-HYD-653-Jan17-1-1</v>
      </c>
      <c r="Y127" s="136" t="s">
        <v>769</v>
      </c>
      <c r="Z127" s="134" t="str">
        <f t="shared" si="13"/>
        <v>Yes</v>
      </c>
      <c r="AA127" s="134" t="str">
        <f t="shared" si="14"/>
        <v>Yes</v>
      </c>
      <c r="AB127" s="134" t="str">
        <f t="shared" si="15"/>
        <v>Yes</v>
      </c>
      <c r="AC127" s="134" t="str">
        <f>VLOOKUP(F127,'Wired Branches'!B:E,4,FALSE)</f>
        <v>10.1.20.10</v>
      </c>
      <c r="AD127" s="134" t="str">
        <f t="shared" si="16"/>
        <v>255.255.255.0</v>
      </c>
      <c r="AE127" s="150" t="str">
        <f>VLOOKUP(W127,'Wired Branches'!B:F,5,FALSE)</f>
        <v>10.1.20.1</v>
      </c>
      <c r="AF127" s="112" t="str">
        <f>_xlfn.IFNA(VLOOKUP(F127,'Compiled report'!C:F,4,FALSE),"")</f>
        <v>26515e1e5</v>
      </c>
      <c r="AG127" s="134" t="str">
        <f t="shared" si="17"/>
        <v>10.200.57.196</v>
      </c>
      <c r="AH127" s="134" t="str">
        <f t="shared" si="18"/>
        <v>Yes</v>
      </c>
      <c r="AI127" s="134" t="str">
        <f t="shared" si="19"/>
        <v>Yes</v>
      </c>
      <c r="AJ127" s="234">
        <f>_xlfn.IFNA(VLOOKUP(F127,'Compiled report'!C:D,2,FALSE),"")</f>
        <v>42776</v>
      </c>
      <c r="AK127" s="134" t="str">
        <f t="shared" si="20"/>
        <v>Yes</v>
      </c>
      <c r="AL127" s="134" t="str">
        <f t="shared" si="21"/>
        <v>Yes</v>
      </c>
      <c r="AM127" s="134" t="str">
        <f t="shared" si="22"/>
        <v>Yes</v>
      </c>
      <c r="AN127" s="134" t="str">
        <f t="shared" si="23"/>
        <v>Yes</v>
      </c>
      <c r="AO127" s="134" t="str">
        <f t="shared" si="24"/>
        <v>Installation Completed</v>
      </c>
      <c r="AP127" s="137" t="s">
        <v>770</v>
      </c>
    </row>
    <row r="128" spans="1:42" s="134" customFormat="1" ht="26.1" customHeight="1" x14ac:dyDescent="0.2">
      <c r="A128" s="258">
        <v>129</v>
      </c>
      <c r="B128" s="284" t="s">
        <v>418</v>
      </c>
      <c r="C128" s="134" t="s">
        <v>419</v>
      </c>
      <c r="D128" s="171" t="s">
        <v>82</v>
      </c>
      <c r="E128" s="283" t="s">
        <v>420</v>
      </c>
      <c r="F128" s="185">
        <v>687</v>
      </c>
      <c r="G128" s="284" t="s">
        <v>418</v>
      </c>
      <c r="H128" s="284" t="s">
        <v>830</v>
      </c>
      <c r="I128" s="284" t="s">
        <v>831</v>
      </c>
      <c r="J128" s="284" t="s">
        <v>384</v>
      </c>
      <c r="K128" s="284" t="s">
        <v>830</v>
      </c>
      <c r="L128" s="284" t="s">
        <v>830</v>
      </c>
      <c r="M128" s="284" t="s">
        <v>442</v>
      </c>
      <c r="N128" s="103" t="s">
        <v>423</v>
      </c>
      <c r="O128" s="284"/>
      <c r="Q128" s="135"/>
      <c r="T128" s="135"/>
      <c r="U128" s="171" t="str">
        <f t="shared" si="7"/>
        <v>HBL-HYD-687</v>
      </c>
      <c r="V128" s="133" t="s">
        <v>90</v>
      </c>
      <c r="W128" s="185">
        <v>687</v>
      </c>
      <c r="X128" s="171" t="str">
        <f t="shared" si="11"/>
        <v>HBL-HYD-687-Jan17-1-1</v>
      </c>
      <c r="Y128" s="136" t="s">
        <v>769</v>
      </c>
      <c r="Z128" s="134" t="str">
        <f t="shared" si="13"/>
        <v>Yes</v>
      </c>
      <c r="AA128" s="134" t="str">
        <f t="shared" si="14"/>
        <v>Yes</v>
      </c>
      <c r="AB128" s="134" t="str">
        <f t="shared" si="15"/>
        <v>Yes</v>
      </c>
      <c r="AC128" s="134" t="str">
        <f>VLOOKUP(F128,'Wired Branches'!B:E,4,FALSE)</f>
        <v>10.1.55.10</v>
      </c>
      <c r="AD128" s="134" t="str">
        <f t="shared" si="16"/>
        <v>255.255.255.0</v>
      </c>
      <c r="AE128" s="150" t="str">
        <f>VLOOKUP(W128,'Wired Branches'!B:F,5,FALSE)</f>
        <v>10.1.55.1</v>
      </c>
      <c r="AF128" s="112" t="str">
        <f>_xlfn.IFNA(VLOOKUP(F128,'Compiled report'!C:F,4,FALSE),"")</f>
        <v>26515e1e6</v>
      </c>
      <c r="AG128" s="134" t="str">
        <f t="shared" si="17"/>
        <v>10.200.57.196</v>
      </c>
      <c r="AH128" s="134" t="str">
        <f t="shared" si="18"/>
        <v>Yes</v>
      </c>
      <c r="AI128" s="134" t="str">
        <f t="shared" si="19"/>
        <v>Yes</v>
      </c>
      <c r="AJ128" s="234">
        <f>_xlfn.IFNA(VLOOKUP(F128,'Compiled report'!C:D,2,FALSE),"")</f>
        <v>42774</v>
      </c>
      <c r="AK128" s="134" t="str">
        <f t="shared" si="20"/>
        <v>Yes</v>
      </c>
      <c r="AL128" s="134" t="str">
        <f t="shared" si="21"/>
        <v>Yes</v>
      </c>
      <c r="AM128" s="134" t="str">
        <f t="shared" si="22"/>
        <v>Yes</v>
      </c>
      <c r="AN128" s="134" t="str">
        <f t="shared" si="23"/>
        <v>Yes</v>
      </c>
      <c r="AO128" s="134" t="str">
        <f t="shared" si="24"/>
        <v>Installation Completed</v>
      </c>
      <c r="AP128" s="137" t="s">
        <v>770</v>
      </c>
    </row>
    <row r="129" spans="1:42" s="134" customFormat="1" ht="26.1" customHeight="1" x14ac:dyDescent="0.2">
      <c r="A129" s="258">
        <v>130</v>
      </c>
      <c r="B129" s="284" t="s">
        <v>418</v>
      </c>
      <c r="C129" s="134" t="s">
        <v>419</v>
      </c>
      <c r="D129" s="171" t="s">
        <v>82</v>
      </c>
      <c r="E129" s="283" t="s">
        <v>420</v>
      </c>
      <c r="F129" s="185">
        <v>697</v>
      </c>
      <c r="G129" s="284" t="s">
        <v>418</v>
      </c>
      <c r="H129" s="284" t="s">
        <v>832</v>
      </c>
      <c r="I129" s="284" t="s">
        <v>833</v>
      </c>
      <c r="J129" s="284" t="s">
        <v>384</v>
      </c>
      <c r="K129" s="284" t="s">
        <v>832</v>
      </c>
      <c r="L129" s="284" t="s">
        <v>832</v>
      </c>
      <c r="M129" s="284" t="s">
        <v>442</v>
      </c>
      <c r="N129" s="103" t="s">
        <v>423</v>
      </c>
      <c r="O129" s="284"/>
      <c r="Q129" s="135"/>
      <c r="T129" s="135"/>
      <c r="U129" s="171" t="str">
        <f t="shared" si="7"/>
        <v>HBL-HYD-697</v>
      </c>
      <c r="V129" s="133" t="s">
        <v>90</v>
      </c>
      <c r="W129" s="185">
        <v>697</v>
      </c>
      <c r="X129" s="171" t="str">
        <f t="shared" si="11"/>
        <v>HBL-HYD-697-Jan17-1-1</v>
      </c>
      <c r="Y129" s="136" t="s">
        <v>769</v>
      </c>
      <c r="Z129" s="134" t="str">
        <f t="shared" si="13"/>
        <v>Yes</v>
      </c>
      <c r="AA129" s="134" t="str">
        <f t="shared" si="14"/>
        <v>Yes</v>
      </c>
      <c r="AB129" s="134" t="str">
        <f t="shared" si="15"/>
        <v>Yes</v>
      </c>
      <c r="AC129" s="134" t="str">
        <f>VLOOKUP(F129,'Wired Branches'!B:E,4,FALSE)</f>
        <v>10.1.65.10</v>
      </c>
      <c r="AD129" s="134" t="str">
        <f t="shared" si="16"/>
        <v>255.255.255.0</v>
      </c>
      <c r="AE129" s="150" t="str">
        <f>VLOOKUP(W129,'Wired Branches'!B:F,5,FALSE)</f>
        <v>10.1.65.1</v>
      </c>
      <c r="AF129" s="112" t="str">
        <f>_xlfn.IFNA(VLOOKUP(F129,'Compiled report'!C:F,4,FALSE),"")</f>
        <v>26515e1e7</v>
      </c>
      <c r="AG129" s="134" t="str">
        <f t="shared" si="17"/>
        <v>10.200.57.196</v>
      </c>
      <c r="AH129" s="134" t="str">
        <f t="shared" si="18"/>
        <v>Yes</v>
      </c>
      <c r="AI129" s="134" t="str">
        <f t="shared" si="19"/>
        <v>Yes</v>
      </c>
      <c r="AJ129" s="234">
        <f>_xlfn.IFNA(VLOOKUP(F129,'Compiled report'!C:D,2,FALSE),"")</f>
        <v>42774</v>
      </c>
      <c r="AK129" s="134" t="str">
        <f t="shared" si="20"/>
        <v>Yes</v>
      </c>
      <c r="AL129" s="134" t="str">
        <f t="shared" si="21"/>
        <v>Yes</v>
      </c>
      <c r="AM129" s="134" t="str">
        <f t="shared" si="22"/>
        <v>Yes</v>
      </c>
      <c r="AN129" s="134" t="str">
        <f t="shared" si="23"/>
        <v>Yes</v>
      </c>
      <c r="AO129" s="134" t="str">
        <f t="shared" si="24"/>
        <v>Installation Completed</v>
      </c>
      <c r="AP129" s="137" t="s">
        <v>770</v>
      </c>
    </row>
    <row r="130" spans="1:42" s="134" customFormat="1" ht="26.1" customHeight="1" x14ac:dyDescent="0.2">
      <c r="A130" s="258">
        <v>131</v>
      </c>
      <c r="B130" s="284" t="s">
        <v>418</v>
      </c>
      <c r="C130" s="134" t="s">
        <v>419</v>
      </c>
      <c r="D130" s="171" t="s">
        <v>82</v>
      </c>
      <c r="E130" s="283" t="s">
        <v>420</v>
      </c>
      <c r="F130" s="185">
        <v>829</v>
      </c>
      <c r="G130" s="284" t="s">
        <v>418</v>
      </c>
      <c r="H130" s="284" t="s">
        <v>834</v>
      </c>
      <c r="I130" s="284" t="s">
        <v>835</v>
      </c>
      <c r="J130" s="284" t="s">
        <v>384</v>
      </c>
      <c r="K130" s="284" t="s">
        <v>836</v>
      </c>
      <c r="L130" s="284" t="s">
        <v>836</v>
      </c>
      <c r="M130" s="284" t="s">
        <v>837</v>
      </c>
      <c r="N130" s="103" t="s">
        <v>423</v>
      </c>
      <c r="O130" s="284"/>
      <c r="Q130" s="135"/>
      <c r="T130" s="135"/>
      <c r="U130" s="171" t="str">
        <f t="shared" ref="U130:U193" si="25">CONCATENATE(D130,"-",E130,"-",F130)</f>
        <v>HBL-HYD-829</v>
      </c>
      <c r="V130" s="133" t="s">
        <v>90</v>
      </c>
      <c r="W130" s="185">
        <v>829</v>
      </c>
      <c r="X130" s="171" t="str">
        <f t="shared" si="11"/>
        <v>HBL-HYD-829-Jan17-1-1</v>
      </c>
      <c r="Y130" s="136" t="s">
        <v>769</v>
      </c>
      <c r="Z130" s="134" t="str">
        <f t="shared" si="13"/>
        <v>Yes</v>
      </c>
      <c r="AA130" s="134" t="str">
        <f t="shared" si="14"/>
        <v>Yes</v>
      </c>
      <c r="AB130" s="134" t="str">
        <f t="shared" si="15"/>
        <v>Yes</v>
      </c>
      <c r="AC130" s="134" t="str">
        <f>VLOOKUP(F130,'Wired Branches'!B:E,4,FALSE)</f>
        <v>10.1.44.10</v>
      </c>
      <c r="AD130" s="134" t="str">
        <f t="shared" si="16"/>
        <v>255.255.255.0</v>
      </c>
      <c r="AE130" s="150" t="str">
        <f>VLOOKUP(W130,'Wired Branches'!B:F,5,FALSE)</f>
        <v>10.1.44.1</v>
      </c>
      <c r="AF130" s="112" t="str">
        <f>_xlfn.IFNA(VLOOKUP(F130,'Compiled report'!C:F,4,FALSE),"")</f>
        <v>26515e1e8</v>
      </c>
      <c r="AG130" s="134" t="str">
        <f t="shared" si="17"/>
        <v>10.200.57.196</v>
      </c>
      <c r="AH130" s="134" t="str">
        <f t="shared" si="18"/>
        <v>Yes</v>
      </c>
      <c r="AI130" s="134" t="str">
        <f t="shared" si="19"/>
        <v>Yes</v>
      </c>
      <c r="AJ130" s="234">
        <f>_xlfn.IFNA(VLOOKUP(F130,'Compiled report'!C:D,2,FALSE),"")</f>
        <v>42776</v>
      </c>
      <c r="AK130" s="134" t="str">
        <f t="shared" si="20"/>
        <v>Yes</v>
      </c>
      <c r="AL130" s="134" t="str">
        <f t="shared" si="21"/>
        <v>Yes</v>
      </c>
      <c r="AM130" s="134" t="str">
        <f t="shared" si="22"/>
        <v>Yes</v>
      </c>
      <c r="AN130" s="134" t="str">
        <f t="shared" si="23"/>
        <v>Yes</v>
      </c>
      <c r="AO130" s="134" t="str">
        <f t="shared" si="24"/>
        <v>Installation Completed</v>
      </c>
      <c r="AP130" s="137" t="s">
        <v>770</v>
      </c>
    </row>
    <row r="131" spans="1:42" s="134" customFormat="1" ht="26.1" customHeight="1" x14ac:dyDescent="0.2">
      <c r="A131" s="258">
        <v>132</v>
      </c>
      <c r="B131" s="284" t="s">
        <v>418</v>
      </c>
      <c r="C131" s="134" t="s">
        <v>419</v>
      </c>
      <c r="D131" s="171" t="s">
        <v>82</v>
      </c>
      <c r="E131" s="283" t="s">
        <v>420</v>
      </c>
      <c r="F131" s="185">
        <v>875</v>
      </c>
      <c r="G131" s="284" t="s">
        <v>418</v>
      </c>
      <c r="H131" s="284" t="s">
        <v>838</v>
      </c>
      <c r="I131" s="284" t="s">
        <v>839</v>
      </c>
      <c r="J131" s="284" t="s">
        <v>384</v>
      </c>
      <c r="K131" s="284" t="s">
        <v>838</v>
      </c>
      <c r="L131" s="284" t="s">
        <v>838</v>
      </c>
      <c r="M131" s="284" t="s">
        <v>788</v>
      </c>
      <c r="N131" s="103" t="s">
        <v>423</v>
      </c>
      <c r="O131" s="284"/>
      <c r="Q131" s="135"/>
      <c r="T131" s="135"/>
      <c r="U131" s="171" t="str">
        <f t="shared" si="25"/>
        <v>HBL-HYD-875</v>
      </c>
      <c r="V131" s="133" t="s">
        <v>90</v>
      </c>
      <c r="W131" s="185">
        <v>875</v>
      </c>
      <c r="X131" s="171" t="str">
        <f t="shared" si="11"/>
        <v>HBL-HYD-875-Jan17-1-1</v>
      </c>
      <c r="Y131" s="136" t="s">
        <v>769</v>
      </c>
      <c r="Z131" s="134" t="str">
        <f t="shared" si="13"/>
        <v>Yes</v>
      </c>
      <c r="AA131" s="134" t="str">
        <f t="shared" si="14"/>
        <v>Yes</v>
      </c>
      <c r="AB131" s="134" t="str">
        <f t="shared" si="15"/>
        <v>Yes</v>
      </c>
      <c r="AC131" s="134" t="e">
        <f>VLOOKUP(F131,'Wired Branches'!B:E,4,FALSE)</f>
        <v>#N/A</v>
      </c>
      <c r="AD131" s="134" t="str">
        <f t="shared" si="16"/>
        <v>255.255.255.0</v>
      </c>
      <c r="AE131" s="150" t="e">
        <f>VLOOKUP(W131,'Wired Branches'!B:F,5,FALSE)</f>
        <v>#N/A</v>
      </c>
      <c r="AF131" s="112" t="str">
        <f>_xlfn.IFNA(VLOOKUP(F131,'Compiled report'!C:F,4,FALSE),"")</f>
        <v>26515e1e9</v>
      </c>
      <c r="AG131" s="134" t="str">
        <f t="shared" si="17"/>
        <v>10.200.57.196</v>
      </c>
      <c r="AH131" s="134" t="str">
        <f t="shared" si="18"/>
        <v>Yes</v>
      </c>
      <c r="AI131" s="134" t="str">
        <f t="shared" si="19"/>
        <v>Yes</v>
      </c>
      <c r="AJ131" s="234">
        <f>_xlfn.IFNA(VLOOKUP(F131,'Compiled report'!C:D,2,FALSE),"")</f>
        <v>42774</v>
      </c>
      <c r="AK131" s="134" t="str">
        <f t="shared" si="20"/>
        <v>Yes</v>
      </c>
      <c r="AL131" s="134" t="str">
        <f t="shared" si="21"/>
        <v>Yes</v>
      </c>
      <c r="AM131" s="134" t="str">
        <f t="shared" si="22"/>
        <v>Yes</v>
      </c>
      <c r="AN131" s="134" t="str">
        <f t="shared" si="23"/>
        <v>Yes</v>
      </c>
      <c r="AO131" s="134" t="str">
        <f t="shared" si="24"/>
        <v>Installation Completed</v>
      </c>
      <c r="AP131" s="137" t="s">
        <v>770</v>
      </c>
    </row>
    <row r="132" spans="1:42" s="134" customFormat="1" ht="26.1" customHeight="1" x14ac:dyDescent="0.2">
      <c r="A132" s="258">
        <v>133</v>
      </c>
      <c r="B132" s="284" t="s">
        <v>418</v>
      </c>
      <c r="C132" s="134" t="s">
        <v>419</v>
      </c>
      <c r="D132" s="171" t="s">
        <v>82</v>
      </c>
      <c r="E132" s="283" t="s">
        <v>420</v>
      </c>
      <c r="F132" s="185">
        <v>979</v>
      </c>
      <c r="G132" s="284" t="s">
        <v>418</v>
      </c>
      <c r="H132" s="284" t="s">
        <v>840</v>
      </c>
      <c r="I132" s="284" t="s">
        <v>841</v>
      </c>
      <c r="J132" s="284" t="s">
        <v>384</v>
      </c>
      <c r="K132" s="284" t="s">
        <v>842</v>
      </c>
      <c r="L132" s="284" t="s">
        <v>842</v>
      </c>
      <c r="M132" s="284" t="s">
        <v>837</v>
      </c>
      <c r="N132" s="103" t="s">
        <v>423</v>
      </c>
      <c r="O132" s="284"/>
      <c r="Q132" s="135"/>
      <c r="T132" s="135"/>
      <c r="U132" s="171" t="str">
        <f t="shared" si="25"/>
        <v>HBL-HYD-979</v>
      </c>
      <c r="V132" s="133" t="s">
        <v>90</v>
      </c>
      <c r="W132" s="185">
        <v>979</v>
      </c>
      <c r="X132" s="171" t="str">
        <f t="shared" si="11"/>
        <v>HBL-HYD-979-Jan17-1-1</v>
      </c>
      <c r="Y132" s="136" t="s">
        <v>769</v>
      </c>
      <c r="Z132" s="134" t="str">
        <f t="shared" si="13"/>
        <v>Yes</v>
      </c>
      <c r="AA132" s="134" t="str">
        <f t="shared" si="14"/>
        <v>Yes</v>
      </c>
      <c r="AB132" s="134" t="str">
        <f t="shared" si="15"/>
        <v>Yes</v>
      </c>
      <c r="AC132" s="134" t="str">
        <f>VLOOKUP(F132,'Wired Branches'!B:E,4,FALSE)</f>
        <v>10.1.58.10</v>
      </c>
      <c r="AD132" s="134" t="str">
        <f t="shared" si="16"/>
        <v>255.255.255.0</v>
      </c>
      <c r="AE132" s="150" t="str">
        <f>VLOOKUP(W132,'Wired Branches'!B:F,5,FALSE)</f>
        <v>10.1.58.1</v>
      </c>
      <c r="AF132" s="112" t="str">
        <f>_xlfn.IFNA(VLOOKUP(F132,'Compiled report'!C:F,4,FALSE),"")</f>
        <v>26515e2c6</v>
      </c>
      <c r="AG132" s="134" t="str">
        <f t="shared" si="17"/>
        <v>10.200.57.196</v>
      </c>
      <c r="AH132" s="134" t="str">
        <f t="shared" si="18"/>
        <v>Yes</v>
      </c>
      <c r="AI132" s="134" t="str">
        <f t="shared" si="19"/>
        <v>Yes</v>
      </c>
      <c r="AJ132" s="234">
        <f>_xlfn.IFNA(VLOOKUP(F132,'Compiled report'!C:D,2,FALSE),"")</f>
        <v>42775</v>
      </c>
      <c r="AK132" s="134" t="str">
        <f t="shared" si="20"/>
        <v>Yes</v>
      </c>
      <c r="AL132" s="134" t="str">
        <f t="shared" si="21"/>
        <v>Yes</v>
      </c>
      <c r="AM132" s="134" t="str">
        <f t="shared" si="22"/>
        <v>Yes</v>
      </c>
      <c r="AN132" s="134" t="str">
        <f t="shared" si="23"/>
        <v>Yes</v>
      </c>
      <c r="AO132" s="134" t="str">
        <f t="shared" si="24"/>
        <v>Installation Completed</v>
      </c>
      <c r="AP132" s="137" t="s">
        <v>770</v>
      </c>
    </row>
    <row r="133" spans="1:42" s="134" customFormat="1" ht="26.1" customHeight="1" x14ac:dyDescent="0.2">
      <c r="A133" s="258">
        <v>134</v>
      </c>
      <c r="B133" s="284" t="s">
        <v>418</v>
      </c>
      <c r="C133" s="134" t="s">
        <v>419</v>
      </c>
      <c r="D133" s="171" t="s">
        <v>82</v>
      </c>
      <c r="E133" s="283" t="s">
        <v>420</v>
      </c>
      <c r="F133" s="107">
        <v>1043</v>
      </c>
      <c r="G133" s="284" t="s">
        <v>418</v>
      </c>
      <c r="H133" s="284" t="s">
        <v>843</v>
      </c>
      <c r="I133" s="284" t="s">
        <v>844</v>
      </c>
      <c r="J133" s="284" t="s">
        <v>384</v>
      </c>
      <c r="K133" s="284" t="s">
        <v>773</v>
      </c>
      <c r="L133" s="284" t="s">
        <v>418</v>
      </c>
      <c r="M133" s="284" t="s">
        <v>418</v>
      </c>
      <c r="N133" s="103" t="s">
        <v>423</v>
      </c>
      <c r="O133" s="284"/>
      <c r="Q133" s="135"/>
      <c r="T133" s="135"/>
      <c r="U133" s="171" t="str">
        <f t="shared" si="25"/>
        <v>HBL-HYD-1043</v>
      </c>
      <c r="V133" s="133" t="s">
        <v>90</v>
      </c>
      <c r="W133" s="107">
        <v>1043</v>
      </c>
      <c r="X133" s="171" t="str">
        <f t="shared" si="11"/>
        <v>HBL-HYD-1043-Jan17-1-1</v>
      </c>
      <c r="Y133" s="136" t="s">
        <v>769</v>
      </c>
      <c r="Z133" s="134" t="str">
        <f t="shared" si="13"/>
        <v>Yes</v>
      </c>
      <c r="AA133" s="134" t="str">
        <f t="shared" si="14"/>
        <v>Yes</v>
      </c>
      <c r="AB133" s="134" t="str">
        <f t="shared" si="15"/>
        <v>Yes</v>
      </c>
      <c r="AC133" s="134" t="str">
        <f>VLOOKUP(F133,'Wired Branches'!B:E,4,FALSE)</f>
        <v>10.1.7.10</v>
      </c>
      <c r="AD133" s="134" t="str">
        <f t="shared" si="16"/>
        <v>255.255.255.0</v>
      </c>
      <c r="AE133" s="150" t="str">
        <f>VLOOKUP(W133,'Wired Branches'!B:F,5,FALSE)</f>
        <v>10.1.7.1</v>
      </c>
      <c r="AF133" s="112" t="str">
        <f>_xlfn.IFNA(VLOOKUP(F133,'Compiled report'!C:F,4,FALSE),"")</f>
        <v>00026515e2c7</v>
      </c>
      <c r="AG133" s="134" t="str">
        <f t="shared" si="17"/>
        <v>10.200.57.196</v>
      </c>
      <c r="AH133" s="134" t="str">
        <f t="shared" si="18"/>
        <v>Yes</v>
      </c>
      <c r="AI133" s="134" t="str">
        <f t="shared" si="19"/>
        <v>Yes</v>
      </c>
      <c r="AJ133" s="234">
        <f>_xlfn.IFNA(VLOOKUP(F133,'Compiled report'!C:D,2,FALSE),"")</f>
        <v>42759</v>
      </c>
      <c r="AK133" s="134" t="str">
        <f t="shared" si="20"/>
        <v>Yes</v>
      </c>
      <c r="AL133" s="134" t="str">
        <f t="shared" si="21"/>
        <v>Yes</v>
      </c>
      <c r="AM133" s="134" t="str">
        <f t="shared" si="22"/>
        <v>Yes</v>
      </c>
      <c r="AN133" s="134" t="str">
        <f t="shared" si="23"/>
        <v>Yes</v>
      </c>
      <c r="AO133" s="134" t="str">
        <f t="shared" si="24"/>
        <v>Installation Completed</v>
      </c>
      <c r="AP133" s="137" t="s">
        <v>770</v>
      </c>
    </row>
    <row r="134" spans="1:42" s="134" customFormat="1" ht="26.1" customHeight="1" x14ac:dyDescent="0.2">
      <c r="A134" s="258">
        <v>135</v>
      </c>
      <c r="B134" s="284" t="s">
        <v>418</v>
      </c>
      <c r="C134" s="134" t="s">
        <v>419</v>
      </c>
      <c r="D134" s="171" t="s">
        <v>82</v>
      </c>
      <c r="E134" s="283" t="s">
        <v>420</v>
      </c>
      <c r="F134" s="107">
        <v>5013</v>
      </c>
      <c r="G134" s="284" t="s">
        <v>418</v>
      </c>
      <c r="H134" s="284" t="s">
        <v>845</v>
      </c>
      <c r="I134" s="284" t="s">
        <v>846</v>
      </c>
      <c r="J134" s="284" t="s">
        <v>384</v>
      </c>
      <c r="K134" s="284" t="s">
        <v>773</v>
      </c>
      <c r="L134" s="284" t="s">
        <v>418</v>
      </c>
      <c r="M134" s="284" t="s">
        <v>418</v>
      </c>
      <c r="N134" s="103" t="s">
        <v>423</v>
      </c>
      <c r="O134" s="284"/>
      <c r="Q134" s="135"/>
      <c r="T134" s="135"/>
      <c r="U134" s="171" t="str">
        <f t="shared" si="25"/>
        <v>HBL-HYD-5013</v>
      </c>
      <c r="V134" s="133" t="s">
        <v>90</v>
      </c>
      <c r="W134" s="107">
        <v>5013</v>
      </c>
      <c r="X134" s="171" t="str">
        <f t="shared" si="11"/>
        <v>HBL-HYD-5013-Jan17-1-1</v>
      </c>
      <c r="Y134" s="136" t="s">
        <v>769</v>
      </c>
      <c r="Z134" s="134" t="str">
        <f t="shared" si="13"/>
        <v>Yes</v>
      </c>
      <c r="AA134" s="134" t="str">
        <f t="shared" si="14"/>
        <v>Yes</v>
      </c>
      <c r="AB134" s="134" t="str">
        <f t="shared" si="15"/>
        <v>Yes</v>
      </c>
      <c r="AC134" s="134" t="str">
        <f>VLOOKUP(F134,'Wired Branches'!B:E,4,FALSE)</f>
        <v>10.1.5.10</v>
      </c>
      <c r="AD134" s="134" t="str">
        <f t="shared" si="16"/>
        <v>255.255.255.0</v>
      </c>
      <c r="AE134" s="150" t="str">
        <f>VLOOKUP(W134,'Wired Branches'!B:F,5,FALSE)</f>
        <v>10.1.5.1</v>
      </c>
      <c r="AF134" s="112" t="str">
        <f>_xlfn.IFNA(VLOOKUP(F134,'Compiled report'!C:F,4,FALSE),"")</f>
        <v>26515e2c8</v>
      </c>
      <c r="AG134" s="134" t="str">
        <f t="shared" si="17"/>
        <v>10.200.57.196</v>
      </c>
      <c r="AH134" s="134" t="str">
        <f t="shared" si="18"/>
        <v>Yes</v>
      </c>
      <c r="AI134" s="134" t="str">
        <f t="shared" si="19"/>
        <v>Yes</v>
      </c>
      <c r="AJ134" s="234">
        <f>_xlfn.IFNA(VLOOKUP(F134,'Compiled report'!C:D,2,FALSE),"")</f>
        <v>42759</v>
      </c>
      <c r="AK134" s="134" t="str">
        <f t="shared" si="20"/>
        <v>Yes</v>
      </c>
      <c r="AL134" s="134" t="str">
        <f t="shared" si="21"/>
        <v>Yes</v>
      </c>
      <c r="AM134" s="134" t="str">
        <f t="shared" si="22"/>
        <v>Yes</v>
      </c>
      <c r="AN134" s="134" t="str">
        <f t="shared" si="23"/>
        <v>Yes</v>
      </c>
      <c r="AO134" s="134" t="str">
        <f t="shared" si="24"/>
        <v>Installation Completed</v>
      </c>
      <c r="AP134" s="137" t="s">
        <v>770</v>
      </c>
    </row>
    <row r="135" spans="1:42" s="134" customFormat="1" ht="26.1" customHeight="1" x14ac:dyDescent="0.2">
      <c r="A135" s="258">
        <v>136</v>
      </c>
      <c r="B135" s="284" t="s">
        <v>418</v>
      </c>
      <c r="C135" s="134" t="s">
        <v>419</v>
      </c>
      <c r="D135" s="171" t="s">
        <v>82</v>
      </c>
      <c r="E135" s="283" t="s">
        <v>420</v>
      </c>
      <c r="F135" s="107">
        <v>1123</v>
      </c>
      <c r="G135" s="284" t="s">
        <v>418</v>
      </c>
      <c r="H135" s="284" t="s">
        <v>847</v>
      </c>
      <c r="I135" s="284" t="s">
        <v>848</v>
      </c>
      <c r="J135" s="284" t="s">
        <v>384</v>
      </c>
      <c r="K135" s="284" t="s">
        <v>773</v>
      </c>
      <c r="L135" s="284" t="s">
        <v>418</v>
      </c>
      <c r="M135" s="284" t="s">
        <v>418</v>
      </c>
      <c r="N135" s="103" t="s">
        <v>423</v>
      </c>
      <c r="O135" s="284"/>
      <c r="Q135" s="135"/>
      <c r="T135" s="135"/>
      <c r="U135" s="171" t="str">
        <f t="shared" si="25"/>
        <v>HBL-HYD-1123</v>
      </c>
      <c r="V135" s="133" t="s">
        <v>90</v>
      </c>
      <c r="W135" s="107">
        <v>1123</v>
      </c>
      <c r="X135" s="171" t="str">
        <f t="shared" si="11"/>
        <v>HBL-HYD-1123-Jan17-1-1</v>
      </c>
      <c r="Y135" s="136" t="s">
        <v>769</v>
      </c>
      <c r="Z135" s="134" t="str">
        <f t="shared" si="13"/>
        <v>Yes</v>
      </c>
      <c r="AA135" s="134" t="str">
        <f t="shared" si="14"/>
        <v>Yes</v>
      </c>
      <c r="AB135" s="134" t="str">
        <f t="shared" si="15"/>
        <v>Yes</v>
      </c>
      <c r="AC135" s="134" t="str">
        <f>VLOOKUP(F135,'Wired Branches'!B:E,4,FALSE)</f>
        <v>10.1.38.10</v>
      </c>
      <c r="AD135" s="134" t="str">
        <f t="shared" si="16"/>
        <v>255.255.255.0</v>
      </c>
      <c r="AE135" s="150" t="str">
        <f>VLOOKUP(W135,'Wired Branches'!B:F,5,FALSE)</f>
        <v>10.1.38.1</v>
      </c>
      <c r="AF135" s="112" t="str">
        <f>_xlfn.IFNA(VLOOKUP(F135,'Compiled report'!C:F,4,FALSE),"")</f>
        <v>26515e2c9</v>
      </c>
      <c r="AG135" s="134" t="str">
        <f t="shared" si="17"/>
        <v>10.200.57.196</v>
      </c>
      <c r="AH135" s="134" t="str">
        <f t="shared" si="18"/>
        <v>Yes</v>
      </c>
      <c r="AI135" s="134" t="str">
        <f t="shared" si="19"/>
        <v>Yes</v>
      </c>
      <c r="AJ135" s="234">
        <f>_xlfn.IFNA(VLOOKUP(F135,'Compiled report'!C:D,2,FALSE),"")</f>
        <v>42762</v>
      </c>
      <c r="AK135" s="134" t="str">
        <f t="shared" si="20"/>
        <v>Yes</v>
      </c>
      <c r="AL135" s="134" t="str">
        <f t="shared" si="21"/>
        <v>Yes</v>
      </c>
      <c r="AM135" s="134" t="str">
        <f t="shared" si="22"/>
        <v>Yes</v>
      </c>
      <c r="AN135" s="134" t="str">
        <f t="shared" si="23"/>
        <v>Yes</v>
      </c>
      <c r="AO135" s="134" t="str">
        <f t="shared" si="24"/>
        <v>Installation Completed</v>
      </c>
      <c r="AP135" s="137" t="s">
        <v>770</v>
      </c>
    </row>
    <row r="136" spans="1:42" s="134" customFormat="1" ht="26.1" customHeight="1" x14ac:dyDescent="0.2">
      <c r="A136" s="258">
        <v>137</v>
      </c>
      <c r="B136" s="284" t="s">
        <v>418</v>
      </c>
      <c r="C136" s="134" t="s">
        <v>419</v>
      </c>
      <c r="D136" s="171" t="s">
        <v>82</v>
      </c>
      <c r="E136" s="283" t="s">
        <v>420</v>
      </c>
      <c r="F136" s="107">
        <v>1260</v>
      </c>
      <c r="G136" s="284" t="s">
        <v>418</v>
      </c>
      <c r="H136" s="284" t="s">
        <v>849</v>
      </c>
      <c r="I136" s="284" t="s">
        <v>850</v>
      </c>
      <c r="J136" s="284" t="s">
        <v>384</v>
      </c>
      <c r="K136" s="284" t="s">
        <v>851</v>
      </c>
      <c r="L136" s="284" t="s">
        <v>418</v>
      </c>
      <c r="M136" s="284" t="s">
        <v>418</v>
      </c>
      <c r="N136" s="103" t="s">
        <v>423</v>
      </c>
      <c r="O136" s="284"/>
      <c r="Q136" s="135"/>
      <c r="T136" s="135"/>
      <c r="U136" s="171" t="str">
        <f t="shared" si="25"/>
        <v>HBL-HYD-1260</v>
      </c>
      <c r="V136" s="133" t="s">
        <v>90</v>
      </c>
      <c r="W136" s="107">
        <v>1260</v>
      </c>
      <c r="X136" s="171" t="str">
        <f t="shared" si="11"/>
        <v>HBL-HYD-1260-Jan17-1-1</v>
      </c>
      <c r="Y136" s="136" t="s">
        <v>769</v>
      </c>
      <c r="Z136" s="134" t="str">
        <f t="shared" si="13"/>
        <v>Yes</v>
      </c>
      <c r="AA136" s="134" t="str">
        <f t="shared" si="14"/>
        <v>Yes</v>
      </c>
      <c r="AB136" s="134" t="str">
        <f t="shared" si="15"/>
        <v>Yes</v>
      </c>
      <c r="AC136" s="134" t="str">
        <f>VLOOKUP(F136,'Wired Branches'!B:E,4,FALSE)</f>
        <v>10.1.17.10</v>
      </c>
      <c r="AD136" s="134" t="str">
        <f t="shared" si="16"/>
        <v>255.255.255.0</v>
      </c>
      <c r="AE136" s="150" t="str">
        <f>VLOOKUP(W136,'Wired Branches'!B:F,5,FALSE)</f>
        <v>10.1.17.1</v>
      </c>
      <c r="AF136" s="112" t="str">
        <f>_xlfn.IFNA(VLOOKUP(F136,'Compiled report'!C:F,4,FALSE),"")</f>
        <v>26515e2ca</v>
      </c>
      <c r="AG136" s="134" t="str">
        <f t="shared" si="17"/>
        <v>10.200.57.196</v>
      </c>
      <c r="AH136" s="134" t="str">
        <f t="shared" si="18"/>
        <v>Yes</v>
      </c>
      <c r="AI136" s="134" t="str">
        <f t="shared" si="19"/>
        <v>Yes</v>
      </c>
      <c r="AJ136" s="234">
        <f>_xlfn.IFNA(VLOOKUP(F136,'Compiled report'!C:D,2,FALSE),"")</f>
        <v>42759</v>
      </c>
      <c r="AK136" s="134" t="str">
        <f t="shared" si="20"/>
        <v>Yes</v>
      </c>
      <c r="AL136" s="134" t="str">
        <f t="shared" si="21"/>
        <v>Yes</v>
      </c>
      <c r="AM136" s="134" t="str">
        <f t="shared" si="22"/>
        <v>Yes</v>
      </c>
      <c r="AN136" s="134" t="str">
        <f t="shared" si="23"/>
        <v>Yes</v>
      </c>
      <c r="AO136" s="134" t="str">
        <f t="shared" si="24"/>
        <v>Installation Completed</v>
      </c>
      <c r="AP136" s="137" t="s">
        <v>770</v>
      </c>
    </row>
    <row r="137" spans="1:42" s="134" customFormat="1" ht="26.1" customHeight="1" x14ac:dyDescent="0.2">
      <c r="A137" s="258">
        <v>138</v>
      </c>
      <c r="B137" s="284" t="s">
        <v>418</v>
      </c>
      <c r="C137" s="134" t="s">
        <v>419</v>
      </c>
      <c r="D137" s="171" t="s">
        <v>82</v>
      </c>
      <c r="E137" s="283" t="s">
        <v>420</v>
      </c>
      <c r="F137" s="107">
        <v>1261</v>
      </c>
      <c r="G137" s="284" t="s">
        <v>418</v>
      </c>
      <c r="H137" s="284" t="s">
        <v>852</v>
      </c>
      <c r="I137" s="284" t="s">
        <v>853</v>
      </c>
      <c r="J137" s="284" t="s">
        <v>384</v>
      </c>
      <c r="K137" s="284" t="s">
        <v>837</v>
      </c>
      <c r="L137" s="284" t="s">
        <v>837</v>
      </c>
      <c r="M137" s="284" t="s">
        <v>837</v>
      </c>
      <c r="N137" s="103" t="s">
        <v>423</v>
      </c>
      <c r="O137" s="284"/>
      <c r="Q137" s="135"/>
      <c r="T137" s="135"/>
      <c r="U137" s="171" t="str">
        <f t="shared" si="25"/>
        <v>HBL-HYD-1261</v>
      </c>
      <c r="V137" s="133" t="s">
        <v>90</v>
      </c>
      <c r="W137" s="107">
        <v>1261</v>
      </c>
      <c r="X137" s="171" t="str">
        <f t="shared" si="11"/>
        <v>HBL-HYD-1261-Jan17-1-1</v>
      </c>
      <c r="Y137" s="136" t="s">
        <v>769</v>
      </c>
      <c r="Z137" s="134" t="str">
        <f t="shared" si="13"/>
        <v>Yes</v>
      </c>
      <c r="AA137" s="134" t="str">
        <f t="shared" si="14"/>
        <v>Yes</v>
      </c>
      <c r="AB137" s="134" t="str">
        <f t="shared" si="15"/>
        <v>Yes</v>
      </c>
      <c r="AC137" s="134" t="str">
        <f>VLOOKUP(F137,'Wired Branches'!B:E,4,FALSE)</f>
        <v>10.1.39.10</v>
      </c>
      <c r="AD137" s="134" t="str">
        <f t="shared" si="16"/>
        <v>255.255.255.0</v>
      </c>
      <c r="AE137" s="150" t="str">
        <f>VLOOKUP(W137,'Wired Branches'!B:F,5,FALSE)</f>
        <v>10.1.39.1</v>
      </c>
      <c r="AF137" s="112" t="str">
        <f>_xlfn.IFNA(VLOOKUP(F137,'Compiled report'!C:F,4,FALSE),"")</f>
        <v>26515E2CB</v>
      </c>
      <c r="AG137" s="134" t="str">
        <f t="shared" si="17"/>
        <v>10.200.57.196</v>
      </c>
      <c r="AH137" s="134" t="str">
        <f t="shared" si="18"/>
        <v>Yes</v>
      </c>
      <c r="AI137" s="134" t="str">
        <f t="shared" si="19"/>
        <v>Yes</v>
      </c>
      <c r="AJ137" s="234">
        <f>_xlfn.IFNA(VLOOKUP(F137,'Compiled report'!C:D,2,FALSE),"")</f>
        <v>42775</v>
      </c>
      <c r="AK137" s="134" t="str">
        <f t="shared" si="20"/>
        <v>Yes</v>
      </c>
      <c r="AL137" s="134" t="str">
        <f t="shared" si="21"/>
        <v>Yes</v>
      </c>
      <c r="AM137" s="134" t="str">
        <f t="shared" si="22"/>
        <v>Yes</v>
      </c>
      <c r="AN137" s="134" t="str">
        <f t="shared" si="23"/>
        <v>Yes</v>
      </c>
      <c r="AO137" s="134" t="str">
        <f t="shared" si="24"/>
        <v>Installation Completed</v>
      </c>
      <c r="AP137" s="137" t="s">
        <v>770</v>
      </c>
    </row>
    <row r="138" spans="1:42" s="134" customFormat="1" ht="26.1" customHeight="1" x14ac:dyDescent="0.2">
      <c r="A138" s="258">
        <v>139</v>
      </c>
      <c r="B138" s="284" t="s">
        <v>418</v>
      </c>
      <c r="C138" s="134" t="s">
        <v>419</v>
      </c>
      <c r="D138" s="171" t="s">
        <v>82</v>
      </c>
      <c r="E138" s="283" t="s">
        <v>420</v>
      </c>
      <c r="F138" s="107">
        <v>1320</v>
      </c>
      <c r="G138" s="284" t="s">
        <v>418</v>
      </c>
      <c r="H138" s="284" t="s">
        <v>854</v>
      </c>
      <c r="I138" s="284" t="s">
        <v>855</v>
      </c>
      <c r="J138" s="284" t="s">
        <v>384</v>
      </c>
      <c r="K138" s="284" t="s">
        <v>854</v>
      </c>
      <c r="L138" s="284" t="s">
        <v>854</v>
      </c>
      <c r="M138" s="284" t="s">
        <v>788</v>
      </c>
      <c r="N138" s="103" t="s">
        <v>423</v>
      </c>
      <c r="O138" s="284"/>
      <c r="Q138" s="135"/>
      <c r="T138" s="135"/>
      <c r="U138" s="171" t="str">
        <f t="shared" si="25"/>
        <v>HBL-HYD-1320</v>
      </c>
      <c r="V138" s="133" t="s">
        <v>90</v>
      </c>
      <c r="W138" s="107">
        <v>1320</v>
      </c>
      <c r="X138" s="171" t="str">
        <f t="shared" si="11"/>
        <v>HBL-HYD-1320-Jan17-1-1</v>
      </c>
      <c r="Y138" s="136" t="s">
        <v>769</v>
      </c>
      <c r="Z138" s="134" t="str">
        <f t="shared" si="13"/>
        <v>Yes</v>
      </c>
      <c r="AA138" s="134" t="str">
        <f t="shared" si="14"/>
        <v>Yes</v>
      </c>
      <c r="AB138" s="134" t="str">
        <f t="shared" si="15"/>
        <v>Yes</v>
      </c>
      <c r="AC138" s="134" t="e">
        <f>VLOOKUP(F138,'Wired Branches'!B:E,4,FALSE)</f>
        <v>#N/A</v>
      </c>
      <c r="AD138" s="134" t="str">
        <f t="shared" si="16"/>
        <v>255.255.255.0</v>
      </c>
      <c r="AE138" s="150" t="e">
        <f>VLOOKUP(W138,'Wired Branches'!B:F,5,FALSE)</f>
        <v>#N/A</v>
      </c>
      <c r="AF138" s="112">
        <f>_xlfn.IFNA(VLOOKUP(F138,'Compiled report'!C:F,4,FALSE),"")</f>
        <v>0</v>
      </c>
      <c r="AG138" s="134" t="str">
        <f t="shared" si="17"/>
        <v>10.200.57.196</v>
      </c>
      <c r="AH138" s="134" t="str">
        <f t="shared" si="18"/>
        <v>Yes</v>
      </c>
      <c r="AI138" s="134" t="str">
        <f t="shared" si="19"/>
        <v>Yes</v>
      </c>
      <c r="AJ138" s="234">
        <f>_xlfn.IFNA(VLOOKUP(F138,'Compiled report'!C:D,2,FALSE),"")</f>
        <v>42787</v>
      </c>
      <c r="AK138" s="134" t="str">
        <f t="shared" si="20"/>
        <v>Yes</v>
      </c>
      <c r="AL138" s="134" t="str">
        <f t="shared" si="21"/>
        <v/>
      </c>
      <c r="AM138" s="134" t="str">
        <f t="shared" si="22"/>
        <v>Yes</v>
      </c>
      <c r="AN138" s="134" t="str">
        <f t="shared" si="23"/>
        <v>Yes</v>
      </c>
      <c r="AO138" s="134" t="str">
        <f t="shared" si="24"/>
        <v>Installation Completed</v>
      </c>
      <c r="AP138" s="137" t="s">
        <v>770</v>
      </c>
    </row>
    <row r="139" spans="1:42" s="134" customFormat="1" ht="26.1" customHeight="1" x14ac:dyDescent="0.2">
      <c r="A139" s="258">
        <v>140</v>
      </c>
      <c r="B139" s="284" t="s">
        <v>418</v>
      </c>
      <c r="C139" s="134" t="s">
        <v>419</v>
      </c>
      <c r="D139" s="171" t="s">
        <v>82</v>
      </c>
      <c r="E139" s="283" t="s">
        <v>420</v>
      </c>
      <c r="F139" s="107">
        <v>1337</v>
      </c>
      <c r="G139" s="284" t="s">
        <v>418</v>
      </c>
      <c r="H139" s="284" t="s">
        <v>856</v>
      </c>
      <c r="I139" s="284" t="s">
        <v>857</v>
      </c>
      <c r="J139" s="284" t="s">
        <v>384</v>
      </c>
      <c r="K139" s="284" t="s">
        <v>856</v>
      </c>
      <c r="L139" s="284" t="s">
        <v>856</v>
      </c>
      <c r="M139" s="284" t="s">
        <v>433</v>
      </c>
      <c r="N139" s="103" t="s">
        <v>423</v>
      </c>
      <c r="O139" s="284"/>
      <c r="Q139" s="135"/>
      <c r="T139" s="135"/>
      <c r="U139" s="171" t="str">
        <f t="shared" si="25"/>
        <v>HBL-HYD-1337</v>
      </c>
      <c r="V139" s="133" t="s">
        <v>90</v>
      </c>
      <c r="W139" s="107">
        <v>1337</v>
      </c>
      <c r="X139" s="171" t="str">
        <f t="shared" si="11"/>
        <v>HBL-HYD-1337-Jan17-1-1</v>
      </c>
      <c r="Y139" s="136" t="s">
        <v>769</v>
      </c>
      <c r="Z139" s="134" t="str">
        <f t="shared" si="13"/>
        <v>Yes</v>
      </c>
      <c r="AA139" s="134" t="str">
        <f t="shared" si="14"/>
        <v>Yes</v>
      </c>
      <c r="AB139" s="134" t="str">
        <f t="shared" si="15"/>
        <v>Yes</v>
      </c>
      <c r="AC139" s="134" t="e">
        <f>VLOOKUP(F139,'Wired Branches'!B:E,4,FALSE)</f>
        <v>#N/A</v>
      </c>
      <c r="AD139" s="134" t="str">
        <f t="shared" si="16"/>
        <v>255.255.255.0</v>
      </c>
      <c r="AE139" s="150" t="e">
        <f>VLOOKUP(W139,'Wired Branches'!B:F,5,FALSE)</f>
        <v>#N/A</v>
      </c>
      <c r="AF139" s="112" t="str">
        <f>_xlfn.IFNA(VLOOKUP(F139,'Compiled report'!C:F,4,FALSE),"")</f>
        <v>26515e2cd</v>
      </c>
      <c r="AG139" s="134" t="str">
        <f t="shared" si="17"/>
        <v>10.200.57.196</v>
      </c>
      <c r="AH139" s="134" t="str">
        <f t="shared" si="18"/>
        <v>Yes</v>
      </c>
      <c r="AI139" s="134" t="str">
        <f t="shared" si="19"/>
        <v>Yes</v>
      </c>
      <c r="AJ139" s="234">
        <f>_xlfn.IFNA(VLOOKUP(F139,'Compiled report'!C:D,2,FALSE),"")</f>
        <v>42781</v>
      </c>
      <c r="AK139" s="134" t="str">
        <f t="shared" si="20"/>
        <v>Yes</v>
      </c>
      <c r="AL139" s="134" t="str">
        <f t="shared" si="21"/>
        <v>Yes</v>
      </c>
      <c r="AM139" s="134" t="str">
        <f t="shared" si="22"/>
        <v>Yes</v>
      </c>
      <c r="AN139" s="134" t="str">
        <f t="shared" si="23"/>
        <v>Yes</v>
      </c>
      <c r="AO139" s="134" t="str">
        <f t="shared" si="24"/>
        <v>Installation Completed</v>
      </c>
      <c r="AP139" s="137" t="s">
        <v>770</v>
      </c>
    </row>
    <row r="140" spans="1:42" s="134" customFormat="1" ht="26.1" customHeight="1" x14ac:dyDescent="0.2">
      <c r="A140" s="258">
        <v>141</v>
      </c>
      <c r="B140" s="284" t="s">
        <v>418</v>
      </c>
      <c r="C140" s="134" t="s">
        <v>419</v>
      </c>
      <c r="D140" s="171" t="s">
        <v>82</v>
      </c>
      <c r="E140" s="283" t="s">
        <v>420</v>
      </c>
      <c r="F140" s="107">
        <v>1343</v>
      </c>
      <c r="G140" s="284" t="s">
        <v>418</v>
      </c>
      <c r="H140" s="284" t="s">
        <v>858</v>
      </c>
      <c r="I140" s="284" t="s">
        <v>859</v>
      </c>
      <c r="J140" s="284" t="s">
        <v>384</v>
      </c>
      <c r="K140" s="284" t="s">
        <v>858</v>
      </c>
      <c r="L140" s="284" t="s">
        <v>858</v>
      </c>
      <c r="M140" s="284" t="s">
        <v>768</v>
      </c>
      <c r="N140" s="103" t="s">
        <v>423</v>
      </c>
      <c r="O140" s="284"/>
      <c r="Q140" s="135"/>
      <c r="T140" s="135"/>
      <c r="U140" s="171" t="str">
        <f t="shared" si="25"/>
        <v>HBL-HYD-1343</v>
      </c>
      <c r="V140" s="133" t="s">
        <v>90</v>
      </c>
      <c r="W140" s="107">
        <v>1343</v>
      </c>
      <c r="X140" s="171" t="str">
        <f t="shared" si="11"/>
        <v>HBL-HYD-1343-Jan17-1-1</v>
      </c>
      <c r="Y140" s="136" t="s">
        <v>769</v>
      </c>
      <c r="Z140" s="134" t="str">
        <f t="shared" si="13"/>
        <v>Yes</v>
      </c>
      <c r="AA140" s="134" t="str">
        <f t="shared" si="14"/>
        <v>Yes</v>
      </c>
      <c r="AB140" s="134" t="str">
        <f t="shared" si="15"/>
        <v>Yes</v>
      </c>
      <c r="AC140" s="134" t="e">
        <f>VLOOKUP(F140,'Wired Branches'!B:E,4,FALSE)</f>
        <v>#N/A</v>
      </c>
      <c r="AD140" s="134" t="str">
        <f t="shared" si="16"/>
        <v>255.255.255.0</v>
      </c>
      <c r="AE140" s="150" t="e">
        <f>VLOOKUP(W140,'Wired Branches'!B:F,5,FALSE)</f>
        <v>#N/A</v>
      </c>
      <c r="AF140" s="112" t="str">
        <f>_xlfn.IFNA(VLOOKUP(F140,'Compiled report'!C:F,4,FALSE),"")</f>
        <v>26515e2ce</v>
      </c>
      <c r="AG140" s="134" t="str">
        <f t="shared" si="17"/>
        <v>10.200.57.196</v>
      </c>
      <c r="AH140" s="134" t="str">
        <f t="shared" si="18"/>
        <v>Yes</v>
      </c>
      <c r="AI140" s="134" t="str">
        <f t="shared" si="19"/>
        <v>Yes</v>
      </c>
      <c r="AJ140" s="234">
        <f>_xlfn.IFNA(VLOOKUP(F140,'Compiled report'!C:D,2,FALSE),"")</f>
        <v>42782</v>
      </c>
      <c r="AK140" s="134" t="str">
        <f t="shared" si="20"/>
        <v>Yes</v>
      </c>
      <c r="AL140" s="134" t="str">
        <f t="shared" si="21"/>
        <v>Yes</v>
      </c>
      <c r="AM140" s="134" t="str">
        <f t="shared" si="22"/>
        <v>Yes</v>
      </c>
      <c r="AN140" s="134" t="str">
        <f t="shared" si="23"/>
        <v>Yes</v>
      </c>
      <c r="AO140" s="134" t="str">
        <f t="shared" si="24"/>
        <v>Installation Completed</v>
      </c>
      <c r="AP140" s="137" t="s">
        <v>770</v>
      </c>
    </row>
    <row r="141" spans="1:42" s="134" customFormat="1" ht="26.1" customHeight="1" x14ac:dyDescent="0.2">
      <c r="A141" s="258">
        <v>142</v>
      </c>
      <c r="B141" s="284" t="s">
        <v>418</v>
      </c>
      <c r="C141" s="134" t="s">
        <v>419</v>
      </c>
      <c r="D141" s="171" t="s">
        <v>82</v>
      </c>
      <c r="E141" s="283" t="s">
        <v>420</v>
      </c>
      <c r="F141" s="107">
        <v>1398</v>
      </c>
      <c r="G141" s="284" t="s">
        <v>418</v>
      </c>
      <c r="H141" s="284" t="s">
        <v>860</v>
      </c>
      <c r="I141" s="284" t="s">
        <v>861</v>
      </c>
      <c r="J141" s="284" t="s">
        <v>384</v>
      </c>
      <c r="K141" s="284" t="s">
        <v>442</v>
      </c>
      <c r="L141" s="284" t="s">
        <v>443</v>
      </c>
      <c r="M141" s="284" t="s">
        <v>442</v>
      </c>
      <c r="N141" s="103" t="s">
        <v>423</v>
      </c>
      <c r="O141" s="284"/>
      <c r="Q141" s="135"/>
      <c r="T141" s="135"/>
      <c r="U141" s="171" t="str">
        <f t="shared" si="25"/>
        <v>HBL-HYD-1398</v>
      </c>
      <c r="V141" s="133" t="s">
        <v>90</v>
      </c>
      <c r="W141" s="107">
        <v>1398</v>
      </c>
      <c r="X141" s="171" t="str">
        <f t="shared" si="11"/>
        <v>HBL-HYD-1398-Jan17-1-1</v>
      </c>
      <c r="Y141" s="136" t="s">
        <v>769</v>
      </c>
      <c r="Z141" s="134" t="str">
        <f t="shared" si="13"/>
        <v>Yes</v>
      </c>
      <c r="AA141" s="134" t="str">
        <f t="shared" si="14"/>
        <v>Yes</v>
      </c>
      <c r="AB141" s="134" t="str">
        <f t="shared" si="15"/>
        <v>Yes</v>
      </c>
      <c r="AC141" s="134" t="str">
        <f>VLOOKUP(F141,'Wired Branches'!B:E,4,FALSE)</f>
        <v>10.1.25.10</v>
      </c>
      <c r="AD141" s="134" t="str">
        <f t="shared" si="16"/>
        <v>255.255.255.0</v>
      </c>
      <c r="AE141" s="150" t="str">
        <f>VLOOKUP(W141,'Wired Branches'!B:F,5,FALSE)</f>
        <v>10.1.25.1</v>
      </c>
      <c r="AF141" s="112" t="str">
        <f>_xlfn.IFNA(VLOOKUP(F141,'Compiled report'!C:F,4,FALSE),"")</f>
        <v>26515e2ef</v>
      </c>
      <c r="AG141" s="134" t="str">
        <f t="shared" si="17"/>
        <v>10.200.57.196</v>
      </c>
      <c r="AH141" s="134" t="str">
        <f t="shared" si="18"/>
        <v>Yes</v>
      </c>
      <c r="AI141" s="134" t="str">
        <f t="shared" si="19"/>
        <v>Yes</v>
      </c>
      <c r="AJ141" s="234">
        <f>_xlfn.IFNA(VLOOKUP(F141,'Compiled report'!C:D,2,FALSE),"")</f>
        <v>42773</v>
      </c>
      <c r="AK141" s="134" t="str">
        <f t="shared" si="20"/>
        <v>Yes</v>
      </c>
      <c r="AL141" s="134" t="str">
        <f t="shared" si="21"/>
        <v>Yes</v>
      </c>
      <c r="AM141" s="134" t="str">
        <f t="shared" si="22"/>
        <v>Yes</v>
      </c>
      <c r="AN141" s="134" t="str">
        <f t="shared" si="23"/>
        <v>Yes</v>
      </c>
      <c r="AO141" s="134" t="str">
        <f t="shared" si="24"/>
        <v>Installation Completed</v>
      </c>
      <c r="AP141" s="137" t="s">
        <v>770</v>
      </c>
    </row>
    <row r="142" spans="1:42" s="134" customFormat="1" ht="26.1" customHeight="1" x14ac:dyDescent="0.2">
      <c r="A142" s="258">
        <v>143</v>
      </c>
      <c r="B142" s="284" t="s">
        <v>418</v>
      </c>
      <c r="C142" s="134" t="s">
        <v>419</v>
      </c>
      <c r="D142" s="171" t="s">
        <v>82</v>
      </c>
      <c r="E142" s="283" t="s">
        <v>420</v>
      </c>
      <c r="F142" s="107">
        <v>1411</v>
      </c>
      <c r="G142" s="284" t="s">
        <v>418</v>
      </c>
      <c r="H142" s="284" t="s">
        <v>862</v>
      </c>
      <c r="I142" s="284" t="s">
        <v>863</v>
      </c>
      <c r="J142" s="284" t="s">
        <v>384</v>
      </c>
      <c r="K142" s="284" t="s">
        <v>862</v>
      </c>
      <c r="L142" s="284" t="s">
        <v>862</v>
      </c>
      <c r="M142" s="284" t="s">
        <v>837</v>
      </c>
      <c r="N142" s="103" t="s">
        <v>423</v>
      </c>
      <c r="O142" s="284"/>
      <c r="Q142" s="135"/>
      <c r="T142" s="135"/>
      <c r="U142" s="171" t="str">
        <f t="shared" si="25"/>
        <v>HBL-HYD-1411</v>
      </c>
      <c r="V142" s="133" t="s">
        <v>90</v>
      </c>
      <c r="W142" s="107">
        <v>1411</v>
      </c>
      <c r="X142" s="171" t="str">
        <f t="shared" si="11"/>
        <v>HBL-HYD-1411-Jan17-1-1</v>
      </c>
      <c r="Y142" s="136" t="s">
        <v>769</v>
      </c>
      <c r="Z142" s="134" t="str">
        <f t="shared" si="13"/>
        <v>Yes</v>
      </c>
      <c r="AA142" s="134" t="str">
        <f t="shared" si="14"/>
        <v>Yes</v>
      </c>
      <c r="AB142" s="134" t="str">
        <f t="shared" si="15"/>
        <v>Yes</v>
      </c>
      <c r="AC142" s="134" t="str">
        <f>VLOOKUP(F142,'Wired Branches'!B:E,4,FALSE)</f>
        <v>10.1.72.10</v>
      </c>
      <c r="AD142" s="134" t="str">
        <f t="shared" si="16"/>
        <v>255.255.255.0</v>
      </c>
      <c r="AE142" s="150" t="str">
        <f>VLOOKUP(W142,'Wired Branches'!B:F,5,FALSE)</f>
        <v>10.1.72.1</v>
      </c>
      <c r="AF142" s="112" t="str">
        <f>_xlfn.IFNA(VLOOKUP(F142,'Compiled report'!C:F,4,FALSE),"")</f>
        <v>26515e2da</v>
      </c>
      <c r="AG142" s="134" t="str">
        <f t="shared" si="17"/>
        <v>10.200.57.196</v>
      </c>
      <c r="AH142" s="134" t="str">
        <f t="shared" si="18"/>
        <v>Yes</v>
      </c>
      <c r="AI142" s="134" t="str">
        <f t="shared" si="19"/>
        <v>Yes</v>
      </c>
      <c r="AJ142" s="234">
        <f>_xlfn.IFNA(VLOOKUP(F142,'Compiled report'!C:D,2,FALSE),"")</f>
        <v>42776</v>
      </c>
      <c r="AK142" s="134" t="str">
        <f t="shared" si="20"/>
        <v>Yes</v>
      </c>
      <c r="AL142" s="134" t="str">
        <f t="shared" si="21"/>
        <v>Yes</v>
      </c>
      <c r="AM142" s="134" t="str">
        <f t="shared" si="22"/>
        <v>Yes</v>
      </c>
      <c r="AN142" s="134" t="str">
        <f t="shared" si="23"/>
        <v>Yes</v>
      </c>
      <c r="AO142" s="134" t="str">
        <f t="shared" si="24"/>
        <v>Installation Completed</v>
      </c>
      <c r="AP142" s="137" t="s">
        <v>770</v>
      </c>
    </row>
    <row r="143" spans="1:42" s="134" customFormat="1" ht="26.1" customHeight="1" x14ac:dyDescent="0.2">
      <c r="A143" s="258">
        <v>144</v>
      </c>
      <c r="B143" s="284" t="s">
        <v>418</v>
      </c>
      <c r="C143" s="134" t="s">
        <v>419</v>
      </c>
      <c r="D143" s="171" t="s">
        <v>82</v>
      </c>
      <c r="E143" s="283" t="s">
        <v>420</v>
      </c>
      <c r="F143" s="107">
        <v>1439</v>
      </c>
      <c r="G143" s="284" t="s">
        <v>418</v>
      </c>
      <c r="H143" s="284" t="s">
        <v>864</v>
      </c>
      <c r="I143" s="284" t="s">
        <v>865</v>
      </c>
      <c r="J143" s="284" t="s">
        <v>384</v>
      </c>
      <c r="K143" s="284" t="s">
        <v>442</v>
      </c>
      <c r="L143" s="284" t="s">
        <v>443</v>
      </c>
      <c r="M143" s="284" t="s">
        <v>442</v>
      </c>
      <c r="N143" s="103" t="s">
        <v>423</v>
      </c>
      <c r="O143" s="284"/>
      <c r="Q143" s="135"/>
      <c r="T143" s="135"/>
      <c r="U143" s="171" t="str">
        <f t="shared" si="25"/>
        <v>HBL-HYD-1439</v>
      </c>
      <c r="V143" s="133" t="s">
        <v>90</v>
      </c>
      <c r="W143" s="107">
        <v>1439</v>
      </c>
      <c r="X143" s="171" t="str">
        <f t="shared" si="11"/>
        <v>HBL-HYD-1439-Jan17-1-1</v>
      </c>
      <c r="Y143" s="136" t="s">
        <v>769</v>
      </c>
      <c r="Z143" s="134" t="str">
        <f t="shared" si="13"/>
        <v>Yes</v>
      </c>
      <c r="AA143" s="134" t="str">
        <f t="shared" si="14"/>
        <v>Yes</v>
      </c>
      <c r="AB143" s="134" t="str">
        <f t="shared" si="15"/>
        <v>Yes</v>
      </c>
      <c r="AC143" s="134" t="str">
        <f>VLOOKUP(F143,'Wired Branches'!B:E,4,FALSE)</f>
        <v>10.1.26.10</v>
      </c>
      <c r="AD143" s="134" t="str">
        <f t="shared" si="16"/>
        <v>255.255.255.0</v>
      </c>
      <c r="AE143" s="150" t="str">
        <f>VLOOKUP(W143,'Wired Branches'!B:F,5,FALSE)</f>
        <v>10.1.26.1</v>
      </c>
      <c r="AF143" s="112" t="str">
        <f>_xlfn.IFNA(VLOOKUP(F143,'Compiled report'!C:F,4,FALSE),"")</f>
        <v>00026515e2db</v>
      </c>
      <c r="AG143" s="134" t="str">
        <f t="shared" si="17"/>
        <v>10.200.57.196</v>
      </c>
      <c r="AH143" s="134" t="str">
        <f t="shared" si="18"/>
        <v>Yes</v>
      </c>
      <c r="AI143" s="134" t="str">
        <f t="shared" si="19"/>
        <v>Yes</v>
      </c>
      <c r="AJ143" s="234">
        <f>_xlfn.IFNA(VLOOKUP(F143,'Compiled report'!C:D,2,FALSE),"")</f>
        <v>42772</v>
      </c>
      <c r="AK143" s="134" t="str">
        <f t="shared" si="20"/>
        <v>Yes</v>
      </c>
      <c r="AL143" s="134" t="str">
        <f t="shared" si="21"/>
        <v>Yes</v>
      </c>
      <c r="AM143" s="134" t="str">
        <f t="shared" si="22"/>
        <v>Yes</v>
      </c>
      <c r="AN143" s="134" t="str">
        <f t="shared" si="23"/>
        <v>Yes</v>
      </c>
      <c r="AO143" s="134" t="str">
        <f t="shared" si="24"/>
        <v>Installation Completed</v>
      </c>
      <c r="AP143" s="137" t="s">
        <v>770</v>
      </c>
    </row>
    <row r="144" spans="1:42" s="134" customFormat="1" ht="26.1" customHeight="1" x14ac:dyDescent="0.2">
      <c r="A144" s="258">
        <v>145</v>
      </c>
      <c r="B144" s="284" t="s">
        <v>418</v>
      </c>
      <c r="C144" s="134" t="s">
        <v>419</v>
      </c>
      <c r="D144" s="171" t="s">
        <v>82</v>
      </c>
      <c r="E144" s="283" t="s">
        <v>420</v>
      </c>
      <c r="F144" s="107">
        <v>1491</v>
      </c>
      <c r="G144" s="284" t="s">
        <v>418</v>
      </c>
      <c r="H144" s="284" t="s">
        <v>866</v>
      </c>
      <c r="I144" s="284" t="s">
        <v>867</v>
      </c>
      <c r="J144" s="284" t="s">
        <v>384</v>
      </c>
      <c r="K144" s="284" t="s">
        <v>866</v>
      </c>
      <c r="L144" s="284" t="s">
        <v>866</v>
      </c>
      <c r="M144" s="284" t="s">
        <v>768</v>
      </c>
      <c r="N144" s="103" t="s">
        <v>423</v>
      </c>
      <c r="O144" s="284"/>
      <c r="Q144" s="135"/>
      <c r="T144" s="135"/>
      <c r="U144" s="171" t="str">
        <f t="shared" si="25"/>
        <v>HBL-HYD-1491</v>
      </c>
      <c r="V144" s="133" t="s">
        <v>90</v>
      </c>
      <c r="W144" s="107">
        <v>1491</v>
      </c>
      <c r="X144" s="171" t="str">
        <f t="shared" ref="X144:X207" si="26">CONCATENATE(U144,"-",Y144,"-",V144)</f>
        <v>HBL-HYD-1491-Jan17-1-1</v>
      </c>
      <c r="Y144" s="136" t="s">
        <v>769</v>
      </c>
      <c r="Z144" s="134" t="str">
        <f t="shared" si="13"/>
        <v xml:space="preserve"> </v>
      </c>
      <c r="AA144" s="134" t="str">
        <f t="shared" si="14"/>
        <v xml:space="preserve"> </v>
      </c>
      <c r="AB144" s="134" t="str">
        <f t="shared" si="15"/>
        <v>Yes</v>
      </c>
      <c r="AC144" s="134" t="e">
        <f>VLOOKUP(F144,'Wired Branches'!B:E,4,FALSE)</f>
        <v>#N/A</v>
      </c>
      <c r="AD144" s="134" t="str">
        <f t="shared" si="16"/>
        <v xml:space="preserve"> </v>
      </c>
      <c r="AE144" s="150" t="e">
        <f>VLOOKUP(W144,'Wired Branches'!B:F,5,FALSE)</f>
        <v>#N/A</v>
      </c>
      <c r="AF144" s="112" t="str">
        <f>_xlfn.IFNA(VLOOKUP(F144,'Compiled report'!C:F,4,FALSE),"")</f>
        <v/>
      </c>
      <c r="AG144" s="134" t="str">
        <f t="shared" si="17"/>
        <v xml:space="preserve"> </v>
      </c>
      <c r="AH144" s="134" t="str">
        <f t="shared" si="18"/>
        <v xml:space="preserve"> </v>
      </c>
      <c r="AI144" s="134" t="str">
        <f t="shared" si="19"/>
        <v xml:space="preserve"> </v>
      </c>
      <c r="AJ144" s="234" t="str">
        <f>_xlfn.IFNA(VLOOKUP(F144,'Compiled report'!C:D,2,FALSE),"")</f>
        <v/>
      </c>
      <c r="AK144" s="134" t="str">
        <f t="shared" si="20"/>
        <v xml:space="preserve"> </v>
      </c>
      <c r="AL144" s="134" t="str">
        <f t="shared" si="21"/>
        <v/>
      </c>
      <c r="AM144" s="134" t="str">
        <f t="shared" si="22"/>
        <v xml:space="preserve"> </v>
      </c>
      <c r="AN144" s="134" t="str">
        <f t="shared" si="23"/>
        <v xml:space="preserve"> </v>
      </c>
      <c r="AO144" s="134" t="str">
        <f t="shared" si="24"/>
        <v xml:space="preserve"> </v>
      </c>
      <c r="AP144" s="137" t="s">
        <v>770</v>
      </c>
    </row>
    <row r="145" spans="1:42" s="134" customFormat="1" ht="26.1" customHeight="1" x14ac:dyDescent="0.2">
      <c r="A145" s="258">
        <v>146</v>
      </c>
      <c r="B145" s="284" t="s">
        <v>418</v>
      </c>
      <c r="C145" s="134" t="s">
        <v>419</v>
      </c>
      <c r="D145" s="171" t="s">
        <v>82</v>
      </c>
      <c r="E145" s="283" t="s">
        <v>420</v>
      </c>
      <c r="F145" s="107">
        <v>1517</v>
      </c>
      <c r="G145" s="284" t="s">
        <v>418</v>
      </c>
      <c r="H145" s="284" t="s">
        <v>868</v>
      </c>
      <c r="I145" s="284" t="s">
        <v>869</v>
      </c>
      <c r="J145" s="284" t="s">
        <v>384</v>
      </c>
      <c r="K145" s="284" t="s">
        <v>452</v>
      </c>
      <c r="L145" s="284" t="s">
        <v>418</v>
      </c>
      <c r="M145" s="284" t="s">
        <v>418</v>
      </c>
      <c r="N145" s="103" t="s">
        <v>423</v>
      </c>
      <c r="O145" s="284"/>
      <c r="Q145" s="135"/>
      <c r="T145" s="135"/>
      <c r="U145" s="171" t="str">
        <f t="shared" si="25"/>
        <v>HBL-HYD-1517</v>
      </c>
      <c r="V145" s="133" t="s">
        <v>90</v>
      </c>
      <c r="W145" s="107">
        <v>1517</v>
      </c>
      <c r="X145" s="171" t="str">
        <f t="shared" si="26"/>
        <v>HBL-HYD-1517-Jan17-1-1</v>
      </c>
      <c r="Y145" s="136" t="s">
        <v>769</v>
      </c>
      <c r="Z145" s="134" t="str">
        <f t="shared" si="13"/>
        <v>Yes</v>
      </c>
      <c r="AA145" s="134" t="str">
        <f t="shared" si="14"/>
        <v>Yes</v>
      </c>
      <c r="AB145" s="134" t="str">
        <f t="shared" si="15"/>
        <v>Yes</v>
      </c>
      <c r="AC145" s="134" t="str">
        <f>VLOOKUP(F145,'Wired Branches'!B:E,4,FALSE)</f>
        <v>10.1.21.10</v>
      </c>
      <c r="AD145" s="134" t="str">
        <f t="shared" si="16"/>
        <v>255.255.255.0</v>
      </c>
      <c r="AE145" s="150" t="str">
        <f>VLOOKUP(W145,'Wired Branches'!B:F,5,FALSE)</f>
        <v>10.1.21.1</v>
      </c>
      <c r="AF145" s="112" t="str">
        <f>_xlfn.IFNA(VLOOKUP(F145,'Compiled report'!C:F,4,FALSE),"")</f>
        <v>26515e2dd</v>
      </c>
      <c r="AG145" s="134" t="str">
        <f t="shared" si="17"/>
        <v>10.200.57.196</v>
      </c>
      <c r="AH145" s="134" t="str">
        <f t="shared" si="18"/>
        <v>Yes</v>
      </c>
      <c r="AI145" s="134" t="str">
        <f t="shared" si="19"/>
        <v>Yes</v>
      </c>
      <c r="AJ145" s="234">
        <f>_xlfn.IFNA(VLOOKUP(F145,'Compiled report'!C:D,2,FALSE),"")</f>
        <v>42759</v>
      </c>
      <c r="AK145" s="134" t="str">
        <f t="shared" si="20"/>
        <v>Yes</v>
      </c>
      <c r="AL145" s="134" t="str">
        <f t="shared" si="21"/>
        <v>Yes</v>
      </c>
      <c r="AM145" s="134" t="str">
        <f t="shared" si="22"/>
        <v>Yes</v>
      </c>
      <c r="AN145" s="134" t="str">
        <f t="shared" si="23"/>
        <v>Yes</v>
      </c>
      <c r="AO145" s="134" t="str">
        <f t="shared" si="24"/>
        <v>Installation Completed</v>
      </c>
      <c r="AP145" s="137" t="s">
        <v>770</v>
      </c>
    </row>
    <row r="146" spans="1:42" s="134" customFormat="1" ht="26.1" customHeight="1" x14ac:dyDescent="0.2">
      <c r="A146" s="258">
        <v>147</v>
      </c>
      <c r="B146" s="284" t="s">
        <v>418</v>
      </c>
      <c r="C146" s="134" t="s">
        <v>419</v>
      </c>
      <c r="D146" s="171" t="s">
        <v>82</v>
      </c>
      <c r="E146" s="283" t="s">
        <v>420</v>
      </c>
      <c r="F146" s="107">
        <v>1660</v>
      </c>
      <c r="G146" s="284" t="s">
        <v>418</v>
      </c>
      <c r="H146" s="284" t="s">
        <v>870</v>
      </c>
      <c r="I146" s="284" t="s">
        <v>871</v>
      </c>
      <c r="J146" s="284" t="s">
        <v>384</v>
      </c>
      <c r="K146" s="284" t="s">
        <v>791</v>
      </c>
      <c r="L146" s="284" t="s">
        <v>872</v>
      </c>
      <c r="M146" s="284" t="s">
        <v>418</v>
      </c>
      <c r="N146" s="103" t="s">
        <v>423</v>
      </c>
      <c r="O146" s="284"/>
      <c r="Q146" s="135"/>
      <c r="T146" s="135"/>
      <c r="U146" s="171" t="str">
        <f t="shared" si="25"/>
        <v>HBL-HYD-1660</v>
      </c>
      <c r="V146" s="133" t="s">
        <v>90</v>
      </c>
      <c r="W146" s="107">
        <v>1660</v>
      </c>
      <c r="X146" s="171" t="str">
        <f t="shared" si="26"/>
        <v>HBL-HYD-1660-Jan17-1-1</v>
      </c>
      <c r="Y146" s="136" t="s">
        <v>769</v>
      </c>
      <c r="Z146" s="134" t="str">
        <f t="shared" si="13"/>
        <v>Yes</v>
      </c>
      <c r="AA146" s="134" t="str">
        <f t="shared" si="14"/>
        <v>Yes</v>
      </c>
      <c r="AB146" s="134" t="str">
        <f t="shared" si="15"/>
        <v>Yes</v>
      </c>
      <c r="AC146" s="134" t="str">
        <f>VLOOKUP(F146,'Wired Branches'!B:E,4,FALSE)</f>
        <v>10.1.52.10</v>
      </c>
      <c r="AD146" s="134" t="str">
        <f t="shared" si="16"/>
        <v>255.255.255.0</v>
      </c>
      <c r="AE146" s="150">
        <f>VLOOKUP(W146,'Wired Branches'!B:F,5,FALSE)</f>
        <v>0</v>
      </c>
      <c r="AF146" s="112" t="str">
        <f>_xlfn.IFNA(VLOOKUP(F146,'Compiled report'!C:F,4,FALSE),"")</f>
        <v>26515e2de</v>
      </c>
      <c r="AG146" s="134" t="str">
        <f t="shared" si="17"/>
        <v>10.200.57.196</v>
      </c>
      <c r="AH146" s="134" t="str">
        <f t="shared" si="18"/>
        <v>Yes</v>
      </c>
      <c r="AI146" s="134" t="str">
        <f t="shared" si="19"/>
        <v>Yes</v>
      </c>
      <c r="AJ146" s="234">
        <f>_xlfn.IFNA(VLOOKUP(F146,'Compiled report'!C:D,2,FALSE),"")</f>
        <v>42761</v>
      </c>
      <c r="AK146" s="134" t="str">
        <f t="shared" si="20"/>
        <v>Yes</v>
      </c>
      <c r="AL146" s="134" t="str">
        <f t="shared" si="21"/>
        <v>Yes</v>
      </c>
      <c r="AM146" s="134" t="str">
        <f t="shared" si="22"/>
        <v>Yes</v>
      </c>
      <c r="AN146" s="134" t="str">
        <f t="shared" si="23"/>
        <v>Yes</v>
      </c>
      <c r="AO146" s="134" t="str">
        <f t="shared" si="24"/>
        <v>Installation Completed</v>
      </c>
      <c r="AP146" s="137" t="s">
        <v>770</v>
      </c>
    </row>
    <row r="147" spans="1:42" s="134" customFormat="1" ht="26.1" customHeight="1" x14ac:dyDescent="0.2">
      <c r="A147" s="258">
        <v>148</v>
      </c>
      <c r="B147" s="284" t="s">
        <v>418</v>
      </c>
      <c r="C147" s="134" t="s">
        <v>419</v>
      </c>
      <c r="D147" s="171" t="s">
        <v>82</v>
      </c>
      <c r="E147" s="283" t="s">
        <v>420</v>
      </c>
      <c r="F147" s="107">
        <v>1661</v>
      </c>
      <c r="G147" s="284" t="s">
        <v>418</v>
      </c>
      <c r="H147" s="284" t="s">
        <v>873</v>
      </c>
      <c r="I147" s="284" t="s">
        <v>874</v>
      </c>
      <c r="J147" s="284" t="s">
        <v>384</v>
      </c>
      <c r="K147" s="284" t="s">
        <v>875</v>
      </c>
      <c r="L147" s="284" t="s">
        <v>875</v>
      </c>
      <c r="M147" s="284" t="s">
        <v>837</v>
      </c>
      <c r="N147" s="103" t="s">
        <v>423</v>
      </c>
      <c r="O147" s="284"/>
      <c r="Q147" s="135"/>
      <c r="T147" s="135"/>
      <c r="U147" s="171" t="str">
        <f t="shared" si="25"/>
        <v>HBL-HYD-1661</v>
      </c>
      <c r="V147" s="133" t="s">
        <v>90</v>
      </c>
      <c r="W147" s="107">
        <v>1661</v>
      </c>
      <c r="X147" s="171" t="str">
        <f t="shared" si="26"/>
        <v>HBL-HYD-1661-Jan17-1-1</v>
      </c>
      <c r="Y147" s="136" t="s">
        <v>769</v>
      </c>
      <c r="Z147" s="134" t="str">
        <f t="shared" si="13"/>
        <v>Yes</v>
      </c>
      <c r="AA147" s="134" t="str">
        <f t="shared" si="14"/>
        <v>Yes</v>
      </c>
      <c r="AB147" s="134" t="str">
        <f t="shared" si="15"/>
        <v>Yes</v>
      </c>
      <c r="AC147" s="134" t="e">
        <f>VLOOKUP(F147,'Wired Branches'!B:E,4,FALSE)</f>
        <v>#N/A</v>
      </c>
      <c r="AD147" s="134" t="str">
        <f t="shared" si="16"/>
        <v>255.255.255.0</v>
      </c>
      <c r="AE147" s="150" t="e">
        <f>VLOOKUP(W147,'Wired Branches'!B:F,5,FALSE)</f>
        <v>#N/A</v>
      </c>
      <c r="AF147" s="112" t="str">
        <f>_xlfn.IFNA(VLOOKUP(F147,'Compiled report'!C:F,4,FALSE),"")</f>
        <v>26515e2df</v>
      </c>
      <c r="AG147" s="134" t="str">
        <f t="shared" si="17"/>
        <v>10.200.57.196</v>
      </c>
      <c r="AH147" s="134" t="str">
        <f t="shared" si="18"/>
        <v>Yes</v>
      </c>
      <c r="AI147" s="134" t="str">
        <f t="shared" si="19"/>
        <v>Yes</v>
      </c>
      <c r="AJ147" s="234">
        <f>_xlfn.IFNA(VLOOKUP(F147,'Compiled report'!C:D,2,FALSE),"")</f>
        <v>42781</v>
      </c>
      <c r="AK147" s="134" t="str">
        <f t="shared" si="20"/>
        <v>Yes</v>
      </c>
      <c r="AL147" s="134" t="str">
        <f t="shared" si="21"/>
        <v>Yes</v>
      </c>
      <c r="AM147" s="134" t="str">
        <f t="shared" si="22"/>
        <v>Yes</v>
      </c>
      <c r="AN147" s="134" t="str">
        <f t="shared" si="23"/>
        <v>Yes</v>
      </c>
      <c r="AO147" s="134" t="str">
        <f t="shared" si="24"/>
        <v>Installation Completed</v>
      </c>
      <c r="AP147" s="137" t="s">
        <v>770</v>
      </c>
    </row>
    <row r="148" spans="1:42" s="134" customFormat="1" ht="26.1" customHeight="1" x14ac:dyDescent="0.2">
      <c r="A148" s="258">
        <v>149</v>
      </c>
      <c r="B148" s="284" t="s">
        <v>418</v>
      </c>
      <c r="C148" s="134" t="s">
        <v>419</v>
      </c>
      <c r="D148" s="171" t="s">
        <v>82</v>
      </c>
      <c r="E148" s="283" t="s">
        <v>420</v>
      </c>
      <c r="F148" s="107">
        <v>1668</v>
      </c>
      <c r="G148" s="284" t="s">
        <v>418</v>
      </c>
      <c r="H148" s="284" t="s">
        <v>876</v>
      </c>
      <c r="I148" s="284" t="s">
        <v>877</v>
      </c>
      <c r="J148" s="284" t="s">
        <v>384</v>
      </c>
      <c r="K148" s="284" t="s">
        <v>433</v>
      </c>
      <c r="L148" s="284" t="s">
        <v>433</v>
      </c>
      <c r="M148" s="284" t="s">
        <v>433</v>
      </c>
      <c r="N148" s="103" t="s">
        <v>423</v>
      </c>
      <c r="O148" s="284"/>
      <c r="Q148" s="135"/>
      <c r="T148" s="135"/>
      <c r="U148" s="171" t="str">
        <f t="shared" si="25"/>
        <v>HBL-HYD-1668</v>
      </c>
      <c r="V148" s="133" t="s">
        <v>90</v>
      </c>
      <c r="W148" s="107">
        <v>1668</v>
      </c>
      <c r="X148" s="171" t="str">
        <f t="shared" si="26"/>
        <v>HBL-HYD-1668-Jan17-1-1</v>
      </c>
      <c r="Y148" s="136" t="s">
        <v>769</v>
      </c>
      <c r="Z148" s="134" t="str">
        <f t="shared" si="13"/>
        <v>Yes</v>
      </c>
      <c r="AA148" s="134" t="str">
        <f t="shared" si="14"/>
        <v>Yes</v>
      </c>
      <c r="AB148" s="134" t="str">
        <f t="shared" si="15"/>
        <v>Yes</v>
      </c>
      <c r="AC148" s="134" t="str">
        <f>VLOOKUP(F148,'Wired Branches'!B:E,4,FALSE)</f>
        <v>10.1.40.10</v>
      </c>
      <c r="AD148" s="134" t="str">
        <f t="shared" si="16"/>
        <v>255.255.255.0</v>
      </c>
      <c r="AE148" s="150">
        <f>VLOOKUP(W148,'Wired Branches'!B:F,5,FALSE)</f>
        <v>0</v>
      </c>
      <c r="AF148" s="112" t="str">
        <f>_xlfn.IFNA(VLOOKUP(F148,'Compiled report'!C:F,4,FALSE),"")</f>
        <v>26515e2e0</v>
      </c>
      <c r="AG148" s="134" t="str">
        <f t="shared" si="17"/>
        <v>10.200.57.196</v>
      </c>
      <c r="AH148" s="134" t="str">
        <f t="shared" si="18"/>
        <v>Yes</v>
      </c>
      <c r="AI148" s="134" t="str">
        <f t="shared" si="19"/>
        <v>Yes</v>
      </c>
      <c r="AJ148" s="234">
        <f>_xlfn.IFNA(VLOOKUP(F148,'Compiled report'!C:D,2,FALSE),"")</f>
        <v>42773</v>
      </c>
      <c r="AK148" s="134" t="str">
        <f t="shared" si="20"/>
        <v>Yes</v>
      </c>
      <c r="AL148" s="134" t="str">
        <f t="shared" si="21"/>
        <v>Yes</v>
      </c>
      <c r="AM148" s="134" t="str">
        <f t="shared" si="22"/>
        <v>Yes</v>
      </c>
      <c r="AN148" s="134" t="str">
        <f t="shared" si="23"/>
        <v>Yes</v>
      </c>
      <c r="AO148" s="134" t="str">
        <f t="shared" si="24"/>
        <v>Installation Completed</v>
      </c>
      <c r="AP148" s="137" t="s">
        <v>770</v>
      </c>
    </row>
    <row r="149" spans="1:42" s="134" customFormat="1" ht="26.1" customHeight="1" x14ac:dyDescent="0.2">
      <c r="A149" s="258">
        <v>150</v>
      </c>
      <c r="B149" s="284" t="s">
        <v>418</v>
      </c>
      <c r="C149" s="134" t="s">
        <v>419</v>
      </c>
      <c r="D149" s="171" t="s">
        <v>82</v>
      </c>
      <c r="E149" s="283" t="s">
        <v>420</v>
      </c>
      <c r="F149" s="107">
        <v>1712</v>
      </c>
      <c r="G149" s="284" t="s">
        <v>418</v>
      </c>
      <c r="H149" s="284" t="s">
        <v>878</v>
      </c>
      <c r="I149" s="284" t="s">
        <v>879</v>
      </c>
      <c r="J149" s="284" t="s">
        <v>384</v>
      </c>
      <c r="K149" s="284" t="s">
        <v>878</v>
      </c>
      <c r="L149" s="284" t="s">
        <v>878</v>
      </c>
      <c r="M149" s="284" t="s">
        <v>792</v>
      </c>
      <c r="N149" s="103" t="s">
        <v>423</v>
      </c>
      <c r="O149" s="284"/>
      <c r="Q149" s="135"/>
      <c r="T149" s="135"/>
      <c r="U149" s="171" t="str">
        <f t="shared" si="25"/>
        <v>HBL-HYD-1712</v>
      </c>
      <c r="V149" s="133" t="s">
        <v>90</v>
      </c>
      <c r="W149" s="107">
        <v>1712</v>
      </c>
      <c r="X149" s="171" t="str">
        <f t="shared" si="26"/>
        <v>HBL-HYD-1712-Jan17-1-1</v>
      </c>
      <c r="Y149" s="136" t="s">
        <v>769</v>
      </c>
      <c r="Z149" s="134" t="str">
        <f t="shared" si="13"/>
        <v>Yes</v>
      </c>
      <c r="AA149" s="134" t="str">
        <f t="shared" si="14"/>
        <v>Yes</v>
      </c>
      <c r="AB149" s="134" t="str">
        <f t="shared" si="15"/>
        <v>Yes</v>
      </c>
      <c r="AC149" s="134" t="str">
        <f>VLOOKUP(F149,'Wired Branches'!B:E,4,FALSE)</f>
        <v>10.1.70.10</v>
      </c>
      <c r="AD149" s="134" t="str">
        <f t="shared" si="16"/>
        <v>255.255.255.0</v>
      </c>
      <c r="AE149" s="150">
        <f>VLOOKUP(W149,'Wired Branches'!B:F,5,FALSE)</f>
        <v>0</v>
      </c>
      <c r="AF149" s="112" t="str">
        <f>_xlfn.IFNA(VLOOKUP(F149,'Compiled report'!C:F,4,FALSE),"")</f>
        <v>26515e2e1</v>
      </c>
      <c r="AG149" s="134" t="str">
        <f t="shared" si="17"/>
        <v>10.200.57.196</v>
      </c>
      <c r="AH149" s="134" t="str">
        <f t="shared" si="18"/>
        <v>Yes</v>
      </c>
      <c r="AI149" s="134" t="str">
        <f t="shared" si="19"/>
        <v>Yes</v>
      </c>
      <c r="AJ149" s="234">
        <f>_xlfn.IFNA(VLOOKUP(F149,'Compiled report'!C:D,2,FALSE),"")</f>
        <v>42775</v>
      </c>
      <c r="AK149" s="134" t="str">
        <f t="shared" si="20"/>
        <v>Yes</v>
      </c>
      <c r="AL149" s="134" t="str">
        <f t="shared" si="21"/>
        <v>Yes</v>
      </c>
      <c r="AM149" s="134" t="str">
        <f t="shared" si="22"/>
        <v>Yes</v>
      </c>
      <c r="AN149" s="134" t="str">
        <f t="shared" si="23"/>
        <v>Yes</v>
      </c>
      <c r="AO149" s="134" t="str">
        <f t="shared" si="24"/>
        <v>Installation Completed</v>
      </c>
      <c r="AP149" s="137" t="s">
        <v>770</v>
      </c>
    </row>
    <row r="150" spans="1:42" s="134" customFormat="1" ht="26.1" customHeight="1" x14ac:dyDescent="0.2">
      <c r="A150" s="258">
        <v>151</v>
      </c>
      <c r="B150" s="284" t="s">
        <v>418</v>
      </c>
      <c r="C150" s="134" t="s">
        <v>419</v>
      </c>
      <c r="D150" s="171" t="s">
        <v>82</v>
      </c>
      <c r="E150" s="283" t="s">
        <v>420</v>
      </c>
      <c r="F150" s="107">
        <v>1779</v>
      </c>
      <c r="G150" s="284" t="s">
        <v>418</v>
      </c>
      <c r="H150" s="284" t="s">
        <v>880</v>
      </c>
      <c r="I150" s="284" t="s">
        <v>881</v>
      </c>
      <c r="J150" s="284" t="s">
        <v>384</v>
      </c>
      <c r="K150" s="284" t="s">
        <v>880</v>
      </c>
      <c r="L150" s="284" t="s">
        <v>880</v>
      </c>
      <c r="M150" s="284" t="s">
        <v>788</v>
      </c>
      <c r="N150" s="103" t="s">
        <v>423</v>
      </c>
      <c r="O150" s="284"/>
      <c r="Q150" s="135"/>
      <c r="T150" s="135"/>
      <c r="U150" s="171" t="str">
        <f t="shared" si="25"/>
        <v>HBL-HYD-1779</v>
      </c>
      <c r="V150" s="133" t="s">
        <v>90</v>
      </c>
      <c r="W150" s="107">
        <v>1779</v>
      </c>
      <c r="X150" s="171" t="str">
        <f t="shared" si="26"/>
        <v>HBL-HYD-1779-Jan17-1-1</v>
      </c>
      <c r="Y150" s="136" t="s">
        <v>769</v>
      </c>
      <c r="Z150" s="134" t="str">
        <f t="shared" si="13"/>
        <v>Yes</v>
      </c>
      <c r="AA150" s="134" t="str">
        <f t="shared" si="14"/>
        <v>Yes</v>
      </c>
      <c r="AB150" s="134" t="str">
        <f t="shared" si="15"/>
        <v>Yes</v>
      </c>
      <c r="AC150" s="134" t="e">
        <f>VLOOKUP(F150,'Wired Branches'!B:E,4,FALSE)</f>
        <v>#N/A</v>
      </c>
      <c r="AD150" s="134" t="str">
        <f t="shared" si="16"/>
        <v>255.255.255.0</v>
      </c>
      <c r="AE150" s="150" t="e">
        <f>VLOOKUP(W150,'Wired Branches'!B:F,5,FALSE)</f>
        <v>#N/A</v>
      </c>
      <c r="AF150" s="112" t="str">
        <f>_xlfn.IFNA(VLOOKUP(F150,'Compiled report'!C:F,4,FALSE),"")</f>
        <v>26515e2e2</v>
      </c>
      <c r="AG150" s="134" t="str">
        <f t="shared" si="17"/>
        <v>10.200.57.196</v>
      </c>
      <c r="AH150" s="134" t="str">
        <f t="shared" si="18"/>
        <v>Yes</v>
      </c>
      <c r="AI150" s="134" t="str">
        <f t="shared" si="19"/>
        <v>Yes</v>
      </c>
      <c r="AJ150" s="234">
        <f>_xlfn.IFNA(VLOOKUP(F150,'Compiled report'!C:D,2,FALSE),"")</f>
        <v>42780</v>
      </c>
      <c r="AK150" s="134" t="str">
        <f t="shared" si="20"/>
        <v>Yes</v>
      </c>
      <c r="AL150" s="134" t="str">
        <f t="shared" si="21"/>
        <v>Yes</v>
      </c>
      <c r="AM150" s="134" t="str">
        <f t="shared" si="22"/>
        <v>Yes</v>
      </c>
      <c r="AN150" s="134" t="str">
        <f t="shared" si="23"/>
        <v>Yes</v>
      </c>
      <c r="AO150" s="134" t="str">
        <f t="shared" si="24"/>
        <v>Installation Completed</v>
      </c>
      <c r="AP150" s="137" t="s">
        <v>770</v>
      </c>
    </row>
    <row r="151" spans="1:42" s="134" customFormat="1" ht="26.1" customHeight="1" x14ac:dyDescent="0.2">
      <c r="A151" s="258">
        <v>152</v>
      </c>
      <c r="B151" s="284" t="s">
        <v>418</v>
      </c>
      <c r="C151" s="134" t="s">
        <v>419</v>
      </c>
      <c r="D151" s="171" t="s">
        <v>82</v>
      </c>
      <c r="E151" s="283" t="s">
        <v>420</v>
      </c>
      <c r="F151" s="107">
        <v>1803</v>
      </c>
      <c r="G151" s="284" t="s">
        <v>418</v>
      </c>
      <c r="H151" s="284" t="s">
        <v>882</v>
      </c>
      <c r="I151" s="284" t="s">
        <v>883</v>
      </c>
      <c r="J151" s="284" t="s">
        <v>384</v>
      </c>
      <c r="K151" s="284" t="s">
        <v>882</v>
      </c>
      <c r="L151" s="284" t="s">
        <v>882</v>
      </c>
      <c r="M151" s="284" t="s">
        <v>804</v>
      </c>
      <c r="N151" s="103" t="s">
        <v>423</v>
      </c>
      <c r="O151" s="284"/>
      <c r="Q151" s="135"/>
      <c r="T151" s="135"/>
      <c r="U151" s="171" t="str">
        <f t="shared" si="25"/>
        <v>HBL-HYD-1803</v>
      </c>
      <c r="V151" s="133" t="s">
        <v>90</v>
      </c>
      <c r="W151" s="107">
        <v>1803</v>
      </c>
      <c r="X151" s="171" t="str">
        <f t="shared" si="26"/>
        <v>HBL-HYD-1803-Jan17-1-1</v>
      </c>
      <c r="Y151" s="136" t="s">
        <v>769</v>
      </c>
      <c r="Z151" s="134" t="str">
        <f t="shared" si="13"/>
        <v>Yes</v>
      </c>
      <c r="AA151" s="134" t="str">
        <f t="shared" si="14"/>
        <v>Yes</v>
      </c>
      <c r="AB151" s="134" t="str">
        <f t="shared" si="15"/>
        <v>Yes</v>
      </c>
      <c r="AC151" s="134" t="str">
        <f>VLOOKUP(F151,'Wired Branches'!B:E,4,FALSE)</f>
        <v>10.1.67.10</v>
      </c>
      <c r="AD151" s="134" t="str">
        <f t="shared" si="16"/>
        <v>255.255.255.0</v>
      </c>
      <c r="AE151" s="150">
        <f>VLOOKUP(W151,'Wired Branches'!B:F,5,FALSE)</f>
        <v>0</v>
      </c>
      <c r="AF151" s="112" t="str">
        <f>_xlfn.IFNA(VLOOKUP(F151,'Compiled report'!C:F,4,FALSE),"")</f>
        <v>26515e2e3</v>
      </c>
      <c r="AG151" s="134" t="str">
        <f t="shared" si="17"/>
        <v>10.200.57.196</v>
      </c>
      <c r="AH151" s="134" t="str">
        <f t="shared" si="18"/>
        <v>Yes</v>
      </c>
      <c r="AI151" s="134" t="str">
        <f t="shared" si="19"/>
        <v>Yes</v>
      </c>
      <c r="AJ151" s="234">
        <f>_xlfn.IFNA(VLOOKUP(F151,'Compiled report'!C:D,2,FALSE),"")</f>
        <v>42774</v>
      </c>
      <c r="AK151" s="134" t="str">
        <f t="shared" si="20"/>
        <v>Yes</v>
      </c>
      <c r="AL151" s="134" t="str">
        <f t="shared" si="21"/>
        <v>Yes</v>
      </c>
      <c r="AM151" s="134" t="str">
        <f t="shared" si="22"/>
        <v>Yes</v>
      </c>
      <c r="AN151" s="134" t="str">
        <f t="shared" si="23"/>
        <v>Yes</v>
      </c>
      <c r="AO151" s="134" t="str">
        <f t="shared" si="24"/>
        <v>Installation Completed</v>
      </c>
      <c r="AP151" s="137" t="s">
        <v>770</v>
      </c>
    </row>
    <row r="152" spans="1:42" s="134" customFormat="1" ht="26.1" customHeight="1" x14ac:dyDescent="0.2">
      <c r="A152" s="258">
        <v>153</v>
      </c>
      <c r="B152" s="284" t="s">
        <v>418</v>
      </c>
      <c r="C152" s="134" t="s">
        <v>419</v>
      </c>
      <c r="D152" s="171" t="s">
        <v>82</v>
      </c>
      <c r="E152" s="283" t="s">
        <v>420</v>
      </c>
      <c r="F152" s="107">
        <v>1811</v>
      </c>
      <c r="G152" s="284" t="s">
        <v>418</v>
      </c>
      <c r="H152" s="284" t="s">
        <v>884</v>
      </c>
      <c r="I152" s="284" t="s">
        <v>885</v>
      </c>
      <c r="J152" s="284" t="s">
        <v>384</v>
      </c>
      <c r="K152" s="284" t="s">
        <v>884</v>
      </c>
      <c r="L152" s="284" t="s">
        <v>884</v>
      </c>
      <c r="M152" s="284" t="s">
        <v>886</v>
      </c>
      <c r="N152" s="103" t="s">
        <v>423</v>
      </c>
      <c r="O152" s="284"/>
      <c r="Q152" s="135"/>
      <c r="T152" s="135"/>
      <c r="U152" s="171" t="str">
        <f t="shared" si="25"/>
        <v>HBL-HYD-1811</v>
      </c>
      <c r="V152" s="133" t="s">
        <v>90</v>
      </c>
      <c r="W152" s="107">
        <v>1811</v>
      </c>
      <c r="X152" s="171" t="str">
        <f t="shared" si="26"/>
        <v>HBL-HYD-1811-Jan17-1-1</v>
      </c>
      <c r="Y152" s="136" t="s">
        <v>769</v>
      </c>
      <c r="Z152" s="134" t="str">
        <f t="shared" si="13"/>
        <v>Yes</v>
      </c>
      <c r="AA152" s="134" t="str">
        <f t="shared" si="14"/>
        <v>Yes</v>
      </c>
      <c r="AB152" s="134" t="str">
        <f t="shared" si="15"/>
        <v>Yes</v>
      </c>
      <c r="AC152" s="134" t="str">
        <f>VLOOKUP(F152,'Wired Branches'!B:E,4,FALSE)</f>
        <v>10.1.42.10</v>
      </c>
      <c r="AD152" s="134" t="str">
        <f t="shared" si="16"/>
        <v>255.255.255.0</v>
      </c>
      <c r="AE152" s="150">
        <f>VLOOKUP(W152,'Wired Branches'!B:F,5,FALSE)</f>
        <v>0</v>
      </c>
      <c r="AF152" s="112" t="str">
        <f>_xlfn.IFNA(VLOOKUP(F152,'Compiled report'!C:F,4,FALSE),"")</f>
        <v>26515e316</v>
      </c>
      <c r="AG152" s="134" t="str">
        <f t="shared" si="17"/>
        <v>10.200.57.196</v>
      </c>
      <c r="AH152" s="134" t="str">
        <f t="shared" si="18"/>
        <v>Yes</v>
      </c>
      <c r="AI152" s="134" t="str">
        <f t="shared" si="19"/>
        <v>Yes</v>
      </c>
      <c r="AJ152" s="234">
        <f>_xlfn.IFNA(VLOOKUP(F152,'Compiled report'!C:D,2,FALSE),"")</f>
        <v>42776</v>
      </c>
      <c r="AK152" s="134" t="str">
        <f t="shared" si="20"/>
        <v>Yes</v>
      </c>
      <c r="AL152" s="134" t="str">
        <f t="shared" si="21"/>
        <v>Yes</v>
      </c>
      <c r="AM152" s="134" t="str">
        <f t="shared" si="22"/>
        <v>Yes</v>
      </c>
      <c r="AN152" s="134" t="str">
        <f t="shared" si="23"/>
        <v>Yes</v>
      </c>
      <c r="AO152" s="134" t="str">
        <f t="shared" si="24"/>
        <v>Installation Completed</v>
      </c>
      <c r="AP152" s="137" t="s">
        <v>770</v>
      </c>
    </row>
    <row r="153" spans="1:42" s="134" customFormat="1" ht="26.1" customHeight="1" x14ac:dyDescent="0.2">
      <c r="A153" s="258">
        <v>154</v>
      </c>
      <c r="B153" s="284" t="s">
        <v>418</v>
      </c>
      <c r="C153" s="134" t="s">
        <v>419</v>
      </c>
      <c r="D153" s="171" t="s">
        <v>82</v>
      </c>
      <c r="E153" s="283" t="s">
        <v>420</v>
      </c>
      <c r="F153" s="107">
        <v>1816</v>
      </c>
      <c r="G153" s="284" t="s">
        <v>418</v>
      </c>
      <c r="H153" s="284" t="s">
        <v>887</v>
      </c>
      <c r="I153" s="284" t="s">
        <v>888</v>
      </c>
      <c r="J153" s="284" t="s">
        <v>384</v>
      </c>
      <c r="K153" s="284" t="s">
        <v>889</v>
      </c>
      <c r="L153" s="284" t="s">
        <v>889</v>
      </c>
      <c r="M153" s="284" t="s">
        <v>792</v>
      </c>
      <c r="N153" s="103" t="s">
        <v>423</v>
      </c>
      <c r="O153" s="284"/>
      <c r="Q153" s="135"/>
      <c r="T153" s="135"/>
      <c r="U153" s="171" t="str">
        <f t="shared" si="25"/>
        <v>HBL-HYD-1816</v>
      </c>
      <c r="V153" s="133" t="s">
        <v>90</v>
      </c>
      <c r="W153" s="107">
        <v>1816</v>
      </c>
      <c r="X153" s="171" t="str">
        <f t="shared" si="26"/>
        <v>HBL-HYD-1816-Jan17-1-1</v>
      </c>
      <c r="Y153" s="136" t="s">
        <v>769</v>
      </c>
      <c r="Z153" s="134" t="str">
        <f t="shared" si="13"/>
        <v>Yes</v>
      </c>
      <c r="AA153" s="134" t="str">
        <f t="shared" si="14"/>
        <v>Yes</v>
      </c>
      <c r="AB153" s="134" t="str">
        <f t="shared" si="15"/>
        <v>Yes</v>
      </c>
      <c r="AC153" s="134" t="str">
        <f>VLOOKUP(F153,'Wired Branches'!B:E,4,FALSE)</f>
        <v>10.1.69.10</v>
      </c>
      <c r="AD153" s="134" t="str">
        <f t="shared" si="16"/>
        <v>255.255.255.0</v>
      </c>
      <c r="AE153" s="150">
        <f>VLOOKUP(W153,'Wired Branches'!B:F,5,FALSE)</f>
        <v>0</v>
      </c>
      <c r="AF153" s="112" t="str">
        <f>_xlfn.IFNA(VLOOKUP(F153,'Compiled report'!C:F,4,FALSE),"")</f>
        <v>26515e317</v>
      </c>
      <c r="AG153" s="134" t="str">
        <f t="shared" si="17"/>
        <v>10.200.57.196</v>
      </c>
      <c r="AH153" s="134" t="str">
        <f t="shared" si="18"/>
        <v>Yes</v>
      </c>
      <c r="AI153" s="134" t="str">
        <f t="shared" si="19"/>
        <v>Yes</v>
      </c>
      <c r="AJ153" s="234">
        <f>_xlfn.IFNA(VLOOKUP(F153,'Compiled report'!C:D,2,FALSE),"")</f>
        <v>42775</v>
      </c>
      <c r="AK153" s="134" t="str">
        <f t="shared" si="20"/>
        <v>Yes</v>
      </c>
      <c r="AL153" s="134" t="str">
        <f t="shared" si="21"/>
        <v>Yes</v>
      </c>
      <c r="AM153" s="134" t="str">
        <f t="shared" si="22"/>
        <v>Yes</v>
      </c>
      <c r="AN153" s="134" t="str">
        <f t="shared" si="23"/>
        <v>Yes</v>
      </c>
      <c r="AO153" s="134" t="str">
        <f t="shared" si="24"/>
        <v>Installation Completed</v>
      </c>
      <c r="AP153" s="137" t="s">
        <v>770</v>
      </c>
    </row>
    <row r="154" spans="1:42" s="134" customFormat="1" ht="26.1" customHeight="1" x14ac:dyDescent="0.2">
      <c r="A154" s="258">
        <v>155</v>
      </c>
      <c r="B154" s="284" t="s">
        <v>418</v>
      </c>
      <c r="C154" s="134" t="s">
        <v>419</v>
      </c>
      <c r="D154" s="171" t="s">
        <v>82</v>
      </c>
      <c r="E154" s="283" t="s">
        <v>420</v>
      </c>
      <c r="F154" s="107">
        <v>2314</v>
      </c>
      <c r="G154" s="284" t="s">
        <v>418</v>
      </c>
      <c r="H154" s="284" t="s">
        <v>890</v>
      </c>
      <c r="I154" s="284" t="s">
        <v>891</v>
      </c>
      <c r="J154" s="284" t="s">
        <v>384</v>
      </c>
      <c r="K154" s="284" t="s">
        <v>773</v>
      </c>
      <c r="L154" s="284" t="s">
        <v>418</v>
      </c>
      <c r="M154" s="284" t="s">
        <v>418</v>
      </c>
      <c r="N154" s="103" t="s">
        <v>423</v>
      </c>
      <c r="O154" s="284"/>
      <c r="Q154" s="135"/>
      <c r="T154" s="135"/>
      <c r="U154" s="171" t="str">
        <f t="shared" si="25"/>
        <v>HBL-HYD-2314</v>
      </c>
      <c r="V154" s="133" t="s">
        <v>90</v>
      </c>
      <c r="W154" s="107">
        <v>2314</v>
      </c>
      <c r="X154" s="171" t="str">
        <f t="shared" si="26"/>
        <v>HBL-HYD-2314-Jan17-1-1</v>
      </c>
      <c r="Y154" s="136" t="s">
        <v>769</v>
      </c>
      <c r="Z154" s="134" t="str">
        <f t="shared" si="13"/>
        <v>Yes</v>
      </c>
      <c r="AA154" s="134" t="str">
        <f t="shared" si="14"/>
        <v>Yes</v>
      </c>
      <c r="AB154" s="134" t="str">
        <f t="shared" si="15"/>
        <v>Yes</v>
      </c>
      <c r="AC154" s="134" t="str">
        <f>VLOOKUP(F154,'Wired Branches'!B:E,4,FALSE)</f>
        <v>10.1.75.10</v>
      </c>
      <c r="AD154" s="134" t="str">
        <f t="shared" si="16"/>
        <v>255.255.255.0</v>
      </c>
      <c r="AE154" s="150" t="str">
        <f>VLOOKUP(W154,'Wired Branches'!B:F,5,FALSE)</f>
        <v>10.1.75.1</v>
      </c>
      <c r="AF154" s="112" t="str">
        <f>_xlfn.IFNA(VLOOKUP(F154,'Compiled report'!C:F,4,FALSE),"")</f>
        <v>26515E318</v>
      </c>
      <c r="AG154" s="134" t="str">
        <f t="shared" si="17"/>
        <v>10.200.57.196</v>
      </c>
      <c r="AH154" s="134" t="str">
        <f t="shared" si="18"/>
        <v>Yes</v>
      </c>
      <c r="AI154" s="134" t="str">
        <f t="shared" si="19"/>
        <v>Yes</v>
      </c>
      <c r="AJ154" s="234">
        <f>_xlfn.IFNA(VLOOKUP(F154,'Compiled report'!C:D,2,FALSE),"")</f>
        <v>42759</v>
      </c>
      <c r="AK154" s="134" t="str">
        <f t="shared" si="20"/>
        <v>Yes</v>
      </c>
      <c r="AL154" s="134" t="str">
        <f t="shared" si="21"/>
        <v>Yes</v>
      </c>
      <c r="AM154" s="134" t="str">
        <f t="shared" si="22"/>
        <v>Yes</v>
      </c>
      <c r="AN154" s="134" t="str">
        <f t="shared" si="23"/>
        <v>Yes</v>
      </c>
      <c r="AO154" s="134" t="str">
        <f t="shared" si="24"/>
        <v>Installation Completed</v>
      </c>
      <c r="AP154" s="137" t="s">
        <v>770</v>
      </c>
    </row>
    <row r="155" spans="1:42" s="134" customFormat="1" ht="26.1" customHeight="1" x14ac:dyDescent="0.2">
      <c r="A155" s="258">
        <v>156</v>
      </c>
      <c r="B155" s="284" t="s">
        <v>418</v>
      </c>
      <c r="C155" s="134" t="s">
        <v>419</v>
      </c>
      <c r="D155" s="171" t="s">
        <v>82</v>
      </c>
      <c r="E155" s="283" t="s">
        <v>420</v>
      </c>
      <c r="F155" s="107">
        <v>2321</v>
      </c>
      <c r="G155" s="284" t="s">
        <v>418</v>
      </c>
      <c r="H155" s="284" t="s">
        <v>892</v>
      </c>
      <c r="I155" s="284" t="s">
        <v>893</v>
      </c>
      <c r="J155" s="284" t="s">
        <v>384</v>
      </c>
      <c r="K155" s="284" t="s">
        <v>452</v>
      </c>
      <c r="L155" s="284" t="s">
        <v>418</v>
      </c>
      <c r="M155" s="284" t="s">
        <v>418</v>
      </c>
      <c r="N155" s="103" t="s">
        <v>423</v>
      </c>
      <c r="O155" s="284"/>
      <c r="Q155" s="135"/>
      <c r="T155" s="135"/>
      <c r="U155" s="171" t="str">
        <f t="shared" si="25"/>
        <v>HBL-HYD-2321</v>
      </c>
      <c r="V155" s="133" t="s">
        <v>90</v>
      </c>
      <c r="W155" s="107">
        <v>2321</v>
      </c>
      <c r="X155" s="171" t="str">
        <f t="shared" si="26"/>
        <v>HBL-HYD-2321-Jan17-1-1</v>
      </c>
      <c r="Y155" s="136" t="s">
        <v>769</v>
      </c>
      <c r="Z155" s="134" t="str">
        <f t="shared" si="13"/>
        <v>Yes</v>
      </c>
      <c r="AA155" s="134" t="str">
        <f t="shared" si="14"/>
        <v>Yes</v>
      </c>
      <c r="AB155" s="134" t="str">
        <f t="shared" si="15"/>
        <v>Yes</v>
      </c>
      <c r="AC155" s="134" t="str">
        <f>VLOOKUP(F155,'Wired Branches'!B:E,4,FALSE)</f>
        <v>10.1.76.10</v>
      </c>
      <c r="AD155" s="134" t="str">
        <f t="shared" si="16"/>
        <v>255.255.255.0</v>
      </c>
      <c r="AE155" s="150" t="str">
        <f>VLOOKUP(W155,'Wired Branches'!B:F,5,FALSE)</f>
        <v>10.1.76.1</v>
      </c>
      <c r="AF155" s="112" t="str">
        <f>_xlfn.IFNA(VLOOKUP(F155,'Compiled report'!C:F,4,FALSE),"")</f>
        <v>26515e319</v>
      </c>
      <c r="AG155" s="134" t="str">
        <f t="shared" si="17"/>
        <v>10.200.57.196</v>
      </c>
      <c r="AH155" s="134" t="str">
        <f t="shared" si="18"/>
        <v>Yes</v>
      </c>
      <c r="AI155" s="134" t="str">
        <f t="shared" si="19"/>
        <v>Yes</v>
      </c>
      <c r="AJ155" s="234">
        <f>_xlfn.IFNA(VLOOKUP(F155,'Compiled report'!C:D,2,FALSE),"")</f>
        <v>42759</v>
      </c>
      <c r="AK155" s="134" t="str">
        <f t="shared" si="20"/>
        <v>Yes</v>
      </c>
      <c r="AL155" s="134" t="str">
        <f t="shared" si="21"/>
        <v>Yes</v>
      </c>
      <c r="AM155" s="134" t="str">
        <f t="shared" si="22"/>
        <v>Yes</v>
      </c>
      <c r="AN155" s="134" t="str">
        <f t="shared" si="23"/>
        <v>Yes</v>
      </c>
      <c r="AO155" s="134" t="str">
        <f t="shared" si="24"/>
        <v>Installation Completed</v>
      </c>
      <c r="AP155" s="137" t="s">
        <v>770</v>
      </c>
    </row>
    <row r="156" spans="1:42" s="134" customFormat="1" ht="26.1" customHeight="1" x14ac:dyDescent="0.2">
      <c r="A156" s="258">
        <v>157</v>
      </c>
      <c r="B156" s="284" t="s">
        <v>418</v>
      </c>
      <c r="C156" s="134" t="s">
        <v>419</v>
      </c>
      <c r="D156" s="171" t="s">
        <v>82</v>
      </c>
      <c r="E156" s="283" t="s">
        <v>420</v>
      </c>
      <c r="F156" s="185">
        <v>2369</v>
      </c>
      <c r="G156" s="284" t="s">
        <v>418</v>
      </c>
      <c r="H156" s="284" t="s">
        <v>894</v>
      </c>
      <c r="I156" s="284" t="s">
        <v>895</v>
      </c>
      <c r="J156" s="284" t="s">
        <v>384</v>
      </c>
      <c r="K156" s="284" t="s">
        <v>768</v>
      </c>
      <c r="L156" s="284" t="s">
        <v>768</v>
      </c>
      <c r="M156" s="284" t="s">
        <v>768</v>
      </c>
      <c r="N156" s="103" t="s">
        <v>423</v>
      </c>
      <c r="O156" s="284"/>
      <c r="Q156" s="135"/>
      <c r="T156" s="135"/>
      <c r="U156" s="171" t="str">
        <f t="shared" si="25"/>
        <v>HBL-HYD-2369</v>
      </c>
      <c r="V156" s="133" t="s">
        <v>90</v>
      </c>
      <c r="W156" s="185">
        <v>2369</v>
      </c>
      <c r="X156" s="171" t="str">
        <f t="shared" si="26"/>
        <v>HBL-HYD-2369-Jan17-1-1</v>
      </c>
      <c r="Y156" s="136" t="s">
        <v>769</v>
      </c>
      <c r="Z156" s="134" t="str">
        <f t="shared" si="13"/>
        <v>Yes</v>
      </c>
      <c r="AA156" s="134" t="str">
        <f t="shared" si="14"/>
        <v>Yes</v>
      </c>
      <c r="AB156" s="134" t="str">
        <f t="shared" si="15"/>
        <v>Yes</v>
      </c>
      <c r="AC156" s="134" t="e">
        <f>VLOOKUP(F156,'Wired Branches'!B:E,4,FALSE)</f>
        <v>#N/A</v>
      </c>
      <c r="AD156" s="134" t="str">
        <f t="shared" si="16"/>
        <v>255.255.255.0</v>
      </c>
      <c r="AE156" s="150" t="e">
        <f>VLOOKUP(W156,'Wired Branches'!B:F,5,FALSE)</f>
        <v>#N/A</v>
      </c>
      <c r="AF156" s="112">
        <f>_xlfn.IFNA(VLOOKUP(F156,'Compiled report'!C:F,4,FALSE),"")</f>
        <v>0</v>
      </c>
      <c r="AG156" s="134" t="str">
        <f t="shared" si="17"/>
        <v>10.200.57.196</v>
      </c>
      <c r="AH156" s="134" t="str">
        <f t="shared" si="18"/>
        <v>Yes</v>
      </c>
      <c r="AI156" s="134" t="str">
        <f t="shared" si="19"/>
        <v>Yes</v>
      </c>
      <c r="AJ156" s="234">
        <f>_xlfn.IFNA(VLOOKUP(F156,'Compiled report'!C:D,2,FALSE),"")</f>
        <v>42783</v>
      </c>
      <c r="AK156" s="134" t="str">
        <f t="shared" si="20"/>
        <v>Yes</v>
      </c>
      <c r="AL156" s="134" t="str">
        <f t="shared" si="21"/>
        <v/>
      </c>
      <c r="AM156" s="134" t="str">
        <f t="shared" si="22"/>
        <v>Yes</v>
      </c>
      <c r="AN156" s="134" t="str">
        <f t="shared" si="23"/>
        <v>Yes</v>
      </c>
      <c r="AO156" s="134" t="str">
        <f t="shared" si="24"/>
        <v>Installation Completed</v>
      </c>
      <c r="AP156" s="137" t="s">
        <v>770</v>
      </c>
    </row>
    <row r="157" spans="1:42" s="134" customFormat="1" ht="26.1" customHeight="1" x14ac:dyDescent="0.2">
      <c r="A157" s="258">
        <v>158</v>
      </c>
      <c r="B157" s="284" t="s">
        <v>418</v>
      </c>
      <c r="C157" s="134" t="s">
        <v>419</v>
      </c>
      <c r="D157" s="171" t="s">
        <v>82</v>
      </c>
      <c r="E157" s="283" t="s">
        <v>420</v>
      </c>
      <c r="F157" s="185">
        <v>2387</v>
      </c>
      <c r="G157" s="284" t="s">
        <v>418</v>
      </c>
      <c r="H157" s="284" t="s">
        <v>896</v>
      </c>
      <c r="I157" s="284" t="s">
        <v>897</v>
      </c>
      <c r="J157" s="284" t="s">
        <v>384</v>
      </c>
      <c r="K157" s="284" t="s">
        <v>875</v>
      </c>
      <c r="L157" s="284" t="s">
        <v>875</v>
      </c>
      <c r="M157" s="284" t="s">
        <v>837</v>
      </c>
      <c r="N157" s="103" t="s">
        <v>423</v>
      </c>
      <c r="O157" s="284"/>
      <c r="Q157" s="135"/>
      <c r="T157" s="135"/>
      <c r="U157" s="171" t="str">
        <f t="shared" si="25"/>
        <v>HBL-HYD-2387</v>
      </c>
      <c r="V157" s="133" t="s">
        <v>90</v>
      </c>
      <c r="W157" s="185">
        <v>2387</v>
      </c>
      <c r="X157" s="171" t="str">
        <f t="shared" si="26"/>
        <v>HBL-HYD-2387-Jan17-1-1</v>
      </c>
      <c r="Y157" s="136" t="s">
        <v>769</v>
      </c>
      <c r="Z157" s="134" t="str">
        <f t="shared" si="13"/>
        <v>Yes</v>
      </c>
      <c r="AA157" s="134" t="str">
        <f t="shared" si="14"/>
        <v>Yes</v>
      </c>
      <c r="AB157" s="134" t="str">
        <f t="shared" si="15"/>
        <v>Yes</v>
      </c>
      <c r="AC157" s="134" t="str">
        <f>VLOOKUP(F157,'Wired Branches'!B:E,4,FALSE)</f>
        <v>10.1.78.10</v>
      </c>
      <c r="AD157" s="134" t="str">
        <f t="shared" si="16"/>
        <v>255.255.255.0</v>
      </c>
      <c r="AE157" s="150" t="str">
        <f>VLOOKUP(W157,'Wired Branches'!B:F,5,FALSE)</f>
        <v>10.1.78.1</v>
      </c>
      <c r="AF157" s="112" t="str">
        <f>_xlfn.IFNA(VLOOKUP(F157,'Compiled report'!C:F,4,FALSE),"")</f>
        <v>26515e2ae</v>
      </c>
      <c r="AG157" s="134" t="str">
        <f t="shared" si="17"/>
        <v>10.200.57.196</v>
      </c>
      <c r="AH157" s="134" t="str">
        <f t="shared" si="18"/>
        <v>Yes</v>
      </c>
      <c r="AI157" s="134" t="str">
        <f t="shared" si="19"/>
        <v>Yes</v>
      </c>
      <c r="AJ157" s="234">
        <f>_xlfn.IFNA(VLOOKUP(F157,'Compiled report'!C:D,2,FALSE),"")</f>
        <v>42775</v>
      </c>
      <c r="AK157" s="134" t="str">
        <f t="shared" si="20"/>
        <v>Yes</v>
      </c>
      <c r="AL157" s="134" t="str">
        <f t="shared" si="21"/>
        <v>Yes</v>
      </c>
      <c r="AM157" s="134" t="str">
        <f t="shared" si="22"/>
        <v>Yes</v>
      </c>
      <c r="AN157" s="134" t="str">
        <f t="shared" si="23"/>
        <v>Yes</v>
      </c>
      <c r="AO157" s="134" t="str">
        <f t="shared" si="24"/>
        <v>Installation Completed</v>
      </c>
      <c r="AP157" s="137" t="s">
        <v>770</v>
      </c>
    </row>
    <row r="158" spans="1:42" s="134" customFormat="1" ht="26.1" customHeight="1" x14ac:dyDescent="0.2">
      <c r="A158" s="258">
        <v>159</v>
      </c>
      <c r="B158" s="284" t="s">
        <v>418</v>
      </c>
      <c r="C158" s="134" t="s">
        <v>419</v>
      </c>
      <c r="D158" s="171" t="s">
        <v>82</v>
      </c>
      <c r="E158" s="283" t="s">
        <v>420</v>
      </c>
      <c r="F158" s="185">
        <v>2416</v>
      </c>
      <c r="G158" s="284" t="s">
        <v>418</v>
      </c>
      <c r="H158" s="284" t="s">
        <v>898</v>
      </c>
      <c r="I158" s="284" t="s">
        <v>899</v>
      </c>
      <c r="J158" s="284" t="s">
        <v>384</v>
      </c>
      <c r="K158" s="284" t="s">
        <v>900</v>
      </c>
      <c r="L158" s="284" t="s">
        <v>900</v>
      </c>
      <c r="M158" s="284" t="s">
        <v>901</v>
      </c>
      <c r="N158" s="103" t="s">
        <v>423</v>
      </c>
      <c r="O158" s="284"/>
      <c r="Q158" s="135"/>
      <c r="T158" s="135"/>
      <c r="U158" s="171" t="str">
        <f t="shared" si="25"/>
        <v>HBL-HYD-2416</v>
      </c>
      <c r="V158" s="133" t="s">
        <v>90</v>
      </c>
      <c r="W158" s="185">
        <v>2416</v>
      </c>
      <c r="X158" s="171" t="str">
        <f t="shared" si="26"/>
        <v>HBL-HYD-2416-Jan17-1-1</v>
      </c>
      <c r="Y158" s="136" t="s">
        <v>769</v>
      </c>
      <c r="Z158" s="134" t="str">
        <f t="shared" si="13"/>
        <v>Yes</v>
      </c>
      <c r="AA158" s="134" t="str">
        <f t="shared" si="14"/>
        <v>Yes</v>
      </c>
      <c r="AB158" s="134" t="str">
        <f t="shared" si="15"/>
        <v>Yes</v>
      </c>
      <c r="AC158" s="134" t="e">
        <f>VLOOKUP(F158,'Wired Branches'!B:E,4,FALSE)</f>
        <v>#N/A</v>
      </c>
      <c r="AD158" s="134" t="str">
        <f t="shared" si="16"/>
        <v>255.255.255.0</v>
      </c>
      <c r="AE158" s="150" t="e">
        <f>VLOOKUP(W158,'Wired Branches'!B:F,5,FALSE)</f>
        <v>#N/A</v>
      </c>
      <c r="AF158" s="112">
        <f>_xlfn.IFNA(VLOOKUP(F158,'Compiled report'!C:F,4,FALSE),"")</f>
        <v>0</v>
      </c>
      <c r="AG158" s="134" t="str">
        <f t="shared" si="17"/>
        <v>10.200.57.196</v>
      </c>
      <c r="AH158" s="134" t="str">
        <f t="shared" si="18"/>
        <v>Yes</v>
      </c>
      <c r="AI158" s="134" t="str">
        <f t="shared" si="19"/>
        <v>Yes</v>
      </c>
      <c r="AJ158" s="234">
        <f>_xlfn.IFNA(VLOOKUP(F158,'Compiled report'!C:D,2,FALSE),"")</f>
        <v>42788</v>
      </c>
      <c r="AK158" s="134" t="str">
        <f t="shared" si="20"/>
        <v>Yes</v>
      </c>
      <c r="AL158" s="134" t="str">
        <f t="shared" si="21"/>
        <v/>
      </c>
      <c r="AM158" s="134" t="str">
        <f t="shared" si="22"/>
        <v>Yes</v>
      </c>
      <c r="AN158" s="134" t="str">
        <f t="shared" si="23"/>
        <v>Yes</v>
      </c>
      <c r="AO158" s="134" t="str">
        <f t="shared" si="24"/>
        <v>Installation Completed</v>
      </c>
      <c r="AP158" s="137" t="s">
        <v>770</v>
      </c>
    </row>
    <row r="159" spans="1:42" s="134" customFormat="1" ht="26.1" customHeight="1" x14ac:dyDescent="0.2">
      <c r="A159" s="258">
        <v>160</v>
      </c>
      <c r="B159" s="284" t="s">
        <v>418</v>
      </c>
      <c r="C159" s="134" t="s">
        <v>419</v>
      </c>
      <c r="D159" s="171" t="s">
        <v>82</v>
      </c>
      <c r="E159" s="283" t="s">
        <v>420</v>
      </c>
      <c r="F159" s="185">
        <v>2457</v>
      </c>
      <c r="G159" s="284" t="s">
        <v>418</v>
      </c>
      <c r="H159" s="284" t="s">
        <v>902</v>
      </c>
      <c r="I159" s="284" t="s">
        <v>903</v>
      </c>
      <c r="J159" s="284" t="s">
        <v>384</v>
      </c>
      <c r="K159" s="284" t="s">
        <v>904</v>
      </c>
      <c r="L159" s="284" t="s">
        <v>904</v>
      </c>
      <c r="M159" s="284" t="s">
        <v>904</v>
      </c>
      <c r="N159" s="103" t="s">
        <v>423</v>
      </c>
      <c r="O159" s="284"/>
      <c r="Q159" s="135"/>
      <c r="T159" s="135"/>
      <c r="U159" s="171" t="str">
        <f t="shared" si="25"/>
        <v>HBL-HYD-2457</v>
      </c>
      <c r="V159" s="133" t="s">
        <v>90</v>
      </c>
      <c r="W159" s="185">
        <v>2457</v>
      </c>
      <c r="X159" s="171" t="str">
        <f t="shared" si="26"/>
        <v>HBL-HYD-2457-Jan17-1-1</v>
      </c>
      <c r="Y159" s="136" t="s">
        <v>769</v>
      </c>
      <c r="Z159" s="134" t="str">
        <f t="shared" si="13"/>
        <v>Yes</v>
      </c>
      <c r="AA159" s="134" t="str">
        <f t="shared" si="14"/>
        <v>Yes</v>
      </c>
      <c r="AB159" s="134" t="str">
        <f t="shared" si="15"/>
        <v>Yes</v>
      </c>
      <c r="AC159" s="134" t="str">
        <f>VLOOKUP(F159,'Wired Branches'!B:E,4,FALSE)</f>
        <v>10.1.81.10</v>
      </c>
      <c r="AD159" s="134" t="str">
        <f t="shared" si="16"/>
        <v>255.255.255.0</v>
      </c>
      <c r="AE159" s="150" t="str">
        <f>VLOOKUP(W159,'Wired Branches'!B:F,5,FALSE)</f>
        <v>10.1.81.1</v>
      </c>
      <c r="AF159" s="112" t="str">
        <f>_xlfn.IFNA(VLOOKUP(F159,'Compiled report'!C:F,4,FALSE),"")</f>
        <v>26515E316</v>
      </c>
      <c r="AG159" s="134" t="str">
        <f t="shared" si="17"/>
        <v>10.200.57.196</v>
      </c>
      <c r="AH159" s="134" t="str">
        <f t="shared" si="18"/>
        <v>Yes</v>
      </c>
      <c r="AI159" s="134" t="str">
        <f t="shared" si="19"/>
        <v>Yes</v>
      </c>
      <c r="AJ159" s="234">
        <f>_xlfn.IFNA(VLOOKUP(F159,'Compiled report'!C:D,2,FALSE),"")</f>
        <v>42776</v>
      </c>
      <c r="AK159" s="134" t="str">
        <f t="shared" si="20"/>
        <v>Yes</v>
      </c>
      <c r="AL159" s="134" t="str">
        <f t="shared" si="21"/>
        <v>Yes</v>
      </c>
      <c r="AM159" s="134" t="str">
        <f t="shared" si="22"/>
        <v>Yes</v>
      </c>
      <c r="AN159" s="134" t="str">
        <f t="shared" si="23"/>
        <v>Yes</v>
      </c>
      <c r="AO159" s="134" t="str">
        <f t="shared" si="24"/>
        <v>Installation Completed</v>
      </c>
      <c r="AP159" s="137" t="s">
        <v>770</v>
      </c>
    </row>
    <row r="160" spans="1:42" s="134" customFormat="1" ht="26.1" customHeight="1" x14ac:dyDescent="0.2">
      <c r="A160" s="258">
        <v>161</v>
      </c>
      <c r="B160" s="284" t="s">
        <v>418</v>
      </c>
      <c r="C160" s="134" t="s">
        <v>419</v>
      </c>
      <c r="D160" s="171" t="s">
        <v>82</v>
      </c>
      <c r="E160" s="283" t="s">
        <v>420</v>
      </c>
      <c r="F160" s="185">
        <v>2458</v>
      </c>
      <c r="G160" s="284" t="s">
        <v>418</v>
      </c>
      <c r="H160" s="284" t="s">
        <v>905</v>
      </c>
      <c r="I160" s="284" t="s">
        <v>906</v>
      </c>
      <c r="J160" s="284" t="s">
        <v>384</v>
      </c>
      <c r="K160" s="284" t="s">
        <v>907</v>
      </c>
      <c r="L160" s="284" t="s">
        <v>907</v>
      </c>
      <c r="M160" s="284" t="s">
        <v>901</v>
      </c>
      <c r="N160" s="103" t="s">
        <v>423</v>
      </c>
      <c r="O160" s="284"/>
      <c r="Q160" s="135"/>
      <c r="T160" s="135"/>
      <c r="U160" s="171" t="str">
        <f t="shared" si="25"/>
        <v>HBL-HYD-2458</v>
      </c>
      <c r="V160" s="133" t="s">
        <v>90</v>
      </c>
      <c r="W160" s="185">
        <v>2458</v>
      </c>
      <c r="X160" s="171" t="str">
        <f t="shared" si="26"/>
        <v>HBL-HYD-2458-Jan17-1-1</v>
      </c>
      <c r="Y160" s="136" t="s">
        <v>769</v>
      </c>
      <c r="Z160" s="134" t="str">
        <f t="shared" si="13"/>
        <v>Yes</v>
      </c>
      <c r="AA160" s="134" t="str">
        <f t="shared" si="14"/>
        <v>Yes</v>
      </c>
      <c r="AB160" s="134" t="str">
        <f t="shared" si="15"/>
        <v>Yes</v>
      </c>
      <c r="AC160" s="134" t="e">
        <f>VLOOKUP(F160,'Wired Branches'!B:E,4,FALSE)</f>
        <v>#N/A</v>
      </c>
      <c r="AD160" s="134" t="str">
        <f t="shared" si="16"/>
        <v>255.255.255.0</v>
      </c>
      <c r="AE160" s="150" t="e">
        <f>VLOOKUP(W160,'Wired Branches'!B:F,5,FALSE)</f>
        <v>#N/A</v>
      </c>
      <c r="AF160" s="112" t="str">
        <f>_xlfn.IFNA(VLOOKUP(F160,'Compiled report'!C:F,4,FALSE),"")</f>
        <v>26515E2B1</v>
      </c>
      <c r="AG160" s="134" t="str">
        <f t="shared" si="17"/>
        <v>10.200.57.196</v>
      </c>
      <c r="AH160" s="134" t="str">
        <f t="shared" si="18"/>
        <v>Yes</v>
      </c>
      <c r="AI160" s="134" t="str">
        <f t="shared" si="19"/>
        <v>Yes</v>
      </c>
      <c r="AJ160" s="234">
        <f>_xlfn.IFNA(VLOOKUP(F160,'Compiled report'!C:D,2,FALSE),"")</f>
        <v>42788</v>
      </c>
      <c r="AK160" s="134" t="str">
        <f t="shared" si="20"/>
        <v>Yes</v>
      </c>
      <c r="AL160" s="134" t="str">
        <f t="shared" si="21"/>
        <v>Yes</v>
      </c>
      <c r="AM160" s="134" t="str">
        <f t="shared" si="22"/>
        <v>Yes</v>
      </c>
      <c r="AN160" s="134" t="str">
        <f t="shared" si="23"/>
        <v>Yes</v>
      </c>
      <c r="AO160" s="134" t="str">
        <f t="shared" si="24"/>
        <v>Installation Completed</v>
      </c>
      <c r="AP160" s="137" t="s">
        <v>770</v>
      </c>
    </row>
    <row r="161" spans="1:42" s="134" customFormat="1" ht="26.1" customHeight="1" x14ac:dyDescent="0.2">
      <c r="A161" s="258">
        <v>162</v>
      </c>
      <c r="B161" s="284" t="s">
        <v>418</v>
      </c>
      <c r="C161" s="134" t="s">
        <v>419</v>
      </c>
      <c r="D161" s="171" t="s">
        <v>82</v>
      </c>
      <c r="E161" s="283" t="s">
        <v>420</v>
      </c>
      <c r="F161" s="185">
        <v>4124</v>
      </c>
      <c r="G161" s="284" t="s">
        <v>418</v>
      </c>
      <c r="H161" s="284" t="s">
        <v>908</v>
      </c>
      <c r="I161" s="284" t="s">
        <v>909</v>
      </c>
      <c r="J161" s="284" t="s">
        <v>384</v>
      </c>
      <c r="K161" s="284" t="s">
        <v>773</v>
      </c>
      <c r="L161" s="284" t="s">
        <v>418</v>
      </c>
      <c r="M161" s="284" t="s">
        <v>418</v>
      </c>
      <c r="N161" s="103" t="s">
        <v>423</v>
      </c>
      <c r="O161" s="284"/>
      <c r="Q161" s="135"/>
      <c r="T161" s="135"/>
      <c r="U161" s="171" t="str">
        <f t="shared" si="25"/>
        <v>HBL-HYD-4124</v>
      </c>
      <c r="V161" s="133" t="s">
        <v>90</v>
      </c>
      <c r="W161" s="185">
        <v>4124</v>
      </c>
      <c r="X161" s="171" t="str">
        <f t="shared" si="26"/>
        <v>HBL-HYD-4124-Jan17-1-1</v>
      </c>
      <c r="Y161" s="136" t="s">
        <v>769</v>
      </c>
      <c r="Z161" s="134" t="str">
        <f t="shared" si="13"/>
        <v xml:space="preserve"> </v>
      </c>
      <c r="AA161" s="134" t="str">
        <f t="shared" si="14"/>
        <v xml:space="preserve"> </v>
      </c>
      <c r="AB161" s="134" t="str">
        <f t="shared" si="15"/>
        <v>Yes</v>
      </c>
      <c r="AC161" s="134">
        <f>VLOOKUP(F161,'Wired Branches'!B:E,4,FALSE)</f>
        <v>0</v>
      </c>
      <c r="AD161" s="134" t="str">
        <f t="shared" si="16"/>
        <v xml:space="preserve"> </v>
      </c>
      <c r="AE161" s="150" t="e">
        <f>VLOOKUP(W161,'Wired Branches'!B:F,5,FALSE)</f>
        <v>#VALUE!</v>
      </c>
      <c r="AF161" s="112" t="str">
        <f>_xlfn.IFNA(VLOOKUP(F161,'Compiled report'!C:F,4,FALSE),"")</f>
        <v/>
      </c>
      <c r="AG161" s="134" t="str">
        <f t="shared" si="17"/>
        <v xml:space="preserve"> </v>
      </c>
      <c r="AH161" s="134" t="str">
        <f t="shared" si="18"/>
        <v xml:space="preserve"> </v>
      </c>
      <c r="AI161" s="134" t="str">
        <f t="shared" si="19"/>
        <v xml:space="preserve"> </v>
      </c>
      <c r="AJ161" s="234" t="str">
        <f>_xlfn.IFNA(VLOOKUP(F161,'Compiled report'!C:D,2,FALSE),"")</f>
        <v/>
      </c>
      <c r="AK161" s="134" t="str">
        <f t="shared" si="20"/>
        <v xml:space="preserve"> </v>
      </c>
      <c r="AL161" s="134" t="str">
        <f t="shared" si="21"/>
        <v/>
      </c>
      <c r="AM161" s="134" t="str">
        <f t="shared" si="22"/>
        <v xml:space="preserve"> </v>
      </c>
      <c r="AN161" s="134" t="str">
        <f t="shared" si="23"/>
        <v xml:space="preserve"> </v>
      </c>
      <c r="AO161" s="134" t="str">
        <f t="shared" si="24"/>
        <v xml:space="preserve"> </v>
      </c>
      <c r="AP161" s="137" t="s">
        <v>770</v>
      </c>
    </row>
    <row r="162" spans="1:42" s="134" customFormat="1" ht="26.1" customHeight="1" x14ac:dyDescent="0.2">
      <c r="A162" s="258">
        <v>163</v>
      </c>
      <c r="B162" s="284" t="s">
        <v>418</v>
      </c>
      <c r="C162" s="134" t="s">
        <v>419</v>
      </c>
      <c r="D162" s="171" t="s">
        <v>82</v>
      </c>
      <c r="E162" s="283" t="s">
        <v>420</v>
      </c>
      <c r="F162" s="185">
        <v>5500</v>
      </c>
      <c r="G162" s="284" t="s">
        <v>418</v>
      </c>
      <c r="H162" s="284" t="s">
        <v>910</v>
      </c>
      <c r="I162" s="284" t="s">
        <v>422</v>
      </c>
      <c r="J162" s="284" t="s">
        <v>384</v>
      </c>
      <c r="K162" s="284" t="s">
        <v>773</v>
      </c>
      <c r="L162" s="284" t="s">
        <v>418</v>
      </c>
      <c r="M162" s="284" t="s">
        <v>418</v>
      </c>
      <c r="N162" s="103" t="s">
        <v>423</v>
      </c>
      <c r="O162" s="284"/>
      <c r="Q162" s="135"/>
      <c r="T162" s="135"/>
      <c r="U162" s="171" t="str">
        <f t="shared" si="25"/>
        <v>HBL-HYD-5500</v>
      </c>
      <c r="V162" s="133" t="s">
        <v>90</v>
      </c>
      <c r="W162" s="185">
        <v>5500</v>
      </c>
      <c r="X162" s="171" t="str">
        <f t="shared" si="26"/>
        <v>HBL-HYD-5500-Jan17-1-1</v>
      </c>
      <c r="Y162" s="136" t="s">
        <v>769</v>
      </c>
      <c r="Z162" s="134" t="str">
        <f t="shared" si="13"/>
        <v xml:space="preserve"> </v>
      </c>
      <c r="AA162" s="134" t="str">
        <f t="shared" si="14"/>
        <v xml:space="preserve"> </v>
      </c>
      <c r="AB162" s="134" t="str">
        <f t="shared" si="15"/>
        <v>Yes</v>
      </c>
      <c r="AC162" s="134" t="e">
        <f>VLOOKUP(F162,'Wired Branches'!B:E,4,FALSE)</f>
        <v>#N/A</v>
      </c>
      <c r="AD162" s="134" t="str">
        <f t="shared" si="16"/>
        <v xml:space="preserve"> </v>
      </c>
      <c r="AE162" s="150" t="e">
        <f>VLOOKUP(W162,'Wired Branches'!B:F,5,FALSE)</f>
        <v>#N/A</v>
      </c>
      <c r="AF162" s="112" t="str">
        <f>_xlfn.IFNA(VLOOKUP(F162,'Compiled report'!C:F,4,FALSE),"")</f>
        <v/>
      </c>
      <c r="AG162" s="134" t="str">
        <f t="shared" si="17"/>
        <v xml:space="preserve"> </v>
      </c>
      <c r="AH162" s="134" t="str">
        <f t="shared" si="18"/>
        <v xml:space="preserve"> </v>
      </c>
      <c r="AI162" s="134" t="str">
        <f t="shared" si="19"/>
        <v xml:space="preserve"> </v>
      </c>
      <c r="AJ162" s="234" t="str">
        <f>_xlfn.IFNA(VLOOKUP(F162,'Compiled report'!C:D,2,FALSE),"")</f>
        <v/>
      </c>
      <c r="AK162" s="134" t="str">
        <f t="shared" si="20"/>
        <v xml:space="preserve"> </v>
      </c>
      <c r="AL162" s="134" t="str">
        <f t="shared" si="21"/>
        <v/>
      </c>
      <c r="AM162" s="134" t="str">
        <f t="shared" si="22"/>
        <v xml:space="preserve"> </v>
      </c>
      <c r="AN162" s="134" t="str">
        <f t="shared" si="23"/>
        <v xml:space="preserve"> </v>
      </c>
      <c r="AO162" s="134" t="str">
        <f t="shared" si="24"/>
        <v xml:space="preserve"> </v>
      </c>
      <c r="AP162" s="137" t="s">
        <v>770</v>
      </c>
    </row>
    <row r="163" spans="1:42" s="134" customFormat="1" ht="26.1" customHeight="1" x14ac:dyDescent="0.2">
      <c r="A163" s="258">
        <v>164</v>
      </c>
      <c r="B163" s="284" t="s">
        <v>418</v>
      </c>
      <c r="C163" s="134" t="s">
        <v>419</v>
      </c>
      <c r="D163" s="171" t="s">
        <v>82</v>
      </c>
      <c r="E163" s="283" t="s">
        <v>420</v>
      </c>
      <c r="F163" s="185">
        <v>4099</v>
      </c>
      <c r="G163" s="284" t="s">
        <v>418</v>
      </c>
      <c r="H163" s="284" t="s">
        <v>911</v>
      </c>
      <c r="I163" s="284" t="s">
        <v>422</v>
      </c>
      <c r="J163" s="284" t="s">
        <v>384</v>
      </c>
      <c r="K163" s="284" t="s">
        <v>773</v>
      </c>
      <c r="L163" s="284" t="s">
        <v>418</v>
      </c>
      <c r="M163" s="284" t="s">
        <v>418</v>
      </c>
      <c r="N163" s="103" t="s">
        <v>423</v>
      </c>
      <c r="O163" s="284"/>
      <c r="Q163" s="135"/>
      <c r="T163" s="135"/>
      <c r="U163" s="171" t="str">
        <f t="shared" si="25"/>
        <v>HBL-HYD-4099</v>
      </c>
      <c r="V163" s="133" t="s">
        <v>90</v>
      </c>
      <c r="W163" s="185">
        <v>4099</v>
      </c>
      <c r="X163" s="171" t="str">
        <f t="shared" si="26"/>
        <v>HBL-HYD-4099-Jan17-1-1</v>
      </c>
      <c r="Y163" s="136" t="s">
        <v>769</v>
      </c>
      <c r="Z163" s="134" t="str">
        <f t="shared" si="13"/>
        <v xml:space="preserve"> </v>
      </c>
      <c r="AA163" s="134" t="str">
        <f t="shared" si="14"/>
        <v xml:space="preserve"> </v>
      </c>
      <c r="AB163" s="134" t="str">
        <f t="shared" si="15"/>
        <v>Yes</v>
      </c>
      <c r="AC163" s="134" t="e">
        <f>VLOOKUP(F163,'Wired Branches'!B:E,4,FALSE)</f>
        <v>#N/A</v>
      </c>
      <c r="AD163" s="134" t="str">
        <f t="shared" si="16"/>
        <v xml:space="preserve"> </v>
      </c>
      <c r="AE163" s="150" t="e">
        <f>VLOOKUP(W163,'Wired Branches'!B:F,5,FALSE)</f>
        <v>#N/A</v>
      </c>
      <c r="AF163" s="112" t="str">
        <f>_xlfn.IFNA(VLOOKUP(F163,'Compiled report'!C:F,4,FALSE),"")</f>
        <v/>
      </c>
      <c r="AG163" s="134" t="str">
        <f t="shared" si="17"/>
        <v xml:space="preserve"> </v>
      </c>
      <c r="AH163" s="134" t="str">
        <f t="shared" si="18"/>
        <v xml:space="preserve"> </v>
      </c>
      <c r="AI163" s="134" t="str">
        <f t="shared" si="19"/>
        <v xml:space="preserve"> </v>
      </c>
      <c r="AJ163" s="234" t="str">
        <f>_xlfn.IFNA(VLOOKUP(F163,'Compiled report'!C:D,2,FALSE),"")</f>
        <v/>
      </c>
      <c r="AK163" s="134" t="str">
        <f t="shared" si="20"/>
        <v xml:space="preserve"> </v>
      </c>
      <c r="AL163" s="134" t="str">
        <f t="shared" si="21"/>
        <v/>
      </c>
      <c r="AM163" s="134" t="str">
        <f t="shared" si="22"/>
        <v xml:space="preserve"> </v>
      </c>
      <c r="AN163" s="134" t="str">
        <f t="shared" si="23"/>
        <v xml:space="preserve"> </v>
      </c>
      <c r="AO163" s="134" t="str">
        <f t="shared" si="24"/>
        <v xml:space="preserve"> </v>
      </c>
      <c r="AP163" s="137" t="s">
        <v>770</v>
      </c>
    </row>
    <row r="164" spans="1:42" s="134" customFormat="1" ht="26.1" customHeight="1" x14ac:dyDescent="0.2">
      <c r="A164" s="258">
        <v>165</v>
      </c>
      <c r="B164" s="284" t="s">
        <v>418</v>
      </c>
      <c r="C164" s="134" t="s">
        <v>419</v>
      </c>
      <c r="D164" s="171" t="s">
        <v>82</v>
      </c>
      <c r="E164" s="283" t="s">
        <v>420</v>
      </c>
      <c r="F164" s="107">
        <v>1043</v>
      </c>
      <c r="G164" s="284" t="s">
        <v>418</v>
      </c>
      <c r="H164" s="284" t="s">
        <v>912</v>
      </c>
      <c r="I164" s="284" t="s">
        <v>913</v>
      </c>
      <c r="J164" s="284" t="s">
        <v>384</v>
      </c>
      <c r="K164" s="284" t="s">
        <v>773</v>
      </c>
      <c r="L164" s="284" t="s">
        <v>418</v>
      </c>
      <c r="M164" s="284" t="s">
        <v>418</v>
      </c>
      <c r="N164" s="103" t="s">
        <v>423</v>
      </c>
      <c r="O164" s="284"/>
      <c r="Q164" s="135"/>
      <c r="T164" s="135"/>
      <c r="U164" s="171" t="str">
        <f t="shared" si="25"/>
        <v>HBL-HYD-1043</v>
      </c>
      <c r="V164" s="133" t="s">
        <v>90</v>
      </c>
      <c r="W164" s="107">
        <v>1043</v>
      </c>
      <c r="X164" s="171" t="str">
        <f t="shared" si="26"/>
        <v>HBL-HYD-1043-Jan17-1-1</v>
      </c>
      <c r="Y164" s="136" t="s">
        <v>769</v>
      </c>
      <c r="Z164" s="134" t="str">
        <f t="shared" si="13"/>
        <v>Yes</v>
      </c>
      <c r="AA164" s="134" t="str">
        <f t="shared" si="14"/>
        <v>Yes</v>
      </c>
      <c r="AB164" s="134" t="str">
        <f t="shared" si="15"/>
        <v>Yes</v>
      </c>
      <c r="AC164" s="134" t="str">
        <f>VLOOKUP(F164,'Wired Branches'!B:E,4,FALSE)</f>
        <v>10.1.7.10</v>
      </c>
      <c r="AD164" s="134" t="str">
        <f t="shared" si="16"/>
        <v>255.255.255.0</v>
      </c>
      <c r="AE164" s="150" t="str">
        <f>VLOOKUP(W164,'Wired Branches'!B:F,5,FALSE)</f>
        <v>10.1.7.1</v>
      </c>
      <c r="AF164" s="112" t="str">
        <f>_xlfn.IFNA(VLOOKUP(F164,'Compiled report'!C:F,4,FALSE),"")</f>
        <v>00026515e2c7</v>
      </c>
      <c r="AG164" s="134" t="str">
        <f t="shared" si="17"/>
        <v>10.200.57.196</v>
      </c>
      <c r="AH164" s="134" t="str">
        <f t="shared" si="18"/>
        <v>Yes</v>
      </c>
      <c r="AI164" s="134" t="str">
        <f t="shared" si="19"/>
        <v>Yes</v>
      </c>
      <c r="AJ164" s="234">
        <f>_xlfn.IFNA(VLOOKUP(F164,'Compiled report'!C:D,2,FALSE),"")</f>
        <v>42759</v>
      </c>
      <c r="AK164" s="134" t="str">
        <f t="shared" si="20"/>
        <v>Yes</v>
      </c>
      <c r="AL164" s="134" t="str">
        <f t="shared" si="21"/>
        <v>Yes</v>
      </c>
      <c r="AM164" s="134" t="str">
        <f t="shared" si="22"/>
        <v>Yes</v>
      </c>
      <c r="AN164" s="134" t="str">
        <f t="shared" si="23"/>
        <v>Yes</v>
      </c>
      <c r="AO164" s="134" t="str">
        <f t="shared" si="24"/>
        <v>Installation Completed</v>
      </c>
      <c r="AP164" s="137" t="s">
        <v>770</v>
      </c>
    </row>
    <row r="165" spans="1:42" s="134" customFormat="1" ht="26.1" customHeight="1" x14ac:dyDescent="0.2">
      <c r="A165" s="258">
        <v>166</v>
      </c>
      <c r="B165" s="284" t="s">
        <v>418</v>
      </c>
      <c r="C165" s="134" t="s">
        <v>419</v>
      </c>
      <c r="D165" s="171" t="s">
        <v>82</v>
      </c>
      <c r="E165" s="283" t="s">
        <v>420</v>
      </c>
      <c r="F165" s="185">
        <v>86</v>
      </c>
      <c r="G165" s="284" t="s">
        <v>418</v>
      </c>
      <c r="H165" s="284" t="s">
        <v>914</v>
      </c>
      <c r="I165" s="284" t="s">
        <v>796</v>
      </c>
      <c r="J165" s="284" t="s">
        <v>384</v>
      </c>
      <c r="K165" s="284" t="s">
        <v>452</v>
      </c>
      <c r="L165" s="284" t="s">
        <v>418</v>
      </c>
      <c r="M165" s="284" t="s">
        <v>418</v>
      </c>
      <c r="N165" s="103" t="s">
        <v>423</v>
      </c>
      <c r="O165" s="284"/>
      <c r="Q165" s="135"/>
      <c r="T165" s="135"/>
      <c r="U165" s="171" t="str">
        <f t="shared" si="25"/>
        <v>HBL-HYD-86</v>
      </c>
      <c r="V165" s="133" t="s">
        <v>90</v>
      </c>
      <c r="W165" s="185">
        <v>86</v>
      </c>
      <c r="X165" s="171" t="str">
        <f t="shared" si="26"/>
        <v>HBL-HYD-86-Jan17-1-1</v>
      </c>
      <c r="Y165" s="136" t="s">
        <v>769</v>
      </c>
      <c r="Z165" s="134" t="str">
        <f t="shared" si="13"/>
        <v>Yes</v>
      </c>
      <c r="AA165" s="134" t="str">
        <f t="shared" si="14"/>
        <v>Yes</v>
      </c>
      <c r="AB165" s="134" t="str">
        <f t="shared" si="15"/>
        <v>Yes</v>
      </c>
      <c r="AC165" s="134" t="str">
        <f>VLOOKUP(F165,'Wired Branches'!B:E,4,FALSE)</f>
        <v>10.1.3.10</v>
      </c>
      <c r="AD165" s="134" t="str">
        <f t="shared" si="16"/>
        <v>255.255.255.0</v>
      </c>
      <c r="AE165" s="150" t="str">
        <f>VLOOKUP(W165,'Wired Branches'!B:F,5,FALSE)</f>
        <v>10.1.3.1</v>
      </c>
      <c r="AF165" s="112" t="str">
        <f>_xlfn.IFNA(VLOOKUP(F165,'Compiled report'!C:F,4,FALSE),"")</f>
        <v>26515e168</v>
      </c>
      <c r="AG165" s="134" t="str">
        <f t="shared" si="17"/>
        <v>10.200.57.196</v>
      </c>
      <c r="AH165" s="134" t="str">
        <f t="shared" si="18"/>
        <v>Yes</v>
      </c>
      <c r="AI165" s="134" t="str">
        <f t="shared" si="19"/>
        <v>Yes</v>
      </c>
      <c r="AJ165" s="234">
        <f>_xlfn.IFNA(VLOOKUP(F165,'Compiled report'!C:D,2,FALSE),"")</f>
        <v>42758</v>
      </c>
      <c r="AK165" s="134" t="str">
        <f t="shared" si="20"/>
        <v>Yes</v>
      </c>
      <c r="AL165" s="134" t="str">
        <f t="shared" si="21"/>
        <v>Yes</v>
      </c>
      <c r="AM165" s="134" t="str">
        <f t="shared" si="22"/>
        <v>Yes</v>
      </c>
      <c r="AN165" s="134" t="str">
        <f t="shared" si="23"/>
        <v>Yes</v>
      </c>
      <c r="AO165" s="134" t="str">
        <f t="shared" si="24"/>
        <v>Installation Completed</v>
      </c>
      <c r="AP165" s="137" t="s">
        <v>770</v>
      </c>
    </row>
    <row r="166" spans="1:42" s="134" customFormat="1" ht="26.1" customHeight="1" x14ac:dyDescent="0.2">
      <c r="A166" s="258">
        <v>167</v>
      </c>
      <c r="B166" s="284" t="s">
        <v>418</v>
      </c>
      <c r="C166" s="134" t="s">
        <v>419</v>
      </c>
      <c r="D166" s="171" t="s">
        <v>82</v>
      </c>
      <c r="E166" s="283" t="s">
        <v>420</v>
      </c>
      <c r="F166" s="107">
        <v>76</v>
      </c>
      <c r="G166" s="284" t="s">
        <v>418</v>
      </c>
      <c r="H166" s="284" t="s">
        <v>915</v>
      </c>
      <c r="I166" s="284" t="s">
        <v>431</v>
      </c>
      <c r="J166" s="284" t="s">
        <v>384</v>
      </c>
      <c r="K166" s="284" t="s">
        <v>433</v>
      </c>
      <c r="L166" s="284" t="s">
        <v>433</v>
      </c>
      <c r="M166" s="284" t="s">
        <v>433</v>
      </c>
      <c r="N166" s="103" t="s">
        <v>423</v>
      </c>
      <c r="O166" s="284"/>
      <c r="Q166" s="135"/>
      <c r="T166" s="135"/>
      <c r="U166" s="171" t="str">
        <f t="shared" si="25"/>
        <v>HBL-HYD-76</v>
      </c>
      <c r="V166" s="133" t="s">
        <v>90</v>
      </c>
      <c r="W166" s="107">
        <v>76</v>
      </c>
      <c r="X166" s="171" t="str">
        <f t="shared" si="26"/>
        <v>HBL-HYD-76-Jan17-1-1</v>
      </c>
      <c r="Y166" s="136" t="s">
        <v>769</v>
      </c>
      <c r="Z166" s="134" t="str">
        <f t="shared" ref="Z166:Z232" si="27">IF(AJ166=""," ","Yes")</f>
        <v xml:space="preserve"> </v>
      </c>
      <c r="AA166" s="134" t="str">
        <f t="shared" ref="AA166:AA232" si="28">IF(AJ166=""," ","Yes")</f>
        <v xml:space="preserve"> </v>
      </c>
      <c r="AB166" s="134" t="str">
        <f t="shared" ref="AB166:AB232" si="29">IF(ISBLANK(AJ166)," ","Yes")</f>
        <v>Yes</v>
      </c>
      <c r="AC166" s="134" t="str">
        <f>VLOOKUP(F166,'Wired Branches'!B:E,4,FALSE)</f>
        <v>10.1.48.10</v>
      </c>
      <c r="AD166" s="134" t="str">
        <f t="shared" ref="AD166:AD232" si="30">IF(AJ166=""," ","255.255.255.0")</f>
        <v xml:space="preserve"> </v>
      </c>
      <c r="AE166" s="150" t="str">
        <f>VLOOKUP(W166,'Wired Branches'!B:F,5,FALSE)</f>
        <v>10.1.48.1</v>
      </c>
      <c r="AF166" s="112" t="str">
        <f>_xlfn.IFNA(VLOOKUP(F166,'Compiled report'!C:F,4,FALSE),"")</f>
        <v/>
      </c>
      <c r="AG166" s="134" t="str">
        <f t="shared" ref="AG166:AG232" si="31">IF(AJ166=""," ","10.200.57.196")</f>
        <v xml:space="preserve"> </v>
      </c>
      <c r="AH166" s="134" t="str">
        <f t="shared" ref="AH166:AH232" si="32">IF(AJ166=""," ","Yes")</f>
        <v xml:space="preserve"> </v>
      </c>
      <c r="AI166" s="134" t="str">
        <f t="shared" ref="AI166:AI232" si="33">IF(AJ166=""," ","Yes")</f>
        <v xml:space="preserve"> </v>
      </c>
      <c r="AJ166" s="234" t="str">
        <f>_xlfn.IFNA(VLOOKUP(F166,'Compiled report'!C:D,2,FALSE),"")</f>
        <v/>
      </c>
      <c r="AK166" s="134" t="str">
        <f t="shared" ref="AK166:AK232" si="34">IF(AJ166=""," ","Yes")</f>
        <v xml:space="preserve"> </v>
      </c>
      <c r="AL166" s="134" t="str">
        <f t="shared" ref="AL166:AL232" si="35">IF((OR(AF166="",AF166=0)),"","Yes")</f>
        <v/>
      </c>
      <c r="AM166" s="134" t="str">
        <f t="shared" ref="AM166:AM232" si="36">IF(AJ166=""," ","Yes")</f>
        <v xml:space="preserve"> </v>
      </c>
      <c r="AN166" s="134" t="str">
        <f t="shared" ref="AN166:AN232" si="37">IF(AJ166=""," ","Yes")</f>
        <v xml:space="preserve"> </v>
      </c>
      <c r="AO166" s="134" t="str">
        <f t="shared" ref="AO166:AO216" si="38">IF(AJ166=""," ","Installation Completed")</f>
        <v xml:space="preserve"> </v>
      </c>
      <c r="AP166" s="137" t="s">
        <v>770</v>
      </c>
    </row>
    <row r="167" spans="1:42" s="134" customFormat="1" ht="26.1" customHeight="1" x14ac:dyDescent="0.2">
      <c r="A167" s="258">
        <v>168</v>
      </c>
      <c r="B167" s="284" t="s">
        <v>418</v>
      </c>
      <c r="C167" s="134" t="s">
        <v>419</v>
      </c>
      <c r="D167" s="171" t="s">
        <v>82</v>
      </c>
      <c r="E167" s="283" t="s">
        <v>420</v>
      </c>
      <c r="F167" s="185">
        <v>78</v>
      </c>
      <c r="G167" s="284" t="s">
        <v>418</v>
      </c>
      <c r="H167" s="284" t="s">
        <v>916</v>
      </c>
      <c r="I167" s="284" t="s">
        <v>441</v>
      </c>
      <c r="J167" s="284" t="s">
        <v>384</v>
      </c>
      <c r="K167" s="284" t="s">
        <v>442</v>
      </c>
      <c r="L167" s="284" t="s">
        <v>443</v>
      </c>
      <c r="M167" s="284" t="s">
        <v>442</v>
      </c>
      <c r="N167" s="103" t="s">
        <v>423</v>
      </c>
      <c r="O167" s="284"/>
      <c r="Q167" s="135"/>
      <c r="T167" s="135"/>
      <c r="U167" s="171" t="str">
        <f t="shared" si="25"/>
        <v>HBL-HYD-78</v>
      </c>
      <c r="V167" s="133" t="s">
        <v>90</v>
      </c>
      <c r="W167" s="185">
        <v>78</v>
      </c>
      <c r="X167" s="171" t="str">
        <f t="shared" si="26"/>
        <v>HBL-HYD-78-Jan17-1-1</v>
      </c>
      <c r="Y167" s="136" t="s">
        <v>769</v>
      </c>
      <c r="Z167" s="134" t="str">
        <f t="shared" si="27"/>
        <v>Yes</v>
      </c>
      <c r="AA167" s="134" t="str">
        <f t="shared" si="28"/>
        <v>Yes</v>
      </c>
      <c r="AB167" s="134" t="str">
        <f t="shared" si="29"/>
        <v>Yes</v>
      </c>
      <c r="AC167" s="134" t="str">
        <f>VLOOKUP(F167,'Wired Branches'!B:E,4,FALSE)</f>
        <v>10.1.47.10</v>
      </c>
      <c r="AD167" s="134" t="str">
        <f t="shared" si="30"/>
        <v>255.255.255.0</v>
      </c>
      <c r="AE167" s="150" t="str">
        <f>VLOOKUP(W167,'Wired Branches'!B:F,5,FALSE)</f>
        <v>10.1.47.1</v>
      </c>
      <c r="AF167" s="112" t="str">
        <f>_xlfn.IFNA(VLOOKUP(F167,'Compiled report'!C:F,4,FALSE),"")</f>
        <v>26515bad9</v>
      </c>
      <c r="AG167" s="134" t="str">
        <f t="shared" si="31"/>
        <v>10.200.57.196</v>
      </c>
      <c r="AH167" s="134" t="str">
        <f t="shared" si="32"/>
        <v>Yes</v>
      </c>
      <c r="AI167" s="134" t="str">
        <f t="shared" si="33"/>
        <v>Yes</v>
      </c>
      <c r="AJ167" s="234">
        <f>_xlfn.IFNA(VLOOKUP(F167,'Compiled report'!C:D,2,FALSE),"")</f>
        <v>42773</v>
      </c>
      <c r="AK167" s="134" t="str">
        <f t="shared" si="34"/>
        <v>Yes</v>
      </c>
      <c r="AL167" s="134" t="str">
        <f t="shared" si="35"/>
        <v>Yes</v>
      </c>
      <c r="AM167" s="134" t="str">
        <f t="shared" si="36"/>
        <v>Yes</v>
      </c>
      <c r="AN167" s="134" t="str">
        <f t="shared" si="37"/>
        <v>Yes</v>
      </c>
      <c r="AO167" s="134" t="str">
        <f t="shared" si="38"/>
        <v>Installation Completed</v>
      </c>
      <c r="AP167" s="137" t="s">
        <v>770</v>
      </c>
    </row>
    <row r="168" spans="1:42" s="134" customFormat="1" ht="26.1" customHeight="1" x14ac:dyDescent="0.2">
      <c r="A168" s="258">
        <v>169</v>
      </c>
      <c r="B168" s="284" t="s">
        <v>567</v>
      </c>
      <c r="C168" s="134" t="s">
        <v>419</v>
      </c>
      <c r="D168" s="171" t="s">
        <v>82</v>
      </c>
      <c r="E168" s="283" t="s">
        <v>568</v>
      </c>
      <c r="F168" s="107">
        <v>1051</v>
      </c>
      <c r="G168" s="284" t="s">
        <v>567</v>
      </c>
      <c r="H168" s="284" t="s">
        <v>917</v>
      </c>
      <c r="I168" s="284" t="s">
        <v>917</v>
      </c>
      <c r="J168" s="284" t="s">
        <v>384</v>
      </c>
      <c r="K168" s="284" t="s">
        <v>917</v>
      </c>
      <c r="L168" s="284" t="s">
        <v>917</v>
      </c>
      <c r="M168" s="284" t="s">
        <v>577</v>
      </c>
      <c r="N168" s="103" t="s">
        <v>423</v>
      </c>
      <c r="O168" s="284" t="s">
        <v>918</v>
      </c>
      <c r="Q168" s="135"/>
      <c r="T168" s="135"/>
      <c r="U168" s="171" t="str">
        <f t="shared" si="25"/>
        <v>HBL-SUK-1051</v>
      </c>
      <c r="V168" s="133" t="s">
        <v>90</v>
      </c>
      <c r="W168" s="107">
        <v>1051</v>
      </c>
      <c r="X168" s="171" t="str">
        <f t="shared" si="26"/>
        <v>HBL-SUK-1051-Feb17-1-1</v>
      </c>
      <c r="Y168" s="136" t="s">
        <v>919</v>
      </c>
      <c r="Z168" s="134" t="str">
        <f t="shared" si="27"/>
        <v xml:space="preserve"> </v>
      </c>
      <c r="AA168" s="134" t="str">
        <f t="shared" si="28"/>
        <v xml:space="preserve"> </v>
      </c>
      <c r="AB168" s="134" t="str">
        <f t="shared" si="29"/>
        <v>Yes</v>
      </c>
      <c r="AC168" s="134" t="e">
        <f>VLOOKUP(F168,'Wired Branches'!B:E,4,FALSE)</f>
        <v>#N/A</v>
      </c>
      <c r="AD168" s="134" t="str">
        <f t="shared" si="30"/>
        <v xml:space="preserve"> </v>
      </c>
      <c r="AE168" s="150" t="e">
        <f>VLOOKUP(W168,'Wired Branches'!B:F,5,FALSE)</f>
        <v>#N/A</v>
      </c>
      <c r="AF168" s="112" t="str">
        <f>_xlfn.IFNA(VLOOKUP(F168,'Compiled report'!C:F,4,FALSE),"")</f>
        <v/>
      </c>
      <c r="AG168" s="134" t="str">
        <f t="shared" si="31"/>
        <v xml:space="preserve"> </v>
      </c>
      <c r="AH168" s="134" t="str">
        <f t="shared" si="32"/>
        <v xml:space="preserve"> </v>
      </c>
      <c r="AI168" s="134" t="str">
        <f t="shared" si="33"/>
        <v xml:space="preserve"> </v>
      </c>
      <c r="AJ168" s="234" t="str">
        <f>_xlfn.IFNA(VLOOKUP(F168,'Compiled report'!C:D,2,FALSE),"")</f>
        <v/>
      </c>
      <c r="AK168" s="134" t="str">
        <f t="shared" si="34"/>
        <v xml:space="preserve"> </v>
      </c>
      <c r="AL168" s="134" t="str">
        <f t="shared" si="35"/>
        <v/>
      </c>
      <c r="AM168" s="134" t="str">
        <f t="shared" si="36"/>
        <v xml:space="preserve"> </v>
      </c>
      <c r="AN168" s="134" t="str">
        <f t="shared" si="37"/>
        <v xml:space="preserve"> </v>
      </c>
      <c r="AO168" s="134" t="str">
        <f t="shared" si="38"/>
        <v xml:space="preserve"> </v>
      </c>
      <c r="AP168" s="137" t="s">
        <v>770</v>
      </c>
    </row>
    <row r="169" spans="1:42" s="134" customFormat="1" ht="26.1" customHeight="1" x14ac:dyDescent="0.2">
      <c r="A169" s="258">
        <v>170</v>
      </c>
      <c r="B169" s="284" t="s">
        <v>567</v>
      </c>
      <c r="C169" s="134" t="s">
        <v>419</v>
      </c>
      <c r="D169" s="171" t="s">
        <v>82</v>
      </c>
      <c r="E169" s="283" t="s">
        <v>568</v>
      </c>
      <c r="F169" s="107">
        <v>1133</v>
      </c>
      <c r="G169" s="284" t="s">
        <v>567</v>
      </c>
      <c r="H169" s="284" t="s">
        <v>920</v>
      </c>
      <c r="I169" s="284" t="s">
        <v>920</v>
      </c>
      <c r="J169" s="284" t="s">
        <v>384</v>
      </c>
      <c r="K169" s="284" t="s">
        <v>921</v>
      </c>
      <c r="L169" s="284" t="s">
        <v>921</v>
      </c>
      <c r="M169" s="284" t="s">
        <v>922</v>
      </c>
      <c r="N169" s="103" t="s">
        <v>423</v>
      </c>
      <c r="O169" s="284"/>
      <c r="Q169" s="135"/>
      <c r="T169" s="135"/>
      <c r="U169" s="171" t="str">
        <f t="shared" si="25"/>
        <v>HBL-SUK-1133</v>
      </c>
      <c r="V169" s="133" t="s">
        <v>90</v>
      </c>
      <c r="W169" s="107">
        <v>1133</v>
      </c>
      <c r="X169" s="171" t="str">
        <f t="shared" si="26"/>
        <v>HBL-SUK-1133-Feb17-1-1</v>
      </c>
      <c r="Y169" s="136" t="s">
        <v>919</v>
      </c>
      <c r="Z169" s="134" t="str">
        <f t="shared" si="27"/>
        <v xml:space="preserve"> </v>
      </c>
      <c r="AA169" s="134" t="str">
        <f t="shared" si="28"/>
        <v xml:space="preserve"> </v>
      </c>
      <c r="AB169" s="134" t="str">
        <f t="shared" si="29"/>
        <v>Yes</v>
      </c>
      <c r="AC169" s="134" t="e">
        <f>VLOOKUP(F169,'Wired Branches'!B:E,4,FALSE)</f>
        <v>#N/A</v>
      </c>
      <c r="AD169" s="134" t="str">
        <f t="shared" si="30"/>
        <v xml:space="preserve"> </v>
      </c>
      <c r="AE169" s="150" t="e">
        <f>VLOOKUP(W169,'Wired Branches'!B:F,5,FALSE)</f>
        <v>#N/A</v>
      </c>
      <c r="AF169" s="112" t="str">
        <f>_xlfn.IFNA(VLOOKUP(F169,'Compiled report'!C:F,4,FALSE),"")</f>
        <v/>
      </c>
      <c r="AG169" s="134" t="str">
        <f t="shared" si="31"/>
        <v xml:space="preserve"> </v>
      </c>
      <c r="AH169" s="134" t="str">
        <f t="shared" si="32"/>
        <v xml:space="preserve"> </v>
      </c>
      <c r="AI169" s="134" t="str">
        <f t="shared" si="33"/>
        <v xml:space="preserve"> </v>
      </c>
      <c r="AJ169" s="234" t="str">
        <f>_xlfn.IFNA(VLOOKUP(F169,'Compiled report'!C:D,2,FALSE),"")</f>
        <v/>
      </c>
      <c r="AK169" s="134" t="str">
        <f t="shared" si="34"/>
        <v xml:space="preserve"> </v>
      </c>
      <c r="AL169" s="134" t="str">
        <f t="shared" si="35"/>
        <v/>
      </c>
      <c r="AM169" s="134" t="str">
        <f t="shared" si="36"/>
        <v xml:space="preserve"> </v>
      </c>
      <c r="AN169" s="134" t="str">
        <f t="shared" si="37"/>
        <v xml:space="preserve"> </v>
      </c>
      <c r="AO169" s="134" t="str">
        <f t="shared" si="38"/>
        <v xml:space="preserve"> </v>
      </c>
      <c r="AP169" s="137" t="s">
        <v>770</v>
      </c>
    </row>
    <row r="170" spans="1:42" s="134" customFormat="1" ht="26.1" customHeight="1" x14ac:dyDescent="0.2">
      <c r="A170" s="258">
        <v>171</v>
      </c>
      <c r="B170" s="284" t="s">
        <v>567</v>
      </c>
      <c r="C170" s="134" t="s">
        <v>419</v>
      </c>
      <c r="D170" s="171" t="s">
        <v>82</v>
      </c>
      <c r="E170" s="283" t="s">
        <v>568</v>
      </c>
      <c r="F170" s="107">
        <v>1208</v>
      </c>
      <c r="G170" s="284" t="s">
        <v>567</v>
      </c>
      <c r="H170" s="284" t="s">
        <v>923</v>
      </c>
      <c r="I170" s="284" t="s">
        <v>924</v>
      </c>
      <c r="J170" s="284" t="s">
        <v>384</v>
      </c>
      <c r="K170" s="284" t="s">
        <v>925</v>
      </c>
      <c r="L170" s="284" t="s">
        <v>925</v>
      </c>
      <c r="M170" s="284" t="s">
        <v>926</v>
      </c>
      <c r="N170" s="103" t="s">
        <v>423</v>
      </c>
      <c r="O170" s="284"/>
      <c r="Q170" s="135"/>
      <c r="T170" s="135"/>
      <c r="U170" s="171" t="str">
        <f t="shared" si="25"/>
        <v>HBL-SUK-1208</v>
      </c>
      <c r="V170" s="133" t="s">
        <v>90</v>
      </c>
      <c r="W170" s="107">
        <v>1208</v>
      </c>
      <c r="X170" s="171" t="str">
        <f t="shared" si="26"/>
        <v>HBL-SUK-1208-Feb17-1-1</v>
      </c>
      <c r="Y170" s="136" t="s">
        <v>919</v>
      </c>
      <c r="Z170" s="134" t="str">
        <f t="shared" si="27"/>
        <v xml:space="preserve"> </v>
      </c>
      <c r="AA170" s="134" t="str">
        <f t="shared" si="28"/>
        <v xml:space="preserve"> </v>
      </c>
      <c r="AB170" s="134" t="str">
        <f t="shared" si="29"/>
        <v>Yes</v>
      </c>
      <c r="AC170" s="134" t="e">
        <f>VLOOKUP(F170,'Wired Branches'!B:E,4,FALSE)</f>
        <v>#N/A</v>
      </c>
      <c r="AD170" s="134" t="str">
        <f t="shared" si="30"/>
        <v xml:space="preserve"> </v>
      </c>
      <c r="AE170" s="150" t="e">
        <f>VLOOKUP(W170,'Wired Branches'!B:F,5,FALSE)</f>
        <v>#N/A</v>
      </c>
      <c r="AF170" s="112" t="str">
        <f>_xlfn.IFNA(VLOOKUP(F170,'Compiled report'!C:F,4,FALSE),"")</f>
        <v/>
      </c>
      <c r="AG170" s="134" t="str">
        <f t="shared" si="31"/>
        <v xml:space="preserve"> </v>
      </c>
      <c r="AH170" s="134" t="str">
        <f t="shared" si="32"/>
        <v xml:space="preserve"> </v>
      </c>
      <c r="AI170" s="134" t="str">
        <f t="shared" si="33"/>
        <v xml:space="preserve"> </v>
      </c>
      <c r="AJ170" s="234" t="str">
        <f>_xlfn.IFNA(VLOOKUP(F170,'Compiled report'!C:D,2,FALSE),"")</f>
        <v/>
      </c>
      <c r="AK170" s="134" t="str">
        <f t="shared" si="34"/>
        <v xml:space="preserve"> </v>
      </c>
      <c r="AL170" s="134" t="str">
        <f t="shared" si="35"/>
        <v/>
      </c>
      <c r="AM170" s="134" t="str">
        <f t="shared" si="36"/>
        <v xml:space="preserve"> </v>
      </c>
      <c r="AN170" s="134" t="str">
        <f t="shared" si="37"/>
        <v xml:space="preserve"> </v>
      </c>
      <c r="AO170" s="134" t="str">
        <f t="shared" si="38"/>
        <v xml:space="preserve"> </v>
      </c>
      <c r="AP170" s="137" t="s">
        <v>770</v>
      </c>
    </row>
    <row r="171" spans="1:42" s="134" customFormat="1" ht="26.1" customHeight="1" x14ac:dyDescent="0.2">
      <c r="A171" s="258">
        <v>172</v>
      </c>
      <c r="B171" s="284" t="s">
        <v>567</v>
      </c>
      <c r="C171" s="134" t="s">
        <v>419</v>
      </c>
      <c r="D171" s="171" t="s">
        <v>82</v>
      </c>
      <c r="E171" s="283" t="s">
        <v>568</v>
      </c>
      <c r="F171" s="107">
        <v>1262</v>
      </c>
      <c r="G171" s="284" t="s">
        <v>567</v>
      </c>
      <c r="H171" s="284" t="s">
        <v>927</v>
      </c>
      <c r="I171" s="284" t="s">
        <v>928</v>
      </c>
      <c r="J171" s="284" t="s">
        <v>384</v>
      </c>
      <c r="K171" s="284" t="s">
        <v>927</v>
      </c>
      <c r="L171" s="284" t="s">
        <v>927</v>
      </c>
      <c r="M171" s="284" t="s">
        <v>922</v>
      </c>
      <c r="N171" s="103" t="s">
        <v>423</v>
      </c>
      <c r="O171" s="284"/>
      <c r="Q171" s="135"/>
      <c r="T171" s="135"/>
      <c r="U171" s="171" t="str">
        <f t="shared" si="25"/>
        <v>HBL-SUK-1262</v>
      </c>
      <c r="V171" s="133" t="s">
        <v>90</v>
      </c>
      <c r="W171" s="107">
        <v>1262</v>
      </c>
      <c r="X171" s="171" t="str">
        <f t="shared" si="26"/>
        <v>HBL-SUK-1262-Feb17-1-1</v>
      </c>
      <c r="Y171" s="136" t="s">
        <v>919</v>
      </c>
      <c r="Z171" s="134" t="str">
        <f t="shared" si="27"/>
        <v xml:space="preserve"> </v>
      </c>
      <c r="AA171" s="134" t="str">
        <f t="shared" si="28"/>
        <v xml:space="preserve"> </v>
      </c>
      <c r="AB171" s="134" t="str">
        <f t="shared" si="29"/>
        <v>Yes</v>
      </c>
      <c r="AC171" s="134" t="e">
        <f>VLOOKUP(F171,'Wired Branches'!B:E,4,FALSE)</f>
        <v>#N/A</v>
      </c>
      <c r="AD171" s="134" t="str">
        <f t="shared" si="30"/>
        <v xml:space="preserve"> </v>
      </c>
      <c r="AE171" s="150" t="e">
        <f>VLOOKUP(W171,'Wired Branches'!B:F,5,FALSE)</f>
        <v>#N/A</v>
      </c>
      <c r="AF171" s="112" t="str">
        <f>_xlfn.IFNA(VLOOKUP(F171,'Compiled report'!C:F,4,FALSE),"")</f>
        <v/>
      </c>
      <c r="AG171" s="134" t="str">
        <f t="shared" si="31"/>
        <v xml:space="preserve"> </v>
      </c>
      <c r="AH171" s="134" t="str">
        <f t="shared" si="32"/>
        <v xml:space="preserve"> </v>
      </c>
      <c r="AI171" s="134" t="str">
        <f t="shared" si="33"/>
        <v xml:space="preserve"> </v>
      </c>
      <c r="AJ171" s="234" t="str">
        <f>_xlfn.IFNA(VLOOKUP(F171,'Compiled report'!C:D,2,FALSE),"")</f>
        <v/>
      </c>
      <c r="AK171" s="134" t="str">
        <f t="shared" si="34"/>
        <v xml:space="preserve"> </v>
      </c>
      <c r="AL171" s="134" t="str">
        <f t="shared" si="35"/>
        <v/>
      </c>
      <c r="AM171" s="134" t="str">
        <f t="shared" si="36"/>
        <v xml:space="preserve"> </v>
      </c>
      <c r="AN171" s="134" t="str">
        <f t="shared" si="37"/>
        <v xml:space="preserve"> </v>
      </c>
      <c r="AO171" s="134" t="str">
        <f t="shared" si="38"/>
        <v xml:space="preserve"> </v>
      </c>
      <c r="AP171" s="137" t="s">
        <v>770</v>
      </c>
    </row>
    <row r="172" spans="1:42" s="134" customFormat="1" ht="26.1" customHeight="1" x14ac:dyDescent="0.2">
      <c r="A172" s="258">
        <v>173</v>
      </c>
      <c r="B172" s="284" t="s">
        <v>567</v>
      </c>
      <c r="C172" s="134" t="s">
        <v>419</v>
      </c>
      <c r="D172" s="171" t="s">
        <v>82</v>
      </c>
      <c r="E172" s="283" t="s">
        <v>568</v>
      </c>
      <c r="F172" s="107">
        <v>1304</v>
      </c>
      <c r="G172" s="284" t="s">
        <v>567</v>
      </c>
      <c r="H172" s="284" t="s">
        <v>929</v>
      </c>
      <c r="I172" s="284" t="s">
        <v>930</v>
      </c>
      <c r="J172" s="284" t="s">
        <v>384</v>
      </c>
      <c r="K172" s="284" t="s">
        <v>929</v>
      </c>
      <c r="L172" s="284" t="s">
        <v>929</v>
      </c>
      <c r="M172" s="284" t="s">
        <v>926</v>
      </c>
      <c r="N172" s="103" t="s">
        <v>423</v>
      </c>
      <c r="O172" s="284"/>
      <c r="Q172" s="135"/>
      <c r="T172" s="135"/>
      <c r="U172" s="171" t="str">
        <f t="shared" si="25"/>
        <v>HBL-SUK-1304</v>
      </c>
      <c r="V172" s="133" t="s">
        <v>90</v>
      </c>
      <c r="W172" s="107">
        <v>1304</v>
      </c>
      <c r="X172" s="171" t="str">
        <f t="shared" si="26"/>
        <v>HBL-SUK-1304-Feb17-1-1</v>
      </c>
      <c r="Y172" s="136" t="s">
        <v>919</v>
      </c>
      <c r="Z172" s="134" t="str">
        <f t="shared" si="27"/>
        <v xml:space="preserve"> </v>
      </c>
      <c r="AA172" s="134" t="str">
        <f t="shared" si="28"/>
        <v xml:space="preserve"> </v>
      </c>
      <c r="AB172" s="134" t="str">
        <f t="shared" si="29"/>
        <v>Yes</v>
      </c>
      <c r="AC172" s="134" t="e">
        <f>VLOOKUP(F172,'Wired Branches'!B:E,4,FALSE)</f>
        <v>#N/A</v>
      </c>
      <c r="AD172" s="134" t="str">
        <f t="shared" si="30"/>
        <v xml:space="preserve"> </v>
      </c>
      <c r="AE172" s="150" t="e">
        <f>VLOOKUP(W172,'Wired Branches'!B:F,5,FALSE)</f>
        <v>#N/A</v>
      </c>
      <c r="AF172" s="112" t="str">
        <f>_xlfn.IFNA(VLOOKUP(F172,'Compiled report'!C:F,4,FALSE),"")</f>
        <v/>
      </c>
      <c r="AG172" s="134" t="str">
        <f t="shared" si="31"/>
        <v xml:space="preserve"> </v>
      </c>
      <c r="AH172" s="134" t="str">
        <f t="shared" si="32"/>
        <v xml:space="preserve"> </v>
      </c>
      <c r="AI172" s="134" t="str">
        <f t="shared" si="33"/>
        <v xml:space="preserve"> </v>
      </c>
      <c r="AJ172" s="234" t="str">
        <f>_xlfn.IFNA(VLOOKUP(F172,'Compiled report'!C:D,2,FALSE),"")</f>
        <v/>
      </c>
      <c r="AK172" s="134" t="str">
        <f t="shared" si="34"/>
        <v xml:space="preserve"> </v>
      </c>
      <c r="AL172" s="134" t="str">
        <f t="shared" si="35"/>
        <v/>
      </c>
      <c r="AM172" s="134" t="str">
        <f t="shared" si="36"/>
        <v xml:space="preserve"> </v>
      </c>
      <c r="AN172" s="134" t="str">
        <f t="shared" si="37"/>
        <v xml:space="preserve"> </v>
      </c>
      <c r="AO172" s="134" t="str">
        <f t="shared" si="38"/>
        <v xml:space="preserve"> </v>
      </c>
      <c r="AP172" s="137" t="s">
        <v>770</v>
      </c>
    </row>
    <row r="173" spans="1:42" s="134" customFormat="1" ht="26.1" customHeight="1" x14ac:dyDescent="0.2">
      <c r="A173" s="258">
        <v>174</v>
      </c>
      <c r="B173" s="284" t="s">
        <v>567</v>
      </c>
      <c r="C173" s="134" t="s">
        <v>419</v>
      </c>
      <c r="D173" s="171" t="s">
        <v>82</v>
      </c>
      <c r="E173" s="283" t="s">
        <v>568</v>
      </c>
      <c r="F173" s="107">
        <v>1388</v>
      </c>
      <c r="G173" s="284" t="s">
        <v>567</v>
      </c>
      <c r="H173" s="284" t="s">
        <v>931</v>
      </c>
      <c r="I173" s="284" t="s">
        <v>932</v>
      </c>
      <c r="J173" s="284" t="s">
        <v>384</v>
      </c>
      <c r="K173" s="284" t="s">
        <v>931</v>
      </c>
      <c r="L173" s="284" t="s">
        <v>931</v>
      </c>
      <c r="M173" s="284" t="s">
        <v>779</v>
      </c>
      <c r="N173" s="103" t="s">
        <v>423</v>
      </c>
      <c r="O173" s="284" t="s">
        <v>918</v>
      </c>
      <c r="Q173" s="135"/>
      <c r="T173" s="135"/>
      <c r="U173" s="171" t="str">
        <f t="shared" si="25"/>
        <v>HBL-SUK-1388</v>
      </c>
      <c r="V173" s="133" t="s">
        <v>90</v>
      </c>
      <c r="W173" s="107">
        <v>1388</v>
      </c>
      <c r="X173" s="171" t="str">
        <f t="shared" si="26"/>
        <v>HBL-SUK-1388-Feb17-1-1</v>
      </c>
      <c r="Y173" s="136" t="s">
        <v>919</v>
      </c>
      <c r="Z173" s="134" t="str">
        <f t="shared" si="27"/>
        <v>Yes</v>
      </c>
      <c r="AA173" s="134" t="str">
        <f t="shared" si="28"/>
        <v>Yes</v>
      </c>
      <c r="AB173" s="134" t="str">
        <f t="shared" si="29"/>
        <v>Yes</v>
      </c>
      <c r="AC173" s="134" t="e">
        <f>VLOOKUP(F173,'Wired Branches'!B:E,4,FALSE)</f>
        <v>#N/A</v>
      </c>
      <c r="AD173" s="134" t="str">
        <f t="shared" si="30"/>
        <v>255.255.255.0</v>
      </c>
      <c r="AE173" s="150" t="e">
        <f>VLOOKUP(W173,'Wired Branches'!B:F,5,FALSE)</f>
        <v>#N/A</v>
      </c>
      <c r="AF173" s="112">
        <f>_xlfn.IFNA(VLOOKUP(F173,'Compiled report'!C:F,4,FALSE),"")</f>
        <v>0</v>
      </c>
      <c r="AG173" s="134" t="str">
        <f t="shared" si="31"/>
        <v>10.200.57.196</v>
      </c>
      <c r="AH173" s="134" t="str">
        <f t="shared" si="32"/>
        <v>Yes</v>
      </c>
      <c r="AI173" s="134" t="str">
        <f t="shared" si="33"/>
        <v>Yes</v>
      </c>
      <c r="AJ173" s="234">
        <f>_xlfn.IFNA(VLOOKUP(F173,'Compiled report'!C:D,2,FALSE),"")</f>
        <v>42794</v>
      </c>
      <c r="AK173" s="134" t="str">
        <f t="shared" si="34"/>
        <v>Yes</v>
      </c>
      <c r="AL173" s="134" t="str">
        <f t="shared" si="35"/>
        <v/>
      </c>
      <c r="AM173" s="134" t="str">
        <f t="shared" si="36"/>
        <v>Yes</v>
      </c>
      <c r="AN173" s="134" t="str">
        <f t="shared" si="37"/>
        <v>Yes</v>
      </c>
      <c r="AO173" s="134" t="str">
        <f t="shared" si="38"/>
        <v>Installation Completed</v>
      </c>
      <c r="AP173" s="137" t="s">
        <v>770</v>
      </c>
    </row>
    <row r="174" spans="1:42" s="134" customFormat="1" ht="26.1" customHeight="1" x14ac:dyDescent="0.2">
      <c r="A174" s="258">
        <v>175</v>
      </c>
      <c r="B174" s="284" t="s">
        <v>567</v>
      </c>
      <c r="C174" s="134" t="s">
        <v>419</v>
      </c>
      <c r="D174" s="171" t="s">
        <v>82</v>
      </c>
      <c r="E174" s="283" t="s">
        <v>568</v>
      </c>
      <c r="F174" s="107">
        <v>1393</v>
      </c>
      <c r="G174" s="284" t="s">
        <v>567</v>
      </c>
      <c r="H174" s="284" t="s">
        <v>933</v>
      </c>
      <c r="I174" s="284" t="s">
        <v>933</v>
      </c>
      <c r="J174" s="284" t="s">
        <v>384</v>
      </c>
      <c r="K174" s="284" t="s">
        <v>933</v>
      </c>
      <c r="L174" s="284" t="s">
        <v>933</v>
      </c>
      <c r="M174" s="284" t="s">
        <v>567</v>
      </c>
      <c r="N174" s="103" t="s">
        <v>423</v>
      </c>
      <c r="O174" s="284"/>
      <c r="Q174" s="135"/>
      <c r="T174" s="135"/>
      <c r="U174" s="171" t="str">
        <f t="shared" si="25"/>
        <v>HBL-SUK-1393</v>
      </c>
      <c r="V174" s="133" t="s">
        <v>90</v>
      </c>
      <c r="W174" s="107">
        <v>1393</v>
      </c>
      <c r="X174" s="171" t="str">
        <f t="shared" si="26"/>
        <v>HBL-SUK-1393-Feb17-1-1</v>
      </c>
      <c r="Y174" s="136" t="s">
        <v>919</v>
      </c>
      <c r="Z174" s="134" t="str">
        <f t="shared" si="27"/>
        <v xml:space="preserve"> </v>
      </c>
      <c r="AA174" s="134" t="str">
        <f t="shared" si="28"/>
        <v xml:space="preserve"> </v>
      </c>
      <c r="AB174" s="134" t="str">
        <f t="shared" si="29"/>
        <v>Yes</v>
      </c>
      <c r="AC174" s="134" t="e">
        <f>VLOOKUP(F174,'Wired Branches'!B:E,4,FALSE)</f>
        <v>#N/A</v>
      </c>
      <c r="AD174" s="134" t="str">
        <f t="shared" si="30"/>
        <v xml:space="preserve"> </v>
      </c>
      <c r="AE174" s="150" t="e">
        <f>VLOOKUP(W174,'Wired Branches'!B:F,5,FALSE)</f>
        <v>#N/A</v>
      </c>
      <c r="AF174" s="112" t="str">
        <f>_xlfn.IFNA(VLOOKUP(F174,'Compiled report'!C:F,4,FALSE),"")</f>
        <v/>
      </c>
      <c r="AG174" s="134" t="str">
        <f t="shared" si="31"/>
        <v xml:space="preserve"> </v>
      </c>
      <c r="AH174" s="134" t="str">
        <f t="shared" si="32"/>
        <v xml:space="preserve"> </v>
      </c>
      <c r="AI174" s="134" t="str">
        <f t="shared" si="33"/>
        <v xml:space="preserve"> </v>
      </c>
      <c r="AJ174" s="234" t="str">
        <f>_xlfn.IFNA(VLOOKUP(F174,'Compiled report'!C:D,2,FALSE),"")</f>
        <v/>
      </c>
      <c r="AK174" s="134" t="str">
        <f t="shared" si="34"/>
        <v xml:space="preserve"> </v>
      </c>
      <c r="AL174" s="134" t="str">
        <f t="shared" si="35"/>
        <v/>
      </c>
      <c r="AM174" s="134" t="str">
        <f t="shared" si="36"/>
        <v xml:space="preserve"> </v>
      </c>
      <c r="AN174" s="134" t="str">
        <f t="shared" si="37"/>
        <v xml:space="preserve"> </v>
      </c>
      <c r="AO174" s="134" t="str">
        <f t="shared" si="38"/>
        <v xml:space="preserve"> </v>
      </c>
      <c r="AP174" s="137" t="s">
        <v>770</v>
      </c>
    </row>
    <row r="175" spans="1:42" s="134" customFormat="1" ht="26.1" customHeight="1" x14ac:dyDescent="0.2">
      <c r="A175" s="258">
        <v>176</v>
      </c>
      <c r="B175" s="284" t="s">
        <v>567</v>
      </c>
      <c r="C175" s="134" t="s">
        <v>419</v>
      </c>
      <c r="D175" s="171" t="s">
        <v>82</v>
      </c>
      <c r="E175" s="283" t="s">
        <v>568</v>
      </c>
      <c r="F175" s="107">
        <v>1404</v>
      </c>
      <c r="G175" s="284" t="s">
        <v>567</v>
      </c>
      <c r="H175" s="284" t="s">
        <v>934</v>
      </c>
      <c r="I175" s="284" t="s">
        <v>934</v>
      </c>
      <c r="J175" s="284" t="s">
        <v>384</v>
      </c>
      <c r="K175" s="284" t="s">
        <v>934</v>
      </c>
      <c r="L175" s="284" t="s">
        <v>934</v>
      </c>
      <c r="M175" s="284" t="s">
        <v>577</v>
      </c>
      <c r="N175" s="103" t="s">
        <v>423</v>
      </c>
      <c r="O175" s="284"/>
      <c r="Q175" s="135"/>
      <c r="T175" s="135"/>
      <c r="U175" s="171" t="str">
        <f t="shared" si="25"/>
        <v>HBL-SUK-1404</v>
      </c>
      <c r="V175" s="133" t="s">
        <v>90</v>
      </c>
      <c r="W175" s="107">
        <v>1404</v>
      </c>
      <c r="X175" s="171" t="str">
        <f t="shared" si="26"/>
        <v>HBL-SUK-1404-Feb17-1-1</v>
      </c>
      <c r="Y175" s="136" t="s">
        <v>919</v>
      </c>
      <c r="Z175" s="134" t="str">
        <f t="shared" si="27"/>
        <v xml:space="preserve"> </v>
      </c>
      <c r="AA175" s="134" t="str">
        <f t="shared" si="28"/>
        <v xml:space="preserve"> </v>
      </c>
      <c r="AB175" s="134" t="str">
        <f t="shared" si="29"/>
        <v>Yes</v>
      </c>
      <c r="AC175" s="134" t="e">
        <f>VLOOKUP(F175,'Wired Branches'!B:E,4,FALSE)</f>
        <v>#N/A</v>
      </c>
      <c r="AD175" s="134" t="str">
        <f t="shared" si="30"/>
        <v xml:space="preserve"> </v>
      </c>
      <c r="AE175" s="150" t="e">
        <f>VLOOKUP(W175,'Wired Branches'!B:F,5,FALSE)</f>
        <v>#N/A</v>
      </c>
      <c r="AF175" s="112" t="str">
        <f>_xlfn.IFNA(VLOOKUP(F175,'Compiled report'!C:F,4,FALSE),"")</f>
        <v/>
      </c>
      <c r="AG175" s="134" t="str">
        <f t="shared" si="31"/>
        <v xml:space="preserve"> </v>
      </c>
      <c r="AH175" s="134" t="str">
        <f t="shared" si="32"/>
        <v xml:space="preserve"> </v>
      </c>
      <c r="AI175" s="134" t="str">
        <f t="shared" si="33"/>
        <v xml:space="preserve"> </v>
      </c>
      <c r="AJ175" s="234" t="str">
        <f>_xlfn.IFNA(VLOOKUP(F175,'Compiled report'!C:D,2,FALSE),"")</f>
        <v/>
      </c>
      <c r="AK175" s="134" t="str">
        <f t="shared" si="34"/>
        <v xml:space="preserve"> </v>
      </c>
      <c r="AL175" s="134" t="str">
        <f t="shared" si="35"/>
        <v/>
      </c>
      <c r="AM175" s="134" t="str">
        <f t="shared" si="36"/>
        <v xml:space="preserve"> </v>
      </c>
      <c r="AN175" s="134" t="str">
        <f t="shared" si="37"/>
        <v xml:space="preserve"> </v>
      </c>
      <c r="AO175" s="134" t="str">
        <f t="shared" si="38"/>
        <v xml:space="preserve"> </v>
      </c>
      <c r="AP175" s="137" t="s">
        <v>770</v>
      </c>
    </row>
    <row r="176" spans="1:42" s="134" customFormat="1" ht="26.1" customHeight="1" x14ac:dyDescent="0.2">
      <c r="A176" s="258">
        <v>177</v>
      </c>
      <c r="B176" s="284" t="s">
        <v>567</v>
      </c>
      <c r="C176" s="134" t="s">
        <v>419</v>
      </c>
      <c r="D176" s="171" t="s">
        <v>82</v>
      </c>
      <c r="E176" s="283" t="s">
        <v>568</v>
      </c>
      <c r="F176" s="107">
        <v>1415</v>
      </c>
      <c r="G176" s="284" t="s">
        <v>567</v>
      </c>
      <c r="H176" s="284" t="s">
        <v>935</v>
      </c>
      <c r="I176" s="284" t="s">
        <v>936</v>
      </c>
      <c r="J176" s="284" t="s">
        <v>384</v>
      </c>
      <c r="K176" s="284" t="s">
        <v>935</v>
      </c>
      <c r="L176" s="284" t="s">
        <v>935</v>
      </c>
      <c r="M176" s="284" t="s">
        <v>937</v>
      </c>
      <c r="N176" s="103" t="s">
        <v>423</v>
      </c>
      <c r="O176" s="284"/>
      <c r="Q176" s="135"/>
      <c r="T176" s="135"/>
      <c r="U176" s="171" t="str">
        <f t="shared" si="25"/>
        <v>HBL-SUK-1415</v>
      </c>
      <c r="V176" s="133" t="s">
        <v>90</v>
      </c>
      <c r="W176" s="107">
        <v>1415</v>
      </c>
      <c r="X176" s="171" t="str">
        <f t="shared" si="26"/>
        <v>HBL-SUK-1415-Feb17-1-1</v>
      </c>
      <c r="Y176" s="136" t="s">
        <v>919</v>
      </c>
      <c r="Z176" s="134" t="str">
        <f t="shared" si="27"/>
        <v xml:space="preserve"> </v>
      </c>
      <c r="AA176" s="134" t="str">
        <f t="shared" si="28"/>
        <v xml:space="preserve"> </v>
      </c>
      <c r="AB176" s="134" t="str">
        <f t="shared" si="29"/>
        <v>Yes</v>
      </c>
      <c r="AC176" s="134" t="e">
        <f>VLOOKUP(F176,'Wired Branches'!B:E,4,FALSE)</f>
        <v>#N/A</v>
      </c>
      <c r="AD176" s="134" t="str">
        <f t="shared" si="30"/>
        <v xml:space="preserve"> </v>
      </c>
      <c r="AE176" s="150" t="e">
        <f>VLOOKUP(W176,'Wired Branches'!B:F,5,FALSE)</f>
        <v>#N/A</v>
      </c>
      <c r="AF176" s="112" t="str">
        <f>_xlfn.IFNA(VLOOKUP(F176,'Compiled report'!C:F,4,FALSE),"")</f>
        <v/>
      </c>
      <c r="AG176" s="134" t="str">
        <f t="shared" si="31"/>
        <v xml:space="preserve"> </v>
      </c>
      <c r="AH176" s="134" t="str">
        <f t="shared" si="32"/>
        <v xml:space="preserve"> </v>
      </c>
      <c r="AI176" s="134" t="str">
        <f t="shared" si="33"/>
        <v xml:space="preserve"> </v>
      </c>
      <c r="AJ176" s="234" t="str">
        <f>_xlfn.IFNA(VLOOKUP(F176,'Compiled report'!C:D,2,FALSE),"")</f>
        <v/>
      </c>
      <c r="AK176" s="134" t="str">
        <f t="shared" si="34"/>
        <v xml:space="preserve"> </v>
      </c>
      <c r="AL176" s="134" t="str">
        <f t="shared" si="35"/>
        <v/>
      </c>
      <c r="AM176" s="134" t="str">
        <f t="shared" si="36"/>
        <v xml:space="preserve"> </v>
      </c>
      <c r="AN176" s="134" t="str">
        <f t="shared" si="37"/>
        <v xml:space="preserve"> </v>
      </c>
      <c r="AO176" s="134" t="str">
        <f t="shared" si="38"/>
        <v xml:space="preserve"> </v>
      </c>
      <c r="AP176" s="137" t="s">
        <v>770</v>
      </c>
    </row>
    <row r="177" spans="1:42" s="134" customFormat="1" ht="26.1" customHeight="1" x14ac:dyDescent="0.2">
      <c r="A177" s="258">
        <v>178</v>
      </c>
      <c r="B177" s="284" t="s">
        <v>567</v>
      </c>
      <c r="C177" s="134" t="s">
        <v>419</v>
      </c>
      <c r="D177" s="171" t="s">
        <v>82</v>
      </c>
      <c r="E177" s="283" t="s">
        <v>568</v>
      </c>
      <c r="F177" s="107">
        <v>1484</v>
      </c>
      <c r="G177" s="284" t="s">
        <v>567</v>
      </c>
      <c r="H177" s="284" t="s">
        <v>938</v>
      </c>
      <c r="I177" s="284" t="s">
        <v>939</v>
      </c>
      <c r="J177" s="284" t="s">
        <v>384</v>
      </c>
      <c r="K177" s="284" t="s">
        <v>940</v>
      </c>
      <c r="L177" s="284" t="s">
        <v>940</v>
      </c>
      <c r="M177" s="284" t="s">
        <v>941</v>
      </c>
      <c r="N177" s="103" t="s">
        <v>423</v>
      </c>
      <c r="O177" s="284"/>
      <c r="Q177" s="135"/>
      <c r="T177" s="135"/>
      <c r="U177" s="171" t="str">
        <f t="shared" si="25"/>
        <v>HBL-SUK-1484</v>
      </c>
      <c r="V177" s="133" t="s">
        <v>90</v>
      </c>
      <c r="W177" s="107">
        <v>1484</v>
      </c>
      <c r="X177" s="171" t="str">
        <f t="shared" si="26"/>
        <v>HBL-SUK-1484-Feb17-1-1</v>
      </c>
      <c r="Y177" s="136" t="s">
        <v>919</v>
      </c>
      <c r="Z177" s="134" t="str">
        <f t="shared" si="27"/>
        <v xml:space="preserve"> </v>
      </c>
      <c r="AA177" s="134" t="str">
        <f t="shared" si="28"/>
        <v xml:space="preserve"> </v>
      </c>
      <c r="AB177" s="134" t="str">
        <f t="shared" si="29"/>
        <v>Yes</v>
      </c>
      <c r="AC177" s="134" t="e">
        <f>VLOOKUP(F177,'Wired Branches'!B:E,4,FALSE)</f>
        <v>#N/A</v>
      </c>
      <c r="AD177" s="134" t="str">
        <f t="shared" si="30"/>
        <v xml:space="preserve"> </v>
      </c>
      <c r="AE177" s="150" t="e">
        <f>VLOOKUP(W177,'Wired Branches'!B:F,5,FALSE)</f>
        <v>#N/A</v>
      </c>
      <c r="AF177" s="112" t="str">
        <f>_xlfn.IFNA(VLOOKUP(F177,'Compiled report'!C:F,4,FALSE),"")</f>
        <v/>
      </c>
      <c r="AG177" s="134" t="str">
        <f t="shared" si="31"/>
        <v xml:space="preserve"> </v>
      </c>
      <c r="AH177" s="134" t="str">
        <f t="shared" si="32"/>
        <v xml:space="preserve"> </v>
      </c>
      <c r="AI177" s="134" t="str">
        <f t="shared" si="33"/>
        <v xml:space="preserve"> </v>
      </c>
      <c r="AJ177" s="234" t="str">
        <f>_xlfn.IFNA(VLOOKUP(F177,'Compiled report'!C:D,2,FALSE),"")</f>
        <v/>
      </c>
      <c r="AK177" s="134" t="str">
        <f t="shared" si="34"/>
        <v xml:space="preserve"> </v>
      </c>
      <c r="AL177" s="134" t="str">
        <f t="shared" si="35"/>
        <v/>
      </c>
      <c r="AM177" s="134" t="str">
        <f t="shared" si="36"/>
        <v xml:space="preserve"> </v>
      </c>
      <c r="AN177" s="134" t="str">
        <f t="shared" si="37"/>
        <v xml:space="preserve"> </v>
      </c>
      <c r="AO177" s="134" t="str">
        <f t="shared" si="38"/>
        <v xml:space="preserve"> </v>
      </c>
      <c r="AP177" s="137" t="s">
        <v>770</v>
      </c>
    </row>
    <row r="178" spans="1:42" s="134" customFormat="1" ht="26.1" customHeight="1" x14ac:dyDescent="0.2">
      <c r="A178" s="258">
        <v>179</v>
      </c>
      <c r="B178" s="284" t="s">
        <v>567</v>
      </c>
      <c r="C178" s="134" t="s">
        <v>419</v>
      </c>
      <c r="D178" s="171" t="s">
        <v>82</v>
      </c>
      <c r="E178" s="283" t="s">
        <v>568</v>
      </c>
      <c r="F178" s="107">
        <v>1495</v>
      </c>
      <c r="G178" s="284" t="s">
        <v>567</v>
      </c>
      <c r="H178" s="284" t="s">
        <v>942</v>
      </c>
      <c r="I178" s="284" t="s">
        <v>943</v>
      </c>
      <c r="J178" s="284" t="s">
        <v>384</v>
      </c>
      <c r="K178" s="284" t="s">
        <v>567</v>
      </c>
      <c r="L178" s="284" t="s">
        <v>567</v>
      </c>
      <c r="M178" s="284" t="s">
        <v>567</v>
      </c>
      <c r="N178" s="103" t="s">
        <v>423</v>
      </c>
      <c r="O178" s="284">
        <v>65200</v>
      </c>
      <c r="Q178" s="135"/>
      <c r="T178" s="135"/>
      <c r="U178" s="171" t="str">
        <f t="shared" si="25"/>
        <v>HBL-SUK-1495</v>
      </c>
      <c r="V178" s="133" t="s">
        <v>90</v>
      </c>
      <c r="W178" s="107">
        <v>1495</v>
      </c>
      <c r="X178" s="171" t="str">
        <f t="shared" si="26"/>
        <v>HBL-SUK-1495-Feb17-1-1</v>
      </c>
      <c r="Y178" s="136" t="s">
        <v>919</v>
      </c>
      <c r="Z178" s="134" t="str">
        <f t="shared" si="27"/>
        <v xml:space="preserve"> </v>
      </c>
      <c r="AA178" s="134" t="str">
        <f t="shared" si="28"/>
        <v xml:space="preserve"> </v>
      </c>
      <c r="AB178" s="134" t="str">
        <f t="shared" si="29"/>
        <v>Yes</v>
      </c>
      <c r="AC178" s="134" t="e">
        <f>VLOOKUP(F178,'Wired Branches'!B:E,4,FALSE)</f>
        <v>#N/A</v>
      </c>
      <c r="AD178" s="134" t="str">
        <f t="shared" si="30"/>
        <v xml:space="preserve"> </v>
      </c>
      <c r="AE178" s="150" t="e">
        <f>VLOOKUP(W178,'Wired Branches'!B:F,5,FALSE)</f>
        <v>#N/A</v>
      </c>
      <c r="AF178" s="112" t="str">
        <f>_xlfn.IFNA(VLOOKUP(F178,'Compiled report'!C:F,4,FALSE),"")</f>
        <v/>
      </c>
      <c r="AG178" s="134" t="str">
        <f t="shared" si="31"/>
        <v xml:space="preserve"> </v>
      </c>
      <c r="AH178" s="134" t="str">
        <f t="shared" si="32"/>
        <v xml:space="preserve"> </v>
      </c>
      <c r="AI178" s="134" t="str">
        <f t="shared" si="33"/>
        <v xml:space="preserve"> </v>
      </c>
      <c r="AJ178" s="234" t="str">
        <f>_xlfn.IFNA(VLOOKUP(F178,'Compiled report'!C:D,2,FALSE),"")</f>
        <v/>
      </c>
      <c r="AK178" s="134" t="str">
        <f t="shared" si="34"/>
        <v xml:space="preserve"> </v>
      </c>
      <c r="AL178" s="134" t="str">
        <f t="shared" si="35"/>
        <v/>
      </c>
      <c r="AM178" s="134" t="str">
        <f t="shared" si="36"/>
        <v xml:space="preserve"> </v>
      </c>
      <c r="AN178" s="134" t="str">
        <f t="shared" si="37"/>
        <v xml:space="preserve"> </v>
      </c>
      <c r="AO178" s="134" t="str">
        <f t="shared" si="38"/>
        <v xml:space="preserve"> </v>
      </c>
      <c r="AP178" s="137" t="s">
        <v>770</v>
      </c>
    </row>
    <row r="179" spans="1:42" s="134" customFormat="1" ht="26.1" customHeight="1" x14ac:dyDescent="0.2">
      <c r="A179" s="258">
        <v>180</v>
      </c>
      <c r="B179" s="284" t="s">
        <v>567</v>
      </c>
      <c r="C179" s="134" t="s">
        <v>419</v>
      </c>
      <c r="D179" s="171" t="s">
        <v>82</v>
      </c>
      <c r="E179" s="283" t="s">
        <v>568</v>
      </c>
      <c r="F179" s="107">
        <v>1585</v>
      </c>
      <c r="G179" s="284" t="s">
        <v>567</v>
      </c>
      <c r="H179" s="284" t="s">
        <v>944</v>
      </c>
      <c r="I179" s="284" t="s">
        <v>945</v>
      </c>
      <c r="J179" s="284" t="s">
        <v>384</v>
      </c>
      <c r="K179" s="284" t="s">
        <v>946</v>
      </c>
      <c r="L179" s="284" t="s">
        <v>946</v>
      </c>
      <c r="M179" s="284" t="s">
        <v>947</v>
      </c>
      <c r="N179" s="103" t="s">
        <v>423</v>
      </c>
      <c r="O179" s="284"/>
      <c r="Q179" s="135"/>
      <c r="T179" s="135"/>
      <c r="U179" s="171" t="str">
        <f t="shared" si="25"/>
        <v>HBL-SUK-1585</v>
      </c>
      <c r="V179" s="133" t="s">
        <v>90</v>
      </c>
      <c r="W179" s="107">
        <v>1585</v>
      </c>
      <c r="X179" s="171" t="str">
        <f t="shared" si="26"/>
        <v>HBL-SUK-1585-Feb17-1-1</v>
      </c>
      <c r="Y179" s="136" t="s">
        <v>919</v>
      </c>
      <c r="Z179" s="134" t="str">
        <f t="shared" si="27"/>
        <v>Yes</v>
      </c>
      <c r="AA179" s="134" t="str">
        <f t="shared" si="28"/>
        <v>Yes</v>
      </c>
      <c r="AB179" s="134" t="str">
        <f t="shared" si="29"/>
        <v>Yes</v>
      </c>
      <c r="AC179" s="134" t="e">
        <f>VLOOKUP(F179,'Wired Branches'!B:E,4,FALSE)</f>
        <v>#N/A</v>
      </c>
      <c r="AD179" s="134" t="str">
        <f t="shared" si="30"/>
        <v>255.255.255.0</v>
      </c>
      <c r="AE179" s="150" t="e">
        <f>VLOOKUP(W179,'Wired Branches'!B:F,5,FALSE)</f>
        <v>#N/A</v>
      </c>
      <c r="AF179" s="112" t="str">
        <f>_xlfn.IFNA(VLOOKUP(F179,'Compiled report'!C:F,4,FALSE),"")</f>
        <v>26515e191</v>
      </c>
      <c r="AG179" s="134" t="str">
        <f t="shared" si="31"/>
        <v>10.200.57.196</v>
      </c>
      <c r="AH179" s="134" t="str">
        <f t="shared" si="32"/>
        <v>Yes</v>
      </c>
      <c r="AI179" s="134" t="str">
        <f t="shared" si="33"/>
        <v>Yes</v>
      </c>
      <c r="AJ179" s="234">
        <f>_xlfn.IFNA(VLOOKUP(F179,'Compiled report'!C:D,2,FALSE),"")</f>
        <v>42795</v>
      </c>
      <c r="AK179" s="134" t="str">
        <f t="shared" si="34"/>
        <v>Yes</v>
      </c>
      <c r="AL179" s="134" t="str">
        <f t="shared" si="35"/>
        <v>Yes</v>
      </c>
      <c r="AM179" s="134" t="str">
        <f t="shared" si="36"/>
        <v>Yes</v>
      </c>
      <c r="AN179" s="134" t="str">
        <f t="shared" si="37"/>
        <v>Yes</v>
      </c>
      <c r="AO179" s="134" t="str">
        <f t="shared" si="38"/>
        <v>Installation Completed</v>
      </c>
      <c r="AP179" s="137" t="s">
        <v>770</v>
      </c>
    </row>
    <row r="180" spans="1:42" s="134" customFormat="1" ht="26.1" customHeight="1" x14ac:dyDescent="0.2">
      <c r="A180" s="258">
        <v>181</v>
      </c>
      <c r="B180" s="284" t="s">
        <v>567</v>
      </c>
      <c r="C180" s="134" t="s">
        <v>419</v>
      </c>
      <c r="D180" s="171" t="s">
        <v>82</v>
      </c>
      <c r="E180" s="283" t="s">
        <v>568</v>
      </c>
      <c r="F180" s="107">
        <v>1587</v>
      </c>
      <c r="G180" s="284" t="s">
        <v>567</v>
      </c>
      <c r="H180" s="284" t="s">
        <v>948</v>
      </c>
      <c r="I180" s="284" t="s">
        <v>948</v>
      </c>
      <c r="J180" s="284" t="s">
        <v>384</v>
      </c>
      <c r="K180" s="284" t="s">
        <v>948</v>
      </c>
      <c r="L180" s="284" t="s">
        <v>948</v>
      </c>
      <c r="M180" s="284" t="s">
        <v>949</v>
      </c>
      <c r="N180" s="103" t="s">
        <v>541</v>
      </c>
      <c r="O180" s="284"/>
      <c r="Q180" s="135"/>
      <c r="T180" s="135"/>
      <c r="U180" s="171" t="str">
        <f t="shared" si="25"/>
        <v>HBL-SUK-1587</v>
      </c>
      <c r="V180" s="133" t="s">
        <v>90</v>
      </c>
      <c r="W180" s="107">
        <v>1587</v>
      </c>
      <c r="X180" s="171" t="str">
        <f t="shared" si="26"/>
        <v>HBL-SUK-1587-Feb17-1-1</v>
      </c>
      <c r="Y180" s="136" t="s">
        <v>919</v>
      </c>
      <c r="Z180" s="134" t="str">
        <f t="shared" si="27"/>
        <v xml:space="preserve"> </v>
      </c>
      <c r="AA180" s="134" t="str">
        <f t="shared" si="28"/>
        <v xml:space="preserve"> </v>
      </c>
      <c r="AB180" s="134" t="str">
        <f t="shared" si="29"/>
        <v>Yes</v>
      </c>
      <c r="AC180" s="134" t="e">
        <f>VLOOKUP(F180,'Wired Branches'!B:E,4,FALSE)</f>
        <v>#N/A</v>
      </c>
      <c r="AD180" s="134" t="str">
        <f t="shared" si="30"/>
        <v xml:space="preserve"> </v>
      </c>
      <c r="AE180" s="150" t="e">
        <f>VLOOKUP(W180,'Wired Branches'!B:F,5,FALSE)</f>
        <v>#N/A</v>
      </c>
      <c r="AF180" s="112" t="str">
        <f>_xlfn.IFNA(VLOOKUP(F180,'Compiled report'!C:F,4,FALSE),"")</f>
        <v/>
      </c>
      <c r="AG180" s="134" t="str">
        <f t="shared" si="31"/>
        <v xml:space="preserve"> </v>
      </c>
      <c r="AH180" s="134" t="str">
        <f t="shared" si="32"/>
        <v xml:space="preserve"> </v>
      </c>
      <c r="AI180" s="134" t="str">
        <f t="shared" si="33"/>
        <v xml:space="preserve"> </v>
      </c>
      <c r="AJ180" s="234" t="str">
        <f>_xlfn.IFNA(VLOOKUP(F180,'Compiled report'!C:D,2,FALSE),"")</f>
        <v/>
      </c>
      <c r="AK180" s="134" t="str">
        <f t="shared" si="34"/>
        <v xml:space="preserve"> </v>
      </c>
      <c r="AL180" s="134" t="str">
        <f t="shared" si="35"/>
        <v/>
      </c>
      <c r="AM180" s="134" t="str">
        <f t="shared" si="36"/>
        <v xml:space="preserve"> </v>
      </c>
      <c r="AN180" s="134" t="str">
        <f t="shared" si="37"/>
        <v xml:space="preserve"> </v>
      </c>
      <c r="AO180" s="134" t="str">
        <f t="shared" si="38"/>
        <v xml:space="preserve"> </v>
      </c>
      <c r="AP180" s="137" t="s">
        <v>770</v>
      </c>
    </row>
    <row r="181" spans="1:42" s="134" customFormat="1" ht="26.1" customHeight="1" x14ac:dyDescent="0.2">
      <c r="A181" s="258">
        <v>182</v>
      </c>
      <c r="B181" s="284" t="s">
        <v>567</v>
      </c>
      <c r="C181" s="134" t="s">
        <v>419</v>
      </c>
      <c r="D181" s="171" t="s">
        <v>82</v>
      </c>
      <c r="E181" s="283" t="s">
        <v>568</v>
      </c>
      <c r="F181" s="107">
        <v>1648</v>
      </c>
      <c r="G181" s="284" t="s">
        <v>567</v>
      </c>
      <c r="H181" s="284" t="s">
        <v>950</v>
      </c>
      <c r="I181" s="284" t="s">
        <v>951</v>
      </c>
      <c r="J181" s="284" t="s">
        <v>384</v>
      </c>
      <c r="K181" s="284" t="s">
        <v>950</v>
      </c>
      <c r="L181" s="284" t="s">
        <v>950</v>
      </c>
      <c r="M181" s="284" t="s">
        <v>935</v>
      </c>
      <c r="N181" s="103" t="s">
        <v>541</v>
      </c>
      <c r="O181" s="284"/>
      <c r="Q181" s="135"/>
      <c r="T181" s="135"/>
      <c r="U181" s="171" t="str">
        <f t="shared" si="25"/>
        <v>HBL-SUK-1648</v>
      </c>
      <c r="V181" s="133" t="s">
        <v>90</v>
      </c>
      <c r="W181" s="107">
        <v>1648</v>
      </c>
      <c r="X181" s="171" t="str">
        <f t="shared" si="26"/>
        <v>HBL-SUK-1648-Feb17-1-1</v>
      </c>
      <c r="Y181" s="136" t="s">
        <v>919</v>
      </c>
      <c r="Z181" s="134" t="str">
        <f t="shared" si="27"/>
        <v xml:space="preserve"> </v>
      </c>
      <c r="AA181" s="134" t="str">
        <f t="shared" si="28"/>
        <v xml:space="preserve"> </v>
      </c>
      <c r="AB181" s="134" t="str">
        <f t="shared" si="29"/>
        <v>Yes</v>
      </c>
      <c r="AC181" s="134" t="e">
        <f>VLOOKUP(F181,'Wired Branches'!B:E,4,FALSE)</f>
        <v>#N/A</v>
      </c>
      <c r="AD181" s="134" t="str">
        <f t="shared" si="30"/>
        <v xml:space="preserve"> </v>
      </c>
      <c r="AE181" s="150" t="e">
        <f>VLOOKUP(W181,'Wired Branches'!B:F,5,FALSE)</f>
        <v>#N/A</v>
      </c>
      <c r="AF181" s="112" t="str">
        <f>_xlfn.IFNA(VLOOKUP(F181,'Compiled report'!C:F,4,FALSE),"")</f>
        <v/>
      </c>
      <c r="AG181" s="134" t="str">
        <f t="shared" si="31"/>
        <v xml:space="preserve"> </v>
      </c>
      <c r="AH181" s="134" t="str">
        <f t="shared" si="32"/>
        <v xml:space="preserve"> </v>
      </c>
      <c r="AI181" s="134" t="str">
        <f t="shared" si="33"/>
        <v xml:space="preserve"> </v>
      </c>
      <c r="AJ181" s="234" t="str">
        <f>_xlfn.IFNA(VLOOKUP(F181,'Compiled report'!C:D,2,FALSE),"")</f>
        <v/>
      </c>
      <c r="AK181" s="134" t="str">
        <f t="shared" si="34"/>
        <v xml:space="preserve"> </v>
      </c>
      <c r="AL181" s="134" t="str">
        <f t="shared" si="35"/>
        <v/>
      </c>
      <c r="AM181" s="134" t="str">
        <f t="shared" si="36"/>
        <v xml:space="preserve"> </v>
      </c>
      <c r="AN181" s="134" t="str">
        <f t="shared" si="37"/>
        <v xml:space="preserve"> </v>
      </c>
      <c r="AO181" s="134" t="str">
        <f t="shared" si="38"/>
        <v xml:space="preserve"> </v>
      </c>
      <c r="AP181" s="137" t="s">
        <v>770</v>
      </c>
    </row>
    <row r="182" spans="1:42" s="134" customFormat="1" ht="26.1" customHeight="1" x14ac:dyDescent="0.2">
      <c r="A182" s="258">
        <v>183</v>
      </c>
      <c r="B182" s="284" t="s">
        <v>567</v>
      </c>
      <c r="C182" s="134" t="s">
        <v>419</v>
      </c>
      <c r="D182" s="171" t="s">
        <v>82</v>
      </c>
      <c r="E182" s="283" t="s">
        <v>568</v>
      </c>
      <c r="F182" s="107">
        <v>1931</v>
      </c>
      <c r="G182" s="284" t="s">
        <v>567</v>
      </c>
      <c r="H182" s="284" t="s">
        <v>952</v>
      </c>
      <c r="I182" s="284" t="s">
        <v>953</v>
      </c>
      <c r="J182" s="284" t="s">
        <v>384</v>
      </c>
      <c r="K182" s="284" t="s">
        <v>952</v>
      </c>
      <c r="L182" s="284" t="s">
        <v>952</v>
      </c>
      <c r="M182" s="284" t="s">
        <v>947</v>
      </c>
      <c r="N182" s="103" t="s">
        <v>423</v>
      </c>
      <c r="O182" s="284"/>
      <c r="Q182" s="135"/>
      <c r="T182" s="135"/>
      <c r="U182" s="171" t="str">
        <f t="shared" si="25"/>
        <v>HBL-SUK-1931</v>
      </c>
      <c r="V182" s="133" t="s">
        <v>90</v>
      </c>
      <c r="W182" s="107">
        <v>1931</v>
      </c>
      <c r="X182" s="171" t="str">
        <f t="shared" si="26"/>
        <v>HBL-SUK-1931-Feb17-1-1</v>
      </c>
      <c r="Y182" s="136" t="s">
        <v>919</v>
      </c>
      <c r="Z182" s="134" t="str">
        <f t="shared" si="27"/>
        <v>Yes</v>
      </c>
      <c r="AA182" s="134" t="str">
        <f t="shared" si="28"/>
        <v>Yes</v>
      </c>
      <c r="AB182" s="134" t="str">
        <f t="shared" si="29"/>
        <v>Yes</v>
      </c>
      <c r="AC182" s="134" t="e">
        <f>VLOOKUP(F182,'Wired Branches'!B:E,4,FALSE)</f>
        <v>#N/A</v>
      </c>
      <c r="AD182" s="134" t="str">
        <f t="shared" si="30"/>
        <v>255.255.255.0</v>
      </c>
      <c r="AE182" s="150" t="e">
        <f>VLOOKUP(W182,'Wired Branches'!B:F,5,FALSE)</f>
        <v>#N/A</v>
      </c>
      <c r="AF182" s="112" t="str">
        <f>_xlfn.IFNA(VLOOKUP(F182,'Compiled report'!C:F,4,FALSE),"")</f>
        <v>26515e192</v>
      </c>
      <c r="AG182" s="134" t="str">
        <f t="shared" si="31"/>
        <v>10.200.57.196</v>
      </c>
      <c r="AH182" s="134" t="str">
        <f t="shared" si="32"/>
        <v>Yes</v>
      </c>
      <c r="AI182" s="134" t="str">
        <f t="shared" si="33"/>
        <v>Yes</v>
      </c>
      <c r="AJ182" s="234">
        <f>_xlfn.IFNA(VLOOKUP(F182,'Compiled report'!C:D,2,FALSE),"")</f>
        <v>42795</v>
      </c>
      <c r="AK182" s="134" t="str">
        <f t="shared" si="34"/>
        <v>Yes</v>
      </c>
      <c r="AL182" s="134" t="str">
        <f t="shared" si="35"/>
        <v>Yes</v>
      </c>
      <c r="AM182" s="134" t="str">
        <f t="shared" si="36"/>
        <v>Yes</v>
      </c>
      <c r="AN182" s="134" t="str">
        <f t="shared" si="37"/>
        <v>Yes</v>
      </c>
      <c r="AO182" s="134" t="str">
        <f t="shared" si="38"/>
        <v>Installation Completed</v>
      </c>
      <c r="AP182" s="137" t="s">
        <v>770</v>
      </c>
    </row>
    <row r="183" spans="1:42" s="134" customFormat="1" ht="26.1" customHeight="1" x14ac:dyDescent="0.2">
      <c r="A183" s="258">
        <v>184</v>
      </c>
      <c r="B183" s="284" t="s">
        <v>567</v>
      </c>
      <c r="C183" s="134" t="s">
        <v>419</v>
      </c>
      <c r="D183" s="171" t="s">
        <v>82</v>
      </c>
      <c r="E183" s="283" t="s">
        <v>568</v>
      </c>
      <c r="F183" s="107">
        <v>2377</v>
      </c>
      <c r="G183" s="284" t="s">
        <v>567</v>
      </c>
      <c r="H183" s="284" t="s">
        <v>954</v>
      </c>
      <c r="I183" s="284" t="s">
        <v>955</v>
      </c>
      <c r="J183" s="284" t="s">
        <v>384</v>
      </c>
      <c r="K183" s="284" t="s">
        <v>567</v>
      </c>
      <c r="L183" s="284" t="s">
        <v>567</v>
      </c>
      <c r="M183" s="284" t="s">
        <v>567</v>
      </c>
      <c r="N183" s="103" t="s">
        <v>423</v>
      </c>
      <c r="O183" s="284">
        <v>65200</v>
      </c>
      <c r="Q183" s="135"/>
      <c r="T183" s="135"/>
      <c r="U183" s="171" t="str">
        <f t="shared" si="25"/>
        <v>HBL-SUK-2377</v>
      </c>
      <c r="V183" s="133" t="s">
        <v>90</v>
      </c>
      <c r="W183" s="107">
        <v>2377</v>
      </c>
      <c r="X183" s="171" t="str">
        <f t="shared" si="26"/>
        <v>HBL-SUK-2377-Feb17-1-1</v>
      </c>
      <c r="Y183" s="136" t="s">
        <v>919</v>
      </c>
      <c r="Z183" s="134" t="str">
        <f t="shared" si="27"/>
        <v xml:space="preserve"> </v>
      </c>
      <c r="AA183" s="134" t="str">
        <f t="shared" si="28"/>
        <v xml:space="preserve"> </v>
      </c>
      <c r="AB183" s="134" t="str">
        <f t="shared" si="29"/>
        <v>Yes</v>
      </c>
      <c r="AC183" s="134" t="e">
        <f>VLOOKUP(F183,'Wired Branches'!B:E,4,FALSE)</f>
        <v>#N/A</v>
      </c>
      <c r="AD183" s="134" t="str">
        <f t="shared" si="30"/>
        <v xml:space="preserve"> </v>
      </c>
      <c r="AE183" s="150" t="e">
        <f>VLOOKUP(W183,'Wired Branches'!B:F,5,FALSE)</f>
        <v>#N/A</v>
      </c>
      <c r="AF183" s="112" t="str">
        <f>_xlfn.IFNA(VLOOKUP(F183,'Compiled report'!C:F,4,FALSE),"")</f>
        <v/>
      </c>
      <c r="AG183" s="134" t="str">
        <f t="shared" si="31"/>
        <v xml:space="preserve"> </v>
      </c>
      <c r="AH183" s="134" t="str">
        <f t="shared" si="32"/>
        <v xml:space="preserve"> </v>
      </c>
      <c r="AI183" s="134" t="str">
        <f t="shared" si="33"/>
        <v xml:space="preserve"> </v>
      </c>
      <c r="AJ183" s="234" t="str">
        <f>_xlfn.IFNA(VLOOKUP(F183,'Compiled report'!C:D,2,FALSE),"")</f>
        <v/>
      </c>
      <c r="AK183" s="134" t="str">
        <f t="shared" si="34"/>
        <v xml:space="preserve"> </v>
      </c>
      <c r="AL183" s="134" t="str">
        <f t="shared" si="35"/>
        <v/>
      </c>
      <c r="AM183" s="134" t="str">
        <f t="shared" si="36"/>
        <v xml:space="preserve"> </v>
      </c>
      <c r="AN183" s="134" t="str">
        <f t="shared" si="37"/>
        <v xml:space="preserve"> </v>
      </c>
      <c r="AO183" s="134" t="str">
        <f t="shared" si="38"/>
        <v xml:space="preserve"> </v>
      </c>
      <c r="AP183" s="137" t="s">
        <v>770</v>
      </c>
    </row>
    <row r="184" spans="1:42" s="134" customFormat="1" ht="26.1" customHeight="1" x14ac:dyDescent="0.2">
      <c r="A184" s="258">
        <v>185</v>
      </c>
      <c r="B184" s="284" t="s">
        <v>567</v>
      </c>
      <c r="C184" s="134" t="s">
        <v>419</v>
      </c>
      <c r="D184" s="171" t="s">
        <v>82</v>
      </c>
      <c r="E184" s="283" t="s">
        <v>568</v>
      </c>
      <c r="F184" s="107">
        <v>2472</v>
      </c>
      <c r="G184" s="284" t="s">
        <v>567</v>
      </c>
      <c r="H184" s="284" t="s">
        <v>956</v>
      </c>
      <c r="I184" s="284" t="s">
        <v>957</v>
      </c>
      <c r="J184" s="284" t="s">
        <v>384</v>
      </c>
      <c r="K184" s="284" t="s">
        <v>958</v>
      </c>
      <c r="L184" s="284" t="s">
        <v>958</v>
      </c>
      <c r="M184" s="284" t="s">
        <v>384</v>
      </c>
      <c r="N184" s="103" t="s">
        <v>384</v>
      </c>
      <c r="O184" s="284"/>
      <c r="Q184" s="135"/>
      <c r="T184" s="135"/>
      <c r="U184" s="171" t="str">
        <f t="shared" si="25"/>
        <v>HBL-SUK-2472</v>
      </c>
      <c r="V184" s="133" t="s">
        <v>90</v>
      </c>
      <c r="W184" s="107">
        <v>2472</v>
      </c>
      <c r="X184" s="171" t="str">
        <f t="shared" si="26"/>
        <v>HBL-SUK-2472-Feb17-1-1</v>
      </c>
      <c r="Y184" s="136" t="s">
        <v>919</v>
      </c>
      <c r="Z184" s="134" t="str">
        <f t="shared" si="27"/>
        <v xml:space="preserve"> </v>
      </c>
      <c r="AA184" s="134" t="str">
        <f t="shared" si="28"/>
        <v xml:space="preserve"> </v>
      </c>
      <c r="AB184" s="134" t="str">
        <f t="shared" si="29"/>
        <v>Yes</v>
      </c>
      <c r="AC184" s="134" t="e">
        <f>VLOOKUP(F184,'Wired Branches'!B:E,4,FALSE)</f>
        <v>#N/A</v>
      </c>
      <c r="AD184" s="134" t="str">
        <f t="shared" si="30"/>
        <v xml:space="preserve"> </v>
      </c>
      <c r="AE184" s="150" t="e">
        <f>VLOOKUP(W184,'Wired Branches'!B:F,5,FALSE)</f>
        <v>#N/A</v>
      </c>
      <c r="AF184" s="112" t="str">
        <f>_xlfn.IFNA(VLOOKUP(F184,'Compiled report'!C:F,4,FALSE),"")</f>
        <v/>
      </c>
      <c r="AG184" s="134" t="str">
        <f t="shared" si="31"/>
        <v xml:space="preserve"> </v>
      </c>
      <c r="AH184" s="134" t="str">
        <f t="shared" si="32"/>
        <v xml:space="preserve"> </v>
      </c>
      <c r="AI184" s="134" t="str">
        <f t="shared" si="33"/>
        <v xml:space="preserve"> </v>
      </c>
      <c r="AJ184" s="234" t="str">
        <f>_xlfn.IFNA(VLOOKUP(F184,'Compiled report'!C:D,2,FALSE),"")</f>
        <v/>
      </c>
      <c r="AK184" s="134" t="str">
        <f t="shared" si="34"/>
        <v xml:space="preserve"> </v>
      </c>
      <c r="AL184" s="134" t="str">
        <f t="shared" si="35"/>
        <v/>
      </c>
      <c r="AM184" s="134" t="str">
        <f t="shared" si="36"/>
        <v xml:space="preserve"> </v>
      </c>
      <c r="AN184" s="134" t="str">
        <f t="shared" si="37"/>
        <v xml:space="preserve"> </v>
      </c>
      <c r="AO184" s="134" t="str">
        <f t="shared" si="38"/>
        <v xml:space="preserve"> </v>
      </c>
      <c r="AP184" s="137" t="s">
        <v>770</v>
      </c>
    </row>
    <row r="185" spans="1:42" s="134" customFormat="1" ht="26.1" customHeight="1" x14ac:dyDescent="0.2">
      <c r="A185" s="258">
        <v>186</v>
      </c>
      <c r="B185" s="284" t="s">
        <v>567</v>
      </c>
      <c r="C185" s="134" t="s">
        <v>419</v>
      </c>
      <c r="D185" s="171" t="s">
        <v>82</v>
      </c>
      <c r="E185" s="283" t="s">
        <v>568</v>
      </c>
      <c r="F185" s="107">
        <v>5014</v>
      </c>
      <c r="G185" s="284" t="s">
        <v>567</v>
      </c>
      <c r="H185" s="284" t="s">
        <v>959</v>
      </c>
      <c r="I185" s="284" t="s">
        <v>960</v>
      </c>
      <c r="J185" s="284" t="s">
        <v>384</v>
      </c>
      <c r="K185" s="284" t="s">
        <v>567</v>
      </c>
      <c r="L185" s="284" t="s">
        <v>567</v>
      </c>
      <c r="M185" s="284" t="s">
        <v>567</v>
      </c>
      <c r="N185" s="103" t="s">
        <v>423</v>
      </c>
      <c r="O185" s="284">
        <v>65200</v>
      </c>
      <c r="Q185" s="135"/>
      <c r="T185" s="135"/>
      <c r="U185" s="171" t="str">
        <f t="shared" si="25"/>
        <v>HBL-SUK-5014</v>
      </c>
      <c r="V185" s="133" t="s">
        <v>90</v>
      </c>
      <c r="W185" s="107">
        <v>5014</v>
      </c>
      <c r="X185" s="171" t="str">
        <f t="shared" si="26"/>
        <v>HBL-SUK-5014-Feb17-1-1</v>
      </c>
      <c r="Y185" s="136" t="s">
        <v>919</v>
      </c>
      <c r="Z185" s="134" t="str">
        <f t="shared" si="27"/>
        <v xml:space="preserve"> </v>
      </c>
      <c r="AA185" s="134" t="str">
        <f t="shared" si="28"/>
        <v xml:space="preserve"> </v>
      </c>
      <c r="AB185" s="134" t="str">
        <f t="shared" si="29"/>
        <v>Yes</v>
      </c>
      <c r="AC185" s="134" t="e">
        <f>VLOOKUP(F185,'Wired Branches'!B:E,4,FALSE)</f>
        <v>#N/A</v>
      </c>
      <c r="AD185" s="134" t="str">
        <f t="shared" si="30"/>
        <v xml:space="preserve"> </v>
      </c>
      <c r="AE185" s="150" t="e">
        <f>VLOOKUP(W185,'Wired Branches'!B:F,5,FALSE)</f>
        <v>#N/A</v>
      </c>
      <c r="AF185" s="112" t="str">
        <f>_xlfn.IFNA(VLOOKUP(F185,'Compiled report'!C:F,4,FALSE),"")</f>
        <v/>
      </c>
      <c r="AG185" s="134" t="str">
        <f t="shared" si="31"/>
        <v xml:space="preserve"> </v>
      </c>
      <c r="AH185" s="134" t="str">
        <f t="shared" si="32"/>
        <v xml:space="preserve"> </v>
      </c>
      <c r="AI185" s="134" t="str">
        <f t="shared" si="33"/>
        <v xml:space="preserve"> </v>
      </c>
      <c r="AJ185" s="234" t="str">
        <f>_xlfn.IFNA(VLOOKUP(F185,'Compiled report'!C:D,2,FALSE),"")</f>
        <v/>
      </c>
      <c r="AK185" s="134" t="str">
        <f t="shared" si="34"/>
        <v xml:space="preserve"> </v>
      </c>
      <c r="AL185" s="134" t="str">
        <f t="shared" si="35"/>
        <v/>
      </c>
      <c r="AM185" s="134" t="str">
        <f t="shared" si="36"/>
        <v xml:space="preserve"> </v>
      </c>
      <c r="AN185" s="134" t="str">
        <f t="shared" si="37"/>
        <v xml:space="preserve"> </v>
      </c>
      <c r="AO185" s="134" t="str">
        <f t="shared" si="38"/>
        <v xml:space="preserve"> </v>
      </c>
      <c r="AP185" s="137" t="s">
        <v>770</v>
      </c>
    </row>
    <row r="186" spans="1:42" s="134" customFormat="1" ht="26.1" customHeight="1" x14ac:dyDescent="0.2">
      <c r="A186" s="258">
        <v>187</v>
      </c>
      <c r="B186" s="284" t="s">
        <v>567</v>
      </c>
      <c r="C186" s="134" t="s">
        <v>419</v>
      </c>
      <c r="D186" s="171" t="s">
        <v>82</v>
      </c>
      <c r="E186" s="283" t="s">
        <v>568</v>
      </c>
      <c r="F186" s="185">
        <v>71</v>
      </c>
      <c r="G186" s="284" t="s">
        <v>567</v>
      </c>
      <c r="H186" s="284" t="s">
        <v>961</v>
      </c>
      <c r="I186" s="284" t="s">
        <v>962</v>
      </c>
      <c r="J186" s="284" t="s">
        <v>384</v>
      </c>
      <c r="K186" s="284" t="s">
        <v>963</v>
      </c>
      <c r="L186" s="284" t="s">
        <v>963</v>
      </c>
      <c r="M186" s="284" t="s">
        <v>963</v>
      </c>
      <c r="N186" s="103" t="s">
        <v>423</v>
      </c>
      <c r="O186" s="284">
        <v>79000</v>
      </c>
      <c r="Q186" s="135"/>
      <c r="T186" s="135"/>
      <c r="U186" s="171" t="str">
        <f t="shared" si="25"/>
        <v>HBL-SUK-71</v>
      </c>
      <c r="V186" s="133" t="s">
        <v>90</v>
      </c>
      <c r="W186" s="185">
        <v>71</v>
      </c>
      <c r="X186" s="171" t="str">
        <f t="shared" si="26"/>
        <v>HBL-SUK-71-Feb17-1-1</v>
      </c>
      <c r="Y186" s="136" t="s">
        <v>919</v>
      </c>
      <c r="Z186" s="134" t="str">
        <f t="shared" si="27"/>
        <v xml:space="preserve"> </v>
      </c>
      <c r="AA186" s="134" t="str">
        <f t="shared" si="28"/>
        <v xml:space="preserve"> </v>
      </c>
      <c r="AB186" s="134" t="str">
        <f t="shared" si="29"/>
        <v>Yes</v>
      </c>
      <c r="AC186" s="134" t="e">
        <f>VLOOKUP(F186,'Wired Branches'!B:E,4,FALSE)</f>
        <v>#N/A</v>
      </c>
      <c r="AD186" s="134" t="str">
        <f t="shared" si="30"/>
        <v xml:space="preserve"> </v>
      </c>
      <c r="AE186" s="150" t="e">
        <f>VLOOKUP(W186,'Wired Branches'!B:F,5,FALSE)</f>
        <v>#N/A</v>
      </c>
      <c r="AF186" s="112" t="str">
        <f>_xlfn.IFNA(VLOOKUP(F186,'Compiled report'!C:F,4,FALSE),"")</f>
        <v/>
      </c>
      <c r="AG186" s="134" t="str">
        <f t="shared" si="31"/>
        <v xml:space="preserve"> </v>
      </c>
      <c r="AH186" s="134" t="str">
        <f t="shared" si="32"/>
        <v xml:space="preserve"> </v>
      </c>
      <c r="AI186" s="134" t="str">
        <f t="shared" si="33"/>
        <v xml:space="preserve"> </v>
      </c>
      <c r="AJ186" s="234" t="str">
        <f>_xlfn.IFNA(VLOOKUP(F186,'Compiled report'!C:D,2,FALSE),"")</f>
        <v/>
      </c>
      <c r="AK186" s="134" t="str">
        <f t="shared" si="34"/>
        <v xml:space="preserve"> </v>
      </c>
      <c r="AL186" s="134" t="str">
        <f t="shared" si="35"/>
        <v/>
      </c>
      <c r="AM186" s="134" t="str">
        <f t="shared" si="36"/>
        <v xml:space="preserve"> </v>
      </c>
      <c r="AN186" s="134" t="str">
        <f t="shared" si="37"/>
        <v xml:space="preserve"> </v>
      </c>
      <c r="AO186" s="134" t="str">
        <f t="shared" si="38"/>
        <v xml:space="preserve"> </v>
      </c>
      <c r="AP186" s="137" t="s">
        <v>770</v>
      </c>
    </row>
    <row r="187" spans="1:42" s="134" customFormat="1" ht="26.1" customHeight="1" x14ac:dyDescent="0.2">
      <c r="A187" s="258">
        <v>188</v>
      </c>
      <c r="B187" s="284" t="s">
        <v>567</v>
      </c>
      <c r="C187" s="134" t="s">
        <v>419</v>
      </c>
      <c r="D187" s="171" t="s">
        <v>82</v>
      </c>
      <c r="E187" s="283" t="s">
        <v>568</v>
      </c>
      <c r="F187" s="185">
        <v>74</v>
      </c>
      <c r="G187" s="284" t="s">
        <v>567</v>
      </c>
      <c r="H187" s="284" t="s">
        <v>964</v>
      </c>
      <c r="I187" s="284" t="s">
        <v>965</v>
      </c>
      <c r="J187" s="284" t="s">
        <v>384</v>
      </c>
      <c r="K187" s="284" t="s">
        <v>966</v>
      </c>
      <c r="L187" s="284" t="s">
        <v>966</v>
      </c>
      <c r="M187" s="284" t="s">
        <v>966</v>
      </c>
      <c r="N187" s="103" t="s">
        <v>423</v>
      </c>
      <c r="O187" s="284"/>
      <c r="Q187" s="135"/>
      <c r="T187" s="135"/>
      <c r="U187" s="171" t="str">
        <f t="shared" si="25"/>
        <v>HBL-SUK-74</v>
      </c>
      <c r="V187" s="133" t="s">
        <v>90</v>
      </c>
      <c r="W187" s="185">
        <v>74</v>
      </c>
      <c r="X187" s="171" t="str">
        <f t="shared" si="26"/>
        <v>HBL-SUK-74-Feb17-1-1</v>
      </c>
      <c r="Y187" s="136" t="s">
        <v>919</v>
      </c>
      <c r="Z187" s="134" t="str">
        <f t="shared" si="27"/>
        <v xml:space="preserve"> </v>
      </c>
      <c r="AA187" s="134" t="str">
        <f t="shared" si="28"/>
        <v xml:space="preserve"> </v>
      </c>
      <c r="AB187" s="134" t="str">
        <f t="shared" si="29"/>
        <v>Yes</v>
      </c>
      <c r="AC187" s="134" t="e">
        <f>VLOOKUP(F187,'Wired Branches'!B:E,4,FALSE)</f>
        <v>#N/A</v>
      </c>
      <c r="AD187" s="134" t="str">
        <f t="shared" si="30"/>
        <v xml:space="preserve"> </v>
      </c>
      <c r="AE187" s="150" t="e">
        <f>VLOOKUP(W187,'Wired Branches'!B:F,5,FALSE)</f>
        <v>#N/A</v>
      </c>
      <c r="AF187" s="112" t="str">
        <f>_xlfn.IFNA(VLOOKUP(F187,'Compiled report'!C:F,4,FALSE),"")</f>
        <v/>
      </c>
      <c r="AG187" s="134" t="str">
        <f t="shared" si="31"/>
        <v xml:space="preserve"> </v>
      </c>
      <c r="AH187" s="134" t="str">
        <f t="shared" si="32"/>
        <v xml:space="preserve"> </v>
      </c>
      <c r="AI187" s="134" t="str">
        <f t="shared" si="33"/>
        <v xml:space="preserve"> </v>
      </c>
      <c r="AJ187" s="234" t="str">
        <f>_xlfn.IFNA(VLOOKUP(F187,'Compiled report'!C:D,2,FALSE),"")</f>
        <v/>
      </c>
      <c r="AK187" s="134" t="str">
        <f t="shared" si="34"/>
        <v xml:space="preserve"> </v>
      </c>
      <c r="AL187" s="134" t="str">
        <f t="shared" si="35"/>
        <v/>
      </c>
      <c r="AM187" s="134" t="str">
        <f t="shared" si="36"/>
        <v xml:space="preserve"> </v>
      </c>
      <c r="AN187" s="134" t="str">
        <f t="shared" si="37"/>
        <v xml:space="preserve"> </v>
      </c>
      <c r="AO187" s="134" t="str">
        <f t="shared" si="38"/>
        <v xml:space="preserve"> </v>
      </c>
      <c r="AP187" s="137" t="s">
        <v>770</v>
      </c>
    </row>
    <row r="188" spans="1:42" s="134" customFormat="1" ht="26.1" customHeight="1" x14ac:dyDescent="0.2">
      <c r="A188" s="258">
        <v>189</v>
      </c>
      <c r="B188" s="284" t="s">
        <v>567</v>
      </c>
      <c r="C188" s="134" t="s">
        <v>419</v>
      </c>
      <c r="D188" s="171" t="s">
        <v>82</v>
      </c>
      <c r="E188" s="283" t="s">
        <v>568</v>
      </c>
      <c r="F188" s="185">
        <v>77</v>
      </c>
      <c r="G188" s="284" t="s">
        <v>567</v>
      </c>
      <c r="H188" s="284" t="s">
        <v>967</v>
      </c>
      <c r="I188" s="284" t="s">
        <v>968</v>
      </c>
      <c r="J188" s="284" t="s">
        <v>384</v>
      </c>
      <c r="K188" s="284" t="s">
        <v>967</v>
      </c>
      <c r="L188" s="284" t="s">
        <v>967</v>
      </c>
      <c r="M188" s="284" t="s">
        <v>922</v>
      </c>
      <c r="N188" s="103" t="s">
        <v>423</v>
      </c>
      <c r="O188" s="284"/>
      <c r="Q188" s="135"/>
      <c r="T188" s="135"/>
      <c r="U188" s="171" t="str">
        <f t="shared" si="25"/>
        <v>HBL-SUK-77</v>
      </c>
      <c r="V188" s="133" t="s">
        <v>90</v>
      </c>
      <c r="W188" s="185">
        <v>77</v>
      </c>
      <c r="X188" s="171" t="str">
        <f t="shared" si="26"/>
        <v>HBL-SUK-77-Feb17-1-1</v>
      </c>
      <c r="Y188" s="136" t="s">
        <v>919</v>
      </c>
      <c r="Z188" s="134" t="str">
        <f t="shared" si="27"/>
        <v xml:space="preserve"> </v>
      </c>
      <c r="AA188" s="134" t="str">
        <f t="shared" si="28"/>
        <v xml:space="preserve"> </v>
      </c>
      <c r="AB188" s="134" t="str">
        <f t="shared" si="29"/>
        <v>Yes</v>
      </c>
      <c r="AC188" s="134" t="e">
        <f>VLOOKUP(F188,'Wired Branches'!B:E,4,FALSE)</f>
        <v>#N/A</v>
      </c>
      <c r="AD188" s="134" t="str">
        <f t="shared" si="30"/>
        <v xml:space="preserve"> </v>
      </c>
      <c r="AE188" s="150" t="e">
        <f>VLOOKUP(W188,'Wired Branches'!B:F,5,FALSE)</f>
        <v>#N/A</v>
      </c>
      <c r="AF188" s="112" t="str">
        <f>_xlfn.IFNA(VLOOKUP(F188,'Compiled report'!C:F,4,FALSE),"")</f>
        <v/>
      </c>
      <c r="AG188" s="134" t="str">
        <f t="shared" si="31"/>
        <v xml:space="preserve"> </v>
      </c>
      <c r="AH188" s="134" t="str">
        <f t="shared" si="32"/>
        <v xml:space="preserve"> </v>
      </c>
      <c r="AI188" s="134" t="str">
        <f t="shared" si="33"/>
        <v xml:space="preserve"> </v>
      </c>
      <c r="AJ188" s="234" t="str">
        <f>_xlfn.IFNA(VLOOKUP(F188,'Compiled report'!C:D,2,FALSE),"")</f>
        <v/>
      </c>
      <c r="AK188" s="134" t="str">
        <f t="shared" si="34"/>
        <v xml:space="preserve"> </v>
      </c>
      <c r="AL188" s="134" t="str">
        <f t="shared" si="35"/>
        <v/>
      </c>
      <c r="AM188" s="134" t="str">
        <f t="shared" si="36"/>
        <v xml:space="preserve"> </v>
      </c>
      <c r="AN188" s="134" t="str">
        <f t="shared" si="37"/>
        <v xml:space="preserve"> </v>
      </c>
      <c r="AO188" s="134" t="str">
        <f t="shared" si="38"/>
        <v xml:space="preserve"> </v>
      </c>
      <c r="AP188" s="137" t="s">
        <v>770</v>
      </c>
    </row>
    <row r="189" spans="1:42" s="134" customFormat="1" ht="26.1" customHeight="1" x14ac:dyDescent="0.2">
      <c r="A189" s="258">
        <v>190</v>
      </c>
      <c r="B189" s="284" t="s">
        <v>567</v>
      </c>
      <c r="C189" s="134" t="s">
        <v>419</v>
      </c>
      <c r="D189" s="171" t="s">
        <v>82</v>
      </c>
      <c r="E189" s="283" t="s">
        <v>568</v>
      </c>
      <c r="F189" s="185">
        <v>79</v>
      </c>
      <c r="G189" s="284" t="s">
        <v>567</v>
      </c>
      <c r="H189" s="284" t="s">
        <v>969</v>
      </c>
      <c r="I189" s="284" t="s">
        <v>970</v>
      </c>
      <c r="J189" s="284" t="s">
        <v>384</v>
      </c>
      <c r="K189" s="284" t="s">
        <v>969</v>
      </c>
      <c r="L189" s="284" t="s">
        <v>969</v>
      </c>
      <c r="M189" s="284" t="s">
        <v>937</v>
      </c>
      <c r="N189" s="103" t="s">
        <v>423</v>
      </c>
      <c r="O189" s="284"/>
      <c r="Q189" s="135"/>
      <c r="T189" s="135"/>
      <c r="U189" s="171" t="str">
        <f t="shared" si="25"/>
        <v>HBL-SUK-79</v>
      </c>
      <c r="V189" s="133" t="s">
        <v>90</v>
      </c>
      <c r="W189" s="185">
        <v>79</v>
      </c>
      <c r="X189" s="171" t="str">
        <f t="shared" si="26"/>
        <v>HBL-SUK-79-Feb17-1-1</v>
      </c>
      <c r="Y189" s="136" t="s">
        <v>919</v>
      </c>
      <c r="Z189" s="134" t="str">
        <f t="shared" si="27"/>
        <v xml:space="preserve"> </v>
      </c>
      <c r="AA189" s="134" t="str">
        <f t="shared" si="28"/>
        <v xml:space="preserve"> </v>
      </c>
      <c r="AB189" s="134" t="str">
        <f t="shared" si="29"/>
        <v>Yes</v>
      </c>
      <c r="AC189" s="134" t="e">
        <f>VLOOKUP(F189,'Wired Branches'!B:E,4,FALSE)</f>
        <v>#N/A</v>
      </c>
      <c r="AD189" s="134" t="str">
        <f t="shared" si="30"/>
        <v xml:space="preserve"> </v>
      </c>
      <c r="AE189" s="150" t="e">
        <f>VLOOKUP(W189,'Wired Branches'!B:F,5,FALSE)</f>
        <v>#N/A</v>
      </c>
      <c r="AF189" s="112" t="str">
        <f>_xlfn.IFNA(VLOOKUP(F189,'Compiled report'!C:F,4,FALSE),"")</f>
        <v/>
      </c>
      <c r="AG189" s="134" t="str">
        <f t="shared" si="31"/>
        <v xml:space="preserve"> </v>
      </c>
      <c r="AH189" s="134" t="str">
        <f t="shared" si="32"/>
        <v xml:space="preserve"> </v>
      </c>
      <c r="AI189" s="134" t="str">
        <f t="shared" si="33"/>
        <v xml:space="preserve"> </v>
      </c>
      <c r="AJ189" s="234" t="str">
        <f>_xlfn.IFNA(VLOOKUP(F189,'Compiled report'!C:D,2,FALSE),"")</f>
        <v/>
      </c>
      <c r="AK189" s="134" t="str">
        <f t="shared" si="34"/>
        <v xml:space="preserve"> </v>
      </c>
      <c r="AL189" s="134" t="str">
        <f t="shared" si="35"/>
        <v/>
      </c>
      <c r="AM189" s="134" t="str">
        <f t="shared" si="36"/>
        <v xml:space="preserve"> </v>
      </c>
      <c r="AN189" s="134" t="str">
        <f t="shared" si="37"/>
        <v xml:space="preserve"> </v>
      </c>
      <c r="AO189" s="134" t="str">
        <f t="shared" si="38"/>
        <v xml:space="preserve"> </v>
      </c>
      <c r="AP189" s="137" t="s">
        <v>770</v>
      </c>
    </row>
    <row r="190" spans="1:42" s="134" customFormat="1" ht="26.1" customHeight="1" x14ac:dyDescent="0.2">
      <c r="A190" s="258">
        <v>191</v>
      </c>
      <c r="B190" s="284" t="s">
        <v>567</v>
      </c>
      <c r="C190" s="134" t="s">
        <v>419</v>
      </c>
      <c r="D190" s="171" t="s">
        <v>82</v>
      </c>
      <c r="E190" s="283" t="s">
        <v>568</v>
      </c>
      <c r="F190" s="185">
        <v>81</v>
      </c>
      <c r="G190" s="284" t="s">
        <v>567</v>
      </c>
      <c r="H190" s="284" t="s">
        <v>971</v>
      </c>
      <c r="I190" s="284" t="s">
        <v>972</v>
      </c>
      <c r="J190" s="284" t="s">
        <v>384</v>
      </c>
      <c r="K190" s="284" t="s">
        <v>973</v>
      </c>
      <c r="L190" s="284" t="s">
        <v>973</v>
      </c>
      <c r="M190" s="284" t="s">
        <v>973</v>
      </c>
      <c r="N190" s="103" t="s">
        <v>423</v>
      </c>
      <c r="O190" s="284"/>
      <c r="Q190" s="135"/>
      <c r="T190" s="135"/>
      <c r="U190" s="171" t="str">
        <f t="shared" si="25"/>
        <v>HBL-SUK-81</v>
      </c>
      <c r="V190" s="133" t="s">
        <v>90</v>
      </c>
      <c r="W190" s="185">
        <v>81</v>
      </c>
      <c r="X190" s="171" t="str">
        <f t="shared" si="26"/>
        <v>HBL-SUK-81-Feb17-1-1</v>
      </c>
      <c r="Y190" s="136" t="s">
        <v>919</v>
      </c>
      <c r="Z190" s="134" t="str">
        <f t="shared" si="27"/>
        <v xml:space="preserve"> </v>
      </c>
      <c r="AA190" s="134" t="str">
        <f t="shared" si="28"/>
        <v xml:space="preserve"> </v>
      </c>
      <c r="AB190" s="134" t="str">
        <f t="shared" si="29"/>
        <v>Yes</v>
      </c>
      <c r="AC190" s="134" t="e">
        <f>VLOOKUP(F190,'Wired Branches'!B:E,4,FALSE)</f>
        <v>#N/A</v>
      </c>
      <c r="AD190" s="134" t="str">
        <f t="shared" si="30"/>
        <v xml:space="preserve"> </v>
      </c>
      <c r="AE190" s="150" t="e">
        <f>VLOOKUP(W190,'Wired Branches'!B:F,5,FALSE)</f>
        <v>#N/A</v>
      </c>
      <c r="AF190" s="112" t="str">
        <f>_xlfn.IFNA(VLOOKUP(F190,'Compiled report'!C:F,4,FALSE),"")</f>
        <v/>
      </c>
      <c r="AG190" s="134" t="str">
        <f t="shared" si="31"/>
        <v xml:space="preserve"> </v>
      </c>
      <c r="AH190" s="134" t="str">
        <f t="shared" si="32"/>
        <v xml:space="preserve"> </v>
      </c>
      <c r="AI190" s="134" t="str">
        <f t="shared" si="33"/>
        <v xml:space="preserve"> </v>
      </c>
      <c r="AJ190" s="234" t="str">
        <f>_xlfn.IFNA(VLOOKUP(F190,'Compiled report'!C:D,2,FALSE),"")</f>
        <v/>
      </c>
      <c r="AK190" s="134" t="str">
        <f t="shared" si="34"/>
        <v xml:space="preserve"> </v>
      </c>
      <c r="AL190" s="134" t="str">
        <f t="shared" si="35"/>
        <v/>
      </c>
      <c r="AM190" s="134" t="str">
        <f t="shared" si="36"/>
        <v xml:space="preserve"> </v>
      </c>
      <c r="AN190" s="134" t="str">
        <f t="shared" si="37"/>
        <v xml:space="preserve"> </v>
      </c>
      <c r="AO190" s="134" t="str">
        <f t="shared" si="38"/>
        <v xml:space="preserve"> </v>
      </c>
      <c r="AP190" s="137" t="s">
        <v>770</v>
      </c>
    </row>
    <row r="191" spans="1:42" s="134" customFormat="1" ht="26.1" customHeight="1" x14ac:dyDescent="0.2">
      <c r="A191" s="258">
        <v>192</v>
      </c>
      <c r="B191" s="284" t="s">
        <v>567</v>
      </c>
      <c r="C191" s="134" t="s">
        <v>419</v>
      </c>
      <c r="D191" s="171" t="s">
        <v>82</v>
      </c>
      <c r="E191" s="283" t="s">
        <v>568</v>
      </c>
      <c r="F191" s="185">
        <v>83</v>
      </c>
      <c r="G191" s="284" t="s">
        <v>567</v>
      </c>
      <c r="H191" s="284" t="s">
        <v>974</v>
      </c>
      <c r="I191" s="284" t="s">
        <v>974</v>
      </c>
      <c r="J191" s="284" t="s">
        <v>384</v>
      </c>
      <c r="K191" s="284" t="s">
        <v>567</v>
      </c>
      <c r="L191" s="284" t="s">
        <v>567</v>
      </c>
      <c r="M191" s="284" t="s">
        <v>567</v>
      </c>
      <c r="N191" s="103" t="s">
        <v>423</v>
      </c>
      <c r="O191" s="284">
        <v>65200</v>
      </c>
      <c r="Q191" s="135"/>
      <c r="T191" s="135"/>
      <c r="U191" s="171" t="str">
        <f t="shared" si="25"/>
        <v>HBL-SUK-83</v>
      </c>
      <c r="V191" s="133" t="s">
        <v>90</v>
      </c>
      <c r="W191" s="185">
        <v>83</v>
      </c>
      <c r="X191" s="171" t="str">
        <f t="shared" si="26"/>
        <v>HBL-SUK-83-Feb17-1-1</v>
      </c>
      <c r="Y191" s="136" t="s">
        <v>919</v>
      </c>
      <c r="Z191" s="134" t="str">
        <f t="shared" si="27"/>
        <v xml:space="preserve"> </v>
      </c>
      <c r="AA191" s="134" t="str">
        <f t="shared" si="28"/>
        <v xml:space="preserve"> </v>
      </c>
      <c r="AB191" s="134" t="str">
        <f t="shared" si="29"/>
        <v>Yes</v>
      </c>
      <c r="AC191" s="134" t="e">
        <f>VLOOKUP(F191,'Wired Branches'!B:E,4,FALSE)</f>
        <v>#N/A</v>
      </c>
      <c r="AD191" s="134" t="str">
        <f t="shared" si="30"/>
        <v xml:space="preserve"> </v>
      </c>
      <c r="AE191" s="150" t="e">
        <f>VLOOKUP(W191,'Wired Branches'!B:F,5,FALSE)</f>
        <v>#N/A</v>
      </c>
      <c r="AF191" s="112" t="str">
        <f>_xlfn.IFNA(VLOOKUP(F191,'Compiled report'!C:F,4,FALSE),"")</f>
        <v/>
      </c>
      <c r="AG191" s="134" t="str">
        <f t="shared" si="31"/>
        <v xml:space="preserve"> </v>
      </c>
      <c r="AH191" s="134" t="str">
        <f t="shared" si="32"/>
        <v xml:space="preserve"> </v>
      </c>
      <c r="AI191" s="134" t="str">
        <f t="shared" si="33"/>
        <v xml:space="preserve"> </v>
      </c>
      <c r="AJ191" s="234" t="str">
        <f>_xlfn.IFNA(VLOOKUP(F191,'Compiled report'!C:D,2,FALSE),"")</f>
        <v/>
      </c>
      <c r="AK191" s="134" t="str">
        <f t="shared" si="34"/>
        <v xml:space="preserve"> </v>
      </c>
      <c r="AL191" s="134" t="str">
        <f t="shared" si="35"/>
        <v/>
      </c>
      <c r="AM191" s="134" t="str">
        <f t="shared" si="36"/>
        <v xml:space="preserve"> </v>
      </c>
      <c r="AN191" s="134" t="str">
        <f t="shared" si="37"/>
        <v xml:space="preserve"> </v>
      </c>
      <c r="AO191" s="134" t="str">
        <f t="shared" si="38"/>
        <v xml:space="preserve"> </v>
      </c>
      <c r="AP191" s="137" t="s">
        <v>770</v>
      </c>
    </row>
    <row r="192" spans="1:42" s="134" customFormat="1" ht="26.1" customHeight="1" x14ac:dyDescent="0.2">
      <c r="A192" s="258">
        <v>193</v>
      </c>
      <c r="B192" s="284" t="s">
        <v>567</v>
      </c>
      <c r="C192" s="134" t="s">
        <v>419</v>
      </c>
      <c r="D192" s="171" t="s">
        <v>82</v>
      </c>
      <c r="E192" s="283" t="s">
        <v>568</v>
      </c>
      <c r="F192" s="185">
        <v>91</v>
      </c>
      <c r="G192" s="284" t="s">
        <v>567</v>
      </c>
      <c r="H192" s="284" t="s">
        <v>975</v>
      </c>
      <c r="I192" s="284" t="s">
        <v>976</v>
      </c>
      <c r="J192" s="284" t="s">
        <v>384</v>
      </c>
      <c r="K192" s="284" t="s">
        <v>947</v>
      </c>
      <c r="L192" s="284" t="s">
        <v>947</v>
      </c>
      <c r="M192" s="284" t="s">
        <v>947</v>
      </c>
      <c r="N192" s="103" t="s">
        <v>423</v>
      </c>
      <c r="O192" s="284">
        <v>76200</v>
      </c>
      <c r="Q192" s="135"/>
      <c r="T192" s="135"/>
      <c r="U192" s="171" t="str">
        <f t="shared" si="25"/>
        <v>HBL-SUK-91</v>
      </c>
      <c r="V192" s="133" t="s">
        <v>90</v>
      </c>
      <c r="W192" s="185">
        <v>91</v>
      </c>
      <c r="X192" s="171" t="str">
        <f t="shared" si="26"/>
        <v>HBL-SUK-91-Feb17-1-1</v>
      </c>
      <c r="Y192" s="136" t="s">
        <v>919</v>
      </c>
      <c r="Z192" s="134" t="str">
        <f t="shared" si="27"/>
        <v>Yes</v>
      </c>
      <c r="AA192" s="134" t="str">
        <f t="shared" si="28"/>
        <v>Yes</v>
      </c>
      <c r="AB192" s="134" t="str">
        <f t="shared" si="29"/>
        <v>Yes</v>
      </c>
      <c r="AC192" s="134" t="e">
        <f>VLOOKUP(F192,'Wired Branches'!B:E,4,FALSE)</f>
        <v>#N/A</v>
      </c>
      <c r="AD192" s="134" t="str">
        <f t="shared" si="30"/>
        <v>255.255.255.0</v>
      </c>
      <c r="AE192" s="150" t="e">
        <f>VLOOKUP(W192,'Wired Branches'!B:F,5,FALSE)</f>
        <v>#N/A</v>
      </c>
      <c r="AF192" s="112">
        <f>_xlfn.IFNA(VLOOKUP(F192,'Compiled report'!C:F,4,FALSE),"")</f>
        <v>0</v>
      </c>
      <c r="AG192" s="134" t="str">
        <f t="shared" si="31"/>
        <v>10.200.57.196</v>
      </c>
      <c r="AH192" s="134" t="str">
        <f t="shared" si="32"/>
        <v>Yes</v>
      </c>
      <c r="AI192" s="134" t="str">
        <f t="shared" si="33"/>
        <v>Yes</v>
      </c>
      <c r="AJ192" s="234">
        <f>_xlfn.IFNA(VLOOKUP(F192,'Compiled report'!C:D,2,FALSE),"")</f>
        <v>42794</v>
      </c>
      <c r="AK192" s="134" t="str">
        <f t="shared" si="34"/>
        <v>Yes</v>
      </c>
      <c r="AL192" s="134" t="str">
        <f t="shared" si="35"/>
        <v/>
      </c>
      <c r="AM192" s="134" t="str">
        <f t="shared" si="36"/>
        <v>Yes</v>
      </c>
      <c r="AN192" s="134" t="str">
        <f t="shared" si="37"/>
        <v>Yes</v>
      </c>
      <c r="AO192" s="134" t="str">
        <f t="shared" si="38"/>
        <v>Installation Completed</v>
      </c>
      <c r="AP192" s="137" t="s">
        <v>770</v>
      </c>
    </row>
    <row r="193" spans="1:42" s="134" customFormat="1" ht="26.1" customHeight="1" x14ac:dyDescent="0.2">
      <c r="A193" s="258">
        <v>194</v>
      </c>
      <c r="B193" s="284" t="s">
        <v>567</v>
      </c>
      <c r="C193" s="134" t="s">
        <v>419</v>
      </c>
      <c r="D193" s="171" t="s">
        <v>82</v>
      </c>
      <c r="E193" s="283" t="s">
        <v>568</v>
      </c>
      <c r="F193" s="185">
        <v>95</v>
      </c>
      <c r="G193" s="284" t="s">
        <v>567</v>
      </c>
      <c r="H193" s="284" t="s">
        <v>977</v>
      </c>
      <c r="I193" s="284" t="s">
        <v>978</v>
      </c>
      <c r="J193" s="284" t="s">
        <v>384</v>
      </c>
      <c r="K193" s="284" t="s">
        <v>977</v>
      </c>
      <c r="L193" s="284" t="s">
        <v>977</v>
      </c>
      <c r="M193" s="284" t="s">
        <v>963</v>
      </c>
      <c r="N193" s="103" t="s">
        <v>423</v>
      </c>
      <c r="O193" s="284"/>
      <c r="Q193" s="135"/>
      <c r="T193" s="135"/>
      <c r="U193" s="171" t="str">
        <f t="shared" si="25"/>
        <v>HBL-SUK-95</v>
      </c>
      <c r="V193" s="133" t="s">
        <v>90</v>
      </c>
      <c r="W193" s="185">
        <v>95</v>
      </c>
      <c r="X193" s="171" t="str">
        <f t="shared" si="26"/>
        <v>HBL-SUK-95-Feb17-1-1</v>
      </c>
      <c r="Y193" s="136" t="s">
        <v>919</v>
      </c>
      <c r="Z193" s="134" t="str">
        <f t="shared" si="27"/>
        <v xml:space="preserve"> </v>
      </c>
      <c r="AA193" s="134" t="str">
        <f t="shared" si="28"/>
        <v xml:space="preserve"> </v>
      </c>
      <c r="AB193" s="134" t="str">
        <f t="shared" si="29"/>
        <v>Yes</v>
      </c>
      <c r="AC193" s="134" t="e">
        <f>VLOOKUP(F193,'Wired Branches'!B:E,4,FALSE)</f>
        <v>#N/A</v>
      </c>
      <c r="AD193" s="134" t="str">
        <f t="shared" si="30"/>
        <v xml:space="preserve"> </v>
      </c>
      <c r="AE193" s="150" t="e">
        <f>VLOOKUP(W193,'Wired Branches'!B:F,5,FALSE)</f>
        <v>#N/A</v>
      </c>
      <c r="AF193" s="112" t="str">
        <f>_xlfn.IFNA(VLOOKUP(F193,'Compiled report'!C:F,4,FALSE),"")</f>
        <v/>
      </c>
      <c r="AG193" s="134" t="str">
        <f t="shared" si="31"/>
        <v xml:space="preserve"> </v>
      </c>
      <c r="AH193" s="134" t="str">
        <f t="shared" si="32"/>
        <v xml:space="preserve"> </v>
      </c>
      <c r="AI193" s="134" t="str">
        <f t="shared" si="33"/>
        <v xml:space="preserve"> </v>
      </c>
      <c r="AJ193" s="234" t="str">
        <f>_xlfn.IFNA(VLOOKUP(F193,'Compiled report'!C:D,2,FALSE),"")</f>
        <v/>
      </c>
      <c r="AK193" s="134" t="str">
        <f t="shared" si="34"/>
        <v xml:space="preserve"> </v>
      </c>
      <c r="AL193" s="134" t="str">
        <f t="shared" si="35"/>
        <v/>
      </c>
      <c r="AM193" s="134" t="str">
        <f t="shared" si="36"/>
        <v xml:space="preserve"> </v>
      </c>
      <c r="AN193" s="134" t="str">
        <f t="shared" si="37"/>
        <v xml:space="preserve"> </v>
      </c>
      <c r="AO193" s="134" t="str">
        <f t="shared" si="38"/>
        <v xml:space="preserve"> </v>
      </c>
      <c r="AP193" s="137" t="s">
        <v>770</v>
      </c>
    </row>
    <row r="194" spans="1:42" s="134" customFormat="1" ht="26.1" customHeight="1" x14ac:dyDescent="0.2">
      <c r="A194" s="258">
        <v>195</v>
      </c>
      <c r="B194" s="284" t="s">
        <v>567</v>
      </c>
      <c r="C194" s="134" t="s">
        <v>419</v>
      </c>
      <c r="D194" s="171" t="s">
        <v>82</v>
      </c>
      <c r="E194" s="283" t="s">
        <v>568</v>
      </c>
      <c r="F194" s="185">
        <v>96</v>
      </c>
      <c r="G194" s="284" t="s">
        <v>567</v>
      </c>
      <c r="H194" s="284" t="s">
        <v>979</v>
      </c>
      <c r="I194" s="284" t="s">
        <v>980</v>
      </c>
      <c r="J194" s="284" t="s">
        <v>384</v>
      </c>
      <c r="K194" s="284" t="s">
        <v>979</v>
      </c>
      <c r="L194" s="284" t="s">
        <v>979</v>
      </c>
      <c r="M194" s="284" t="s">
        <v>941</v>
      </c>
      <c r="N194" s="103" t="s">
        <v>423</v>
      </c>
      <c r="O194" s="284"/>
      <c r="Q194" s="135"/>
      <c r="T194" s="135"/>
      <c r="U194" s="171" t="str">
        <f t="shared" ref="U194:U257" si="39">CONCATENATE(D194,"-",E194,"-",F194)</f>
        <v>HBL-SUK-96</v>
      </c>
      <c r="V194" s="133" t="s">
        <v>90</v>
      </c>
      <c r="W194" s="185">
        <v>96</v>
      </c>
      <c r="X194" s="171" t="str">
        <f t="shared" si="26"/>
        <v>HBL-SUK-96-Feb17-1-1</v>
      </c>
      <c r="Y194" s="136" t="s">
        <v>919</v>
      </c>
      <c r="Z194" s="134" t="str">
        <f t="shared" si="27"/>
        <v xml:space="preserve"> </v>
      </c>
      <c r="AA194" s="134" t="str">
        <f t="shared" si="28"/>
        <v xml:space="preserve"> </v>
      </c>
      <c r="AB194" s="134" t="str">
        <f t="shared" si="29"/>
        <v>Yes</v>
      </c>
      <c r="AC194" s="134" t="e">
        <f>VLOOKUP(F194,'Wired Branches'!B:E,4,FALSE)</f>
        <v>#N/A</v>
      </c>
      <c r="AD194" s="134" t="str">
        <f t="shared" si="30"/>
        <v xml:space="preserve"> </v>
      </c>
      <c r="AE194" s="150" t="e">
        <f>VLOOKUP(W194,'Wired Branches'!B:F,5,FALSE)</f>
        <v>#N/A</v>
      </c>
      <c r="AF194" s="112" t="str">
        <f>_xlfn.IFNA(VLOOKUP(F194,'Compiled report'!C:F,4,FALSE),"")</f>
        <v/>
      </c>
      <c r="AG194" s="134" t="str">
        <f t="shared" si="31"/>
        <v xml:space="preserve"> </v>
      </c>
      <c r="AH194" s="134" t="str">
        <f t="shared" si="32"/>
        <v xml:space="preserve"> </v>
      </c>
      <c r="AI194" s="134" t="str">
        <f t="shared" si="33"/>
        <v xml:space="preserve"> </v>
      </c>
      <c r="AJ194" s="234" t="str">
        <f>_xlfn.IFNA(VLOOKUP(F194,'Compiled report'!C:D,2,FALSE),"")</f>
        <v/>
      </c>
      <c r="AK194" s="134" t="str">
        <f t="shared" si="34"/>
        <v xml:space="preserve"> </v>
      </c>
      <c r="AL194" s="134" t="str">
        <f t="shared" si="35"/>
        <v/>
      </c>
      <c r="AM194" s="134" t="str">
        <f t="shared" si="36"/>
        <v xml:space="preserve"> </v>
      </c>
      <c r="AN194" s="134" t="str">
        <f t="shared" si="37"/>
        <v xml:space="preserve"> </v>
      </c>
      <c r="AO194" s="134" t="str">
        <f t="shared" si="38"/>
        <v xml:space="preserve"> </v>
      </c>
      <c r="AP194" s="137" t="s">
        <v>770</v>
      </c>
    </row>
    <row r="195" spans="1:42" s="134" customFormat="1" ht="26.1" customHeight="1" x14ac:dyDescent="0.2">
      <c r="A195" s="258">
        <v>196</v>
      </c>
      <c r="B195" s="284" t="s">
        <v>567</v>
      </c>
      <c r="C195" s="134" t="s">
        <v>419</v>
      </c>
      <c r="D195" s="171" t="s">
        <v>82</v>
      </c>
      <c r="E195" s="283" t="s">
        <v>568</v>
      </c>
      <c r="F195" s="185">
        <v>98</v>
      </c>
      <c r="G195" s="284" t="s">
        <v>567</v>
      </c>
      <c r="H195" s="284" t="s">
        <v>940</v>
      </c>
      <c r="I195" s="284" t="s">
        <v>981</v>
      </c>
      <c r="J195" s="284" t="s">
        <v>384</v>
      </c>
      <c r="K195" s="284" t="s">
        <v>940</v>
      </c>
      <c r="L195" s="284" t="s">
        <v>940</v>
      </c>
      <c r="M195" s="284" t="s">
        <v>941</v>
      </c>
      <c r="N195" s="103" t="s">
        <v>423</v>
      </c>
      <c r="O195" s="284"/>
      <c r="Q195" s="135"/>
      <c r="T195" s="135"/>
      <c r="U195" s="171" t="str">
        <f t="shared" si="39"/>
        <v>HBL-SUK-98</v>
      </c>
      <c r="V195" s="133" t="s">
        <v>90</v>
      </c>
      <c r="W195" s="185">
        <v>98</v>
      </c>
      <c r="X195" s="171" t="str">
        <f t="shared" si="26"/>
        <v>HBL-SUK-98-Feb17-1-1</v>
      </c>
      <c r="Y195" s="136" t="s">
        <v>919</v>
      </c>
      <c r="Z195" s="134" t="str">
        <f t="shared" si="27"/>
        <v xml:space="preserve"> </v>
      </c>
      <c r="AA195" s="134" t="str">
        <f t="shared" si="28"/>
        <v xml:space="preserve"> </v>
      </c>
      <c r="AB195" s="134" t="str">
        <f t="shared" si="29"/>
        <v>Yes</v>
      </c>
      <c r="AC195" s="134" t="e">
        <f>VLOOKUP(F195,'Wired Branches'!B:E,4,FALSE)</f>
        <v>#N/A</v>
      </c>
      <c r="AD195" s="134" t="str">
        <f t="shared" si="30"/>
        <v xml:space="preserve"> </v>
      </c>
      <c r="AE195" s="150" t="e">
        <f>VLOOKUP(W195,'Wired Branches'!B:F,5,FALSE)</f>
        <v>#N/A</v>
      </c>
      <c r="AF195" s="112" t="str">
        <f>_xlfn.IFNA(VLOOKUP(F195,'Compiled report'!C:F,4,FALSE),"")</f>
        <v/>
      </c>
      <c r="AG195" s="134" t="str">
        <f t="shared" si="31"/>
        <v xml:space="preserve"> </v>
      </c>
      <c r="AH195" s="134" t="str">
        <f t="shared" si="32"/>
        <v xml:space="preserve"> </v>
      </c>
      <c r="AI195" s="134" t="str">
        <f t="shared" si="33"/>
        <v xml:space="preserve"> </v>
      </c>
      <c r="AJ195" s="234" t="str">
        <f>_xlfn.IFNA(VLOOKUP(F195,'Compiled report'!C:D,2,FALSE),"")</f>
        <v/>
      </c>
      <c r="AK195" s="134" t="str">
        <f t="shared" si="34"/>
        <v xml:space="preserve"> </v>
      </c>
      <c r="AL195" s="134" t="str">
        <f t="shared" si="35"/>
        <v/>
      </c>
      <c r="AM195" s="134" t="str">
        <f t="shared" si="36"/>
        <v xml:space="preserve"> </v>
      </c>
      <c r="AN195" s="134" t="str">
        <f t="shared" si="37"/>
        <v xml:space="preserve"> </v>
      </c>
      <c r="AO195" s="134" t="str">
        <f t="shared" si="38"/>
        <v xml:space="preserve"> </v>
      </c>
      <c r="AP195" s="137" t="s">
        <v>770</v>
      </c>
    </row>
    <row r="196" spans="1:42" s="134" customFormat="1" ht="26.1" customHeight="1" x14ac:dyDescent="0.2">
      <c r="A196" s="258">
        <v>197</v>
      </c>
      <c r="B196" s="284" t="s">
        <v>567</v>
      </c>
      <c r="C196" s="134" t="s">
        <v>419</v>
      </c>
      <c r="D196" s="171" t="s">
        <v>82</v>
      </c>
      <c r="E196" s="283" t="s">
        <v>568</v>
      </c>
      <c r="F196" s="185">
        <v>100</v>
      </c>
      <c r="G196" s="284" t="s">
        <v>567</v>
      </c>
      <c r="H196" s="284" t="s">
        <v>941</v>
      </c>
      <c r="I196" s="284" t="s">
        <v>982</v>
      </c>
      <c r="J196" s="284" t="s">
        <v>384</v>
      </c>
      <c r="K196" s="284" t="s">
        <v>941</v>
      </c>
      <c r="L196" s="284" t="s">
        <v>941</v>
      </c>
      <c r="M196" s="284" t="s">
        <v>941</v>
      </c>
      <c r="N196" s="103" t="s">
        <v>423</v>
      </c>
      <c r="O196" s="284"/>
      <c r="Q196" s="135"/>
      <c r="T196" s="135"/>
      <c r="U196" s="171" t="str">
        <f t="shared" si="39"/>
        <v>HBL-SUK-100</v>
      </c>
      <c r="V196" s="133" t="s">
        <v>90</v>
      </c>
      <c r="W196" s="185">
        <v>100</v>
      </c>
      <c r="X196" s="171" t="str">
        <f t="shared" si="26"/>
        <v>HBL-SUK-100-Feb17-1-1</v>
      </c>
      <c r="Y196" s="136" t="s">
        <v>919</v>
      </c>
      <c r="Z196" s="134" t="str">
        <f t="shared" si="27"/>
        <v xml:space="preserve"> </v>
      </c>
      <c r="AA196" s="134" t="str">
        <f t="shared" si="28"/>
        <v xml:space="preserve"> </v>
      </c>
      <c r="AB196" s="134" t="str">
        <f t="shared" si="29"/>
        <v>Yes</v>
      </c>
      <c r="AC196" s="134" t="e">
        <f>VLOOKUP(F196,'Wired Branches'!B:E,4,FALSE)</f>
        <v>#N/A</v>
      </c>
      <c r="AD196" s="134" t="str">
        <f t="shared" si="30"/>
        <v xml:space="preserve"> </v>
      </c>
      <c r="AE196" s="150" t="e">
        <f>VLOOKUP(W196,'Wired Branches'!B:F,5,FALSE)</f>
        <v>#N/A</v>
      </c>
      <c r="AF196" s="112" t="str">
        <f>_xlfn.IFNA(VLOOKUP(F196,'Compiled report'!C:F,4,FALSE),"")</f>
        <v/>
      </c>
      <c r="AG196" s="134" t="str">
        <f t="shared" si="31"/>
        <v xml:space="preserve"> </v>
      </c>
      <c r="AH196" s="134" t="str">
        <f t="shared" si="32"/>
        <v xml:space="preserve"> </v>
      </c>
      <c r="AI196" s="134" t="str">
        <f t="shared" si="33"/>
        <v xml:space="preserve"> </v>
      </c>
      <c r="AJ196" s="234" t="str">
        <f>_xlfn.IFNA(VLOOKUP(F196,'Compiled report'!C:D,2,FALSE),"")</f>
        <v/>
      </c>
      <c r="AK196" s="134" t="str">
        <f t="shared" si="34"/>
        <v xml:space="preserve"> </v>
      </c>
      <c r="AL196" s="134" t="str">
        <f t="shared" si="35"/>
        <v/>
      </c>
      <c r="AM196" s="134" t="str">
        <f t="shared" si="36"/>
        <v xml:space="preserve"> </v>
      </c>
      <c r="AN196" s="134" t="str">
        <f t="shared" si="37"/>
        <v xml:space="preserve"> </v>
      </c>
      <c r="AO196" s="134" t="str">
        <f t="shared" si="38"/>
        <v xml:space="preserve"> </v>
      </c>
      <c r="AP196" s="137" t="s">
        <v>770</v>
      </c>
    </row>
    <row r="197" spans="1:42" s="134" customFormat="1" ht="26.1" customHeight="1" x14ac:dyDescent="0.2">
      <c r="A197" s="258">
        <v>198</v>
      </c>
      <c r="B197" s="284" t="s">
        <v>567</v>
      </c>
      <c r="C197" s="134" t="s">
        <v>419</v>
      </c>
      <c r="D197" s="171" t="s">
        <v>82</v>
      </c>
      <c r="E197" s="283" t="s">
        <v>568</v>
      </c>
      <c r="F197" s="185">
        <v>236</v>
      </c>
      <c r="G197" s="284" t="s">
        <v>567</v>
      </c>
      <c r="H197" s="284" t="s">
        <v>983</v>
      </c>
      <c r="I197" s="284" t="s">
        <v>984</v>
      </c>
      <c r="J197" s="284" t="s">
        <v>384</v>
      </c>
      <c r="K197" s="284" t="s">
        <v>983</v>
      </c>
      <c r="L197" s="284" t="s">
        <v>983</v>
      </c>
      <c r="M197" s="284" t="s">
        <v>937</v>
      </c>
      <c r="N197" s="103" t="s">
        <v>423</v>
      </c>
      <c r="O197" s="284"/>
      <c r="Q197" s="135"/>
      <c r="T197" s="135"/>
      <c r="U197" s="171" t="str">
        <f t="shared" si="39"/>
        <v>HBL-SUK-236</v>
      </c>
      <c r="V197" s="133" t="s">
        <v>90</v>
      </c>
      <c r="W197" s="185">
        <v>236</v>
      </c>
      <c r="X197" s="171" t="str">
        <f t="shared" si="26"/>
        <v>HBL-SUK-236-Feb17-1-1</v>
      </c>
      <c r="Y197" s="136" t="s">
        <v>919</v>
      </c>
      <c r="Z197" s="134" t="str">
        <f t="shared" si="27"/>
        <v xml:space="preserve"> </v>
      </c>
      <c r="AA197" s="134" t="str">
        <f t="shared" si="28"/>
        <v xml:space="preserve"> </v>
      </c>
      <c r="AB197" s="134" t="str">
        <f t="shared" si="29"/>
        <v>Yes</v>
      </c>
      <c r="AC197" s="134" t="e">
        <f>VLOOKUP(F197,'Wired Branches'!B:E,4,FALSE)</f>
        <v>#N/A</v>
      </c>
      <c r="AD197" s="134" t="str">
        <f t="shared" si="30"/>
        <v xml:space="preserve"> </v>
      </c>
      <c r="AE197" s="150" t="e">
        <f>VLOOKUP(W197,'Wired Branches'!B:F,5,FALSE)</f>
        <v>#N/A</v>
      </c>
      <c r="AF197" s="112" t="str">
        <f>_xlfn.IFNA(VLOOKUP(F197,'Compiled report'!C:F,4,FALSE),"")</f>
        <v/>
      </c>
      <c r="AG197" s="134" t="str">
        <f t="shared" si="31"/>
        <v xml:space="preserve"> </v>
      </c>
      <c r="AH197" s="134" t="str">
        <f t="shared" si="32"/>
        <v xml:space="preserve"> </v>
      </c>
      <c r="AI197" s="134" t="str">
        <f t="shared" si="33"/>
        <v xml:space="preserve"> </v>
      </c>
      <c r="AJ197" s="234" t="str">
        <f>_xlfn.IFNA(VLOOKUP(F197,'Compiled report'!C:D,2,FALSE),"")</f>
        <v/>
      </c>
      <c r="AK197" s="134" t="str">
        <f t="shared" si="34"/>
        <v xml:space="preserve"> </v>
      </c>
      <c r="AL197" s="134" t="str">
        <f t="shared" si="35"/>
        <v/>
      </c>
      <c r="AM197" s="134" t="str">
        <f t="shared" si="36"/>
        <v xml:space="preserve"> </v>
      </c>
      <c r="AN197" s="134" t="str">
        <f t="shared" si="37"/>
        <v xml:space="preserve"> </v>
      </c>
      <c r="AO197" s="134" t="str">
        <f t="shared" si="38"/>
        <v xml:space="preserve"> </v>
      </c>
      <c r="AP197" s="137" t="s">
        <v>770</v>
      </c>
    </row>
    <row r="198" spans="1:42" s="134" customFormat="1" ht="26.1" customHeight="1" x14ac:dyDescent="0.2">
      <c r="A198" s="258">
        <v>199</v>
      </c>
      <c r="B198" s="284" t="s">
        <v>567</v>
      </c>
      <c r="C198" s="134" t="s">
        <v>419</v>
      </c>
      <c r="D198" s="171" t="s">
        <v>82</v>
      </c>
      <c r="E198" s="283" t="s">
        <v>568</v>
      </c>
      <c r="F198" s="185">
        <v>265</v>
      </c>
      <c r="G198" s="284" t="s">
        <v>567</v>
      </c>
      <c r="H198" s="284" t="s">
        <v>985</v>
      </c>
      <c r="I198" s="284" t="s">
        <v>986</v>
      </c>
      <c r="J198" s="284" t="s">
        <v>384</v>
      </c>
      <c r="K198" s="284" t="s">
        <v>577</v>
      </c>
      <c r="L198" s="284" t="s">
        <v>577</v>
      </c>
      <c r="M198" s="284" t="s">
        <v>577</v>
      </c>
      <c r="N198" s="103" t="s">
        <v>423</v>
      </c>
      <c r="O198" s="284">
        <v>77150</v>
      </c>
      <c r="Q198" s="135"/>
      <c r="T198" s="135"/>
      <c r="U198" s="171" t="str">
        <f t="shared" si="39"/>
        <v>HBL-SUK-265</v>
      </c>
      <c r="V198" s="133" t="s">
        <v>90</v>
      </c>
      <c r="W198" s="185">
        <v>265</v>
      </c>
      <c r="X198" s="171" t="str">
        <f t="shared" si="26"/>
        <v>HBL-SUK-265-Feb17-1-1</v>
      </c>
      <c r="Y198" s="136" t="s">
        <v>919</v>
      </c>
      <c r="Z198" s="134" t="str">
        <f t="shared" si="27"/>
        <v xml:space="preserve"> </v>
      </c>
      <c r="AA198" s="134" t="str">
        <f t="shared" si="28"/>
        <v xml:space="preserve"> </v>
      </c>
      <c r="AB198" s="134" t="str">
        <f t="shared" si="29"/>
        <v>Yes</v>
      </c>
      <c r="AC198" s="134" t="e">
        <f>VLOOKUP(F198,'Wired Branches'!B:E,4,FALSE)</f>
        <v>#N/A</v>
      </c>
      <c r="AD198" s="134" t="str">
        <f t="shared" si="30"/>
        <v xml:space="preserve"> </v>
      </c>
      <c r="AE198" s="150" t="e">
        <f>VLOOKUP(W198,'Wired Branches'!B:F,5,FALSE)</f>
        <v>#N/A</v>
      </c>
      <c r="AF198" s="112" t="str">
        <f>_xlfn.IFNA(VLOOKUP(F198,'Compiled report'!C:F,4,FALSE),"")</f>
        <v/>
      </c>
      <c r="AG198" s="134" t="str">
        <f t="shared" si="31"/>
        <v xml:space="preserve"> </v>
      </c>
      <c r="AH198" s="134" t="str">
        <f t="shared" si="32"/>
        <v xml:space="preserve"> </v>
      </c>
      <c r="AI198" s="134" t="str">
        <f t="shared" si="33"/>
        <v xml:space="preserve"> </v>
      </c>
      <c r="AJ198" s="234" t="str">
        <f>_xlfn.IFNA(VLOOKUP(F198,'Compiled report'!C:D,2,FALSE),"")</f>
        <v/>
      </c>
      <c r="AK198" s="134" t="str">
        <f t="shared" si="34"/>
        <v xml:space="preserve"> </v>
      </c>
      <c r="AL198" s="134" t="str">
        <f t="shared" si="35"/>
        <v/>
      </c>
      <c r="AM198" s="134" t="str">
        <f t="shared" si="36"/>
        <v xml:space="preserve"> </v>
      </c>
      <c r="AN198" s="134" t="str">
        <f t="shared" si="37"/>
        <v xml:space="preserve"> </v>
      </c>
      <c r="AO198" s="134" t="str">
        <f t="shared" si="38"/>
        <v xml:space="preserve"> </v>
      </c>
      <c r="AP198" s="137" t="s">
        <v>770</v>
      </c>
    </row>
    <row r="199" spans="1:42" s="134" customFormat="1" ht="26.1" customHeight="1" x14ac:dyDescent="0.2">
      <c r="A199" s="258">
        <v>200</v>
      </c>
      <c r="B199" s="284" t="s">
        <v>567</v>
      </c>
      <c r="C199" s="134" t="s">
        <v>419</v>
      </c>
      <c r="D199" s="171" t="s">
        <v>82</v>
      </c>
      <c r="E199" s="283" t="s">
        <v>568</v>
      </c>
      <c r="F199" s="185">
        <v>293</v>
      </c>
      <c r="G199" s="284" t="s">
        <v>567</v>
      </c>
      <c r="H199" s="284" t="s">
        <v>987</v>
      </c>
      <c r="I199" s="284" t="s">
        <v>987</v>
      </c>
      <c r="J199" s="284" t="s">
        <v>384</v>
      </c>
      <c r="K199" s="284" t="s">
        <v>987</v>
      </c>
      <c r="L199" s="284" t="s">
        <v>987</v>
      </c>
      <c r="M199" s="284" t="s">
        <v>577</v>
      </c>
      <c r="N199" s="103" t="s">
        <v>423</v>
      </c>
      <c r="O199" s="284"/>
      <c r="Q199" s="135"/>
      <c r="T199" s="135"/>
      <c r="U199" s="171" t="str">
        <f t="shared" si="39"/>
        <v>HBL-SUK-293</v>
      </c>
      <c r="V199" s="133" t="s">
        <v>90</v>
      </c>
      <c r="W199" s="185">
        <v>293</v>
      </c>
      <c r="X199" s="171" t="str">
        <f t="shared" si="26"/>
        <v>HBL-SUK-293-Feb17-1-1</v>
      </c>
      <c r="Y199" s="136" t="s">
        <v>919</v>
      </c>
      <c r="Z199" s="134" t="str">
        <f t="shared" si="27"/>
        <v xml:space="preserve"> </v>
      </c>
      <c r="AA199" s="134" t="str">
        <f t="shared" si="28"/>
        <v xml:space="preserve"> </v>
      </c>
      <c r="AB199" s="134" t="str">
        <f t="shared" si="29"/>
        <v>Yes</v>
      </c>
      <c r="AC199" s="134" t="e">
        <f>VLOOKUP(F199,'Wired Branches'!B:E,4,FALSE)</f>
        <v>#N/A</v>
      </c>
      <c r="AD199" s="134" t="str">
        <f t="shared" si="30"/>
        <v xml:space="preserve"> </v>
      </c>
      <c r="AE199" s="150" t="e">
        <f>VLOOKUP(W199,'Wired Branches'!B:F,5,FALSE)</f>
        <v>#N/A</v>
      </c>
      <c r="AF199" s="112" t="str">
        <f>_xlfn.IFNA(VLOOKUP(F199,'Compiled report'!C:F,4,FALSE),"")</f>
        <v/>
      </c>
      <c r="AG199" s="134" t="str">
        <f t="shared" si="31"/>
        <v xml:space="preserve"> </v>
      </c>
      <c r="AH199" s="134" t="str">
        <f t="shared" si="32"/>
        <v xml:space="preserve"> </v>
      </c>
      <c r="AI199" s="134" t="str">
        <f t="shared" si="33"/>
        <v xml:space="preserve"> </v>
      </c>
      <c r="AJ199" s="234" t="str">
        <f>_xlfn.IFNA(VLOOKUP(F199,'Compiled report'!C:D,2,FALSE),"")</f>
        <v/>
      </c>
      <c r="AK199" s="134" t="str">
        <f t="shared" si="34"/>
        <v xml:space="preserve"> </v>
      </c>
      <c r="AL199" s="134" t="str">
        <f t="shared" si="35"/>
        <v/>
      </c>
      <c r="AM199" s="134" t="str">
        <f t="shared" si="36"/>
        <v xml:space="preserve"> </v>
      </c>
      <c r="AN199" s="134" t="str">
        <f t="shared" si="37"/>
        <v xml:space="preserve"> </v>
      </c>
      <c r="AO199" s="134" t="str">
        <f t="shared" si="38"/>
        <v xml:space="preserve"> </v>
      </c>
      <c r="AP199" s="137" t="s">
        <v>770</v>
      </c>
    </row>
    <row r="200" spans="1:42" s="134" customFormat="1" ht="26.1" customHeight="1" x14ac:dyDescent="0.2">
      <c r="A200" s="258">
        <v>201</v>
      </c>
      <c r="B200" s="284" t="s">
        <v>567</v>
      </c>
      <c r="C200" s="134" t="s">
        <v>419</v>
      </c>
      <c r="D200" s="171" t="s">
        <v>82</v>
      </c>
      <c r="E200" s="283" t="s">
        <v>568</v>
      </c>
      <c r="F200" s="185">
        <v>305</v>
      </c>
      <c r="G200" s="284" t="s">
        <v>567</v>
      </c>
      <c r="H200" s="284" t="s">
        <v>988</v>
      </c>
      <c r="I200" s="284" t="s">
        <v>989</v>
      </c>
      <c r="J200" s="284" t="s">
        <v>384</v>
      </c>
      <c r="K200" s="284" t="s">
        <v>567</v>
      </c>
      <c r="L200" s="284" t="s">
        <v>567</v>
      </c>
      <c r="M200" s="284" t="s">
        <v>567</v>
      </c>
      <c r="N200" s="103" t="s">
        <v>423</v>
      </c>
      <c r="O200" s="284">
        <v>65200</v>
      </c>
      <c r="Q200" s="135"/>
      <c r="T200" s="135"/>
      <c r="U200" s="171" t="str">
        <f t="shared" si="39"/>
        <v>HBL-SUK-305</v>
      </c>
      <c r="V200" s="133" t="s">
        <v>90</v>
      </c>
      <c r="W200" s="185">
        <v>305</v>
      </c>
      <c r="X200" s="171" t="str">
        <f t="shared" si="26"/>
        <v>HBL-SUK-305-Feb17-1-1</v>
      </c>
      <c r="Y200" s="136" t="s">
        <v>919</v>
      </c>
      <c r="Z200" s="134" t="str">
        <f t="shared" si="27"/>
        <v xml:space="preserve"> </v>
      </c>
      <c r="AA200" s="134" t="str">
        <f t="shared" si="28"/>
        <v xml:space="preserve"> </v>
      </c>
      <c r="AB200" s="134" t="str">
        <f t="shared" si="29"/>
        <v>Yes</v>
      </c>
      <c r="AC200" s="134" t="e">
        <f>VLOOKUP(F200,'Wired Branches'!B:E,4,FALSE)</f>
        <v>#N/A</v>
      </c>
      <c r="AD200" s="134" t="str">
        <f t="shared" si="30"/>
        <v xml:space="preserve"> </v>
      </c>
      <c r="AE200" s="150" t="e">
        <f>VLOOKUP(W200,'Wired Branches'!B:F,5,FALSE)</f>
        <v>#N/A</v>
      </c>
      <c r="AF200" s="112" t="str">
        <f>_xlfn.IFNA(VLOOKUP(F200,'Compiled report'!C:F,4,FALSE),"")</f>
        <v/>
      </c>
      <c r="AG200" s="134" t="str">
        <f t="shared" si="31"/>
        <v xml:space="preserve"> </v>
      </c>
      <c r="AH200" s="134" t="str">
        <f t="shared" si="32"/>
        <v xml:space="preserve"> </v>
      </c>
      <c r="AI200" s="134" t="str">
        <f t="shared" si="33"/>
        <v xml:space="preserve"> </v>
      </c>
      <c r="AJ200" s="234" t="str">
        <f>_xlfn.IFNA(VLOOKUP(F200,'Compiled report'!C:D,2,FALSE),"")</f>
        <v/>
      </c>
      <c r="AK200" s="134" t="str">
        <f t="shared" si="34"/>
        <v xml:space="preserve"> </v>
      </c>
      <c r="AL200" s="134" t="str">
        <f t="shared" si="35"/>
        <v/>
      </c>
      <c r="AM200" s="134" t="str">
        <f t="shared" si="36"/>
        <v xml:space="preserve"> </v>
      </c>
      <c r="AN200" s="134" t="str">
        <f t="shared" si="37"/>
        <v xml:space="preserve"> </v>
      </c>
      <c r="AO200" s="134" t="str">
        <f t="shared" si="38"/>
        <v xml:space="preserve"> </v>
      </c>
      <c r="AP200" s="137" t="s">
        <v>770</v>
      </c>
    </row>
    <row r="201" spans="1:42" s="134" customFormat="1" ht="26.1" customHeight="1" x14ac:dyDescent="0.2">
      <c r="A201" s="258">
        <v>202</v>
      </c>
      <c r="B201" s="284" t="s">
        <v>567</v>
      </c>
      <c r="C201" s="134" t="s">
        <v>419</v>
      </c>
      <c r="D201" s="171" t="s">
        <v>82</v>
      </c>
      <c r="E201" s="283" t="s">
        <v>568</v>
      </c>
      <c r="F201" s="185">
        <v>313</v>
      </c>
      <c r="G201" s="284" t="s">
        <v>567</v>
      </c>
      <c r="H201" s="284" t="s">
        <v>990</v>
      </c>
      <c r="I201" s="284" t="s">
        <v>990</v>
      </c>
      <c r="J201" s="284" t="s">
        <v>384</v>
      </c>
      <c r="K201" s="284" t="s">
        <v>990</v>
      </c>
      <c r="L201" s="284" t="s">
        <v>990</v>
      </c>
      <c r="M201" s="284" t="s">
        <v>973</v>
      </c>
      <c r="N201" s="103" t="s">
        <v>423</v>
      </c>
      <c r="O201" s="284"/>
      <c r="Q201" s="135"/>
      <c r="T201" s="135"/>
      <c r="U201" s="171" t="str">
        <f t="shared" si="39"/>
        <v>HBL-SUK-313</v>
      </c>
      <c r="V201" s="133" t="s">
        <v>90</v>
      </c>
      <c r="W201" s="185">
        <v>313</v>
      </c>
      <c r="X201" s="171" t="str">
        <f t="shared" si="26"/>
        <v>HBL-SUK-313-Feb17-1-1</v>
      </c>
      <c r="Y201" s="136" t="s">
        <v>919</v>
      </c>
      <c r="Z201" s="134" t="str">
        <f t="shared" si="27"/>
        <v xml:space="preserve"> </v>
      </c>
      <c r="AA201" s="134" t="str">
        <f t="shared" si="28"/>
        <v xml:space="preserve"> </v>
      </c>
      <c r="AB201" s="134" t="str">
        <f t="shared" si="29"/>
        <v>Yes</v>
      </c>
      <c r="AC201" s="134" t="e">
        <f>VLOOKUP(F201,'Wired Branches'!B:E,4,FALSE)</f>
        <v>#N/A</v>
      </c>
      <c r="AD201" s="134" t="str">
        <f t="shared" si="30"/>
        <v xml:space="preserve"> </v>
      </c>
      <c r="AE201" s="150" t="e">
        <f>VLOOKUP(W201,'Wired Branches'!B:F,5,FALSE)</f>
        <v>#N/A</v>
      </c>
      <c r="AF201" s="112" t="str">
        <f>_xlfn.IFNA(VLOOKUP(F201,'Compiled report'!C:F,4,FALSE),"")</f>
        <v/>
      </c>
      <c r="AG201" s="134" t="str">
        <f t="shared" si="31"/>
        <v xml:space="preserve"> </v>
      </c>
      <c r="AH201" s="134" t="str">
        <f t="shared" si="32"/>
        <v xml:space="preserve"> </v>
      </c>
      <c r="AI201" s="134" t="str">
        <f t="shared" si="33"/>
        <v xml:space="preserve"> </v>
      </c>
      <c r="AJ201" s="234" t="str">
        <f>_xlfn.IFNA(VLOOKUP(F201,'Compiled report'!C:D,2,FALSE),"")</f>
        <v/>
      </c>
      <c r="AK201" s="134" t="str">
        <f t="shared" si="34"/>
        <v xml:space="preserve"> </v>
      </c>
      <c r="AL201" s="134" t="str">
        <f t="shared" si="35"/>
        <v/>
      </c>
      <c r="AM201" s="134" t="str">
        <f t="shared" si="36"/>
        <v xml:space="preserve"> </v>
      </c>
      <c r="AN201" s="134" t="str">
        <f t="shared" si="37"/>
        <v xml:space="preserve"> </v>
      </c>
      <c r="AO201" s="134" t="str">
        <f t="shared" si="38"/>
        <v xml:space="preserve"> </v>
      </c>
      <c r="AP201" s="137" t="s">
        <v>770</v>
      </c>
    </row>
    <row r="202" spans="1:42" s="134" customFormat="1" ht="26.1" customHeight="1" x14ac:dyDescent="0.2">
      <c r="A202" s="258">
        <v>203</v>
      </c>
      <c r="B202" s="284" t="s">
        <v>567</v>
      </c>
      <c r="C202" s="134" t="s">
        <v>419</v>
      </c>
      <c r="D202" s="171" t="s">
        <v>82</v>
      </c>
      <c r="E202" s="283" t="s">
        <v>568</v>
      </c>
      <c r="F202" s="185">
        <v>387</v>
      </c>
      <c r="G202" s="284" t="s">
        <v>567</v>
      </c>
      <c r="H202" s="284" t="s">
        <v>991</v>
      </c>
      <c r="I202" s="284" t="s">
        <v>991</v>
      </c>
      <c r="J202" s="284" t="s">
        <v>384</v>
      </c>
      <c r="K202" s="284" t="s">
        <v>991</v>
      </c>
      <c r="L202" s="284" t="s">
        <v>991</v>
      </c>
      <c r="M202" s="284" t="s">
        <v>567</v>
      </c>
      <c r="N202" s="103" t="s">
        <v>423</v>
      </c>
      <c r="O202" s="284"/>
      <c r="Q202" s="135"/>
      <c r="T202" s="135"/>
      <c r="U202" s="171" t="str">
        <f t="shared" si="39"/>
        <v>HBL-SUK-387</v>
      </c>
      <c r="V202" s="133" t="s">
        <v>90</v>
      </c>
      <c r="W202" s="185">
        <v>387</v>
      </c>
      <c r="X202" s="171" t="str">
        <f t="shared" si="26"/>
        <v>HBL-SUK-387-Feb17-1-1</v>
      </c>
      <c r="Y202" s="136" t="s">
        <v>919</v>
      </c>
      <c r="Z202" s="134" t="str">
        <f t="shared" si="27"/>
        <v xml:space="preserve"> </v>
      </c>
      <c r="AA202" s="134" t="str">
        <f t="shared" si="28"/>
        <v xml:space="preserve"> </v>
      </c>
      <c r="AB202" s="134" t="str">
        <f t="shared" si="29"/>
        <v>Yes</v>
      </c>
      <c r="AC202" s="134" t="e">
        <f>VLOOKUP(F202,'Wired Branches'!B:E,4,FALSE)</f>
        <v>#N/A</v>
      </c>
      <c r="AD202" s="134" t="str">
        <f t="shared" si="30"/>
        <v xml:space="preserve"> </v>
      </c>
      <c r="AE202" s="150" t="e">
        <f>VLOOKUP(W202,'Wired Branches'!B:F,5,FALSE)</f>
        <v>#N/A</v>
      </c>
      <c r="AF202" s="112" t="str">
        <f>_xlfn.IFNA(VLOOKUP(F202,'Compiled report'!C:F,4,FALSE),"")</f>
        <v/>
      </c>
      <c r="AG202" s="134" t="str">
        <f t="shared" si="31"/>
        <v xml:space="preserve"> </v>
      </c>
      <c r="AH202" s="134" t="str">
        <f t="shared" si="32"/>
        <v xml:space="preserve"> </v>
      </c>
      <c r="AI202" s="134" t="str">
        <f t="shared" si="33"/>
        <v xml:space="preserve"> </v>
      </c>
      <c r="AJ202" s="234" t="str">
        <f>_xlfn.IFNA(VLOOKUP(F202,'Compiled report'!C:D,2,FALSE),"")</f>
        <v/>
      </c>
      <c r="AK202" s="134" t="str">
        <f t="shared" si="34"/>
        <v xml:space="preserve"> </v>
      </c>
      <c r="AL202" s="134" t="str">
        <f t="shared" si="35"/>
        <v/>
      </c>
      <c r="AM202" s="134" t="str">
        <f t="shared" si="36"/>
        <v xml:space="preserve"> </v>
      </c>
      <c r="AN202" s="134" t="str">
        <f t="shared" si="37"/>
        <v xml:space="preserve"> </v>
      </c>
      <c r="AO202" s="134" t="str">
        <f t="shared" si="38"/>
        <v xml:space="preserve"> </v>
      </c>
      <c r="AP202" s="137" t="s">
        <v>770</v>
      </c>
    </row>
    <row r="203" spans="1:42" s="134" customFormat="1" ht="26.1" customHeight="1" x14ac:dyDescent="0.2">
      <c r="A203" s="258">
        <v>204</v>
      </c>
      <c r="B203" s="284" t="s">
        <v>567</v>
      </c>
      <c r="C203" s="134" t="s">
        <v>419</v>
      </c>
      <c r="D203" s="171" t="s">
        <v>82</v>
      </c>
      <c r="E203" s="283" t="s">
        <v>568</v>
      </c>
      <c r="F203" s="185">
        <v>392</v>
      </c>
      <c r="G203" s="284" t="s">
        <v>567</v>
      </c>
      <c r="H203" s="284" t="s">
        <v>992</v>
      </c>
      <c r="I203" s="284" t="s">
        <v>993</v>
      </c>
      <c r="J203" s="284" t="s">
        <v>384</v>
      </c>
      <c r="K203" s="284" t="s">
        <v>992</v>
      </c>
      <c r="L203" s="284" t="s">
        <v>992</v>
      </c>
      <c r="M203" s="284" t="s">
        <v>922</v>
      </c>
      <c r="N203" s="103" t="s">
        <v>423</v>
      </c>
      <c r="O203" s="284"/>
      <c r="Q203" s="135"/>
      <c r="T203" s="135"/>
      <c r="U203" s="171" t="str">
        <f t="shared" si="39"/>
        <v>HBL-SUK-392</v>
      </c>
      <c r="V203" s="133" t="s">
        <v>90</v>
      </c>
      <c r="W203" s="185">
        <v>392</v>
      </c>
      <c r="X203" s="171" t="str">
        <f t="shared" si="26"/>
        <v>HBL-SUK-392-Feb17-1-1</v>
      </c>
      <c r="Y203" s="136" t="s">
        <v>919</v>
      </c>
      <c r="Z203" s="134" t="str">
        <f t="shared" si="27"/>
        <v xml:space="preserve"> </v>
      </c>
      <c r="AA203" s="134" t="str">
        <f t="shared" si="28"/>
        <v xml:space="preserve"> </v>
      </c>
      <c r="AB203" s="134" t="str">
        <f t="shared" si="29"/>
        <v>Yes</v>
      </c>
      <c r="AC203" s="134" t="e">
        <f>VLOOKUP(F203,'Wired Branches'!B:E,4,FALSE)</f>
        <v>#N/A</v>
      </c>
      <c r="AD203" s="134" t="str">
        <f t="shared" si="30"/>
        <v xml:space="preserve"> </v>
      </c>
      <c r="AE203" s="150" t="e">
        <f>VLOOKUP(W203,'Wired Branches'!B:F,5,FALSE)</f>
        <v>#N/A</v>
      </c>
      <c r="AF203" s="112" t="str">
        <f>_xlfn.IFNA(VLOOKUP(F203,'Compiled report'!C:F,4,FALSE),"")</f>
        <v/>
      </c>
      <c r="AG203" s="134" t="str">
        <f t="shared" si="31"/>
        <v xml:space="preserve"> </v>
      </c>
      <c r="AH203" s="134" t="str">
        <f t="shared" si="32"/>
        <v xml:space="preserve"> </v>
      </c>
      <c r="AI203" s="134" t="str">
        <f t="shared" si="33"/>
        <v xml:space="preserve"> </v>
      </c>
      <c r="AJ203" s="234" t="str">
        <f>_xlfn.IFNA(VLOOKUP(F203,'Compiled report'!C:D,2,FALSE),"")</f>
        <v/>
      </c>
      <c r="AK203" s="134" t="str">
        <f t="shared" si="34"/>
        <v xml:space="preserve"> </v>
      </c>
      <c r="AL203" s="134" t="str">
        <f t="shared" si="35"/>
        <v/>
      </c>
      <c r="AM203" s="134" t="str">
        <f t="shared" si="36"/>
        <v xml:space="preserve"> </v>
      </c>
      <c r="AN203" s="134" t="str">
        <f t="shared" si="37"/>
        <v xml:space="preserve"> </v>
      </c>
      <c r="AO203" s="134" t="str">
        <f t="shared" si="38"/>
        <v xml:space="preserve"> </v>
      </c>
      <c r="AP203" s="137" t="s">
        <v>770</v>
      </c>
    </row>
    <row r="204" spans="1:42" s="134" customFormat="1" ht="26.1" customHeight="1" x14ac:dyDescent="0.2">
      <c r="A204" s="258">
        <v>205</v>
      </c>
      <c r="B204" s="284" t="s">
        <v>567</v>
      </c>
      <c r="C204" s="134" t="s">
        <v>419</v>
      </c>
      <c r="D204" s="171" t="s">
        <v>82</v>
      </c>
      <c r="E204" s="283" t="s">
        <v>568</v>
      </c>
      <c r="F204" s="185">
        <v>438</v>
      </c>
      <c r="G204" s="284" t="s">
        <v>567</v>
      </c>
      <c r="H204" s="284" t="s">
        <v>994</v>
      </c>
      <c r="I204" s="284" t="s">
        <v>995</v>
      </c>
      <c r="J204" s="284" t="s">
        <v>384</v>
      </c>
      <c r="K204" s="284" t="s">
        <v>966</v>
      </c>
      <c r="L204" s="284" t="s">
        <v>966</v>
      </c>
      <c r="M204" s="284" t="s">
        <v>966</v>
      </c>
      <c r="N204" s="103" t="s">
        <v>423</v>
      </c>
      <c r="O204" s="284"/>
      <c r="Q204" s="135"/>
      <c r="T204" s="135"/>
      <c r="U204" s="171" t="str">
        <f t="shared" si="39"/>
        <v>HBL-SUK-438</v>
      </c>
      <c r="V204" s="133" t="s">
        <v>90</v>
      </c>
      <c r="W204" s="185">
        <v>438</v>
      </c>
      <c r="X204" s="171" t="str">
        <f t="shared" si="26"/>
        <v>HBL-SUK-438-Feb17-1-1</v>
      </c>
      <c r="Y204" s="136" t="s">
        <v>919</v>
      </c>
      <c r="Z204" s="134" t="str">
        <f t="shared" si="27"/>
        <v xml:space="preserve"> </v>
      </c>
      <c r="AA204" s="134" t="str">
        <f t="shared" si="28"/>
        <v xml:space="preserve"> </v>
      </c>
      <c r="AB204" s="134" t="str">
        <f t="shared" si="29"/>
        <v>Yes</v>
      </c>
      <c r="AC204" s="134" t="e">
        <f>VLOOKUP(F204,'Wired Branches'!B:E,4,FALSE)</f>
        <v>#N/A</v>
      </c>
      <c r="AD204" s="134" t="str">
        <f t="shared" si="30"/>
        <v xml:space="preserve"> </v>
      </c>
      <c r="AE204" s="150" t="e">
        <f>VLOOKUP(W204,'Wired Branches'!B:F,5,FALSE)</f>
        <v>#N/A</v>
      </c>
      <c r="AF204" s="112" t="str">
        <f>_xlfn.IFNA(VLOOKUP(F204,'Compiled report'!C:F,4,FALSE),"")</f>
        <v/>
      </c>
      <c r="AG204" s="134" t="str">
        <f t="shared" si="31"/>
        <v xml:space="preserve"> </v>
      </c>
      <c r="AH204" s="134" t="str">
        <f t="shared" si="32"/>
        <v xml:space="preserve"> </v>
      </c>
      <c r="AI204" s="134" t="str">
        <f t="shared" si="33"/>
        <v xml:space="preserve"> </v>
      </c>
      <c r="AJ204" s="234" t="str">
        <f>_xlfn.IFNA(VLOOKUP(F204,'Compiled report'!C:D,2,FALSE),"")</f>
        <v/>
      </c>
      <c r="AK204" s="134" t="str">
        <f t="shared" si="34"/>
        <v xml:space="preserve"> </v>
      </c>
      <c r="AL204" s="134" t="str">
        <f t="shared" si="35"/>
        <v/>
      </c>
      <c r="AM204" s="134" t="str">
        <f t="shared" si="36"/>
        <v xml:space="preserve"> </v>
      </c>
      <c r="AN204" s="134" t="str">
        <f t="shared" si="37"/>
        <v xml:space="preserve"> </v>
      </c>
      <c r="AO204" s="134" t="str">
        <f t="shared" si="38"/>
        <v xml:space="preserve"> </v>
      </c>
      <c r="AP204" s="137" t="s">
        <v>770</v>
      </c>
    </row>
    <row r="205" spans="1:42" s="134" customFormat="1" ht="26.1" customHeight="1" x14ac:dyDescent="0.2">
      <c r="A205" s="258">
        <v>206</v>
      </c>
      <c r="B205" s="284" t="s">
        <v>567</v>
      </c>
      <c r="C205" s="134" t="s">
        <v>419</v>
      </c>
      <c r="D205" s="171" t="s">
        <v>82</v>
      </c>
      <c r="E205" s="283" t="s">
        <v>568</v>
      </c>
      <c r="F205" s="185">
        <v>482</v>
      </c>
      <c r="G205" s="284" t="s">
        <v>567</v>
      </c>
      <c r="H205" s="284" t="s">
        <v>996</v>
      </c>
      <c r="I205" s="284" t="s">
        <v>996</v>
      </c>
      <c r="J205" s="284" t="s">
        <v>384</v>
      </c>
      <c r="K205" s="284" t="s">
        <v>996</v>
      </c>
      <c r="L205" s="284" t="s">
        <v>996</v>
      </c>
      <c r="M205" s="284" t="s">
        <v>941</v>
      </c>
      <c r="N205" s="103" t="s">
        <v>423</v>
      </c>
      <c r="O205" s="284"/>
      <c r="Q205" s="135"/>
      <c r="T205" s="135"/>
      <c r="U205" s="171" t="str">
        <f t="shared" si="39"/>
        <v>HBL-SUK-482</v>
      </c>
      <c r="V205" s="133" t="s">
        <v>90</v>
      </c>
      <c r="W205" s="185">
        <v>482</v>
      </c>
      <c r="X205" s="171" t="str">
        <f t="shared" si="26"/>
        <v>HBL-SUK-482-Feb17-1-1</v>
      </c>
      <c r="Y205" s="136" t="s">
        <v>919</v>
      </c>
      <c r="Z205" s="134" t="str">
        <f t="shared" si="27"/>
        <v xml:space="preserve"> </v>
      </c>
      <c r="AA205" s="134" t="str">
        <f t="shared" si="28"/>
        <v xml:space="preserve"> </v>
      </c>
      <c r="AB205" s="134" t="str">
        <f t="shared" si="29"/>
        <v>Yes</v>
      </c>
      <c r="AC205" s="134" t="e">
        <f>VLOOKUP(F205,'Wired Branches'!B:E,4,FALSE)</f>
        <v>#N/A</v>
      </c>
      <c r="AD205" s="134" t="str">
        <f t="shared" si="30"/>
        <v xml:space="preserve"> </v>
      </c>
      <c r="AE205" s="150" t="e">
        <f>VLOOKUP(W205,'Wired Branches'!B:F,5,FALSE)</f>
        <v>#N/A</v>
      </c>
      <c r="AF205" s="112" t="str">
        <f>_xlfn.IFNA(VLOOKUP(F205,'Compiled report'!C:F,4,FALSE),"")</f>
        <v/>
      </c>
      <c r="AG205" s="134" t="str">
        <f t="shared" si="31"/>
        <v xml:space="preserve"> </v>
      </c>
      <c r="AH205" s="134" t="str">
        <f t="shared" si="32"/>
        <v xml:space="preserve"> </v>
      </c>
      <c r="AI205" s="134" t="str">
        <f t="shared" si="33"/>
        <v xml:space="preserve"> </v>
      </c>
      <c r="AJ205" s="234" t="str">
        <f>_xlfn.IFNA(VLOOKUP(F205,'Compiled report'!C:D,2,FALSE),"")</f>
        <v/>
      </c>
      <c r="AK205" s="134" t="str">
        <f t="shared" si="34"/>
        <v xml:space="preserve"> </v>
      </c>
      <c r="AL205" s="134" t="str">
        <f t="shared" si="35"/>
        <v/>
      </c>
      <c r="AM205" s="134" t="str">
        <f t="shared" si="36"/>
        <v xml:space="preserve"> </v>
      </c>
      <c r="AN205" s="134" t="str">
        <f t="shared" si="37"/>
        <v xml:space="preserve"> </v>
      </c>
      <c r="AO205" s="134" t="str">
        <f t="shared" si="38"/>
        <v xml:space="preserve"> </v>
      </c>
      <c r="AP205" s="137" t="s">
        <v>770</v>
      </c>
    </row>
    <row r="206" spans="1:42" s="134" customFormat="1" ht="26.1" customHeight="1" x14ac:dyDescent="0.2">
      <c r="A206" s="258">
        <v>207</v>
      </c>
      <c r="B206" s="284" t="s">
        <v>567</v>
      </c>
      <c r="C206" s="134" t="s">
        <v>419</v>
      </c>
      <c r="D206" s="171" t="s">
        <v>82</v>
      </c>
      <c r="E206" s="283" t="s">
        <v>568</v>
      </c>
      <c r="F206" s="185">
        <v>496</v>
      </c>
      <c r="G206" s="284" t="s">
        <v>567</v>
      </c>
      <c r="H206" s="284" t="s">
        <v>997</v>
      </c>
      <c r="I206" s="284" t="s">
        <v>997</v>
      </c>
      <c r="J206" s="284" t="s">
        <v>384</v>
      </c>
      <c r="K206" s="284" t="s">
        <v>997</v>
      </c>
      <c r="L206" s="284" t="s">
        <v>997</v>
      </c>
      <c r="M206" s="284" t="s">
        <v>922</v>
      </c>
      <c r="N206" s="103" t="s">
        <v>423</v>
      </c>
      <c r="O206" s="284"/>
      <c r="Q206" s="135"/>
      <c r="T206" s="135"/>
      <c r="U206" s="171" t="str">
        <f t="shared" si="39"/>
        <v>HBL-SUK-496</v>
      </c>
      <c r="V206" s="133" t="s">
        <v>90</v>
      </c>
      <c r="W206" s="185">
        <v>496</v>
      </c>
      <c r="X206" s="171" t="str">
        <f t="shared" si="26"/>
        <v>HBL-SUK-496-Feb17-1-1</v>
      </c>
      <c r="Y206" s="136" t="s">
        <v>919</v>
      </c>
      <c r="Z206" s="134" t="str">
        <f t="shared" si="27"/>
        <v xml:space="preserve"> </v>
      </c>
      <c r="AA206" s="134" t="str">
        <f t="shared" si="28"/>
        <v xml:space="preserve"> </v>
      </c>
      <c r="AB206" s="134" t="str">
        <f t="shared" si="29"/>
        <v>Yes</v>
      </c>
      <c r="AC206" s="134" t="e">
        <f>VLOOKUP(F206,'Wired Branches'!B:E,4,FALSE)</f>
        <v>#N/A</v>
      </c>
      <c r="AD206" s="134" t="str">
        <f t="shared" si="30"/>
        <v xml:space="preserve"> </v>
      </c>
      <c r="AE206" s="150" t="e">
        <f>VLOOKUP(W206,'Wired Branches'!B:F,5,FALSE)</f>
        <v>#N/A</v>
      </c>
      <c r="AF206" s="112" t="str">
        <f>_xlfn.IFNA(VLOOKUP(F206,'Compiled report'!C:F,4,FALSE),"")</f>
        <v/>
      </c>
      <c r="AG206" s="134" t="str">
        <f t="shared" si="31"/>
        <v xml:space="preserve"> </v>
      </c>
      <c r="AH206" s="134" t="str">
        <f t="shared" si="32"/>
        <v xml:space="preserve"> </v>
      </c>
      <c r="AI206" s="134" t="str">
        <f t="shared" si="33"/>
        <v xml:space="preserve"> </v>
      </c>
      <c r="AJ206" s="234" t="str">
        <f>_xlfn.IFNA(VLOOKUP(F206,'Compiled report'!C:D,2,FALSE),"")</f>
        <v/>
      </c>
      <c r="AK206" s="134" t="str">
        <f t="shared" si="34"/>
        <v xml:space="preserve"> </v>
      </c>
      <c r="AL206" s="134" t="str">
        <f t="shared" si="35"/>
        <v/>
      </c>
      <c r="AM206" s="134" t="str">
        <f t="shared" si="36"/>
        <v xml:space="preserve"> </v>
      </c>
      <c r="AN206" s="134" t="str">
        <f t="shared" si="37"/>
        <v xml:space="preserve"> </v>
      </c>
      <c r="AO206" s="134" t="str">
        <f t="shared" si="38"/>
        <v xml:space="preserve"> </v>
      </c>
      <c r="AP206" s="137" t="s">
        <v>770</v>
      </c>
    </row>
    <row r="207" spans="1:42" s="134" customFormat="1" ht="26.1" customHeight="1" x14ac:dyDescent="0.2">
      <c r="A207" s="258">
        <v>208</v>
      </c>
      <c r="B207" s="284" t="s">
        <v>567</v>
      </c>
      <c r="C207" s="134" t="s">
        <v>419</v>
      </c>
      <c r="D207" s="171" t="s">
        <v>82</v>
      </c>
      <c r="E207" s="283" t="s">
        <v>568</v>
      </c>
      <c r="F207" s="185">
        <v>509</v>
      </c>
      <c r="G207" s="284" t="s">
        <v>567</v>
      </c>
      <c r="H207" s="284" t="s">
        <v>998</v>
      </c>
      <c r="I207" s="284" t="s">
        <v>999</v>
      </c>
      <c r="J207" s="284" t="s">
        <v>384</v>
      </c>
      <c r="K207" s="284" t="s">
        <v>998</v>
      </c>
      <c r="L207" s="284" t="s">
        <v>998</v>
      </c>
      <c r="M207" s="284" t="s">
        <v>947</v>
      </c>
      <c r="N207" s="103" t="s">
        <v>423</v>
      </c>
      <c r="O207" s="284">
        <v>76200</v>
      </c>
      <c r="Q207" s="135"/>
      <c r="T207" s="135"/>
      <c r="U207" s="171" t="str">
        <f t="shared" si="39"/>
        <v>HBL-SUK-509</v>
      </c>
      <c r="V207" s="133" t="s">
        <v>90</v>
      </c>
      <c r="W207" s="185">
        <v>509</v>
      </c>
      <c r="X207" s="171" t="str">
        <f t="shared" si="26"/>
        <v>HBL-SUK-509-Feb17-1-1</v>
      </c>
      <c r="Y207" s="136" t="s">
        <v>919</v>
      </c>
      <c r="Z207" s="134" t="str">
        <f t="shared" si="27"/>
        <v>Yes</v>
      </c>
      <c r="AA207" s="134" t="str">
        <f t="shared" si="28"/>
        <v>Yes</v>
      </c>
      <c r="AB207" s="134" t="str">
        <f t="shared" si="29"/>
        <v>Yes</v>
      </c>
      <c r="AC207" s="134" t="e">
        <f>VLOOKUP(F207,'Wired Branches'!B:E,4,FALSE)</f>
        <v>#N/A</v>
      </c>
      <c r="AD207" s="134" t="str">
        <f t="shared" si="30"/>
        <v>255.255.255.0</v>
      </c>
      <c r="AE207" s="150" t="e">
        <f>VLOOKUP(W207,'Wired Branches'!B:F,5,FALSE)</f>
        <v>#N/A</v>
      </c>
      <c r="AF207" s="112" t="str">
        <f>_xlfn.IFNA(VLOOKUP(F207,'Compiled report'!C:F,4,FALSE),"")</f>
        <v>26515e195</v>
      </c>
      <c r="AG207" s="134" t="str">
        <f t="shared" si="31"/>
        <v>10.200.57.196</v>
      </c>
      <c r="AH207" s="134" t="str">
        <f t="shared" si="32"/>
        <v>Yes</v>
      </c>
      <c r="AI207" s="134" t="str">
        <f t="shared" si="33"/>
        <v>Yes</v>
      </c>
      <c r="AJ207" s="234">
        <f>_xlfn.IFNA(VLOOKUP(F207,'Compiled report'!C:D,2,FALSE),"")</f>
        <v>42795</v>
      </c>
      <c r="AK207" s="134" t="str">
        <f t="shared" si="34"/>
        <v>Yes</v>
      </c>
      <c r="AL207" s="134" t="str">
        <f t="shared" si="35"/>
        <v>Yes</v>
      </c>
      <c r="AM207" s="134" t="str">
        <f t="shared" si="36"/>
        <v>Yes</v>
      </c>
      <c r="AN207" s="134" t="str">
        <f t="shared" si="37"/>
        <v>Yes</v>
      </c>
      <c r="AO207" s="134" t="str">
        <f t="shared" si="38"/>
        <v>Installation Completed</v>
      </c>
      <c r="AP207" s="137" t="s">
        <v>770</v>
      </c>
    </row>
    <row r="208" spans="1:42" s="134" customFormat="1" ht="26.1" customHeight="1" x14ac:dyDescent="0.2">
      <c r="A208" s="258">
        <v>209</v>
      </c>
      <c r="B208" s="284" t="s">
        <v>567</v>
      </c>
      <c r="C208" s="134" t="s">
        <v>419</v>
      </c>
      <c r="D208" s="171" t="s">
        <v>82</v>
      </c>
      <c r="E208" s="283" t="s">
        <v>568</v>
      </c>
      <c r="F208" s="185">
        <v>516</v>
      </c>
      <c r="G208" s="284" t="s">
        <v>567</v>
      </c>
      <c r="H208" s="284" t="s">
        <v>1000</v>
      </c>
      <c r="I208" s="284" t="s">
        <v>1001</v>
      </c>
      <c r="J208" s="284" t="s">
        <v>384</v>
      </c>
      <c r="K208" s="284" t="s">
        <v>1000</v>
      </c>
      <c r="L208" s="284" t="s">
        <v>1000</v>
      </c>
      <c r="M208" s="284" t="s">
        <v>1002</v>
      </c>
      <c r="N208" s="103" t="s">
        <v>541</v>
      </c>
      <c r="O208" s="284"/>
      <c r="Q208" s="135"/>
      <c r="T208" s="135"/>
      <c r="U208" s="171" t="str">
        <f t="shared" si="39"/>
        <v>HBL-SUK-516</v>
      </c>
      <c r="V208" s="133" t="s">
        <v>90</v>
      </c>
      <c r="W208" s="185">
        <v>516</v>
      </c>
      <c r="X208" s="171" t="str">
        <f t="shared" ref="X208:X271" si="40">CONCATENATE(U208,"-",Y208,"-",V208)</f>
        <v>HBL-SUK-516-Feb17-1-1</v>
      </c>
      <c r="Y208" s="136" t="s">
        <v>919</v>
      </c>
      <c r="Z208" s="134" t="str">
        <f t="shared" si="27"/>
        <v xml:space="preserve"> </v>
      </c>
      <c r="AA208" s="134" t="str">
        <f t="shared" si="28"/>
        <v xml:space="preserve"> </v>
      </c>
      <c r="AB208" s="134" t="str">
        <f t="shared" si="29"/>
        <v>Yes</v>
      </c>
      <c r="AC208" s="134" t="e">
        <f>VLOOKUP(F208,'Wired Branches'!B:E,4,FALSE)</f>
        <v>#N/A</v>
      </c>
      <c r="AD208" s="134" t="str">
        <f t="shared" si="30"/>
        <v xml:space="preserve"> </v>
      </c>
      <c r="AE208" s="150" t="e">
        <f>VLOOKUP(W208,'Wired Branches'!B:F,5,FALSE)</f>
        <v>#N/A</v>
      </c>
      <c r="AF208" s="112" t="str">
        <f>_xlfn.IFNA(VLOOKUP(F208,'Compiled report'!C:F,4,FALSE),"")</f>
        <v/>
      </c>
      <c r="AG208" s="134" t="str">
        <f t="shared" si="31"/>
        <v xml:space="preserve"> </v>
      </c>
      <c r="AH208" s="134" t="str">
        <f t="shared" si="32"/>
        <v xml:space="preserve"> </v>
      </c>
      <c r="AI208" s="134" t="str">
        <f t="shared" si="33"/>
        <v xml:space="preserve"> </v>
      </c>
      <c r="AJ208" s="234" t="str">
        <f>_xlfn.IFNA(VLOOKUP(F208,'Compiled report'!C:D,2,FALSE),"")</f>
        <v/>
      </c>
      <c r="AK208" s="134" t="str">
        <f t="shared" si="34"/>
        <v xml:space="preserve"> </v>
      </c>
      <c r="AL208" s="134" t="str">
        <f t="shared" si="35"/>
        <v/>
      </c>
      <c r="AM208" s="134" t="str">
        <f t="shared" si="36"/>
        <v xml:space="preserve"> </v>
      </c>
      <c r="AN208" s="134" t="str">
        <f t="shared" si="37"/>
        <v xml:space="preserve"> </v>
      </c>
      <c r="AO208" s="134" t="str">
        <f t="shared" si="38"/>
        <v xml:space="preserve"> </v>
      </c>
      <c r="AP208" s="137" t="s">
        <v>770</v>
      </c>
    </row>
    <row r="209" spans="1:42" s="134" customFormat="1" ht="26.1" customHeight="1" x14ac:dyDescent="0.2">
      <c r="A209" s="258">
        <v>210</v>
      </c>
      <c r="B209" s="284" t="s">
        <v>567</v>
      </c>
      <c r="C209" s="134" t="s">
        <v>419</v>
      </c>
      <c r="D209" s="171" t="s">
        <v>82</v>
      </c>
      <c r="E209" s="283" t="s">
        <v>568</v>
      </c>
      <c r="F209" s="107">
        <v>577</v>
      </c>
      <c r="G209" s="284" t="s">
        <v>567</v>
      </c>
      <c r="H209" s="284" t="s">
        <v>1003</v>
      </c>
      <c r="I209" s="284" t="s">
        <v>1004</v>
      </c>
      <c r="J209" s="284" t="s">
        <v>384</v>
      </c>
      <c r="K209" s="284" t="s">
        <v>1003</v>
      </c>
      <c r="L209" s="284" t="s">
        <v>1003</v>
      </c>
      <c r="M209" s="284" t="s">
        <v>947</v>
      </c>
      <c r="N209" s="103" t="s">
        <v>423</v>
      </c>
      <c r="O209" s="284">
        <v>76200</v>
      </c>
      <c r="Q209" s="135"/>
      <c r="T209" s="135"/>
      <c r="U209" s="171" t="str">
        <f t="shared" si="39"/>
        <v>HBL-SUK-577</v>
      </c>
      <c r="V209" s="133" t="s">
        <v>90</v>
      </c>
      <c r="W209" s="107">
        <v>577</v>
      </c>
      <c r="X209" s="171" t="str">
        <f t="shared" si="40"/>
        <v>HBL-SUK-577-Feb17-1-1</v>
      </c>
      <c r="Y209" s="136" t="s">
        <v>919</v>
      </c>
      <c r="Z209" s="134" t="str">
        <f t="shared" si="27"/>
        <v>Yes</v>
      </c>
      <c r="AA209" s="134" t="str">
        <f t="shared" si="28"/>
        <v>Yes</v>
      </c>
      <c r="AB209" s="134" t="str">
        <f t="shared" si="29"/>
        <v>Yes</v>
      </c>
      <c r="AC209" s="134" t="e">
        <f>VLOOKUP(F209,'Wired Branches'!B:E,4,FALSE)</f>
        <v>#N/A</v>
      </c>
      <c r="AD209" s="134" t="str">
        <f t="shared" si="30"/>
        <v>255.255.255.0</v>
      </c>
      <c r="AE209" s="150" t="e">
        <f>VLOOKUP(W209,'Wired Branches'!B:F,5,FALSE)</f>
        <v>#N/A</v>
      </c>
      <c r="AF209" s="112" t="str">
        <f>_xlfn.IFNA(VLOOKUP(F209,'Compiled report'!C:F,4,FALSE),"")</f>
        <v>26515e196</v>
      </c>
      <c r="AG209" s="134" t="str">
        <f t="shared" si="31"/>
        <v>10.200.57.196</v>
      </c>
      <c r="AH209" s="134" t="str">
        <f t="shared" si="32"/>
        <v>Yes</v>
      </c>
      <c r="AI209" s="134" t="str">
        <f t="shared" si="33"/>
        <v>Yes</v>
      </c>
      <c r="AJ209" s="234">
        <f>_xlfn.IFNA(VLOOKUP(F209,'Compiled report'!C:D,2,FALSE),"")</f>
        <v>42795</v>
      </c>
      <c r="AK209" s="134" t="str">
        <f t="shared" si="34"/>
        <v>Yes</v>
      </c>
      <c r="AL209" s="134" t="str">
        <f t="shared" si="35"/>
        <v>Yes</v>
      </c>
      <c r="AM209" s="134" t="str">
        <f t="shared" si="36"/>
        <v>Yes</v>
      </c>
      <c r="AN209" s="134" t="str">
        <f t="shared" si="37"/>
        <v>Yes</v>
      </c>
      <c r="AO209" s="134" t="str">
        <f t="shared" si="38"/>
        <v>Installation Completed</v>
      </c>
      <c r="AP209" s="137" t="s">
        <v>770</v>
      </c>
    </row>
    <row r="210" spans="1:42" s="134" customFormat="1" ht="26.1" customHeight="1" x14ac:dyDescent="0.2">
      <c r="A210" s="258">
        <v>211</v>
      </c>
      <c r="B210" s="284" t="s">
        <v>567</v>
      </c>
      <c r="C210" s="134" t="s">
        <v>419</v>
      </c>
      <c r="D210" s="171" t="s">
        <v>82</v>
      </c>
      <c r="E210" s="283" t="s">
        <v>568</v>
      </c>
      <c r="F210" s="185">
        <v>656</v>
      </c>
      <c r="G210" s="284" t="s">
        <v>567</v>
      </c>
      <c r="H210" s="284" t="s">
        <v>922</v>
      </c>
      <c r="I210" s="284" t="s">
        <v>1005</v>
      </c>
      <c r="J210" s="284" t="s">
        <v>384</v>
      </c>
      <c r="K210" s="284" t="s">
        <v>922</v>
      </c>
      <c r="L210" s="284" t="s">
        <v>922</v>
      </c>
      <c r="M210" s="284" t="s">
        <v>922</v>
      </c>
      <c r="N210" s="103" t="s">
        <v>423</v>
      </c>
      <c r="O210" s="284"/>
      <c r="Q210" s="135"/>
      <c r="T210" s="135"/>
      <c r="U210" s="171" t="str">
        <f t="shared" si="39"/>
        <v>HBL-SUK-656</v>
      </c>
      <c r="V210" s="133" t="s">
        <v>90</v>
      </c>
      <c r="W210" s="185">
        <v>656</v>
      </c>
      <c r="X210" s="171" t="str">
        <f t="shared" si="40"/>
        <v>HBL-SUK-656-Feb17-1-1</v>
      </c>
      <c r="Y210" s="136" t="s">
        <v>919</v>
      </c>
      <c r="Z210" s="134" t="str">
        <f t="shared" si="27"/>
        <v xml:space="preserve"> </v>
      </c>
      <c r="AA210" s="134" t="str">
        <f t="shared" si="28"/>
        <v xml:space="preserve"> </v>
      </c>
      <c r="AB210" s="134" t="str">
        <f t="shared" si="29"/>
        <v>Yes</v>
      </c>
      <c r="AC210" s="134" t="e">
        <f>VLOOKUP(F210,'Wired Branches'!B:E,4,FALSE)</f>
        <v>#N/A</v>
      </c>
      <c r="AD210" s="134" t="str">
        <f t="shared" si="30"/>
        <v xml:space="preserve"> </v>
      </c>
      <c r="AE210" s="150" t="e">
        <f>VLOOKUP(W210,'Wired Branches'!B:F,5,FALSE)</f>
        <v>#N/A</v>
      </c>
      <c r="AF210" s="112" t="str">
        <f>_xlfn.IFNA(VLOOKUP(F210,'Compiled report'!C:F,4,FALSE),"")</f>
        <v/>
      </c>
      <c r="AG210" s="134" t="str">
        <f t="shared" si="31"/>
        <v xml:space="preserve"> </v>
      </c>
      <c r="AH210" s="134" t="str">
        <f t="shared" si="32"/>
        <v xml:space="preserve"> </v>
      </c>
      <c r="AI210" s="134" t="str">
        <f t="shared" si="33"/>
        <v xml:space="preserve"> </v>
      </c>
      <c r="AJ210" s="234" t="str">
        <f>_xlfn.IFNA(VLOOKUP(F210,'Compiled report'!C:D,2,FALSE),"")</f>
        <v/>
      </c>
      <c r="AK210" s="134" t="str">
        <f t="shared" si="34"/>
        <v xml:space="preserve"> </v>
      </c>
      <c r="AL210" s="134" t="str">
        <f t="shared" si="35"/>
        <v/>
      </c>
      <c r="AM210" s="134" t="str">
        <f t="shared" si="36"/>
        <v xml:space="preserve"> </v>
      </c>
      <c r="AN210" s="134" t="str">
        <f t="shared" si="37"/>
        <v xml:space="preserve"> </v>
      </c>
      <c r="AO210" s="134" t="str">
        <f t="shared" si="38"/>
        <v xml:space="preserve"> </v>
      </c>
      <c r="AP210" s="137" t="s">
        <v>770</v>
      </c>
    </row>
    <row r="211" spans="1:42" s="134" customFormat="1" ht="26.1" customHeight="1" x14ac:dyDescent="0.2">
      <c r="A211" s="258">
        <v>212</v>
      </c>
      <c r="B211" s="284" t="s">
        <v>567</v>
      </c>
      <c r="C211" s="134" t="s">
        <v>419</v>
      </c>
      <c r="D211" s="171" t="s">
        <v>82</v>
      </c>
      <c r="E211" s="283" t="s">
        <v>568</v>
      </c>
      <c r="F211" s="185">
        <v>846</v>
      </c>
      <c r="G211" s="284" t="s">
        <v>567</v>
      </c>
      <c r="H211" s="284" t="s">
        <v>1006</v>
      </c>
      <c r="I211" s="284" t="s">
        <v>1006</v>
      </c>
      <c r="J211" s="284" t="s">
        <v>384</v>
      </c>
      <c r="K211" s="284" t="s">
        <v>1006</v>
      </c>
      <c r="L211" s="284" t="s">
        <v>1006</v>
      </c>
      <c r="M211" s="284" t="s">
        <v>922</v>
      </c>
      <c r="N211" s="103" t="s">
        <v>423</v>
      </c>
      <c r="O211" s="284"/>
      <c r="Q211" s="135"/>
      <c r="T211" s="135"/>
      <c r="U211" s="171" t="str">
        <f t="shared" si="39"/>
        <v>HBL-SUK-846</v>
      </c>
      <c r="V211" s="133" t="s">
        <v>90</v>
      </c>
      <c r="W211" s="185">
        <v>846</v>
      </c>
      <c r="X211" s="171" t="str">
        <f t="shared" si="40"/>
        <v>HBL-SUK-846-Feb17-1-1</v>
      </c>
      <c r="Y211" s="136" t="s">
        <v>919</v>
      </c>
      <c r="Z211" s="134" t="str">
        <f t="shared" si="27"/>
        <v xml:space="preserve"> </v>
      </c>
      <c r="AA211" s="134" t="str">
        <f t="shared" si="28"/>
        <v xml:space="preserve"> </v>
      </c>
      <c r="AB211" s="134" t="str">
        <f t="shared" si="29"/>
        <v>Yes</v>
      </c>
      <c r="AC211" s="134" t="e">
        <f>VLOOKUP(F211,'Wired Branches'!B:E,4,FALSE)</f>
        <v>#N/A</v>
      </c>
      <c r="AD211" s="134" t="str">
        <f t="shared" si="30"/>
        <v xml:space="preserve"> </v>
      </c>
      <c r="AE211" s="150" t="e">
        <f>VLOOKUP(W211,'Wired Branches'!B:F,5,FALSE)</f>
        <v>#N/A</v>
      </c>
      <c r="AF211" s="112" t="str">
        <f>_xlfn.IFNA(VLOOKUP(F211,'Compiled report'!C:F,4,FALSE),"")</f>
        <v/>
      </c>
      <c r="AG211" s="134" t="str">
        <f t="shared" si="31"/>
        <v xml:space="preserve"> </v>
      </c>
      <c r="AH211" s="134" t="str">
        <f t="shared" si="32"/>
        <v xml:space="preserve"> </v>
      </c>
      <c r="AI211" s="134" t="str">
        <f t="shared" si="33"/>
        <v xml:space="preserve"> </v>
      </c>
      <c r="AJ211" s="234" t="str">
        <f>_xlfn.IFNA(VLOOKUP(F211,'Compiled report'!C:D,2,FALSE),"")</f>
        <v/>
      </c>
      <c r="AK211" s="134" t="str">
        <f t="shared" si="34"/>
        <v xml:space="preserve"> </v>
      </c>
      <c r="AL211" s="134" t="str">
        <f t="shared" si="35"/>
        <v/>
      </c>
      <c r="AM211" s="134" t="str">
        <f t="shared" si="36"/>
        <v xml:space="preserve"> </v>
      </c>
      <c r="AN211" s="134" t="str">
        <f t="shared" si="37"/>
        <v xml:space="preserve"> </v>
      </c>
      <c r="AO211" s="134" t="str">
        <f t="shared" si="38"/>
        <v xml:space="preserve"> </v>
      </c>
      <c r="AP211" s="137" t="s">
        <v>770</v>
      </c>
    </row>
    <row r="212" spans="1:42" s="134" customFormat="1" ht="26.1" customHeight="1" x14ac:dyDescent="0.2">
      <c r="A212" s="258">
        <v>213</v>
      </c>
      <c r="B212" s="284" t="s">
        <v>567</v>
      </c>
      <c r="C212" s="134" t="s">
        <v>419</v>
      </c>
      <c r="D212" s="171" t="s">
        <v>82</v>
      </c>
      <c r="E212" s="283" t="s">
        <v>568</v>
      </c>
      <c r="F212" s="185">
        <v>882</v>
      </c>
      <c r="G212" s="284" t="s">
        <v>567</v>
      </c>
      <c r="H212" s="284" t="s">
        <v>1007</v>
      </c>
      <c r="I212" s="284" t="s">
        <v>1007</v>
      </c>
      <c r="J212" s="284" t="s">
        <v>384</v>
      </c>
      <c r="K212" s="284" t="s">
        <v>1007</v>
      </c>
      <c r="L212" s="284" t="s">
        <v>1007</v>
      </c>
      <c r="M212" s="284" t="s">
        <v>922</v>
      </c>
      <c r="N212" s="103" t="s">
        <v>423</v>
      </c>
      <c r="O212" s="284"/>
      <c r="Q212" s="135"/>
      <c r="T212" s="135"/>
      <c r="U212" s="171" t="str">
        <f t="shared" si="39"/>
        <v>HBL-SUK-882</v>
      </c>
      <c r="V212" s="133" t="s">
        <v>90</v>
      </c>
      <c r="W212" s="185">
        <v>882</v>
      </c>
      <c r="X212" s="171" t="str">
        <f t="shared" si="40"/>
        <v>HBL-SUK-882-Feb17-1-1</v>
      </c>
      <c r="Y212" s="136" t="s">
        <v>919</v>
      </c>
      <c r="Z212" s="134" t="str">
        <f t="shared" si="27"/>
        <v xml:space="preserve"> </v>
      </c>
      <c r="AA212" s="134" t="str">
        <f t="shared" si="28"/>
        <v xml:space="preserve"> </v>
      </c>
      <c r="AB212" s="134" t="str">
        <f t="shared" si="29"/>
        <v>Yes</v>
      </c>
      <c r="AC212" s="134" t="e">
        <f>VLOOKUP(F212,'Wired Branches'!B:E,4,FALSE)</f>
        <v>#N/A</v>
      </c>
      <c r="AD212" s="134" t="str">
        <f t="shared" si="30"/>
        <v xml:space="preserve"> </v>
      </c>
      <c r="AE212" s="150" t="e">
        <f>VLOOKUP(W212,'Wired Branches'!B:F,5,FALSE)</f>
        <v>#N/A</v>
      </c>
      <c r="AF212" s="112" t="str">
        <f>_xlfn.IFNA(VLOOKUP(F212,'Compiled report'!C:F,4,FALSE),"")</f>
        <v/>
      </c>
      <c r="AG212" s="134" t="str">
        <f t="shared" si="31"/>
        <v xml:space="preserve"> </v>
      </c>
      <c r="AH212" s="134" t="str">
        <f t="shared" si="32"/>
        <v xml:space="preserve"> </v>
      </c>
      <c r="AI212" s="134" t="str">
        <f t="shared" si="33"/>
        <v xml:space="preserve"> </v>
      </c>
      <c r="AJ212" s="234" t="str">
        <f>_xlfn.IFNA(VLOOKUP(F212,'Compiled report'!C:D,2,FALSE),"")</f>
        <v/>
      </c>
      <c r="AK212" s="134" t="str">
        <f t="shared" si="34"/>
        <v xml:space="preserve"> </v>
      </c>
      <c r="AL212" s="134" t="str">
        <f t="shared" si="35"/>
        <v/>
      </c>
      <c r="AM212" s="134" t="str">
        <f t="shared" si="36"/>
        <v xml:space="preserve"> </v>
      </c>
      <c r="AN212" s="134" t="str">
        <f t="shared" si="37"/>
        <v xml:space="preserve"> </v>
      </c>
      <c r="AO212" s="134" t="str">
        <f t="shared" si="38"/>
        <v xml:space="preserve"> </v>
      </c>
      <c r="AP212" s="137" t="s">
        <v>770</v>
      </c>
    </row>
    <row r="213" spans="1:42" s="134" customFormat="1" ht="26.1" customHeight="1" x14ac:dyDescent="0.2">
      <c r="A213" s="258">
        <v>214</v>
      </c>
      <c r="B213" s="284" t="s">
        <v>567</v>
      </c>
      <c r="C213" s="134" t="s">
        <v>419</v>
      </c>
      <c r="D213" s="171" t="s">
        <v>82</v>
      </c>
      <c r="E213" s="283" t="s">
        <v>568</v>
      </c>
      <c r="F213" s="185">
        <v>884</v>
      </c>
      <c r="G213" s="284" t="s">
        <v>567</v>
      </c>
      <c r="H213" s="284" t="s">
        <v>1008</v>
      </c>
      <c r="I213" s="284" t="s">
        <v>1009</v>
      </c>
      <c r="J213" s="284" t="s">
        <v>384</v>
      </c>
      <c r="K213" s="284" t="s">
        <v>1008</v>
      </c>
      <c r="L213" s="284" t="s">
        <v>1008</v>
      </c>
      <c r="M213" s="284" t="s">
        <v>966</v>
      </c>
      <c r="N213" s="103" t="s">
        <v>423</v>
      </c>
      <c r="O213" s="284"/>
      <c r="Q213" s="135"/>
      <c r="T213" s="135"/>
      <c r="U213" s="171" t="str">
        <f t="shared" si="39"/>
        <v>HBL-SUK-884</v>
      </c>
      <c r="V213" s="133" t="s">
        <v>90</v>
      </c>
      <c r="W213" s="185">
        <v>884</v>
      </c>
      <c r="X213" s="171" t="str">
        <f t="shared" si="40"/>
        <v>HBL-SUK-884-Feb17-1-1</v>
      </c>
      <c r="Y213" s="136" t="s">
        <v>919</v>
      </c>
      <c r="Z213" s="134" t="str">
        <f t="shared" si="27"/>
        <v xml:space="preserve"> </v>
      </c>
      <c r="AA213" s="134" t="str">
        <f t="shared" si="28"/>
        <v xml:space="preserve"> </v>
      </c>
      <c r="AB213" s="134" t="str">
        <f t="shared" si="29"/>
        <v>Yes</v>
      </c>
      <c r="AC213" s="134" t="e">
        <f>VLOOKUP(F213,'Wired Branches'!B:E,4,FALSE)</f>
        <v>#N/A</v>
      </c>
      <c r="AD213" s="134" t="str">
        <f t="shared" si="30"/>
        <v xml:space="preserve"> </v>
      </c>
      <c r="AE213" s="150" t="e">
        <f>VLOOKUP(W213,'Wired Branches'!B:F,5,FALSE)</f>
        <v>#N/A</v>
      </c>
      <c r="AF213" s="112" t="str">
        <f>_xlfn.IFNA(VLOOKUP(F213,'Compiled report'!C:F,4,FALSE),"")</f>
        <v/>
      </c>
      <c r="AG213" s="134" t="str">
        <f t="shared" si="31"/>
        <v xml:space="preserve"> </v>
      </c>
      <c r="AH213" s="134" t="str">
        <f t="shared" si="32"/>
        <v xml:space="preserve"> </v>
      </c>
      <c r="AI213" s="134" t="str">
        <f t="shared" si="33"/>
        <v xml:space="preserve"> </v>
      </c>
      <c r="AJ213" s="234" t="str">
        <f>_xlfn.IFNA(VLOOKUP(F213,'Compiled report'!C:D,2,FALSE),"")</f>
        <v/>
      </c>
      <c r="AK213" s="134" t="str">
        <f t="shared" si="34"/>
        <v xml:space="preserve"> </v>
      </c>
      <c r="AL213" s="134" t="str">
        <f t="shared" si="35"/>
        <v/>
      </c>
      <c r="AM213" s="134" t="str">
        <f t="shared" si="36"/>
        <v xml:space="preserve"> </v>
      </c>
      <c r="AN213" s="134" t="str">
        <f t="shared" si="37"/>
        <v xml:space="preserve"> </v>
      </c>
      <c r="AO213" s="134" t="str">
        <f t="shared" si="38"/>
        <v xml:space="preserve"> </v>
      </c>
      <c r="AP213" s="137" t="s">
        <v>770</v>
      </c>
    </row>
    <row r="214" spans="1:42" s="134" customFormat="1" ht="26.1" customHeight="1" x14ac:dyDescent="0.2">
      <c r="A214" s="258">
        <v>215</v>
      </c>
      <c r="B214" s="284" t="s">
        <v>567</v>
      </c>
      <c r="C214" s="134" t="s">
        <v>419</v>
      </c>
      <c r="D214" s="171" t="s">
        <v>82</v>
      </c>
      <c r="E214" s="283" t="s">
        <v>568</v>
      </c>
      <c r="F214" s="185">
        <v>943</v>
      </c>
      <c r="G214" s="284" t="s">
        <v>567</v>
      </c>
      <c r="H214" s="284" t="s">
        <v>1010</v>
      </c>
      <c r="I214" s="284" t="s">
        <v>1010</v>
      </c>
      <c r="J214" s="284" t="s">
        <v>384</v>
      </c>
      <c r="K214" s="284" t="s">
        <v>1010</v>
      </c>
      <c r="L214" s="284" t="s">
        <v>1010</v>
      </c>
      <c r="M214" s="284" t="s">
        <v>922</v>
      </c>
      <c r="N214" s="103" t="s">
        <v>423</v>
      </c>
      <c r="O214" s="284"/>
      <c r="Q214" s="135"/>
      <c r="T214" s="135"/>
      <c r="U214" s="171" t="str">
        <f t="shared" si="39"/>
        <v>HBL-SUK-943</v>
      </c>
      <c r="V214" s="133" t="s">
        <v>90</v>
      </c>
      <c r="W214" s="185">
        <v>943</v>
      </c>
      <c r="X214" s="171" t="str">
        <f t="shared" si="40"/>
        <v>HBL-SUK-943-Feb17-1-1</v>
      </c>
      <c r="Y214" s="136" t="s">
        <v>919</v>
      </c>
      <c r="Z214" s="134" t="str">
        <f t="shared" si="27"/>
        <v xml:space="preserve"> </v>
      </c>
      <c r="AA214" s="134" t="str">
        <f t="shared" si="28"/>
        <v xml:space="preserve"> </v>
      </c>
      <c r="AB214" s="134" t="str">
        <f t="shared" si="29"/>
        <v>Yes</v>
      </c>
      <c r="AC214" s="134" t="e">
        <f>VLOOKUP(F214,'Wired Branches'!B:E,4,FALSE)</f>
        <v>#N/A</v>
      </c>
      <c r="AD214" s="134" t="str">
        <f t="shared" si="30"/>
        <v xml:space="preserve"> </v>
      </c>
      <c r="AE214" s="150" t="e">
        <f>VLOOKUP(W214,'Wired Branches'!B:F,5,FALSE)</f>
        <v>#N/A</v>
      </c>
      <c r="AF214" s="112" t="str">
        <f>_xlfn.IFNA(VLOOKUP(F214,'Compiled report'!C:F,4,FALSE),"")</f>
        <v/>
      </c>
      <c r="AG214" s="134" t="str">
        <f t="shared" si="31"/>
        <v xml:space="preserve"> </v>
      </c>
      <c r="AH214" s="134" t="str">
        <f t="shared" si="32"/>
        <v xml:space="preserve"> </v>
      </c>
      <c r="AI214" s="134" t="str">
        <f t="shared" si="33"/>
        <v xml:space="preserve"> </v>
      </c>
      <c r="AJ214" s="234" t="str">
        <f>_xlfn.IFNA(VLOOKUP(F214,'Compiled report'!C:D,2,FALSE),"")</f>
        <v/>
      </c>
      <c r="AK214" s="134" t="str">
        <f t="shared" si="34"/>
        <v xml:space="preserve"> </v>
      </c>
      <c r="AL214" s="134" t="str">
        <f t="shared" si="35"/>
        <v/>
      </c>
      <c r="AM214" s="134" t="str">
        <f t="shared" si="36"/>
        <v xml:space="preserve"> </v>
      </c>
      <c r="AN214" s="134" t="str">
        <f t="shared" si="37"/>
        <v xml:space="preserve"> </v>
      </c>
      <c r="AO214" s="134" t="str">
        <f t="shared" si="38"/>
        <v xml:space="preserve"> </v>
      </c>
      <c r="AP214" s="137" t="s">
        <v>770</v>
      </c>
    </row>
    <row r="215" spans="1:42" s="134" customFormat="1" ht="26.1" customHeight="1" x14ac:dyDescent="0.2">
      <c r="A215" s="258">
        <v>216</v>
      </c>
      <c r="B215" s="284" t="s">
        <v>567</v>
      </c>
      <c r="C215" s="134" t="s">
        <v>419</v>
      </c>
      <c r="D215" s="171" t="s">
        <v>82</v>
      </c>
      <c r="E215" s="283" t="s">
        <v>568</v>
      </c>
      <c r="F215" s="185">
        <v>954</v>
      </c>
      <c r="G215" s="284" t="s">
        <v>567</v>
      </c>
      <c r="H215" s="284" t="s">
        <v>1011</v>
      </c>
      <c r="I215" s="284" t="s">
        <v>1012</v>
      </c>
      <c r="J215" s="284" t="s">
        <v>384</v>
      </c>
      <c r="K215" s="284" t="s">
        <v>1011</v>
      </c>
      <c r="L215" s="284" t="s">
        <v>1011</v>
      </c>
      <c r="M215" s="284" t="s">
        <v>947</v>
      </c>
      <c r="N215" s="103" t="s">
        <v>423</v>
      </c>
      <c r="O215" s="284">
        <v>76200</v>
      </c>
      <c r="Q215" s="135"/>
      <c r="T215" s="135"/>
      <c r="U215" s="171" t="str">
        <f t="shared" si="39"/>
        <v>HBL-SUK-954</v>
      </c>
      <c r="V215" s="133" t="s">
        <v>90</v>
      </c>
      <c r="W215" s="185">
        <v>954</v>
      </c>
      <c r="X215" s="171" t="str">
        <f t="shared" si="40"/>
        <v>HBL-SUK-954-Feb17-1-1</v>
      </c>
      <c r="Y215" s="136" t="s">
        <v>919</v>
      </c>
      <c r="Z215" s="134" t="str">
        <f t="shared" si="27"/>
        <v>Yes</v>
      </c>
      <c r="AA215" s="134" t="str">
        <f t="shared" si="28"/>
        <v>Yes</v>
      </c>
      <c r="AB215" s="134" t="str">
        <f t="shared" si="29"/>
        <v>Yes</v>
      </c>
      <c r="AC215" s="134" t="e">
        <f>VLOOKUP(F215,'Wired Branches'!B:E,4,FALSE)</f>
        <v>#N/A</v>
      </c>
      <c r="AD215" s="134" t="str">
        <f t="shared" si="30"/>
        <v>255.255.255.0</v>
      </c>
      <c r="AE215" s="150" t="e">
        <f>VLOOKUP(W215,'Wired Branches'!B:F,5,FALSE)</f>
        <v>#N/A</v>
      </c>
      <c r="AF215" s="112">
        <f>_xlfn.IFNA(VLOOKUP(F215,'Compiled report'!C:F,4,FALSE),"")</f>
        <v>0</v>
      </c>
      <c r="AG215" s="134" t="str">
        <f t="shared" si="31"/>
        <v>10.200.57.196</v>
      </c>
      <c r="AH215" s="134" t="str">
        <f t="shared" si="32"/>
        <v>Yes</v>
      </c>
      <c r="AI215" s="134" t="str">
        <f t="shared" si="33"/>
        <v>Yes</v>
      </c>
      <c r="AJ215" s="234">
        <f>_xlfn.IFNA(VLOOKUP(F215,'Compiled report'!C:D,2,FALSE),"")</f>
        <v>42795</v>
      </c>
      <c r="AK215" s="134" t="str">
        <f t="shared" si="34"/>
        <v>Yes</v>
      </c>
      <c r="AL215" s="134" t="str">
        <f t="shared" si="35"/>
        <v/>
      </c>
      <c r="AM215" s="134" t="str">
        <f t="shared" si="36"/>
        <v>Yes</v>
      </c>
      <c r="AN215" s="134" t="str">
        <f t="shared" si="37"/>
        <v>Yes</v>
      </c>
      <c r="AO215" s="134" t="str">
        <f t="shared" si="38"/>
        <v>Installation Completed</v>
      </c>
      <c r="AP215" s="137" t="s">
        <v>770</v>
      </c>
    </row>
    <row r="216" spans="1:42" s="134" customFormat="1" ht="26.1" customHeight="1" x14ac:dyDescent="0.2">
      <c r="A216" s="258">
        <v>217</v>
      </c>
      <c r="B216" s="284" t="s">
        <v>567</v>
      </c>
      <c r="C216" s="134" t="s">
        <v>419</v>
      </c>
      <c r="D216" s="171" t="s">
        <v>82</v>
      </c>
      <c r="E216" s="283" t="s">
        <v>568</v>
      </c>
      <c r="F216" s="107">
        <v>2391</v>
      </c>
      <c r="G216" s="284" t="s">
        <v>567</v>
      </c>
      <c r="H216" s="284" t="s">
        <v>1013</v>
      </c>
      <c r="I216" s="284" t="s">
        <v>1014</v>
      </c>
      <c r="J216" s="284" t="s">
        <v>384</v>
      </c>
      <c r="K216" s="284" t="s">
        <v>567</v>
      </c>
      <c r="L216" s="284" t="s">
        <v>567</v>
      </c>
      <c r="M216" s="284" t="s">
        <v>567</v>
      </c>
      <c r="N216" s="103" t="s">
        <v>423</v>
      </c>
      <c r="O216" s="284">
        <v>65200</v>
      </c>
      <c r="Q216" s="135"/>
      <c r="T216" s="135"/>
      <c r="U216" s="171" t="str">
        <f t="shared" si="39"/>
        <v>HBL-SUK-2391</v>
      </c>
      <c r="V216" s="133" t="s">
        <v>90</v>
      </c>
      <c r="W216" s="107">
        <v>2391</v>
      </c>
      <c r="X216" s="171" t="str">
        <f t="shared" si="40"/>
        <v>HBL-SUK-2391-Feb17-1-1</v>
      </c>
      <c r="Y216" s="136" t="s">
        <v>919</v>
      </c>
      <c r="Z216" s="134" t="str">
        <f t="shared" si="27"/>
        <v xml:space="preserve"> </v>
      </c>
      <c r="AA216" s="134" t="str">
        <f t="shared" si="28"/>
        <v xml:space="preserve"> </v>
      </c>
      <c r="AB216" s="134" t="str">
        <f t="shared" si="29"/>
        <v>Yes</v>
      </c>
      <c r="AC216" s="134" t="e">
        <f>VLOOKUP(F216,'Wired Branches'!B:E,4,FALSE)</f>
        <v>#N/A</v>
      </c>
      <c r="AD216" s="134" t="str">
        <f t="shared" si="30"/>
        <v xml:space="preserve"> </v>
      </c>
      <c r="AE216" s="150" t="e">
        <f>VLOOKUP(W216,'Wired Branches'!B:F,5,FALSE)</f>
        <v>#N/A</v>
      </c>
      <c r="AF216" s="112" t="str">
        <f>_xlfn.IFNA(VLOOKUP(F216,'Compiled report'!C:F,4,FALSE),"")</f>
        <v/>
      </c>
      <c r="AG216" s="134" t="str">
        <f t="shared" si="31"/>
        <v xml:space="preserve"> </v>
      </c>
      <c r="AH216" s="134" t="str">
        <f t="shared" si="32"/>
        <v xml:space="preserve"> </v>
      </c>
      <c r="AI216" s="134" t="str">
        <f t="shared" si="33"/>
        <v xml:space="preserve"> </v>
      </c>
      <c r="AJ216" s="234" t="str">
        <f>_xlfn.IFNA(VLOOKUP(F216,'Compiled report'!C:D,2,FALSE),"")</f>
        <v/>
      </c>
      <c r="AK216" s="134" t="str">
        <f t="shared" si="34"/>
        <v xml:space="preserve"> </v>
      </c>
      <c r="AL216" s="134" t="str">
        <f t="shared" si="35"/>
        <v/>
      </c>
      <c r="AM216" s="134" t="str">
        <f t="shared" si="36"/>
        <v xml:space="preserve"> </v>
      </c>
      <c r="AN216" s="134" t="str">
        <f t="shared" si="37"/>
        <v xml:space="preserve"> </v>
      </c>
      <c r="AO216" s="134" t="str">
        <f t="shared" si="38"/>
        <v xml:space="preserve"> </v>
      </c>
      <c r="AP216" s="137" t="s">
        <v>770</v>
      </c>
    </row>
    <row r="217" spans="1:42" s="134" customFormat="1" ht="26.1" customHeight="1" x14ac:dyDescent="0.2">
      <c r="A217" s="258">
        <v>219</v>
      </c>
      <c r="B217" s="284" t="s">
        <v>81</v>
      </c>
      <c r="C217" s="134" t="s">
        <v>419</v>
      </c>
      <c r="D217" s="171" t="s">
        <v>82</v>
      </c>
      <c r="E217" s="283" t="s">
        <v>1015</v>
      </c>
      <c r="F217" s="106">
        <v>102</v>
      </c>
      <c r="G217" s="284" t="s">
        <v>81</v>
      </c>
      <c r="H217" s="284" t="s">
        <v>1016</v>
      </c>
      <c r="I217" s="284" t="s">
        <v>1017</v>
      </c>
      <c r="J217" s="284" t="s">
        <v>384</v>
      </c>
      <c r="K217" s="284" t="s">
        <v>81</v>
      </c>
      <c r="L217" s="284" t="s">
        <v>81</v>
      </c>
      <c r="M217" s="284" t="s">
        <v>81</v>
      </c>
      <c r="N217" s="103" t="s">
        <v>87</v>
      </c>
      <c r="O217" s="284"/>
      <c r="Q217" s="135"/>
      <c r="T217" s="135"/>
      <c r="U217" s="171" t="str">
        <f t="shared" si="39"/>
        <v>HBL-BAH-102</v>
      </c>
      <c r="V217" s="133" t="s">
        <v>90</v>
      </c>
      <c r="W217" s="106">
        <v>102</v>
      </c>
      <c r="X217" s="171" t="str">
        <f t="shared" si="40"/>
        <v>HBL-BAH-102-Mar17-1-1</v>
      </c>
      <c r="Y217" s="136" t="s">
        <v>1018</v>
      </c>
      <c r="Z217" s="134" t="str">
        <f t="shared" si="27"/>
        <v xml:space="preserve"> </v>
      </c>
      <c r="AA217" s="134" t="str">
        <f t="shared" si="28"/>
        <v xml:space="preserve"> </v>
      </c>
      <c r="AB217" s="134" t="str">
        <f t="shared" si="29"/>
        <v>Yes</v>
      </c>
      <c r="AC217" s="134" t="e">
        <f>VLOOKUP(F217,'Wired Branches'!B:E,4,FALSE)</f>
        <v>#N/A</v>
      </c>
      <c r="AD217" s="134" t="str">
        <f t="shared" si="30"/>
        <v xml:space="preserve"> </v>
      </c>
      <c r="AE217" s="150" t="e">
        <f>VLOOKUP(W217,'Wired Branches'!B:F,5,FALSE)</f>
        <v>#N/A</v>
      </c>
      <c r="AF217" s="112" t="str">
        <f>_xlfn.IFNA(VLOOKUP(F217,'Compiled report'!C:F,4,FALSE),"")</f>
        <v/>
      </c>
      <c r="AG217" s="134" t="str">
        <f t="shared" si="31"/>
        <v xml:space="preserve"> </v>
      </c>
      <c r="AH217" s="134" t="str">
        <f t="shared" si="32"/>
        <v xml:space="preserve"> </v>
      </c>
      <c r="AI217" s="134" t="str">
        <f t="shared" si="33"/>
        <v xml:space="preserve"> </v>
      </c>
      <c r="AJ217" s="234" t="str">
        <f>_xlfn.IFNA(VLOOKUP(F217,'Compiled report'!C:D,2,FALSE),"")</f>
        <v/>
      </c>
      <c r="AK217" s="134" t="str">
        <f t="shared" si="34"/>
        <v xml:space="preserve"> </v>
      </c>
      <c r="AL217" s="134" t="str">
        <f t="shared" si="35"/>
        <v/>
      </c>
      <c r="AM217" s="134" t="str">
        <f t="shared" si="36"/>
        <v xml:space="preserve"> </v>
      </c>
      <c r="AN217" s="134" t="str">
        <f t="shared" si="37"/>
        <v xml:space="preserve"> </v>
      </c>
      <c r="AO217" s="134" t="str">
        <f t="shared" ref="AO217:AO280" si="41">IF(AJ217=""," ","Installation Completed")</f>
        <v xml:space="preserve"> </v>
      </c>
      <c r="AP217" s="137" t="s">
        <v>770</v>
      </c>
    </row>
    <row r="218" spans="1:42" s="134" customFormat="1" ht="26.1" customHeight="1" x14ac:dyDescent="0.2">
      <c r="A218" s="258">
        <v>220</v>
      </c>
      <c r="B218" s="284" t="s">
        <v>81</v>
      </c>
      <c r="C218" s="134" t="s">
        <v>419</v>
      </c>
      <c r="D218" s="171" t="s">
        <v>82</v>
      </c>
      <c r="E218" s="283" t="s">
        <v>1015</v>
      </c>
      <c r="F218" s="106">
        <v>160</v>
      </c>
      <c r="G218" s="284" t="s">
        <v>81</v>
      </c>
      <c r="H218" s="284" t="s">
        <v>1019</v>
      </c>
      <c r="I218" s="284" t="s">
        <v>1020</v>
      </c>
      <c r="J218" s="284" t="s">
        <v>384</v>
      </c>
      <c r="K218" s="284" t="s">
        <v>1021</v>
      </c>
      <c r="L218" s="284" t="s">
        <v>1021</v>
      </c>
      <c r="M218" s="284" t="s">
        <v>1022</v>
      </c>
      <c r="N218" s="103" t="s">
        <v>87</v>
      </c>
      <c r="O218" s="284"/>
      <c r="Q218" s="135"/>
      <c r="T218" s="135"/>
      <c r="U218" s="171" t="str">
        <f t="shared" si="39"/>
        <v>HBL-BAH-160</v>
      </c>
      <c r="V218" s="133" t="s">
        <v>90</v>
      </c>
      <c r="W218" s="106">
        <v>160</v>
      </c>
      <c r="X218" s="171" t="str">
        <f t="shared" si="40"/>
        <v>HBL-BAH-160-Mar17-1-1</v>
      </c>
      <c r="Y218" s="136" t="s">
        <v>1018</v>
      </c>
      <c r="Z218" s="134" t="str">
        <f t="shared" si="27"/>
        <v xml:space="preserve"> </v>
      </c>
      <c r="AA218" s="134" t="str">
        <f t="shared" si="28"/>
        <v xml:space="preserve"> </v>
      </c>
      <c r="AB218" s="134" t="str">
        <f t="shared" si="29"/>
        <v>Yes</v>
      </c>
      <c r="AC218" s="134" t="e">
        <f>VLOOKUP(F218,'Wired Branches'!B:E,4,FALSE)</f>
        <v>#N/A</v>
      </c>
      <c r="AD218" s="134" t="str">
        <f t="shared" si="30"/>
        <v xml:space="preserve"> </v>
      </c>
      <c r="AE218" s="150" t="e">
        <f>VLOOKUP(W218,'Wired Branches'!B:F,5,FALSE)</f>
        <v>#N/A</v>
      </c>
      <c r="AF218" s="112" t="str">
        <f>_xlfn.IFNA(VLOOKUP(F218,'Compiled report'!C:F,4,FALSE),"")</f>
        <v/>
      </c>
      <c r="AG218" s="134" t="str">
        <f t="shared" si="31"/>
        <v xml:space="preserve"> </v>
      </c>
      <c r="AH218" s="134" t="str">
        <f t="shared" si="32"/>
        <v xml:space="preserve"> </v>
      </c>
      <c r="AI218" s="134" t="str">
        <f t="shared" si="33"/>
        <v xml:space="preserve"> </v>
      </c>
      <c r="AJ218" s="234" t="str">
        <f>_xlfn.IFNA(VLOOKUP(F218,'Compiled report'!C:D,2,FALSE),"")</f>
        <v/>
      </c>
      <c r="AK218" s="134" t="str">
        <f t="shared" si="34"/>
        <v xml:space="preserve"> </v>
      </c>
      <c r="AL218" s="134" t="str">
        <f t="shared" si="35"/>
        <v/>
      </c>
      <c r="AM218" s="134" t="str">
        <f t="shared" si="36"/>
        <v xml:space="preserve"> </v>
      </c>
      <c r="AN218" s="134" t="str">
        <f t="shared" si="37"/>
        <v xml:space="preserve"> </v>
      </c>
      <c r="AO218" s="134" t="str">
        <f t="shared" si="41"/>
        <v xml:space="preserve"> </v>
      </c>
      <c r="AP218" s="137" t="s">
        <v>770</v>
      </c>
    </row>
    <row r="219" spans="1:42" s="134" customFormat="1" ht="26.1" customHeight="1" x14ac:dyDescent="0.2">
      <c r="A219" s="258">
        <v>221</v>
      </c>
      <c r="B219" s="284" t="s">
        <v>81</v>
      </c>
      <c r="C219" s="134" t="s">
        <v>419</v>
      </c>
      <c r="D219" s="171" t="s">
        <v>82</v>
      </c>
      <c r="E219" s="283" t="s">
        <v>1015</v>
      </c>
      <c r="F219" s="106">
        <v>171</v>
      </c>
      <c r="G219" s="284" t="s">
        <v>81</v>
      </c>
      <c r="H219" s="284" t="s">
        <v>1023</v>
      </c>
      <c r="I219" s="284" t="s">
        <v>1024</v>
      </c>
      <c r="J219" s="284" t="s">
        <v>384</v>
      </c>
      <c r="K219" s="284" t="s">
        <v>1025</v>
      </c>
      <c r="L219" s="284" t="s">
        <v>1025</v>
      </c>
      <c r="M219" s="284" t="s">
        <v>1022</v>
      </c>
      <c r="N219" s="103" t="s">
        <v>87</v>
      </c>
      <c r="O219" s="284"/>
      <c r="Q219" s="135"/>
      <c r="T219" s="135"/>
      <c r="U219" s="171" t="str">
        <f t="shared" si="39"/>
        <v>HBL-BAH-171</v>
      </c>
      <c r="V219" s="133" t="s">
        <v>90</v>
      </c>
      <c r="W219" s="106">
        <v>171</v>
      </c>
      <c r="X219" s="171" t="str">
        <f t="shared" si="40"/>
        <v>HBL-BAH-171-Mar17-1-1</v>
      </c>
      <c r="Y219" s="136" t="s">
        <v>1018</v>
      </c>
      <c r="Z219" s="134" t="str">
        <f t="shared" si="27"/>
        <v xml:space="preserve"> </v>
      </c>
      <c r="AA219" s="134" t="str">
        <f t="shared" si="28"/>
        <v xml:space="preserve"> </v>
      </c>
      <c r="AB219" s="134" t="str">
        <f t="shared" si="29"/>
        <v>Yes</v>
      </c>
      <c r="AC219" s="134" t="e">
        <f>VLOOKUP(F219,'Wired Branches'!B:E,4,FALSE)</f>
        <v>#N/A</v>
      </c>
      <c r="AD219" s="134" t="str">
        <f t="shared" si="30"/>
        <v xml:space="preserve"> </v>
      </c>
      <c r="AE219" s="150" t="e">
        <f>VLOOKUP(W219,'Wired Branches'!B:F,5,FALSE)</f>
        <v>#N/A</v>
      </c>
      <c r="AF219" s="112" t="str">
        <f>_xlfn.IFNA(VLOOKUP(F219,'Compiled report'!C:F,4,FALSE),"")</f>
        <v/>
      </c>
      <c r="AG219" s="134" t="str">
        <f t="shared" si="31"/>
        <v xml:space="preserve"> </v>
      </c>
      <c r="AH219" s="134" t="str">
        <f t="shared" si="32"/>
        <v xml:space="preserve"> </v>
      </c>
      <c r="AI219" s="134" t="str">
        <f t="shared" si="33"/>
        <v xml:space="preserve"> </v>
      </c>
      <c r="AJ219" s="234" t="str">
        <f>_xlfn.IFNA(VLOOKUP(F219,'Compiled report'!C:D,2,FALSE),"")</f>
        <v/>
      </c>
      <c r="AK219" s="134" t="str">
        <f t="shared" si="34"/>
        <v xml:space="preserve"> </v>
      </c>
      <c r="AL219" s="134" t="str">
        <f t="shared" si="35"/>
        <v/>
      </c>
      <c r="AM219" s="134" t="str">
        <f t="shared" si="36"/>
        <v xml:space="preserve"> </v>
      </c>
      <c r="AN219" s="134" t="str">
        <f t="shared" si="37"/>
        <v xml:space="preserve"> </v>
      </c>
      <c r="AO219" s="134" t="str">
        <f t="shared" si="41"/>
        <v xml:space="preserve"> </v>
      </c>
      <c r="AP219" s="137" t="s">
        <v>770</v>
      </c>
    </row>
    <row r="220" spans="1:42" s="134" customFormat="1" ht="26.1" customHeight="1" x14ac:dyDescent="0.2">
      <c r="A220" s="258">
        <v>222</v>
      </c>
      <c r="B220" s="284" t="s">
        <v>81</v>
      </c>
      <c r="C220" s="134" t="s">
        <v>419</v>
      </c>
      <c r="D220" s="171" t="s">
        <v>82</v>
      </c>
      <c r="E220" s="283" t="s">
        <v>1015</v>
      </c>
      <c r="F220" s="106">
        <v>244</v>
      </c>
      <c r="G220" s="284" t="s">
        <v>81</v>
      </c>
      <c r="H220" s="284" t="s">
        <v>1026</v>
      </c>
      <c r="I220" s="284" t="s">
        <v>1027</v>
      </c>
      <c r="J220" s="284" t="s">
        <v>384</v>
      </c>
      <c r="K220" s="284" t="s">
        <v>1028</v>
      </c>
      <c r="L220" s="284" t="s">
        <v>1028</v>
      </c>
      <c r="M220" s="284" t="s">
        <v>1028</v>
      </c>
      <c r="N220" s="103" t="s">
        <v>87</v>
      </c>
      <c r="O220" s="284"/>
      <c r="Q220" s="135"/>
      <c r="T220" s="135"/>
      <c r="U220" s="171" t="str">
        <f t="shared" si="39"/>
        <v>HBL-BAH-244</v>
      </c>
      <c r="V220" s="133" t="s">
        <v>90</v>
      </c>
      <c r="W220" s="106">
        <v>244</v>
      </c>
      <c r="X220" s="171" t="str">
        <f t="shared" si="40"/>
        <v>HBL-BAH-244-Mar17-1-1</v>
      </c>
      <c r="Y220" s="136" t="s">
        <v>1018</v>
      </c>
      <c r="Z220" s="134" t="str">
        <f t="shared" si="27"/>
        <v xml:space="preserve"> </v>
      </c>
      <c r="AA220" s="134" t="str">
        <f t="shared" si="28"/>
        <v xml:space="preserve"> </v>
      </c>
      <c r="AB220" s="134" t="str">
        <f t="shared" si="29"/>
        <v>Yes</v>
      </c>
      <c r="AC220" s="134" t="e">
        <f>VLOOKUP(F220,'Wired Branches'!B:E,4,FALSE)</f>
        <v>#N/A</v>
      </c>
      <c r="AD220" s="134" t="str">
        <f t="shared" si="30"/>
        <v xml:space="preserve"> </v>
      </c>
      <c r="AE220" s="150" t="e">
        <f>VLOOKUP(W220,'Wired Branches'!B:F,5,FALSE)</f>
        <v>#N/A</v>
      </c>
      <c r="AF220" s="112" t="str">
        <f>_xlfn.IFNA(VLOOKUP(F220,'Compiled report'!C:F,4,FALSE),"")</f>
        <v/>
      </c>
      <c r="AG220" s="134" t="str">
        <f t="shared" si="31"/>
        <v xml:space="preserve"> </v>
      </c>
      <c r="AH220" s="134" t="str">
        <f t="shared" si="32"/>
        <v xml:space="preserve"> </v>
      </c>
      <c r="AI220" s="134" t="str">
        <f t="shared" si="33"/>
        <v xml:space="preserve"> </v>
      </c>
      <c r="AJ220" s="234" t="str">
        <f>_xlfn.IFNA(VLOOKUP(F220,'Compiled report'!C:D,2,FALSE),"")</f>
        <v/>
      </c>
      <c r="AK220" s="134" t="str">
        <f t="shared" si="34"/>
        <v xml:space="preserve"> </v>
      </c>
      <c r="AL220" s="134" t="str">
        <f t="shared" si="35"/>
        <v/>
      </c>
      <c r="AM220" s="134" t="str">
        <f t="shared" si="36"/>
        <v xml:space="preserve"> </v>
      </c>
      <c r="AN220" s="134" t="str">
        <f t="shared" si="37"/>
        <v xml:space="preserve"> </v>
      </c>
      <c r="AO220" s="134" t="str">
        <f t="shared" si="41"/>
        <v xml:space="preserve"> </v>
      </c>
      <c r="AP220" s="137" t="s">
        <v>770</v>
      </c>
    </row>
    <row r="221" spans="1:42" s="113" customFormat="1" ht="26.1" customHeight="1" x14ac:dyDescent="0.2">
      <c r="A221" s="258">
        <v>223</v>
      </c>
      <c r="B221" s="238" t="s">
        <v>81</v>
      </c>
      <c r="C221" s="150" t="s">
        <v>419</v>
      </c>
      <c r="D221" s="150" t="s">
        <v>82</v>
      </c>
      <c r="E221" s="150" t="s">
        <v>83</v>
      </c>
      <c r="F221" s="112">
        <v>105</v>
      </c>
      <c r="G221" s="238" t="s">
        <v>81</v>
      </c>
      <c r="H221" s="114" t="s">
        <v>1029</v>
      </c>
      <c r="I221" s="115" t="s">
        <v>1030</v>
      </c>
      <c r="J221" s="114" t="s">
        <v>86</v>
      </c>
      <c r="K221" s="112" t="s">
        <v>1031</v>
      </c>
      <c r="L221" s="114" t="s">
        <v>1031</v>
      </c>
      <c r="M221" s="112" t="s">
        <v>1028</v>
      </c>
      <c r="N221" s="116" t="s">
        <v>87</v>
      </c>
      <c r="O221" s="117">
        <v>62350</v>
      </c>
      <c r="P221" s="115" t="s">
        <v>1032</v>
      </c>
      <c r="Q221" s="150" t="s">
        <v>1033</v>
      </c>
      <c r="R221" s="150" t="s">
        <v>81</v>
      </c>
      <c r="S221" s="150">
        <v>12</v>
      </c>
      <c r="T221" s="150">
        <f>IF(S221&gt;30,2,IF(S221&gt;50,3,IF(S221&gt;80,4,1)))</f>
        <v>1</v>
      </c>
      <c r="U221" s="150" t="str">
        <f t="shared" si="39"/>
        <v>HBL-BHA-105</v>
      </c>
      <c r="V221" s="118" t="s">
        <v>90</v>
      </c>
      <c r="W221" s="150" t="e">
        <f>VLOOKUP(F221,'Compiled report'!C:E,2,FALSE)</f>
        <v>#N/A</v>
      </c>
      <c r="X221" s="150" t="str">
        <f t="shared" si="40"/>
        <v>HBL-BHA-105-Feb17-1-1</v>
      </c>
      <c r="Y221" s="118" t="s">
        <v>919</v>
      </c>
      <c r="Z221" s="134" t="str">
        <f>IF(AJ221=""," ","Yes")</f>
        <v xml:space="preserve"> </v>
      </c>
      <c r="AA221" s="134" t="str">
        <f>IF(AJ221=""," ","Yes")</f>
        <v xml:space="preserve"> </v>
      </c>
      <c r="AB221" s="150" t="s">
        <v>238</v>
      </c>
      <c r="AC221" s="134" t="e">
        <f>VLOOKUP(F221,'Wired Branches'!B:E,4,FALSE)</f>
        <v>#N/A</v>
      </c>
      <c r="AD221" s="134" t="str">
        <f>IF(AJ221=""," ","255.255.255.0")</f>
        <v xml:space="preserve"> </v>
      </c>
      <c r="AE221" s="150" t="e">
        <f>VLOOKUP(W221,'Wired Branches'!B:F,5,FALSE)</f>
        <v>#N/A</v>
      </c>
      <c r="AF221" s="112" t="str">
        <f>_xlfn.IFNA(VLOOKUP(F221,'Compiled report'!C:F,4,FALSE),"")</f>
        <v/>
      </c>
      <c r="AG221" s="134" t="str">
        <f>IF(AJ221=""," ","10.200.57.196")</f>
        <v xml:space="preserve"> </v>
      </c>
      <c r="AH221" s="134" t="str">
        <f>IF(AJ221=""," ","Yes")</f>
        <v xml:space="preserve"> </v>
      </c>
      <c r="AI221" s="134" t="str">
        <f>IF(AJ221=""," ","Yes")</f>
        <v xml:space="preserve"> </v>
      </c>
      <c r="AJ221" s="234" t="str">
        <f>_xlfn.IFNA(VLOOKUP(F221,'Compiled report'!C:D,2,FALSE),"")</f>
        <v/>
      </c>
      <c r="AK221" s="134" t="str">
        <f>IF(AJ221=""," ","Yes")</f>
        <v xml:space="preserve"> </v>
      </c>
      <c r="AL221" s="134" t="str">
        <f>IF((OR(AF221="",AF221=0)),"","Yes")</f>
        <v/>
      </c>
      <c r="AM221" s="134" t="str">
        <f>IF(AJ221=""," ","Yes")</f>
        <v xml:space="preserve"> </v>
      </c>
      <c r="AN221" s="134" t="str">
        <f>IF(AJ221=""," ","Yes")</f>
        <v xml:space="preserve"> </v>
      </c>
      <c r="AO221" s="134" t="str">
        <f t="shared" si="41"/>
        <v xml:space="preserve"> </v>
      </c>
      <c r="AP221" s="150" t="s">
        <v>770</v>
      </c>
    </row>
    <row r="222" spans="1:42" s="113" customFormat="1" ht="26.1" customHeight="1" x14ac:dyDescent="0.2">
      <c r="A222" s="258">
        <v>224</v>
      </c>
      <c r="B222" s="238" t="s">
        <v>81</v>
      </c>
      <c r="C222" s="150" t="s">
        <v>419</v>
      </c>
      <c r="D222" s="150" t="s">
        <v>82</v>
      </c>
      <c r="E222" s="150" t="s">
        <v>83</v>
      </c>
      <c r="F222" s="119">
        <v>102</v>
      </c>
      <c r="G222" s="238" t="s">
        <v>81</v>
      </c>
      <c r="H222" s="114" t="s">
        <v>1034</v>
      </c>
      <c r="I222" s="115" t="s">
        <v>1035</v>
      </c>
      <c r="J222" s="114" t="s">
        <v>1017</v>
      </c>
      <c r="K222" s="112" t="s">
        <v>81</v>
      </c>
      <c r="L222" s="114" t="s">
        <v>81</v>
      </c>
      <c r="M222" s="112" t="s">
        <v>81</v>
      </c>
      <c r="N222" s="116" t="s">
        <v>87</v>
      </c>
      <c r="O222" s="117">
        <v>63100</v>
      </c>
      <c r="P222" s="115" t="s">
        <v>1036</v>
      </c>
      <c r="Q222" s="150" t="s">
        <v>1037</v>
      </c>
      <c r="R222" s="150" t="s">
        <v>81</v>
      </c>
      <c r="S222" s="150">
        <v>15</v>
      </c>
      <c r="T222" s="150">
        <f>IF(S222&gt;30,2,IF(S222&gt;50,3,IF(S222&gt;80,4,1)))</f>
        <v>1</v>
      </c>
      <c r="U222" s="150" t="str">
        <f t="shared" si="39"/>
        <v>HBL-BHA-102</v>
      </c>
      <c r="V222" s="118" t="s">
        <v>90</v>
      </c>
      <c r="W222" s="119">
        <v>10211</v>
      </c>
      <c r="X222" s="150" t="str">
        <f t="shared" si="40"/>
        <v>HBL-BHA-102-Feb17-1-1</v>
      </c>
      <c r="Y222" s="118" t="s">
        <v>919</v>
      </c>
      <c r="Z222" s="134" t="str">
        <f>IF(AJ222=""," ","Yes")</f>
        <v xml:space="preserve"> </v>
      </c>
      <c r="AA222" s="134" t="str">
        <f>IF(AJ222=""," ","Yes")</f>
        <v xml:space="preserve"> </v>
      </c>
      <c r="AB222" s="150" t="s">
        <v>238</v>
      </c>
      <c r="AC222" s="134" t="e">
        <f>VLOOKUP(F222,'Wired Branches'!B:E,4,FALSE)</f>
        <v>#N/A</v>
      </c>
      <c r="AD222" s="134" t="str">
        <f>IF(AJ222=""," ","255.255.255.0")</f>
        <v xml:space="preserve"> </v>
      </c>
      <c r="AE222" s="150" t="e">
        <f>VLOOKUP(W222,'Wired Branches'!B:F,5,FALSE)</f>
        <v>#N/A</v>
      </c>
      <c r="AF222" s="112" t="str">
        <f>_xlfn.IFNA(VLOOKUP(F222,'Compiled report'!C:F,4,FALSE),"")</f>
        <v/>
      </c>
      <c r="AG222" s="134" t="str">
        <f>IF(AJ222=""," ","10.200.57.196")</f>
        <v xml:space="preserve"> </v>
      </c>
      <c r="AH222" s="134" t="str">
        <f>IF(AJ222=""," ","Yes")</f>
        <v xml:space="preserve"> </v>
      </c>
      <c r="AI222" s="134" t="str">
        <f>IF(AJ222=""," ","Yes")</f>
        <v xml:space="preserve"> </v>
      </c>
      <c r="AJ222" s="234" t="str">
        <f>_xlfn.IFNA(VLOOKUP(F222,'Compiled report'!C:D,2,FALSE),"")</f>
        <v/>
      </c>
      <c r="AK222" s="134" t="str">
        <f>IF(AJ222=""," ","Yes")</f>
        <v xml:space="preserve"> </v>
      </c>
      <c r="AL222" s="134" t="str">
        <f>IF((OR(AF222="",AF222=0)),"","Yes")</f>
        <v/>
      </c>
      <c r="AM222" s="134" t="str">
        <f>IF(AJ222=""," ","Yes")</f>
        <v xml:space="preserve"> </v>
      </c>
      <c r="AN222" s="134" t="str">
        <f>IF(AJ222=""," ","Yes")</f>
        <v xml:space="preserve"> </v>
      </c>
      <c r="AO222" s="134" t="str">
        <f t="shared" si="41"/>
        <v xml:space="preserve"> </v>
      </c>
      <c r="AP222" s="150" t="s">
        <v>770</v>
      </c>
    </row>
    <row r="223" spans="1:42" s="113" customFormat="1" ht="26.1" customHeight="1" x14ac:dyDescent="0.2">
      <c r="A223" s="258">
        <v>225</v>
      </c>
      <c r="B223" s="238" t="s">
        <v>81</v>
      </c>
      <c r="C223" s="150" t="s">
        <v>419</v>
      </c>
      <c r="D223" s="150" t="s">
        <v>82</v>
      </c>
      <c r="E223" s="150" t="s">
        <v>83</v>
      </c>
      <c r="F223" s="119">
        <v>160</v>
      </c>
      <c r="G223" s="238" t="s">
        <v>81</v>
      </c>
      <c r="H223" s="114" t="s">
        <v>1038</v>
      </c>
      <c r="I223" s="115" t="s">
        <v>1020</v>
      </c>
      <c r="J223" s="114" t="s">
        <v>86</v>
      </c>
      <c r="K223" s="112">
        <f>SUM(MIS!AL49:AL101)</f>
        <v>53</v>
      </c>
      <c r="L223" s="114" t="s">
        <v>1021</v>
      </c>
      <c r="M223" s="112" t="s">
        <v>1021</v>
      </c>
      <c r="N223" s="116" t="s">
        <v>87</v>
      </c>
      <c r="O223" s="117">
        <v>64200</v>
      </c>
      <c r="P223" s="115" t="s">
        <v>1039</v>
      </c>
      <c r="Q223" s="150" t="s">
        <v>1040</v>
      </c>
      <c r="R223" s="150" t="s">
        <v>81</v>
      </c>
      <c r="S223" s="150">
        <v>14</v>
      </c>
      <c r="T223" s="150">
        <f>IF(S223&gt;30,2,IF(S223&gt;50,3,IF(S223&gt;80,4,1)))</f>
        <v>1</v>
      </c>
      <c r="U223" s="150" t="str">
        <f t="shared" si="39"/>
        <v>HBL-BHA-160</v>
      </c>
      <c r="V223" s="118" t="s">
        <v>90</v>
      </c>
      <c r="W223" s="119">
        <v>1601</v>
      </c>
      <c r="X223" s="150" t="str">
        <f t="shared" si="40"/>
        <v>HBL-BHA-160-Feb17-1-1</v>
      </c>
      <c r="Y223" s="118" t="s">
        <v>919</v>
      </c>
      <c r="Z223" s="134" t="str">
        <f>IF(AJ223=""," ","Yes")</f>
        <v xml:space="preserve"> </v>
      </c>
      <c r="AA223" s="134" t="str">
        <f>IF(AJ223=""," ","Yes")</f>
        <v xml:space="preserve"> </v>
      </c>
      <c r="AB223" s="150" t="s">
        <v>238</v>
      </c>
      <c r="AC223" s="134" t="e">
        <f>VLOOKUP(F223,'Wired Branches'!B:E,4,FALSE)</f>
        <v>#N/A</v>
      </c>
      <c r="AD223" s="134" t="str">
        <f>IF(AJ223=""," ","255.255.255.0")</f>
        <v xml:space="preserve"> </v>
      </c>
      <c r="AE223" s="150" t="e">
        <f>VLOOKUP(W223,'Wired Branches'!B:F,5,FALSE)</f>
        <v>#N/A</v>
      </c>
      <c r="AF223" s="112" t="str">
        <f>_xlfn.IFNA(VLOOKUP(F223,'Compiled report'!C:F,4,FALSE),"")</f>
        <v/>
      </c>
      <c r="AG223" s="134" t="str">
        <f>IF(AJ223=""," ","10.200.57.196")</f>
        <v xml:space="preserve"> </v>
      </c>
      <c r="AH223" s="134" t="str">
        <f>IF(AJ223=""," ","Yes")</f>
        <v xml:space="preserve"> </v>
      </c>
      <c r="AI223" s="134" t="str">
        <f>IF(AJ223=""," ","Yes")</f>
        <v xml:space="preserve"> </v>
      </c>
      <c r="AJ223" s="234" t="str">
        <f>_xlfn.IFNA(VLOOKUP(F223,'Compiled report'!C:D,2,FALSE),"")</f>
        <v/>
      </c>
      <c r="AK223" s="134" t="str">
        <f>IF(AJ223=""," ","Yes")</f>
        <v xml:space="preserve"> </v>
      </c>
      <c r="AL223" s="134" t="str">
        <f>IF((OR(AF223="",AF223=0)),"","Yes")</f>
        <v/>
      </c>
      <c r="AM223" s="134" t="str">
        <f>IF(AJ223=""," ","Yes")</f>
        <v xml:space="preserve"> </v>
      </c>
      <c r="AN223" s="134" t="str">
        <f>IF(AJ223=""," ","Yes")</f>
        <v xml:space="preserve"> </v>
      </c>
      <c r="AO223" s="134" t="str">
        <f t="shared" si="41"/>
        <v xml:space="preserve"> </v>
      </c>
      <c r="AP223" s="150" t="s">
        <v>770</v>
      </c>
    </row>
    <row r="224" spans="1:42" s="134" customFormat="1" ht="26.1" customHeight="1" x14ac:dyDescent="0.2">
      <c r="A224" s="258">
        <v>226</v>
      </c>
      <c r="B224" s="284" t="s">
        <v>81</v>
      </c>
      <c r="C224" s="134" t="s">
        <v>419</v>
      </c>
      <c r="D224" s="171" t="s">
        <v>82</v>
      </c>
      <c r="E224" s="283" t="s">
        <v>1015</v>
      </c>
      <c r="F224" s="106">
        <v>259</v>
      </c>
      <c r="G224" s="284" t="s">
        <v>81</v>
      </c>
      <c r="H224" s="284" t="s">
        <v>1041</v>
      </c>
      <c r="I224" s="284" t="s">
        <v>1042</v>
      </c>
      <c r="J224" s="284" t="s">
        <v>384</v>
      </c>
      <c r="K224" s="284" t="s">
        <v>1041</v>
      </c>
      <c r="L224" s="284" t="s">
        <v>1041</v>
      </c>
      <c r="M224" s="284" t="s">
        <v>1021</v>
      </c>
      <c r="N224" s="103" t="s">
        <v>87</v>
      </c>
      <c r="O224" s="284"/>
      <c r="Q224" s="135"/>
      <c r="T224" s="135"/>
      <c r="U224" s="171" t="str">
        <f t="shared" si="39"/>
        <v>HBL-BAH-259</v>
      </c>
      <c r="V224" s="133" t="s">
        <v>90</v>
      </c>
      <c r="W224" s="106">
        <v>259</v>
      </c>
      <c r="X224" s="171" t="str">
        <f t="shared" si="40"/>
        <v>HBL-BAH-259-Mar17-1-1</v>
      </c>
      <c r="Y224" s="136" t="s">
        <v>1018</v>
      </c>
      <c r="Z224" s="134" t="str">
        <f t="shared" si="27"/>
        <v xml:space="preserve"> </v>
      </c>
      <c r="AA224" s="134" t="str">
        <f t="shared" si="28"/>
        <v xml:space="preserve"> </v>
      </c>
      <c r="AB224" s="134" t="str">
        <f t="shared" si="29"/>
        <v>Yes</v>
      </c>
      <c r="AC224" s="134" t="e">
        <f>VLOOKUP(F224,'Wired Branches'!B:E,4,FALSE)</f>
        <v>#N/A</v>
      </c>
      <c r="AD224" s="134" t="str">
        <f t="shared" si="30"/>
        <v xml:space="preserve"> </v>
      </c>
      <c r="AE224" s="150" t="e">
        <f>VLOOKUP(W224,'Wired Branches'!B:F,5,FALSE)</f>
        <v>#N/A</v>
      </c>
      <c r="AF224" s="112" t="str">
        <f>_xlfn.IFNA(VLOOKUP(F224,'Compiled report'!C:F,4,FALSE),"")</f>
        <v/>
      </c>
      <c r="AG224" s="134" t="str">
        <f t="shared" si="31"/>
        <v xml:space="preserve"> </v>
      </c>
      <c r="AH224" s="134" t="str">
        <f t="shared" si="32"/>
        <v xml:space="preserve"> </v>
      </c>
      <c r="AI224" s="134" t="str">
        <f t="shared" si="33"/>
        <v xml:space="preserve"> </v>
      </c>
      <c r="AJ224" s="234" t="str">
        <f>_xlfn.IFNA(VLOOKUP(F224,'Compiled report'!C:D,2,FALSE),"")</f>
        <v/>
      </c>
      <c r="AK224" s="134" t="str">
        <f t="shared" si="34"/>
        <v xml:space="preserve"> </v>
      </c>
      <c r="AL224" s="134" t="str">
        <f t="shared" si="35"/>
        <v/>
      </c>
      <c r="AM224" s="134" t="str">
        <f t="shared" si="36"/>
        <v xml:space="preserve"> </v>
      </c>
      <c r="AN224" s="134" t="str">
        <f t="shared" si="37"/>
        <v xml:space="preserve"> </v>
      </c>
      <c r="AO224" s="134" t="str">
        <f t="shared" si="41"/>
        <v xml:space="preserve"> </v>
      </c>
      <c r="AP224" s="137" t="s">
        <v>770</v>
      </c>
    </row>
    <row r="225" spans="1:42" s="134" customFormat="1" ht="26.1" customHeight="1" x14ac:dyDescent="0.2">
      <c r="A225" s="258">
        <v>227</v>
      </c>
      <c r="B225" s="284" t="s">
        <v>81</v>
      </c>
      <c r="C225" s="134" t="s">
        <v>419</v>
      </c>
      <c r="D225" s="171" t="s">
        <v>82</v>
      </c>
      <c r="E225" s="283" t="s">
        <v>1015</v>
      </c>
      <c r="F225" s="106">
        <v>279</v>
      </c>
      <c r="G225" s="284" t="s">
        <v>81</v>
      </c>
      <c r="H225" s="284" t="s">
        <v>1043</v>
      </c>
      <c r="I225" s="284" t="s">
        <v>1044</v>
      </c>
      <c r="J225" s="284" t="s">
        <v>384</v>
      </c>
      <c r="K225" s="284" t="s">
        <v>1043</v>
      </c>
      <c r="L225" s="284" t="s">
        <v>1043</v>
      </c>
      <c r="M225" s="284" t="s">
        <v>1021</v>
      </c>
      <c r="N225" s="103" t="s">
        <v>87</v>
      </c>
      <c r="O225" s="284"/>
      <c r="Q225" s="135"/>
      <c r="T225" s="135"/>
      <c r="U225" s="171" t="str">
        <f t="shared" si="39"/>
        <v>HBL-BAH-279</v>
      </c>
      <c r="V225" s="133" t="s">
        <v>90</v>
      </c>
      <c r="W225" s="106">
        <v>279</v>
      </c>
      <c r="X225" s="171" t="str">
        <f t="shared" si="40"/>
        <v>HBL-BAH-279-Mar17-1-1</v>
      </c>
      <c r="Y225" s="136" t="s">
        <v>1018</v>
      </c>
      <c r="Z225" s="134" t="str">
        <f t="shared" si="27"/>
        <v xml:space="preserve"> </v>
      </c>
      <c r="AA225" s="134" t="str">
        <f t="shared" si="28"/>
        <v xml:space="preserve"> </v>
      </c>
      <c r="AB225" s="134" t="str">
        <f t="shared" si="29"/>
        <v>Yes</v>
      </c>
      <c r="AC225" s="134" t="e">
        <f>VLOOKUP(F225,'Wired Branches'!B:E,4,FALSE)</f>
        <v>#N/A</v>
      </c>
      <c r="AD225" s="134" t="str">
        <f t="shared" si="30"/>
        <v xml:space="preserve"> </v>
      </c>
      <c r="AE225" s="150" t="e">
        <f>VLOOKUP(W225,'Wired Branches'!B:F,5,FALSE)</f>
        <v>#N/A</v>
      </c>
      <c r="AF225" s="112" t="str">
        <f>_xlfn.IFNA(VLOOKUP(F225,'Compiled report'!C:F,4,FALSE),"")</f>
        <v/>
      </c>
      <c r="AG225" s="134" t="str">
        <f t="shared" si="31"/>
        <v xml:space="preserve"> </v>
      </c>
      <c r="AH225" s="134" t="str">
        <f t="shared" si="32"/>
        <v xml:space="preserve"> </v>
      </c>
      <c r="AI225" s="134" t="str">
        <f t="shared" si="33"/>
        <v xml:space="preserve"> </v>
      </c>
      <c r="AJ225" s="234" t="str">
        <f>_xlfn.IFNA(VLOOKUP(F225,'Compiled report'!C:D,2,FALSE),"")</f>
        <v/>
      </c>
      <c r="AK225" s="134" t="str">
        <f t="shared" si="34"/>
        <v xml:space="preserve"> </v>
      </c>
      <c r="AL225" s="134" t="str">
        <f t="shared" si="35"/>
        <v/>
      </c>
      <c r="AM225" s="134" t="str">
        <f t="shared" si="36"/>
        <v xml:space="preserve"> </v>
      </c>
      <c r="AN225" s="134" t="str">
        <f t="shared" si="37"/>
        <v xml:space="preserve"> </v>
      </c>
      <c r="AO225" s="134" t="str">
        <f t="shared" si="41"/>
        <v xml:space="preserve"> </v>
      </c>
      <c r="AP225" s="137" t="s">
        <v>770</v>
      </c>
    </row>
    <row r="226" spans="1:42" s="134" customFormat="1" ht="26.1" customHeight="1" x14ac:dyDescent="0.2">
      <c r="A226" s="258">
        <v>228</v>
      </c>
      <c r="B226" s="284" t="s">
        <v>81</v>
      </c>
      <c r="C226" s="134" t="s">
        <v>419</v>
      </c>
      <c r="D226" s="171" t="s">
        <v>82</v>
      </c>
      <c r="E226" s="283" t="s">
        <v>1015</v>
      </c>
      <c r="F226" s="106">
        <v>285</v>
      </c>
      <c r="G226" s="284" t="s">
        <v>81</v>
      </c>
      <c r="H226" s="284" t="s">
        <v>1045</v>
      </c>
      <c r="I226" s="284" t="s">
        <v>1046</v>
      </c>
      <c r="J226" s="284" t="s">
        <v>384</v>
      </c>
      <c r="K226" s="284" t="s">
        <v>1045</v>
      </c>
      <c r="L226" s="284" t="s">
        <v>1045</v>
      </c>
      <c r="M226" s="284" t="s">
        <v>1021</v>
      </c>
      <c r="N226" s="103" t="s">
        <v>87</v>
      </c>
      <c r="O226" s="284"/>
      <c r="Q226" s="135"/>
      <c r="T226" s="135"/>
      <c r="U226" s="171" t="str">
        <f t="shared" si="39"/>
        <v>HBL-BAH-285</v>
      </c>
      <c r="V226" s="133" t="s">
        <v>90</v>
      </c>
      <c r="W226" s="106">
        <v>285</v>
      </c>
      <c r="X226" s="171" t="str">
        <f t="shared" si="40"/>
        <v>HBL-BAH-285-Mar17-1-1</v>
      </c>
      <c r="Y226" s="136" t="s">
        <v>1018</v>
      </c>
      <c r="Z226" s="134" t="str">
        <f t="shared" si="27"/>
        <v xml:space="preserve"> </v>
      </c>
      <c r="AA226" s="134" t="str">
        <f t="shared" si="28"/>
        <v xml:space="preserve"> </v>
      </c>
      <c r="AB226" s="134" t="str">
        <f t="shared" si="29"/>
        <v>Yes</v>
      </c>
      <c r="AC226" s="134" t="e">
        <f>VLOOKUP(F226,'Wired Branches'!B:E,4,FALSE)</f>
        <v>#N/A</v>
      </c>
      <c r="AD226" s="134" t="str">
        <f t="shared" si="30"/>
        <v xml:space="preserve"> </v>
      </c>
      <c r="AE226" s="150" t="e">
        <f>VLOOKUP(W226,'Wired Branches'!B:F,5,FALSE)</f>
        <v>#N/A</v>
      </c>
      <c r="AF226" s="112" t="str">
        <f>_xlfn.IFNA(VLOOKUP(F226,'Compiled report'!C:F,4,FALSE),"")</f>
        <v/>
      </c>
      <c r="AG226" s="134" t="str">
        <f t="shared" si="31"/>
        <v xml:space="preserve"> </v>
      </c>
      <c r="AH226" s="134" t="str">
        <f t="shared" si="32"/>
        <v xml:space="preserve"> </v>
      </c>
      <c r="AI226" s="134" t="str">
        <f t="shared" si="33"/>
        <v xml:space="preserve"> </v>
      </c>
      <c r="AJ226" s="234" t="str">
        <f>_xlfn.IFNA(VLOOKUP(F226,'Compiled report'!C:D,2,FALSE),"")</f>
        <v/>
      </c>
      <c r="AK226" s="134" t="str">
        <f t="shared" si="34"/>
        <v xml:space="preserve"> </v>
      </c>
      <c r="AL226" s="134" t="str">
        <f t="shared" si="35"/>
        <v/>
      </c>
      <c r="AM226" s="134" t="str">
        <f t="shared" si="36"/>
        <v xml:space="preserve"> </v>
      </c>
      <c r="AN226" s="134" t="str">
        <f t="shared" si="37"/>
        <v xml:space="preserve"> </v>
      </c>
      <c r="AO226" s="134" t="str">
        <f t="shared" si="41"/>
        <v xml:space="preserve"> </v>
      </c>
      <c r="AP226" s="137" t="s">
        <v>770</v>
      </c>
    </row>
    <row r="227" spans="1:42" s="134" customFormat="1" ht="26.1" customHeight="1" x14ac:dyDescent="0.2">
      <c r="A227" s="258">
        <v>229</v>
      </c>
      <c r="B227" s="284" t="s">
        <v>81</v>
      </c>
      <c r="C227" s="134" t="s">
        <v>419</v>
      </c>
      <c r="D227" s="171" t="s">
        <v>82</v>
      </c>
      <c r="E227" s="283" t="s">
        <v>1015</v>
      </c>
      <c r="F227" s="106">
        <v>334</v>
      </c>
      <c r="G227" s="284" t="s">
        <v>81</v>
      </c>
      <c r="H227" s="284" t="s">
        <v>1047</v>
      </c>
      <c r="I227" s="284" t="s">
        <v>1048</v>
      </c>
      <c r="J227" s="284" t="s">
        <v>384</v>
      </c>
      <c r="K227" s="284" t="s">
        <v>1049</v>
      </c>
      <c r="L227" s="284" t="s">
        <v>1049</v>
      </c>
      <c r="M227" s="284" t="s">
        <v>1021</v>
      </c>
      <c r="N227" s="103" t="s">
        <v>87</v>
      </c>
      <c r="O227" s="284"/>
      <c r="Q227" s="135"/>
      <c r="T227" s="135"/>
      <c r="U227" s="171" t="str">
        <f t="shared" si="39"/>
        <v>HBL-BAH-334</v>
      </c>
      <c r="V227" s="133" t="s">
        <v>90</v>
      </c>
      <c r="W227" s="106">
        <v>334</v>
      </c>
      <c r="X227" s="171" t="str">
        <f t="shared" si="40"/>
        <v>HBL-BAH-334-Mar17-1-1</v>
      </c>
      <c r="Y227" s="136" t="s">
        <v>1018</v>
      </c>
      <c r="Z227" s="134" t="str">
        <f t="shared" si="27"/>
        <v xml:space="preserve"> </v>
      </c>
      <c r="AA227" s="134" t="str">
        <f t="shared" si="28"/>
        <v xml:space="preserve"> </v>
      </c>
      <c r="AB227" s="134" t="str">
        <f t="shared" si="29"/>
        <v>Yes</v>
      </c>
      <c r="AC227" s="134" t="e">
        <f>VLOOKUP(F227,'Wired Branches'!B:E,4,FALSE)</f>
        <v>#N/A</v>
      </c>
      <c r="AD227" s="134" t="str">
        <f t="shared" si="30"/>
        <v xml:space="preserve"> </v>
      </c>
      <c r="AE227" s="150" t="e">
        <f>VLOOKUP(W227,'Wired Branches'!B:F,5,FALSE)</f>
        <v>#N/A</v>
      </c>
      <c r="AF227" s="112" t="str">
        <f>_xlfn.IFNA(VLOOKUP(F227,'Compiled report'!C:F,4,FALSE),"")</f>
        <v/>
      </c>
      <c r="AG227" s="134" t="str">
        <f t="shared" si="31"/>
        <v xml:space="preserve"> </v>
      </c>
      <c r="AH227" s="134" t="str">
        <f t="shared" si="32"/>
        <v xml:space="preserve"> </v>
      </c>
      <c r="AI227" s="134" t="str">
        <f t="shared" si="33"/>
        <v xml:space="preserve"> </v>
      </c>
      <c r="AJ227" s="234" t="str">
        <f>_xlfn.IFNA(VLOOKUP(F227,'Compiled report'!C:D,2,FALSE),"")</f>
        <v/>
      </c>
      <c r="AK227" s="134" t="str">
        <f t="shared" si="34"/>
        <v xml:space="preserve"> </v>
      </c>
      <c r="AL227" s="134" t="str">
        <f t="shared" si="35"/>
        <v/>
      </c>
      <c r="AM227" s="134" t="str">
        <f t="shared" si="36"/>
        <v xml:space="preserve"> </v>
      </c>
      <c r="AN227" s="134" t="str">
        <f t="shared" si="37"/>
        <v xml:space="preserve"> </v>
      </c>
      <c r="AO227" s="134" t="str">
        <f t="shared" si="41"/>
        <v xml:space="preserve"> </v>
      </c>
      <c r="AP227" s="137" t="s">
        <v>770</v>
      </c>
    </row>
    <row r="228" spans="1:42" s="134" customFormat="1" ht="26.1" customHeight="1" x14ac:dyDescent="0.2">
      <c r="A228" s="258">
        <v>230</v>
      </c>
      <c r="B228" s="284" t="s">
        <v>81</v>
      </c>
      <c r="C228" s="134" t="s">
        <v>419</v>
      </c>
      <c r="D228" s="171" t="s">
        <v>82</v>
      </c>
      <c r="E228" s="283" t="s">
        <v>1015</v>
      </c>
      <c r="F228" s="106">
        <v>350</v>
      </c>
      <c r="G228" s="284" t="s">
        <v>81</v>
      </c>
      <c r="H228" s="284" t="s">
        <v>1050</v>
      </c>
      <c r="I228" s="284" t="s">
        <v>1051</v>
      </c>
      <c r="J228" s="284" t="s">
        <v>384</v>
      </c>
      <c r="K228" s="284" t="s">
        <v>81</v>
      </c>
      <c r="L228" s="284" t="s">
        <v>81</v>
      </c>
      <c r="M228" s="284" t="s">
        <v>81</v>
      </c>
      <c r="N228" s="103" t="s">
        <v>87</v>
      </c>
      <c r="O228" s="284"/>
      <c r="Q228" s="135"/>
      <c r="T228" s="135"/>
      <c r="U228" s="171" t="str">
        <f t="shared" si="39"/>
        <v>HBL-BAH-350</v>
      </c>
      <c r="V228" s="133" t="s">
        <v>90</v>
      </c>
      <c r="W228" s="106">
        <v>350</v>
      </c>
      <c r="X228" s="171" t="str">
        <f t="shared" si="40"/>
        <v>HBL-BAH-350-Mar17-1-1</v>
      </c>
      <c r="Y228" s="136" t="s">
        <v>1018</v>
      </c>
      <c r="Z228" s="134" t="str">
        <f t="shared" si="27"/>
        <v xml:space="preserve"> </v>
      </c>
      <c r="AA228" s="134" t="str">
        <f t="shared" si="28"/>
        <v xml:space="preserve"> </v>
      </c>
      <c r="AB228" s="134" t="str">
        <f t="shared" si="29"/>
        <v>Yes</v>
      </c>
      <c r="AC228" s="134" t="e">
        <f>VLOOKUP(F228,'Wired Branches'!B:E,4,FALSE)</f>
        <v>#N/A</v>
      </c>
      <c r="AD228" s="134" t="str">
        <f t="shared" si="30"/>
        <v xml:space="preserve"> </v>
      </c>
      <c r="AE228" s="150" t="e">
        <f>VLOOKUP(W228,'Wired Branches'!B:F,5,FALSE)</f>
        <v>#N/A</v>
      </c>
      <c r="AF228" s="112" t="str">
        <f>_xlfn.IFNA(VLOOKUP(F228,'Compiled report'!C:F,4,FALSE),"")</f>
        <v/>
      </c>
      <c r="AG228" s="134" t="str">
        <f t="shared" si="31"/>
        <v xml:space="preserve"> </v>
      </c>
      <c r="AH228" s="134" t="str">
        <f t="shared" si="32"/>
        <v xml:space="preserve"> </v>
      </c>
      <c r="AI228" s="134" t="str">
        <f t="shared" si="33"/>
        <v xml:space="preserve"> </v>
      </c>
      <c r="AJ228" s="234" t="str">
        <f>_xlfn.IFNA(VLOOKUP(F228,'Compiled report'!C:D,2,FALSE),"")</f>
        <v/>
      </c>
      <c r="AK228" s="134" t="str">
        <f t="shared" si="34"/>
        <v xml:space="preserve"> </v>
      </c>
      <c r="AL228" s="134" t="str">
        <f t="shared" si="35"/>
        <v/>
      </c>
      <c r="AM228" s="134" t="str">
        <f t="shared" si="36"/>
        <v xml:space="preserve"> </v>
      </c>
      <c r="AN228" s="134" t="str">
        <f t="shared" si="37"/>
        <v xml:space="preserve"> </v>
      </c>
      <c r="AO228" s="134" t="str">
        <f t="shared" si="41"/>
        <v xml:space="preserve"> </v>
      </c>
      <c r="AP228" s="137" t="s">
        <v>770</v>
      </c>
    </row>
    <row r="229" spans="1:42" s="134" customFormat="1" ht="26.1" customHeight="1" x14ac:dyDescent="0.2">
      <c r="A229" s="258">
        <v>231</v>
      </c>
      <c r="B229" s="284" t="s">
        <v>81</v>
      </c>
      <c r="C229" s="134" t="s">
        <v>419</v>
      </c>
      <c r="D229" s="171" t="s">
        <v>82</v>
      </c>
      <c r="E229" s="283" t="s">
        <v>1015</v>
      </c>
      <c r="F229" s="106">
        <v>446</v>
      </c>
      <c r="G229" s="284" t="s">
        <v>81</v>
      </c>
      <c r="H229" s="284" t="s">
        <v>1052</v>
      </c>
      <c r="I229" s="284" t="s">
        <v>1053</v>
      </c>
      <c r="J229" s="284" t="s">
        <v>384</v>
      </c>
      <c r="K229" s="284" t="s">
        <v>1049</v>
      </c>
      <c r="L229" s="284" t="s">
        <v>1049</v>
      </c>
      <c r="M229" s="284" t="s">
        <v>1021</v>
      </c>
      <c r="N229" s="103" t="s">
        <v>87</v>
      </c>
      <c r="O229" s="284"/>
      <c r="Q229" s="135"/>
      <c r="T229" s="135"/>
      <c r="U229" s="171" t="str">
        <f t="shared" si="39"/>
        <v>HBL-BAH-446</v>
      </c>
      <c r="V229" s="133" t="s">
        <v>90</v>
      </c>
      <c r="W229" s="106">
        <v>446</v>
      </c>
      <c r="X229" s="171" t="str">
        <f t="shared" si="40"/>
        <v>HBL-BAH-446-Mar17-1-1</v>
      </c>
      <c r="Y229" s="136" t="s">
        <v>1018</v>
      </c>
      <c r="Z229" s="134" t="str">
        <f t="shared" si="27"/>
        <v xml:space="preserve"> </v>
      </c>
      <c r="AA229" s="134" t="str">
        <f t="shared" si="28"/>
        <v xml:space="preserve"> </v>
      </c>
      <c r="AB229" s="134" t="str">
        <f t="shared" si="29"/>
        <v>Yes</v>
      </c>
      <c r="AC229" s="134" t="e">
        <f>VLOOKUP(F229,'Wired Branches'!B:E,4,FALSE)</f>
        <v>#N/A</v>
      </c>
      <c r="AD229" s="134" t="str">
        <f t="shared" si="30"/>
        <v xml:space="preserve"> </v>
      </c>
      <c r="AE229" s="150" t="e">
        <f>VLOOKUP(W229,'Wired Branches'!B:F,5,FALSE)</f>
        <v>#N/A</v>
      </c>
      <c r="AF229" s="112" t="str">
        <f>_xlfn.IFNA(VLOOKUP(F229,'Compiled report'!C:F,4,FALSE),"")</f>
        <v/>
      </c>
      <c r="AG229" s="134" t="str">
        <f t="shared" si="31"/>
        <v xml:space="preserve"> </v>
      </c>
      <c r="AH229" s="134" t="str">
        <f t="shared" si="32"/>
        <v xml:space="preserve"> </v>
      </c>
      <c r="AI229" s="134" t="str">
        <f t="shared" si="33"/>
        <v xml:space="preserve"> </v>
      </c>
      <c r="AJ229" s="234" t="str">
        <f>_xlfn.IFNA(VLOOKUP(F229,'Compiled report'!C:D,2,FALSE),"")</f>
        <v/>
      </c>
      <c r="AK229" s="134" t="str">
        <f t="shared" si="34"/>
        <v xml:space="preserve"> </v>
      </c>
      <c r="AL229" s="134" t="str">
        <f t="shared" si="35"/>
        <v/>
      </c>
      <c r="AM229" s="134" t="str">
        <f t="shared" si="36"/>
        <v xml:space="preserve"> </v>
      </c>
      <c r="AN229" s="134" t="str">
        <f t="shared" si="37"/>
        <v xml:space="preserve"> </v>
      </c>
      <c r="AO229" s="134" t="str">
        <f t="shared" si="41"/>
        <v xml:space="preserve"> </v>
      </c>
      <c r="AP229" s="137" t="s">
        <v>770</v>
      </c>
    </row>
    <row r="230" spans="1:42" s="134" customFormat="1" ht="26.1" customHeight="1" x14ac:dyDescent="0.2">
      <c r="A230" s="258">
        <v>232</v>
      </c>
      <c r="B230" s="284" t="s">
        <v>81</v>
      </c>
      <c r="C230" s="134" t="s">
        <v>419</v>
      </c>
      <c r="D230" s="171" t="s">
        <v>82</v>
      </c>
      <c r="E230" s="283" t="s">
        <v>1015</v>
      </c>
      <c r="F230" s="106">
        <v>468</v>
      </c>
      <c r="G230" s="284" t="s">
        <v>81</v>
      </c>
      <c r="H230" s="284" t="s">
        <v>1054</v>
      </c>
      <c r="I230" s="284" t="s">
        <v>1055</v>
      </c>
      <c r="J230" s="284" t="s">
        <v>384</v>
      </c>
      <c r="K230" s="284" t="s">
        <v>1056</v>
      </c>
      <c r="L230" s="284" t="s">
        <v>1056</v>
      </c>
      <c r="M230" s="284" t="s">
        <v>81</v>
      </c>
      <c r="N230" s="103" t="s">
        <v>87</v>
      </c>
      <c r="O230" s="284"/>
      <c r="Q230" s="135"/>
      <c r="T230" s="135"/>
      <c r="U230" s="171" t="str">
        <f t="shared" si="39"/>
        <v>HBL-BAH-468</v>
      </c>
      <c r="V230" s="133" t="s">
        <v>90</v>
      </c>
      <c r="W230" s="106">
        <v>468</v>
      </c>
      <c r="X230" s="171" t="str">
        <f t="shared" si="40"/>
        <v>HBL-BAH-468-Mar17-1-1</v>
      </c>
      <c r="Y230" s="136" t="s">
        <v>1018</v>
      </c>
      <c r="Z230" s="134" t="str">
        <f t="shared" si="27"/>
        <v xml:space="preserve"> </v>
      </c>
      <c r="AA230" s="134" t="str">
        <f t="shared" si="28"/>
        <v xml:space="preserve"> </v>
      </c>
      <c r="AB230" s="134" t="str">
        <f t="shared" si="29"/>
        <v>Yes</v>
      </c>
      <c r="AC230" s="134" t="e">
        <f>VLOOKUP(F230,'Wired Branches'!B:E,4,FALSE)</f>
        <v>#N/A</v>
      </c>
      <c r="AD230" s="134" t="str">
        <f t="shared" si="30"/>
        <v xml:space="preserve"> </v>
      </c>
      <c r="AE230" s="150" t="e">
        <f>VLOOKUP(W230,'Wired Branches'!B:F,5,FALSE)</f>
        <v>#N/A</v>
      </c>
      <c r="AF230" s="112" t="str">
        <f>_xlfn.IFNA(VLOOKUP(F230,'Compiled report'!C:F,4,FALSE),"")</f>
        <v/>
      </c>
      <c r="AG230" s="134" t="str">
        <f t="shared" si="31"/>
        <v xml:space="preserve"> </v>
      </c>
      <c r="AH230" s="134" t="str">
        <f t="shared" si="32"/>
        <v xml:space="preserve"> </v>
      </c>
      <c r="AI230" s="134" t="str">
        <f t="shared" si="33"/>
        <v xml:space="preserve"> </v>
      </c>
      <c r="AJ230" s="234" t="str">
        <f>_xlfn.IFNA(VLOOKUP(F230,'Compiled report'!C:D,2,FALSE),"")</f>
        <v/>
      </c>
      <c r="AK230" s="134" t="str">
        <f t="shared" si="34"/>
        <v xml:space="preserve"> </v>
      </c>
      <c r="AL230" s="134" t="str">
        <f t="shared" si="35"/>
        <v/>
      </c>
      <c r="AM230" s="134" t="str">
        <f t="shared" si="36"/>
        <v xml:space="preserve"> </v>
      </c>
      <c r="AN230" s="134" t="str">
        <f t="shared" si="37"/>
        <v xml:space="preserve"> </v>
      </c>
      <c r="AO230" s="134" t="str">
        <f t="shared" si="41"/>
        <v xml:space="preserve"> </v>
      </c>
      <c r="AP230" s="137" t="s">
        <v>770</v>
      </c>
    </row>
    <row r="231" spans="1:42" s="134" customFormat="1" ht="26.1" customHeight="1" x14ac:dyDescent="0.2">
      <c r="A231" s="258">
        <v>233</v>
      </c>
      <c r="B231" s="284" t="s">
        <v>81</v>
      </c>
      <c r="C231" s="134" t="s">
        <v>419</v>
      </c>
      <c r="D231" s="171" t="s">
        <v>82</v>
      </c>
      <c r="E231" s="283" t="s">
        <v>1015</v>
      </c>
      <c r="F231" s="106">
        <v>469</v>
      </c>
      <c r="G231" s="284" t="s">
        <v>81</v>
      </c>
      <c r="H231" s="284" t="s">
        <v>1057</v>
      </c>
      <c r="I231" s="284" t="s">
        <v>1057</v>
      </c>
      <c r="J231" s="284" t="s">
        <v>384</v>
      </c>
      <c r="K231" s="284" t="s">
        <v>1058</v>
      </c>
      <c r="L231" s="284" t="s">
        <v>1058</v>
      </c>
      <c r="M231" s="284" t="s">
        <v>1022</v>
      </c>
      <c r="N231" s="103" t="s">
        <v>87</v>
      </c>
      <c r="O231" s="284"/>
      <c r="Q231" s="135"/>
      <c r="T231" s="135"/>
      <c r="U231" s="171" t="str">
        <f t="shared" si="39"/>
        <v>HBL-BAH-469</v>
      </c>
      <c r="V231" s="133" t="s">
        <v>90</v>
      </c>
      <c r="W231" s="106">
        <v>469</v>
      </c>
      <c r="X231" s="171" t="str">
        <f t="shared" si="40"/>
        <v>HBL-BAH-469-Mar17-1-1</v>
      </c>
      <c r="Y231" s="136" t="s">
        <v>1018</v>
      </c>
      <c r="Z231" s="134" t="str">
        <f t="shared" si="27"/>
        <v xml:space="preserve"> </v>
      </c>
      <c r="AA231" s="134" t="str">
        <f t="shared" si="28"/>
        <v xml:space="preserve"> </v>
      </c>
      <c r="AB231" s="134" t="str">
        <f t="shared" si="29"/>
        <v>Yes</v>
      </c>
      <c r="AC231" s="134" t="e">
        <f>VLOOKUP(F231,'Wired Branches'!B:E,4,FALSE)</f>
        <v>#N/A</v>
      </c>
      <c r="AD231" s="134" t="str">
        <f t="shared" si="30"/>
        <v xml:space="preserve"> </v>
      </c>
      <c r="AE231" s="150" t="e">
        <f>VLOOKUP(W231,'Wired Branches'!B:F,5,FALSE)</f>
        <v>#N/A</v>
      </c>
      <c r="AF231" s="112" t="str">
        <f>_xlfn.IFNA(VLOOKUP(F231,'Compiled report'!C:F,4,FALSE),"")</f>
        <v/>
      </c>
      <c r="AG231" s="134" t="str">
        <f t="shared" si="31"/>
        <v xml:space="preserve"> </v>
      </c>
      <c r="AH231" s="134" t="str">
        <f t="shared" si="32"/>
        <v xml:space="preserve"> </v>
      </c>
      <c r="AI231" s="134" t="str">
        <f t="shared" si="33"/>
        <v xml:space="preserve"> </v>
      </c>
      <c r="AJ231" s="234" t="str">
        <f>_xlfn.IFNA(VLOOKUP(F231,'Compiled report'!C:D,2,FALSE),"")</f>
        <v/>
      </c>
      <c r="AK231" s="134" t="str">
        <f t="shared" si="34"/>
        <v xml:space="preserve"> </v>
      </c>
      <c r="AL231" s="134" t="str">
        <f t="shared" si="35"/>
        <v/>
      </c>
      <c r="AM231" s="134" t="str">
        <f t="shared" si="36"/>
        <v xml:space="preserve"> </v>
      </c>
      <c r="AN231" s="134" t="str">
        <f t="shared" si="37"/>
        <v xml:space="preserve"> </v>
      </c>
      <c r="AO231" s="134" t="str">
        <f t="shared" si="41"/>
        <v xml:space="preserve"> </v>
      </c>
      <c r="AP231" s="137" t="s">
        <v>770</v>
      </c>
    </row>
    <row r="232" spans="1:42" s="134" customFormat="1" ht="26.1" customHeight="1" x14ac:dyDescent="0.2">
      <c r="A232" s="258">
        <v>234</v>
      </c>
      <c r="B232" s="284" t="s">
        <v>81</v>
      </c>
      <c r="C232" s="134" t="s">
        <v>419</v>
      </c>
      <c r="D232" s="171" t="s">
        <v>82</v>
      </c>
      <c r="E232" s="283" t="s">
        <v>1015</v>
      </c>
      <c r="F232" s="106">
        <v>498</v>
      </c>
      <c r="G232" s="284" t="s">
        <v>81</v>
      </c>
      <c r="H232" s="284" t="s">
        <v>1059</v>
      </c>
      <c r="I232" s="284" t="s">
        <v>1060</v>
      </c>
      <c r="J232" s="284" t="s">
        <v>384</v>
      </c>
      <c r="K232" s="284" t="s">
        <v>1061</v>
      </c>
      <c r="L232" s="284" t="s">
        <v>1061</v>
      </c>
      <c r="M232" s="284" t="s">
        <v>81</v>
      </c>
      <c r="N232" s="103" t="s">
        <v>87</v>
      </c>
      <c r="O232" s="284"/>
      <c r="Q232" s="135"/>
      <c r="T232" s="135"/>
      <c r="U232" s="171" t="str">
        <f t="shared" si="39"/>
        <v>HBL-BAH-498</v>
      </c>
      <c r="V232" s="133" t="s">
        <v>90</v>
      </c>
      <c r="W232" s="106">
        <v>498</v>
      </c>
      <c r="X232" s="171" t="str">
        <f t="shared" si="40"/>
        <v>HBL-BAH-498-Mar17-1-1</v>
      </c>
      <c r="Y232" s="136" t="s">
        <v>1018</v>
      </c>
      <c r="Z232" s="134" t="str">
        <f t="shared" si="27"/>
        <v xml:space="preserve"> </v>
      </c>
      <c r="AA232" s="134" t="str">
        <f t="shared" si="28"/>
        <v xml:space="preserve"> </v>
      </c>
      <c r="AB232" s="134" t="str">
        <f t="shared" si="29"/>
        <v>Yes</v>
      </c>
      <c r="AC232" s="134" t="e">
        <f>VLOOKUP(F232,'Wired Branches'!B:E,4,FALSE)</f>
        <v>#N/A</v>
      </c>
      <c r="AD232" s="134" t="str">
        <f t="shared" si="30"/>
        <v xml:space="preserve"> </v>
      </c>
      <c r="AE232" s="150" t="e">
        <f>VLOOKUP(W232,'Wired Branches'!B:F,5,FALSE)</f>
        <v>#N/A</v>
      </c>
      <c r="AF232" s="112" t="str">
        <f>_xlfn.IFNA(VLOOKUP(F232,'Compiled report'!C:F,4,FALSE),"")</f>
        <v/>
      </c>
      <c r="AG232" s="134" t="str">
        <f t="shared" si="31"/>
        <v xml:space="preserve"> </v>
      </c>
      <c r="AH232" s="134" t="str">
        <f t="shared" si="32"/>
        <v xml:space="preserve"> </v>
      </c>
      <c r="AI232" s="134" t="str">
        <f t="shared" si="33"/>
        <v xml:space="preserve"> </v>
      </c>
      <c r="AJ232" s="234" t="str">
        <f>_xlfn.IFNA(VLOOKUP(F232,'Compiled report'!C:D,2,FALSE),"")</f>
        <v/>
      </c>
      <c r="AK232" s="134" t="str">
        <f t="shared" si="34"/>
        <v xml:space="preserve"> </v>
      </c>
      <c r="AL232" s="134" t="str">
        <f t="shared" si="35"/>
        <v/>
      </c>
      <c r="AM232" s="134" t="str">
        <f t="shared" si="36"/>
        <v xml:space="preserve"> </v>
      </c>
      <c r="AN232" s="134" t="str">
        <f t="shared" si="37"/>
        <v xml:space="preserve"> </v>
      </c>
      <c r="AO232" s="134" t="str">
        <f t="shared" si="41"/>
        <v xml:space="preserve"> </v>
      </c>
      <c r="AP232" s="137" t="s">
        <v>770</v>
      </c>
    </row>
    <row r="233" spans="1:42" s="134" customFormat="1" ht="26.1" customHeight="1" x14ac:dyDescent="0.2">
      <c r="A233" s="258">
        <v>235</v>
      </c>
      <c r="B233" s="284" t="s">
        <v>81</v>
      </c>
      <c r="C233" s="134" t="s">
        <v>419</v>
      </c>
      <c r="D233" s="171" t="s">
        <v>82</v>
      </c>
      <c r="E233" s="283" t="s">
        <v>1015</v>
      </c>
      <c r="F233" s="106">
        <v>677</v>
      </c>
      <c r="G233" s="284" t="s">
        <v>81</v>
      </c>
      <c r="H233" s="284" t="s">
        <v>1062</v>
      </c>
      <c r="I233" s="284" t="s">
        <v>1063</v>
      </c>
      <c r="J233" s="284" t="s">
        <v>384</v>
      </c>
      <c r="K233" s="284" t="s">
        <v>1028</v>
      </c>
      <c r="L233" s="284" t="s">
        <v>1028</v>
      </c>
      <c r="M233" s="284" t="s">
        <v>1028</v>
      </c>
      <c r="N233" s="103" t="s">
        <v>87</v>
      </c>
      <c r="O233" s="284"/>
      <c r="Q233" s="135"/>
      <c r="T233" s="135"/>
      <c r="U233" s="171" t="str">
        <f t="shared" si="39"/>
        <v>HBL-BAH-677</v>
      </c>
      <c r="V233" s="133" t="s">
        <v>90</v>
      </c>
      <c r="W233" s="106">
        <v>677</v>
      </c>
      <c r="X233" s="171" t="str">
        <f t="shared" si="40"/>
        <v>HBL-BAH-677-Mar17-1-1</v>
      </c>
      <c r="Y233" s="136" t="s">
        <v>1018</v>
      </c>
      <c r="Z233" s="134" t="str">
        <f t="shared" ref="Z233:Z296" si="42">IF(AJ233=""," ","Yes")</f>
        <v xml:space="preserve"> </v>
      </c>
      <c r="AA233" s="134" t="str">
        <f t="shared" ref="AA233:AA296" si="43">IF(AJ233=""," ","Yes")</f>
        <v xml:space="preserve"> </v>
      </c>
      <c r="AB233" s="134" t="str">
        <f t="shared" ref="AB233:AB296" si="44">IF(ISBLANK(AJ233)," ","Yes")</f>
        <v>Yes</v>
      </c>
      <c r="AC233" s="134" t="e">
        <f>VLOOKUP(F233,'Wired Branches'!B:E,4,FALSE)</f>
        <v>#N/A</v>
      </c>
      <c r="AD233" s="134" t="str">
        <f t="shared" ref="AD233:AD296" si="45">IF(AJ233=""," ","255.255.255.0")</f>
        <v xml:space="preserve"> </v>
      </c>
      <c r="AE233" s="150" t="e">
        <f>VLOOKUP(W233,'Wired Branches'!B:F,5,FALSE)</f>
        <v>#N/A</v>
      </c>
      <c r="AF233" s="112" t="str">
        <f>_xlfn.IFNA(VLOOKUP(F233,'Compiled report'!C:F,4,FALSE),"")</f>
        <v/>
      </c>
      <c r="AG233" s="134" t="str">
        <f t="shared" ref="AG233:AG296" si="46">IF(AJ233=""," ","10.200.57.196")</f>
        <v xml:space="preserve"> </v>
      </c>
      <c r="AH233" s="134" t="str">
        <f t="shared" ref="AH233:AH296" si="47">IF(AJ233=""," ","Yes")</f>
        <v xml:space="preserve"> </v>
      </c>
      <c r="AI233" s="134" t="str">
        <f t="shared" ref="AI233:AI296" si="48">IF(AJ233=""," ","Yes")</f>
        <v xml:space="preserve"> </v>
      </c>
      <c r="AJ233" s="234" t="str">
        <f>_xlfn.IFNA(VLOOKUP(F233,'Compiled report'!C:D,2,FALSE),"")</f>
        <v/>
      </c>
      <c r="AK233" s="134" t="str">
        <f t="shared" ref="AK233:AK296" si="49">IF(AJ233=""," ","Yes")</f>
        <v xml:space="preserve"> </v>
      </c>
      <c r="AL233" s="134" t="str">
        <f t="shared" ref="AL233:AL296" si="50">IF((OR(AF233="",AF233=0)),"","Yes")</f>
        <v/>
      </c>
      <c r="AM233" s="134" t="str">
        <f t="shared" ref="AM233:AM296" si="51">IF(AJ233=""," ","Yes")</f>
        <v xml:space="preserve"> </v>
      </c>
      <c r="AN233" s="134" t="str">
        <f t="shared" ref="AN233:AN296" si="52">IF(AJ233=""," ","Yes")</f>
        <v xml:space="preserve"> </v>
      </c>
      <c r="AO233" s="134" t="str">
        <f t="shared" si="41"/>
        <v xml:space="preserve"> </v>
      </c>
      <c r="AP233" s="137" t="s">
        <v>770</v>
      </c>
    </row>
    <row r="234" spans="1:42" s="134" customFormat="1" ht="26.1" customHeight="1" x14ac:dyDescent="0.2">
      <c r="A234" s="258">
        <v>236</v>
      </c>
      <c r="B234" s="284" t="s">
        <v>81</v>
      </c>
      <c r="C234" s="134" t="s">
        <v>419</v>
      </c>
      <c r="D234" s="171" t="s">
        <v>82</v>
      </c>
      <c r="E234" s="283" t="s">
        <v>1015</v>
      </c>
      <c r="F234" s="106">
        <v>684</v>
      </c>
      <c r="G234" s="284" t="s">
        <v>81</v>
      </c>
      <c r="H234" s="284" t="s">
        <v>1064</v>
      </c>
      <c r="I234" s="284" t="s">
        <v>1065</v>
      </c>
      <c r="J234" s="284" t="s">
        <v>384</v>
      </c>
      <c r="K234" s="284" t="s">
        <v>1066</v>
      </c>
      <c r="L234" s="284" t="s">
        <v>1066</v>
      </c>
      <c r="M234" s="284" t="s">
        <v>1028</v>
      </c>
      <c r="N234" s="103" t="s">
        <v>87</v>
      </c>
      <c r="O234" s="284"/>
      <c r="Q234" s="135"/>
      <c r="T234" s="135"/>
      <c r="U234" s="171" t="str">
        <f t="shared" si="39"/>
        <v>HBL-BAH-684</v>
      </c>
      <c r="V234" s="133" t="s">
        <v>90</v>
      </c>
      <c r="W234" s="106">
        <v>684</v>
      </c>
      <c r="X234" s="171" t="str">
        <f t="shared" si="40"/>
        <v>HBL-BAH-684-Mar17-1-1</v>
      </c>
      <c r="Y234" s="136" t="s">
        <v>1018</v>
      </c>
      <c r="Z234" s="134" t="str">
        <f t="shared" si="42"/>
        <v xml:space="preserve"> </v>
      </c>
      <c r="AA234" s="134" t="str">
        <f t="shared" si="43"/>
        <v xml:space="preserve"> </v>
      </c>
      <c r="AB234" s="134" t="str">
        <f t="shared" si="44"/>
        <v>Yes</v>
      </c>
      <c r="AC234" s="134" t="e">
        <f>VLOOKUP(F234,'Wired Branches'!B:E,4,FALSE)</f>
        <v>#N/A</v>
      </c>
      <c r="AD234" s="134" t="str">
        <f t="shared" si="45"/>
        <v xml:space="preserve"> </v>
      </c>
      <c r="AE234" s="150" t="e">
        <f>VLOOKUP(W234,'Wired Branches'!B:F,5,FALSE)</f>
        <v>#N/A</v>
      </c>
      <c r="AF234" s="112" t="str">
        <f>_xlfn.IFNA(VLOOKUP(F234,'Compiled report'!C:F,4,FALSE),"")</f>
        <v/>
      </c>
      <c r="AG234" s="134" t="str">
        <f t="shared" si="46"/>
        <v xml:space="preserve"> </v>
      </c>
      <c r="AH234" s="134" t="str">
        <f t="shared" si="47"/>
        <v xml:space="preserve"> </v>
      </c>
      <c r="AI234" s="134" t="str">
        <f t="shared" si="48"/>
        <v xml:space="preserve"> </v>
      </c>
      <c r="AJ234" s="234" t="str">
        <f>_xlfn.IFNA(VLOOKUP(F234,'Compiled report'!C:D,2,FALSE),"")</f>
        <v/>
      </c>
      <c r="AK234" s="134" t="str">
        <f t="shared" si="49"/>
        <v xml:space="preserve"> </v>
      </c>
      <c r="AL234" s="134" t="str">
        <f t="shared" si="50"/>
        <v/>
      </c>
      <c r="AM234" s="134" t="str">
        <f t="shared" si="51"/>
        <v xml:space="preserve"> </v>
      </c>
      <c r="AN234" s="134" t="str">
        <f t="shared" si="52"/>
        <v xml:space="preserve"> </v>
      </c>
      <c r="AO234" s="134" t="str">
        <f t="shared" si="41"/>
        <v xml:space="preserve"> </v>
      </c>
      <c r="AP234" s="137" t="s">
        <v>770</v>
      </c>
    </row>
    <row r="235" spans="1:42" s="134" customFormat="1" ht="26.1" customHeight="1" x14ac:dyDescent="0.2">
      <c r="A235" s="258">
        <v>237</v>
      </c>
      <c r="B235" s="284" t="s">
        <v>81</v>
      </c>
      <c r="C235" s="134" t="s">
        <v>419</v>
      </c>
      <c r="D235" s="171" t="s">
        <v>82</v>
      </c>
      <c r="E235" s="283" t="s">
        <v>1015</v>
      </c>
      <c r="F235" s="106">
        <v>806</v>
      </c>
      <c r="G235" s="284" t="s">
        <v>81</v>
      </c>
      <c r="H235" s="284" t="s">
        <v>1067</v>
      </c>
      <c r="I235" s="284" t="s">
        <v>1068</v>
      </c>
      <c r="J235" s="284" t="s">
        <v>384</v>
      </c>
      <c r="K235" s="284" t="s">
        <v>1067</v>
      </c>
      <c r="L235" s="284" t="s">
        <v>1067</v>
      </c>
      <c r="M235" s="284" t="s">
        <v>1021</v>
      </c>
      <c r="N235" s="103" t="s">
        <v>87</v>
      </c>
      <c r="O235" s="284"/>
      <c r="Q235" s="135"/>
      <c r="T235" s="135"/>
      <c r="U235" s="171" t="str">
        <f t="shared" si="39"/>
        <v>HBL-BAH-806</v>
      </c>
      <c r="V235" s="133" t="s">
        <v>90</v>
      </c>
      <c r="W235" s="106">
        <v>806</v>
      </c>
      <c r="X235" s="171" t="str">
        <f t="shared" si="40"/>
        <v>HBL-BAH-806-Mar17-1-1</v>
      </c>
      <c r="Y235" s="136" t="s">
        <v>1018</v>
      </c>
      <c r="Z235" s="134" t="str">
        <f t="shared" si="42"/>
        <v xml:space="preserve"> </v>
      </c>
      <c r="AA235" s="134" t="str">
        <f t="shared" si="43"/>
        <v xml:space="preserve"> </v>
      </c>
      <c r="AB235" s="134" t="str">
        <f t="shared" si="44"/>
        <v>Yes</v>
      </c>
      <c r="AC235" s="134" t="e">
        <f>VLOOKUP(F235,'Wired Branches'!B:E,4,FALSE)</f>
        <v>#N/A</v>
      </c>
      <c r="AD235" s="134" t="str">
        <f t="shared" si="45"/>
        <v xml:space="preserve"> </v>
      </c>
      <c r="AE235" s="150" t="e">
        <f>VLOOKUP(W235,'Wired Branches'!B:F,5,FALSE)</f>
        <v>#N/A</v>
      </c>
      <c r="AF235" s="112" t="str">
        <f>_xlfn.IFNA(VLOOKUP(F235,'Compiled report'!C:F,4,FALSE),"")</f>
        <v/>
      </c>
      <c r="AG235" s="134" t="str">
        <f t="shared" si="46"/>
        <v xml:space="preserve"> </v>
      </c>
      <c r="AH235" s="134" t="str">
        <f t="shared" si="47"/>
        <v xml:space="preserve"> </v>
      </c>
      <c r="AI235" s="134" t="str">
        <f t="shared" si="48"/>
        <v xml:space="preserve"> </v>
      </c>
      <c r="AJ235" s="234" t="str">
        <f>_xlfn.IFNA(VLOOKUP(F235,'Compiled report'!C:D,2,FALSE),"")</f>
        <v/>
      </c>
      <c r="AK235" s="134" t="str">
        <f t="shared" si="49"/>
        <v xml:space="preserve"> </v>
      </c>
      <c r="AL235" s="134" t="str">
        <f t="shared" si="50"/>
        <v/>
      </c>
      <c r="AM235" s="134" t="str">
        <f t="shared" si="51"/>
        <v xml:space="preserve"> </v>
      </c>
      <c r="AN235" s="134" t="str">
        <f t="shared" si="52"/>
        <v xml:space="preserve"> </v>
      </c>
      <c r="AO235" s="134" t="str">
        <f t="shared" si="41"/>
        <v xml:space="preserve"> </v>
      </c>
      <c r="AP235" s="137" t="s">
        <v>770</v>
      </c>
    </row>
    <row r="236" spans="1:42" s="134" customFormat="1" ht="26.1" customHeight="1" x14ac:dyDescent="0.2">
      <c r="A236" s="258">
        <v>238</v>
      </c>
      <c r="B236" s="284" t="s">
        <v>81</v>
      </c>
      <c r="C236" s="134" t="s">
        <v>419</v>
      </c>
      <c r="D236" s="171" t="s">
        <v>82</v>
      </c>
      <c r="E236" s="283" t="s">
        <v>1015</v>
      </c>
      <c r="F236" s="106">
        <v>826</v>
      </c>
      <c r="G236" s="284" t="s">
        <v>81</v>
      </c>
      <c r="H236" s="284" t="s">
        <v>1069</v>
      </c>
      <c r="I236" s="284" t="s">
        <v>1070</v>
      </c>
      <c r="J236" s="284" t="s">
        <v>384</v>
      </c>
      <c r="K236" s="284" t="s">
        <v>1071</v>
      </c>
      <c r="L236" s="284" t="s">
        <v>1071</v>
      </c>
      <c r="M236" s="284" t="s">
        <v>81</v>
      </c>
      <c r="N236" s="103" t="s">
        <v>87</v>
      </c>
      <c r="O236" s="284"/>
      <c r="Q236" s="135"/>
      <c r="T236" s="135"/>
      <c r="U236" s="171" t="str">
        <f t="shared" si="39"/>
        <v>HBL-BAH-826</v>
      </c>
      <c r="V236" s="133" t="s">
        <v>90</v>
      </c>
      <c r="W236" s="106">
        <v>826</v>
      </c>
      <c r="X236" s="171" t="str">
        <f t="shared" si="40"/>
        <v>HBL-BAH-826-Mar17-1-1</v>
      </c>
      <c r="Y236" s="136" t="s">
        <v>1018</v>
      </c>
      <c r="Z236" s="134" t="str">
        <f t="shared" si="42"/>
        <v xml:space="preserve"> </v>
      </c>
      <c r="AA236" s="134" t="str">
        <f t="shared" si="43"/>
        <v xml:space="preserve"> </v>
      </c>
      <c r="AB236" s="134" t="str">
        <f t="shared" si="44"/>
        <v>Yes</v>
      </c>
      <c r="AC236" s="134" t="e">
        <f>VLOOKUP(F236,'Wired Branches'!B:E,4,FALSE)</f>
        <v>#N/A</v>
      </c>
      <c r="AD236" s="134" t="str">
        <f t="shared" si="45"/>
        <v xml:space="preserve"> </v>
      </c>
      <c r="AE236" s="150" t="e">
        <f>VLOOKUP(W236,'Wired Branches'!B:F,5,FALSE)</f>
        <v>#N/A</v>
      </c>
      <c r="AF236" s="112" t="str">
        <f>_xlfn.IFNA(VLOOKUP(F236,'Compiled report'!C:F,4,FALSE),"")</f>
        <v/>
      </c>
      <c r="AG236" s="134" t="str">
        <f t="shared" si="46"/>
        <v xml:space="preserve"> </v>
      </c>
      <c r="AH236" s="134" t="str">
        <f t="shared" si="47"/>
        <v xml:space="preserve"> </v>
      </c>
      <c r="AI236" s="134" t="str">
        <f t="shared" si="48"/>
        <v xml:space="preserve"> </v>
      </c>
      <c r="AJ236" s="234" t="str">
        <f>_xlfn.IFNA(VLOOKUP(F236,'Compiled report'!C:D,2,FALSE),"")</f>
        <v/>
      </c>
      <c r="AK236" s="134" t="str">
        <f t="shared" si="49"/>
        <v xml:space="preserve"> </v>
      </c>
      <c r="AL236" s="134" t="str">
        <f t="shared" si="50"/>
        <v/>
      </c>
      <c r="AM236" s="134" t="str">
        <f t="shared" si="51"/>
        <v xml:space="preserve"> </v>
      </c>
      <c r="AN236" s="134" t="str">
        <f t="shared" si="52"/>
        <v xml:space="preserve"> </v>
      </c>
      <c r="AO236" s="134" t="str">
        <f t="shared" si="41"/>
        <v xml:space="preserve"> </v>
      </c>
      <c r="AP236" s="137" t="s">
        <v>770</v>
      </c>
    </row>
    <row r="237" spans="1:42" s="134" customFormat="1" ht="26.1" customHeight="1" x14ac:dyDescent="0.2">
      <c r="A237" s="258">
        <v>239</v>
      </c>
      <c r="B237" s="284" t="s">
        <v>81</v>
      </c>
      <c r="C237" s="134" t="s">
        <v>419</v>
      </c>
      <c r="D237" s="171" t="s">
        <v>82</v>
      </c>
      <c r="E237" s="283" t="s">
        <v>1015</v>
      </c>
      <c r="F237" s="106">
        <v>835</v>
      </c>
      <c r="G237" s="284" t="s">
        <v>81</v>
      </c>
      <c r="H237" s="284" t="s">
        <v>1072</v>
      </c>
      <c r="I237" s="284" t="s">
        <v>1073</v>
      </c>
      <c r="J237" s="284" t="s">
        <v>384</v>
      </c>
      <c r="K237" s="284" t="s">
        <v>1072</v>
      </c>
      <c r="L237" s="284" t="s">
        <v>1072</v>
      </c>
      <c r="M237" s="284" t="s">
        <v>1021</v>
      </c>
      <c r="N237" s="103" t="s">
        <v>87</v>
      </c>
      <c r="O237" s="284"/>
      <c r="Q237" s="135"/>
      <c r="T237" s="135"/>
      <c r="U237" s="171" t="str">
        <f t="shared" si="39"/>
        <v>HBL-BAH-835</v>
      </c>
      <c r="V237" s="133" t="s">
        <v>90</v>
      </c>
      <c r="W237" s="106">
        <v>835</v>
      </c>
      <c r="X237" s="171" t="str">
        <f t="shared" si="40"/>
        <v>HBL-BAH-835-Mar17-1-1</v>
      </c>
      <c r="Y237" s="136" t="s">
        <v>1018</v>
      </c>
      <c r="Z237" s="134" t="str">
        <f t="shared" si="42"/>
        <v xml:space="preserve"> </v>
      </c>
      <c r="AA237" s="134" t="str">
        <f t="shared" si="43"/>
        <v xml:space="preserve"> </v>
      </c>
      <c r="AB237" s="134" t="str">
        <f t="shared" si="44"/>
        <v>Yes</v>
      </c>
      <c r="AC237" s="134" t="e">
        <f>VLOOKUP(F237,'Wired Branches'!B:E,4,FALSE)</f>
        <v>#N/A</v>
      </c>
      <c r="AD237" s="134" t="str">
        <f t="shared" si="45"/>
        <v xml:space="preserve"> </v>
      </c>
      <c r="AE237" s="150" t="e">
        <f>VLOOKUP(W237,'Wired Branches'!B:F,5,FALSE)</f>
        <v>#N/A</v>
      </c>
      <c r="AF237" s="112" t="str">
        <f>_xlfn.IFNA(VLOOKUP(F237,'Compiled report'!C:F,4,FALSE),"")</f>
        <v/>
      </c>
      <c r="AG237" s="134" t="str">
        <f t="shared" si="46"/>
        <v xml:space="preserve"> </v>
      </c>
      <c r="AH237" s="134" t="str">
        <f t="shared" si="47"/>
        <v xml:space="preserve"> </v>
      </c>
      <c r="AI237" s="134" t="str">
        <f t="shared" si="48"/>
        <v xml:space="preserve"> </v>
      </c>
      <c r="AJ237" s="234" t="str">
        <f>_xlfn.IFNA(VLOOKUP(F237,'Compiled report'!C:D,2,FALSE),"")</f>
        <v/>
      </c>
      <c r="AK237" s="134" t="str">
        <f t="shared" si="49"/>
        <v xml:space="preserve"> </v>
      </c>
      <c r="AL237" s="134" t="str">
        <f t="shared" si="50"/>
        <v/>
      </c>
      <c r="AM237" s="134" t="str">
        <f t="shared" si="51"/>
        <v xml:space="preserve"> </v>
      </c>
      <c r="AN237" s="134" t="str">
        <f t="shared" si="52"/>
        <v xml:space="preserve"> </v>
      </c>
      <c r="AO237" s="134" t="str">
        <f t="shared" si="41"/>
        <v xml:space="preserve"> </v>
      </c>
      <c r="AP237" s="137" t="s">
        <v>770</v>
      </c>
    </row>
    <row r="238" spans="1:42" s="134" customFormat="1" ht="26.1" customHeight="1" x14ac:dyDescent="0.2">
      <c r="A238" s="258">
        <v>240</v>
      </c>
      <c r="B238" s="284" t="s">
        <v>81</v>
      </c>
      <c r="C238" s="134" t="s">
        <v>419</v>
      </c>
      <c r="D238" s="171" t="s">
        <v>82</v>
      </c>
      <c r="E238" s="283" t="s">
        <v>1015</v>
      </c>
      <c r="F238" s="106">
        <v>840</v>
      </c>
      <c r="G238" s="284" t="s">
        <v>81</v>
      </c>
      <c r="H238" s="284" t="s">
        <v>1074</v>
      </c>
      <c r="I238" s="284" t="s">
        <v>1075</v>
      </c>
      <c r="J238" s="284" t="s">
        <v>384</v>
      </c>
      <c r="K238" s="284" t="s">
        <v>1076</v>
      </c>
      <c r="L238" s="284" t="s">
        <v>1076</v>
      </c>
      <c r="M238" s="284" t="s">
        <v>1021</v>
      </c>
      <c r="N238" s="103" t="s">
        <v>87</v>
      </c>
      <c r="O238" s="284"/>
      <c r="Q238" s="135"/>
      <c r="T238" s="135"/>
      <c r="U238" s="171" t="str">
        <f t="shared" si="39"/>
        <v>HBL-BAH-840</v>
      </c>
      <c r="V238" s="133" t="s">
        <v>90</v>
      </c>
      <c r="W238" s="106">
        <v>840</v>
      </c>
      <c r="X238" s="171" t="str">
        <f t="shared" si="40"/>
        <v>HBL-BAH-840-Mar17-1-1</v>
      </c>
      <c r="Y238" s="136" t="s">
        <v>1018</v>
      </c>
      <c r="Z238" s="134" t="str">
        <f t="shared" si="42"/>
        <v xml:space="preserve"> </v>
      </c>
      <c r="AA238" s="134" t="str">
        <f t="shared" si="43"/>
        <v xml:space="preserve"> </v>
      </c>
      <c r="AB238" s="134" t="str">
        <f t="shared" si="44"/>
        <v>Yes</v>
      </c>
      <c r="AC238" s="134" t="e">
        <f>VLOOKUP(F238,'Wired Branches'!B:E,4,FALSE)</f>
        <v>#N/A</v>
      </c>
      <c r="AD238" s="134" t="str">
        <f t="shared" si="45"/>
        <v xml:space="preserve"> </v>
      </c>
      <c r="AE238" s="150" t="e">
        <f>VLOOKUP(W238,'Wired Branches'!B:F,5,FALSE)</f>
        <v>#N/A</v>
      </c>
      <c r="AF238" s="112" t="str">
        <f>_xlfn.IFNA(VLOOKUP(F238,'Compiled report'!C:F,4,FALSE),"")</f>
        <v/>
      </c>
      <c r="AG238" s="134" t="str">
        <f t="shared" si="46"/>
        <v xml:space="preserve"> </v>
      </c>
      <c r="AH238" s="134" t="str">
        <f t="shared" si="47"/>
        <v xml:space="preserve"> </v>
      </c>
      <c r="AI238" s="134" t="str">
        <f t="shared" si="48"/>
        <v xml:space="preserve"> </v>
      </c>
      <c r="AJ238" s="234" t="str">
        <f>_xlfn.IFNA(VLOOKUP(F238,'Compiled report'!C:D,2,FALSE),"")</f>
        <v/>
      </c>
      <c r="AK238" s="134" t="str">
        <f t="shared" si="49"/>
        <v xml:space="preserve"> </v>
      </c>
      <c r="AL238" s="134" t="str">
        <f t="shared" si="50"/>
        <v/>
      </c>
      <c r="AM238" s="134" t="str">
        <f t="shared" si="51"/>
        <v xml:space="preserve"> </v>
      </c>
      <c r="AN238" s="134" t="str">
        <f t="shared" si="52"/>
        <v xml:space="preserve"> </v>
      </c>
      <c r="AO238" s="134" t="str">
        <f t="shared" si="41"/>
        <v xml:space="preserve"> </v>
      </c>
      <c r="AP238" s="137" t="s">
        <v>770</v>
      </c>
    </row>
    <row r="239" spans="1:42" s="134" customFormat="1" ht="26.1" customHeight="1" x14ac:dyDescent="0.2">
      <c r="A239" s="258">
        <v>241</v>
      </c>
      <c r="B239" s="284" t="s">
        <v>81</v>
      </c>
      <c r="C239" s="134" t="s">
        <v>419</v>
      </c>
      <c r="D239" s="171" t="s">
        <v>82</v>
      </c>
      <c r="E239" s="283" t="s">
        <v>1015</v>
      </c>
      <c r="F239" s="106">
        <v>842</v>
      </c>
      <c r="G239" s="284" t="s">
        <v>81</v>
      </c>
      <c r="H239" s="284" t="s">
        <v>1077</v>
      </c>
      <c r="I239" s="284" t="s">
        <v>1078</v>
      </c>
      <c r="J239" s="284" t="s">
        <v>384</v>
      </c>
      <c r="K239" s="284" t="s">
        <v>1077</v>
      </c>
      <c r="L239" s="284" t="s">
        <v>1077</v>
      </c>
      <c r="M239" s="284" t="s">
        <v>81</v>
      </c>
      <c r="N239" s="103" t="s">
        <v>87</v>
      </c>
      <c r="O239" s="284"/>
      <c r="Q239" s="135"/>
      <c r="T239" s="135"/>
      <c r="U239" s="171" t="str">
        <f t="shared" si="39"/>
        <v>HBL-BAH-842</v>
      </c>
      <c r="V239" s="133" t="s">
        <v>90</v>
      </c>
      <c r="W239" s="106">
        <v>842</v>
      </c>
      <c r="X239" s="171" t="str">
        <f t="shared" si="40"/>
        <v>HBL-BAH-842-Mar17-1-1</v>
      </c>
      <c r="Y239" s="136" t="s">
        <v>1018</v>
      </c>
      <c r="Z239" s="134" t="str">
        <f t="shared" si="42"/>
        <v xml:space="preserve"> </v>
      </c>
      <c r="AA239" s="134" t="str">
        <f t="shared" si="43"/>
        <v xml:space="preserve"> </v>
      </c>
      <c r="AB239" s="134" t="str">
        <f t="shared" si="44"/>
        <v>Yes</v>
      </c>
      <c r="AC239" s="134" t="e">
        <f>VLOOKUP(F239,'Wired Branches'!B:E,4,FALSE)</f>
        <v>#N/A</v>
      </c>
      <c r="AD239" s="134" t="str">
        <f t="shared" si="45"/>
        <v xml:space="preserve"> </v>
      </c>
      <c r="AE239" s="150" t="e">
        <f>VLOOKUP(W239,'Wired Branches'!B:F,5,FALSE)</f>
        <v>#N/A</v>
      </c>
      <c r="AF239" s="112" t="str">
        <f>_xlfn.IFNA(VLOOKUP(F239,'Compiled report'!C:F,4,FALSE),"")</f>
        <v/>
      </c>
      <c r="AG239" s="134" t="str">
        <f t="shared" si="46"/>
        <v xml:space="preserve"> </v>
      </c>
      <c r="AH239" s="134" t="str">
        <f t="shared" si="47"/>
        <v xml:space="preserve"> </v>
      </c>
      <c r="AI239" s="134" t="str">
        <f t="shared" si="48"/>
        <v xml:space="preserve"> </v>
      </c>
      <c r="AJ239" s="234" t="str">
        <f>_xlfn.IFNA(VLOOKUP(F239,'Compiled report'!C:D,2,FALSE),"")</f>
        <v/>
      </c>
      <c r="AK239" s="134" t="str">
        <f t="shared" si="49"/>
        <v xml:space="preserve"> </v>
      </c>
      <c r="AL239" s="134" t="str">
        <f t="shared" si="50"/>
        <v/>
      </c>
      <c r="AM239" s="134" t="str">
        <f t="shared" si="51"/>
        <v xml:space="preserve"> </v>
      </c>
      <c r="AN239" s="134" t="str">
        <f t="shared" si="52"/>
        <v xml:space="preserve"> </v>
      </c>
      <c r="AO239" s="134" t="str">
        <f t="shared" si="41"/>
        <v xml:space="preserve"> </v>
      </c>
      <c r="AP239" s="137" t="s">
        <v>770</v>
      </c>
    </row>
    <row r="240" spans="1:42" s="134" customFormat="1" ht="26.1" customHeight="1" x14ac:dyDescent="0.2">
      <c r="A240" s="258">
        <v>242</v>
      </c>
      <c r="B240" s="284" t="s">
        <v>81</v>
      </c>
      <c r="C240" s="134" t="s">
        <v>419</v>
      </c>
      <c r="D240" s="171" t="s">
        <v>82</v>
      </c>
      <c r="E240" s="283" t="s">
        <v>1015</v>
      </c>
      <c r="F240" s="106">
        <v>844</v>
      </c>
      <c r="G240" s="284" t="s">
        <v>81</v>
      </c>
      <c r="H240" s="284" t="s">
        <v>1079</v>
      </c>
      <c r="I240" s="284" t="s">
        <v>1080</v>
      </c>
      <c r="J240" s="284" t="s">
        <v>384</v>
      </c>
      <c r="K240" s="284" t="s">
        <v>1079</v>
      </c>
      <c r="L240" s="284" t="s">
        <v>1079</v>
      </c>
      <c r="M240" s="284" t="s">
        <v>81</v>
      </c>
      <c r="N240" s="103" t="s">
        <v>87</v>
      </c>
      <c r="O240" s="284"/>
      <c r="Q240" s="135"/>
      <c r="T240" s="135"/>
      <c r="U240" s="171" t="str">
        <f t="shared" si="39"/>
        <v>HBL-BAH-844</v>
      </c>
      <c r="V240" s="133" t="s">
        <v>90</v>
      </c>
      <c r="W240" s="106">
        <v>844</v>
      </c>
      <c r="X240" s="171" t="str">
        <f t="shared" si="40"/>
        <v>HBL-BAH-844-Mar17-1-1</v>
      </c>
      <c r="Y240" s="136" t="s">
        <v>1018</v>
      </c>
      <c r="Z240" s="134" t="str">
        <f t="shared" si="42"/>
        <v xml:space="preserve"> </v>
      </c>
      <c r="AA240" s="134" t="str">
        <f t="shared" si="43"/>
        <v xml:space="preserve"> </v>
      </c>
      <c r="AB240" s="134" t="str">
        <f t="shared" si="44"/>
        <v>Yes</v>
      </c>
      <c r="AC240" s="134" t="e">
        <f>VLOOKUP(F240,'Wired Branches'!B:E,4,FALSE)</f>
        <v>#N/A</v>
      </c>
      <c r="AD240" s="134" t="str">
        <f t="shared" si="45"/>
        <v xml:space="preserve"> </v>
      </c>
      <c r="AE240" s="150" t="e">
        <f>VLOOKUP(W240,'Wired Branches'!B:F,5,FALSE)</f>
        <v>#N/A</v>
      </c>
      <c r="AF240" s="112" t="str">
        <f>_xlfn.IFNA(VLOOKUP(F240,'Compiled report'!C:F,4,FALSE),"")</f>
        <v/>
      </c>
      <c r="AG240" s="134" t="str">
        <f t="shared" si="46"/>
        <v xml:space="preserve"> </v>
      </c>
      <c r="AH240" s="134" t="str">
        <f t="shared" si="47"/>
        <v xml:space="preserve"> </v>
      </c>
      <c r="AI240" s="134" t="str">
        <f t="shared" si="48"/>
        <v xml:space="preserve"> </v>
      </c>
      <c r="AJ240" s="234" t="str">
        <f>_xlfn.IFNA(VLOOKUP(F240,'Compiled report'!C:D,2,FALSE),"")</f>
        <v/>
      </c>
      <c r="AK240" s="134" t="str">
        <f t="shared" si="49"/>
        <v xml:space="preserve"> </v>
      </c>
      <c r="AL240" s="134" t="str">
        <f t="shared" si="50"/>
        <v/>
      </c>
      <c r="AM240" s="134" t="str">
        <f t="shared" si="51"/>
        <v xml:space="preserve"> </v>
      </c>
      <c r="AN240" s="134" t="str">
        <f t="shared" si="52"/>
        <v xml:space="preserve"> </v>
      </c>
      <c r="AO240" s="134" t="str">
        <f t="shared" si="41"/>
        <v xml:space="preserve"> </v>
      </c>
      <c r="AP240" s="137" t="s">
        <v>770</v>
      </c>
    </row>
    <row r="241" spans="1:42" s="134" customFormat="1" ht="26.1" customHeight="1" x14ac:dyDescent="0.2">
      <c r="A241" s="258">
        <v>243</v>
      </c>
      <c r="B241" s="284" t="s">
        <v>81</v>
      </c>
      <c r="C241" s="134" t="s">
        <v>419</v>
      </c>
      <c r="D241" s="171" t="s">
        <v>82</v>
      </c>
      <c r="E241" s="283" t="s">
        <v>1015</v>
      </c>
      <c r="F241" s="106">
        <v>870</v>
      </c>
      <c r="G241" s="284" t="s">
        <v>81</v>
      </c>
      <c r="H241" s="284" t="s">
        <v>1081</v>
      </c>
      <c r="I241" s="284" t="s">
        <v>1082</v>
      </c>
      <c r="J241" s="284" t="s">
        <v>384</v>
      </c>
      <c r="K241" s="284" t="s">
        <v>81</v>
      </c>
      <c r="L241" s="284" t="s">
        <v>81</v>
      </c>
      <c r="M241" s="284" t="s">
        <v>81</v>
      </c>
      <c r="N241" s="103" t="s">
        <v>87</v>
      </c>
      <c r="O241" s="284"/>
      <c r="Q241" s="135"/>
      <c r="T241" s="135"/>
      <c r="U241" s="171" t="str">
        <f t="shared" si="39"/>
        <v>HBL-BAH-870</v>
      </c>
      <c r="V241" s="133" t="s">
        <v>90</v>
      </c>
      <c r="W241" s="106">
        <v>870</v>
      </c>
      <c r="X241" s="171" t="str">
        <f t="shared" si="40"/>
        <v>HBL-BAH-870-Mar17-1-1</v>
      </c>
      <c r="Y241" s="136" t="s">
        <v>1018</v>
      </c>
      <c r="Z241" s="134" t="str">
        <f t="shared" si="42"/>
        <v xml:space="preserve"> </v>
      </c>
      <c r="AA241" s="134" t="str">
        <f t="shared" si="43"/>
        <v xml:space="preserve"> </v>
      </c>
      <c r="AB241" s="134" t="str">
        <f t="shared" si="44"/>
        <v>Yes</v>
      </c>
      <c r="AC241" s="134" t="e">
        <f>VLOOKUP(F241,'Wired Branches'!B:E,4,FALSE)</f>
        <v>#N/A</v>
      </c>
      <c r="AD241" s="134" t="str">
        <f t="shared" si="45"/>
        <v xml:space="preserve"> </v>
      </c>
      <c r="AE241" s="150" t="e">
        <f>VLOOKUP(W241,'Wired Branches'!B:F,5,FALSE)</f>
        <v>#N/A</v>
      </c>
      <c r="AF241" s="112" t="str">
        <f>_xlfn.IFNA(VLOOKUP(F241,'Compiled report'!C:F,4,FALSE),"")</f>
        <v/>
      </c>
      <c r="AG241" s="134" t="str">
        <f t="shared" si="46"/>
        <v xml:space="preserve"> </v>
      </c>
      <c r="AH241" s="134" t="str">
        <f t="shared" si="47"/>
        <v xml:space="preserve"> </v>
      </c>
      <c r="AI241" s="134" t="str">
        <f t="shared" si="48"/>
        <v xml:space="preserve"> </v>
      </c>
      <c r="AJ241" s="234" t="str">
        <f>_xlfn.IFNA(VLOOKUP(F241,'Compiled report'!C:D,2,FALSE),"")</f>
        <v/>
      </c>
      <c r="AK241" s="134" t="str">
        <f t="shared" si="49"/>
        <v xml:space="preserve"> </v>
      </c>
      <c r="AL241" s="134" t="str">
        <f t="shared" si="50"/>
        <v/>
      </c>
      <c r="AM241" s="134" t="str">
        <f t="shared" si="51"/>
        <v xml:space="preserve"> </v>
      </c>
      <c r="AN241" s="134" t="str">
        <f t="shared" si="52"/>
        <v xml:space="preserve"> </v>
      </c>
      <c r="AO241" s="134" t="str">
        <f t="shared" si="41"/>
        <v xml:space="preserve"> </v>
      </c>
      <c r="AP241" s="137" t="s">
        <v>770</v>
      </c>
    </row>
    <row r="242" spans="1:42" s="134" customFormat="1" ht="26.1" customHeight="1" x14ac:dyDescent="0.2">
      <c r="A242" s="258">
        <v>244</v>
      </c>
      <c r="B242" s="284" t="s">
        <v>81</v>
      </c>
      <c r="C242" s="134" t="s">
        <v>419</v>
      </c>
      <c r="D242" s="171" t="s">
        <v>82</v>
      </c>
      <c r="E242" s="283" t="s">
        <v>1015</v>
      </c>
      <c r="F242" s="106">
        <v>905</v>
      </c>
      <c r="G242" s="284" t="s">
        <v>81</v>
      </c>
      <c r="H242" s="284" t="s">
        <v>1083</v>
      </c>
      <c r="I242" s="284" t="s">
        <v>1084</v>
      </c>
      <c r="J242" s="284" t="s">
        <v>384</v>
      </c>
      <c r="K242" s="284" t="s">
        <v>1083</v>
      </c>
      <c r="L242" s="284" t="s">
        <v>1083</v>
      </c>
      <c r="M242" s="284" t="s">
        <v>1021</v>
      </c>
      <c r="N242" s="103" t="s">
        <v>87</v>
      </c>
      <c r="O242" s="284"/>
      <c r="Q242" s="135"/>
      <c r="T242" s="135"/>
      <c r="U242" s="171" t="str">
        <f t="shared" si="39"/>
        <v>HBL-BAH-905</v>
      </c>
      <c r="V242" s="133" t="s">
        <v>90</v>
      </c>
      <c r="W242" s="106">
        <v>905</v>
      </c>
      <c r="X242" s="171" t="str">
        <f t="shared" si="40"/>
        <v>HBL-BAH-905-Mar17-1-1</v>
      </c>
      <c r="Y242" s="136" t="s">
        <v>1018</v>
      </c>
      <c r="Z242" s="134" t="str">
        <f t="shared" si="42"/>
        <v xml:space="preserve"> </v>
      </c>
      <c r="AA242" s="134" t="str">
        <f t="shared" si="43"/>
        <v xml:space="preserve"> </v>
      </c>
      <c r="AB242" s="134" t="str">
        <f t="shared" si="44"/>
        <v>Yes</v>
      </c>
      <c r="AC242" s="134" t="e">
        <f>VLOOKUP(F242,'Wired Branches'!B:E,4,FALSE)</f>
        <v>#N/A</v>
      </c>
      <c r="AD242" s="134" t="str">
        <f t="shared" si="45"/>
        <v xml:space="preserve"> </v>
      </c>
      <c r="AE242" s="150" t="e">
        <f>VLOOKUP(W242,'Wired Branches'!B:F,5,FALSE)</f>
        <v>#N/A</v>
      </c>
      <c r="AF242" s="112" t="str">
        <f>_xlfn.IFNA(VLOOKUP(F242,'Compiled report'!C:F,4,FALSE),"")</f>
        <v/>
      </c>
      <c r="AG242" s="134" t="str">
        <f t="shared" si="46"/>
        <v xml:space="preserve"> </v>
      </c>
      <c r="AH242" s="134" t="str">
        <f t="shared" si="47"/>
        <v xml:space="preserve"> </v>
      </c>
      <c r="AI242" s="134" t="str">
        <f t="shared" si="48"/>
        <v xml:space="preserve"> </v>
      </c>
      <c r="AJ242" s="234" t="str">
        <f>_xlfn.IFNA(VLOOKUP(F242,'Compiled report'!C:D,2,FALSE),"")</f>
        <v/>
      </c>
      <c r="AK242" s="134" t="str">
        <f t="shared" si="49"/>
        <v xml:space="preserve"> </v>
      </c>
      <c r="AL242" s="134" t="str">
        <f t="shared" si="50"/>
        <v/>
      </c>
      <c r="AM242" s="134" t="str">
        <f t="shared" si="51"/>
        <v xml:space="preserve"> </v>
      </c>
      <c r="AN242" s="134" t="str">
        <f t="shared" si="52"/>
        <v xml:space="preserve"> </v>
      </c>
      <c r="AO242" s="134" t="str">
        <f t="shared" si="41"/>
        <v xml:space="preserve"> </v>
      </c>
      <c r="AP242" s="137" t="s">
        <v>770</v>
      </c>
    </row>
    <row r="243" spans="1:42" s="134" customFormat="1" ht="26.1" customHeight="1" x14ac:dyDescent="0.2">
      <c r="A243" s="258">
        <v>245</v>
      </c>
      <c r="B243" s="284" t="s">
        <v>81</v>
      </c>
      <c r="C243" s="134" t="s">
        <v>419</v>
      </c>
      <c r="D243" s="171" t="s">
        <v>82</v>
      </c>
      <c r="E243" s="283" t="s">
        <v>1015</v>
      </c>
      <c r="F243" s="106">
        <v>987</v>
      </c>
      <c r="G243" s="284" t="s">
        <v>81</v>
      </c>
      <c r="H243" s="284" t="s">
        <v>1085</v>
      </c>
      <c r="I243" s="284" t="s">
        <v>1086</v>
      </c>
      <c r="J243" s="284" t="s">
        <v>384</v>
      </c>
      <c r="K243" s="284" t="s">
        <v>1085</v>
      </c>
      <c r="L243" s="284" t="s">
        <v>1085</v>
      </c>
      <c r="M243" s="284" t="s">
        <v>81</v>
      </c>
      <c r="N243" s="103" t="s">
        <v>87</v>
      </c>
      <c r="O243" s="284"/>
      <c r="Q243" s="135"/>
      <c r="T243" s="135"/>
      <c r="U243" s="171" t="str">
        <f t="shared" si="39"/>
        <v>HBL-BAH-987</v>
      </c>
      <c r="V243" s="133" t="s">
        <v>90</v>
      </c>
      <c r="W243" s="106">
        <v>987</v>
      </c>
      <c r="X243" s="171" t="str">
        <f t="shared" si="40"/>
        <v>HBL-BAH-987-Mar17-1-1</v>
      </c>
      <c r="Y243" s="136" t="s">
        <v>1018</v>
      </c>
      <c r="Z243" s="134" t="str">
        <f t="shared" si="42"/>
        <v xml:space="preserve"> </v>
      </c>
      <c r="AA243" s="134" t="str">
        <f t="shared" si="43"/>
        <v xml:space="preserve"> </v>
      </c>
      <c r="AB243" s="134" t="str">
        <f t="shared" si="44"/>
        <v>Yes</v>
      </c>
      <c r="AC243" s="134" t="e">
        <f>VLOOKUP(F243,'Wired Branches'!B:E,4,FALSE)</f>
        <v>#N/A</v>
      </c>
      <c r="AD243" s="134" t="str">
        <f t="shared" si="45"/>
        <v xml:space="preserve"> </v>
      </c>
      <c r="AE243" s="150" t="e">
        <f>VLOOKUP(W243,'Wired Branches'!B:F,5,FALSE)</f>
        <v>#N/A</v>
      </c>
      <c r="AF243" s="112" t="str">
        <f>_xlfn.IFNA(VLOOKUP(F243,'Compiled report'!C:F,4,FALSE),"")</f>
        <v/>
      </c>
      <c r="AG243" s="134" t="str">
        <f t="shared" si="46"/>
        <v xml:space="preserve"> </v>
      </c>
      <c r="AH243" s="134" t="str">
        <f t="shared" si="47"/>
        <v xml:space="preserve"> </v>
      </c>
      <c r="AI243" s="134" t="str">
        <f t="shared" si="48"/>
        <v xml:space="preserve"> </v>
      </c>
      <c r="AJ243" s="234" t="str">
        <f>_xlfn.IFNA(VLOOKUP(F243,'Compiled report'!C:D,2,FALSE),"")</f>
        <v/>
      </c>
      <c r="AK243" s="134" t="str">
        <f t="shared" si="49"/>
        <v xml:space="preserve"> </v>
      </c>
      <c r="AL243" s="134" t="str">
        <f t="shared" si="50"/>
        <v/>
      </c>
      <c r="AM243" s="134" t="str">
        <f t="shared" si="51"/>
        <v xml:space="preserve"> </v>
      </c>
      <c r="AN243" s="134" t="str">
        <f t="shared" si="52"/>
        <v xml:space="preserve"> </v>
      </c>
      <c r="AO243" s="134" t="str">
        <f t="shared" si="41"/>
        <v xml:space="preserve"> </v>
      </c>
      <c r="AP243" s="137" t="s">
        <v>770</v>
      </c>
    </row>
    <row r="244" spans="1:42" s="134" customFormat="1" ht="26.1" customHeight="1" x14ac:dyDescent="0.2">
      <c r="A244" s="258">
        <v>246</v>
      </c>
      <c r="B244" s="284" t="s">
        <v>81</v>
      </c>
      <c r="C244" s="134" t="s">
        <v>419</v>
      </c>
      <c r="D244" s="171" t="s">
        <v>82</v>
      </c>
      <c r="E244" s="283" t="s">
        <v>1015</v>
      </c>
      <c r="F244" s="106">
        <v>1039</v>
      </c>
      <c r="G244" s="284" t="s">
        <v>81</v>
      </c>
      <c r="H244" s="284" t="s">
        <v>1087</v>
      </c>
      <c r="I244" s="284" t="s">
        <v>1088</v>
      </c>
      <c r="J244" s="284" t="s">
        <v>384</v>
      </c>
      <c r="K244" s="284" t="s">
        <v>1021</v>
      </c>
      <c r="L244" s="284" t="s">
        <v>1021</v>
      </c>
      <c r="M244" s="284" t="s">
        <v>1021</v>
      </c>
      <c r="N244" s="103" t="s">
        <v>87</v>
      </c>
      <c r="O244" s="284"/>
      <c r="Q244" s="135"/>
      <c r="T244" s="135"/>
      <c r="U244" s="171" t="str">
        <f t="shared" si="39"/>
        <v>HBL-BAH-1039</v>
      </c>
      <c r="V244" s="133" t="s">
        <v>90</v>
      </c>
      <c r="W244" s="106">
        <v>1039</v>
      </c>
      <c r="X244" s="171" t="str">
        <f t="shared" si="40"/>
        <v>HBL-BAH-1039-Mar17-1-1</v>
      </c>
      <c r="Y244" s="136" t="s">
        <v>1018</v>
      </c>
      <c r="Z244" s="134" t="str">
        <f t="shared" si="42"/>
        <v xml:space="preserve"> </v>
      </c>
      <c r="AA244" s="134" t="str">
        <f t="shared" si="43"/>
        <v xml:space="preserve"> </v>
      </c>
      <c r="AB244" s="134" t="str">
        <f t="shared" si="44"/>
        <v>Yes</v>
      </c>
      <c r="AC244" s="134" t="e">
        <f>VLOOKUP(F244,'Wired Branches'!B:E,4,FALSE)</f>
        <v>#N/A</v>
      </c>
      <c r="AD244" s="134" t="str">
        <f t="shared" si="45"/>
        <v xml:space="preserve"> </v>
      </c>
      <c r="AE244" s="150" t="e">
        <f>VLOOKUP(W244,'Wired Branches'!B:F,5,FALSE)</f>
        <v>#N/A</v>
      </c>
      <c r="AF244" s="112" t="str">
        <f>_xlfn.IFNA(VLOOKUP(F244,'Compiled report'!C:F,4,FALSE),"")</f>
        <v/>
      </c>
      <c r="AG244" s="134" t="str">
        <f t="shared" si="46"/>
        <v xml:space="preserve"> </v>
      </c>
      <c r="AH244" s="134" t="str">
        <f t="shared" si="47"/>
        <v xml:space="preserve"> </v>
      </c>
      <c r="AI244" s="134" t="str">
        <f t="shared" si="48"/>
        <v xml:space="preserve"> </v>
      </c>
      <c r="AJ244" s="234" t="str">
        <f>_xlfn.IFNA(VLOOKUP(F244,'Compiled report'!C:D,2,FALSE),"")</f>
        <v/>
      </c>
      <c r="AK244" s="134" t="str">
        <f t="shared" si="49"/>
        <v xml:space="preserve"> </v>
      </c>
      <c r="AL244" s="134" t="str">
        <f t="shared" si="50"/>
        <v/>
      </c>
      <c r="AM244" s="134" t="str">
        <f t="shared" si="51"/>
        <v xml:space="preserve"> </v>
      </c>
      <c r="AN244" s="134" t="str">
        <f t="shared" si="52"/>
        <v xml:space="preserve"> </v>
      </c>
      <c r="AO244" s="134" t="str">
        <f t="shared" si="41"/>
        <v xml:space="preserve"> </v>
      </c>
      <c r="AP244" s="137" t="s">
        <v>770</v>
      </c>
    </row>
    <row r="245" spans="1:42" s="134" customFormat="1" ht="26.1" customHeight="1" x14ac:dyDescent="0.2">
      <c r="A245" s="258">
        <v>247</v>
      </c>
      <c r="B245" s="284" t="s">
        <v>81</v>
      </c>
      <c r="C245" s="134" t="s">
        <v>419</v>
      </c>
      <c r="D245" s="171" t="s">
        <v>82</v>
      </c>
      <c r="E245" s="283" t="s">
        <v>1015</v>
      </c>
      <c r="F245" s="106">
        <v>1053</v>
      </c>
      <c r="G245" s="284" t="s">
        <v>81</v>
      </c>
      <c r="H245" s="284" t="s">
        <v>1089</v>
      </c>
      <c r="I245" s="284" t="s">
        <v>1090</v>
      </c>
      <c r="J245" s="284" t="s">
        <v>384</v>
      </c>
      <c r="K245" s="284" t="s">
        <v>1089</v>
      </c>
      <c r="L245" s="284" t="s">
        <v>1089</v>
      </c>
      <c r="M245" s="284" t="s">
        <v>1021</v>
      </c>
      <c r="N245" s="103" t="s">
        <v>87</v>
      </c>
      <c r="O245" s="284"/>
      <c r="Q245" s="135"/>
      <c r="T245" s="135"/>
      <c r="U245" s="171" t="str">
        <f t="shared" si="39"/>
        <v>HBL-BAH-1053</v>
      </c>
      <c r="V245" s="133" t="s">
        <v>90</v>
      </c>
      <c r="W245" s="106">
        <v>1053</v>
      </c>
      <c r="X245" s="171" t="str">
        <f t="shared" si="40"/>
        <v>HBL-BAH-1053-Mar17-1-1</v>
      </c>
      <c r="Y245" s="136" t="s">
        <v>1018</v>
      </c>
      <c r="Z245" s="134" t="str">
        <f t="shared" si="42"/>
        <v xml:space="preserve"> </v>
      </c>
      <c r="AA245" s="134" t="str">
        <f t="shared" si="43"/>
        <v xml:space="preserve"> </v>
      </c>
      <c r="AB245" s="134" t="str">
        <f t="shared" si="44"/>
        <v>Yes</v>
      </c>
      <c r="AC245" s="134" t="e">
        <f>VLOOKUP(F245,'Wired Branches'!B:E,4,FALSE)</f>
        <v>#N/A</v>
      </c>
      <c r="AD245" s="134" t="str">
        <f t="shared" si="45"/>
        <v xml:space="preserve"> </v>
      </c>
      <c r="AE245" s="150" t="e">
        <f>VLOOKUP(W245,'Wired Branches'!B:F,5,FALSE)</f>
        <v>#N/A</v>
      </c>
      <c r="AF245" s="112" t="str">
        <f>_xlfn.IFNA(VLOOKUP(F245,'Compiled report'!C:F,4,FALSE),"")</f>
        <v/>
      </c>
      <c r="AG245" s="134" t="str">
        <f t="shared" si="46"/>
        <v xml:space="preserve"> </v>
      </c>
      <c r="AH245" s="134" t="str">
        <f t="shared" si="47"/>
        <v xml:space="preserve"> </v>
      </c>
      <c r="AI245" s="134" t="str">
        <f t="shared" si="48"/>
        <v xml:space="preserve"> </v>
      </c>
      <c r="AJ245" s="234" t="str">
        <f>_xlfn.IFNA(VLOOKUP(F245,'Compiled report'!C:D,2,FALSE),"")</f>
        <v/>
      </c>
      <c r="AK245" s="134" t="str">
        <f t="shared" si="49"/>
        <v xml:space="preserve"> </v>
      </c>
      <c r="AL245" s="134" t="str">
        <f t="shared" si="50"/>
        <v/>
      </c>
      <c r="AM245" s="134" t="str">
        <f t="shared" si="51"/>
        <v xml:space="preserve"> </v>
      </c>
      <c r="AN245" s="134" t="str">
        <f t="shared" si="52"/>
        <v xml:space="preserve"> </v>
      </c>
      <c r="AO245" s="134" t="str">
        <f t="shared" si="41"/>
        <v xml:space="preserve"> </v>
      </c>
      <c r="AP245" s="137" t="s">
        <v>770</v>
      </c>
    </row>
    <row r="246" spans="1:42" s="134" customFormat="1" ht="26.1" customHeight="1" x14ac:dyDescent="0.2">
      <c r="A246" s="258">
        <v>248</v>
      </c>
      <c r="B246" s="284" t="s">
        <v>81</v>
      </c>
      <c r="C246" s="134" t="s">
        <v>419</v>
      </c>
      <c r="D246" s="171" t="s">
        <v>82</v>
      </c>
      <c r="E246" s="283" t="s">
        <v>1015</v>
      </c>
      <c r="F246" s="106">
        <v>1172</v>
      </c>
      <c r="G246" s="284" t="s">
        <v>81</v>
      </c>
      <c r="H246" s="284" t="s">
        <v>1091</v>
      </c>
      <c r="I246" s="284" t="s">
        <v>1092</v>
      </c>
      <c r="J246" s="284" t="s">
        <v>384</v>
      </c>
      <c r="K246" s="284" t="s">
        <v>81</v>
      </c>
      <c r="L246" s="284" t="s">
        <v>81</v>
      </c>
      <c r="M246" s="284" t="s">
        <v>81</v>
      </c>
      <c r="N246" s="103" t="s">
        <v>87</v>
      </c>
      <c r="O246" s="284"/>
      <c r="Q246" s="135"/>
      <c r="T246" s="135"/>
      <c r="U246" s="171" t="str">
        <f t="shared" si="39"/>
        <v>HBL-BAH-1172</v>
      </c>
      <c r="V246" s="133" t="s">
        <v>90</v>
      </c>
      <c r="W246" s="106">
        <v>1172</v>
      </c>
      <c r="X246" s="171" t="str">
        <f t="shared" si="40"/>
        <v>HBL-BAH-1172-Mar17-1-1</v>
      </c>
      <c r="Y246" s="136" t="s">
        <v>1018</v>
      </c>
      <c r="Z246" s="134" t="str">
        <f t="shared" si="42"/>
        <v xml:space="preserve"> </v>
      </c>
      <c r="AA246" s="134" t="str">
        <f t="shared" si="43"/>
        <v xml:space="preserve"> </v>
      </c>
      <c r="AB246" s="134" t="str">
        <f t="shared" si="44"/>
        <v>Yes</v>
      </c>
      <c r="AC246" s="134" t="e">
        <f>VLOOKUP(F246,'Wired Branches'!B:E,4,FALSE)</f>
        <v>#N/A</v>
      </c>
      <c r="AD246" s="134" t="str">
        <f t="shared" si="45"/>
        <v xml:space="preserve"> </v>
      </c>
      <c r="AE246" s="150" t="e">
        <f>VLOOKUP(W246,'Wired Branches'!B:F,5,FALSE)</f>
        <v>#N/A</v>
      </c>
      <c r="AF246" s="112" t="str">
        <f>_xlfn.IFNA(VLOOKUP(F246,'Compiled report'!C:F,4,FALSE),"")</f>
        <v/>
      </c>
      <c r="AG246" s="134" t="str">
        <f t="shared" si="46"/>
        <v xml:space="preserve"> </v>
      </c>
      <c r="AH246" s="134" t="str">
        <f t="shared" si="47"/>
        <v xml:space="preserve"> </v>
      </c>
      <c r="AI246" s="134" t="str">
        <f t="shared" si="48"/>
        <v xml:space="preserve"> </v>
      </c>
      <c r="AJ246" s="234" t="str">
        <f>_xlfn.IFNA(VLOOKUP(F246,'Compiled report'!C:D,2,FALSE),"")</f>
        <v/>
      </c>
      <c r="AK246" s="134" t="str">
        <f t="shared" si="49"/>
        <v xml:space="preserve"> </v>
      </c>
      <c r="AL246" s="134" t="str">
        <f t="shared" si="50"/>
        <v/>
      </c>
      <c r="AM246" s="134" t="str">
        <f t="shared" si="51"/>
        <v xml:space="preserve"> </v>
      </c>
      <c r="AN246" s="134" t="str">
        <f t="shared" si="52"/>
        <v xml:space="preserve"> </v>
      </c>
      <c r="AO246" s="134" t="str">
        <f t="shared" si="41"/>
        <v xml:space="preserve"> </v>
      </c>
      <c r="AP246" s="137" t="s">
        <v>770</v>
      </c>
    </row>
    <row r="247" spans="1:42" s="134" customFormat="1" ht="26.1" customHeight="1" x14ac:dyDescent="0.2">
      <c r="A247" s="258">
        <v>249</v>
      </c>
      <c r="B247" s="284" t="s">
        <v>81</v>
      </c>
      <c r="C247" s="134" t="s">
        <v>419</v>
      </c>
      <c r="D247" s="171" t="s">
        <v>82</v>
      </c>
      <c r="E247" s="283" t="s">
        <v>1015</v>
      </c>
      <c r="F247" s="106">
        <v>1188</v>
      </c>
      <c r="G247" s="284" t="s">
        <v>81</v>
      </c>
      <c r="H247" s="284" t="s">
        <v>1093</v>
      </c>
      <c r="I247" s="284" t="s">
        <v>1094</v>
      </c>
      <c r="J247" s="284" t="s">
        <v>384</v>
      </c>
      <c r="K247" s="284" t="s">
        <v>1093</v>
      </c>
      <c r="L247" s="284" t="s">
        <v>1093</v>
      </c>
      <c r="M247" s="284" t="s">
        <v>1028</v>
      </c>
      <c r="N247" s="103" t="s">
        <v>87</v>
      </c>
      <c r="O247" s="284"/>
      <c r="Q247" s="135"/>
      <c r="T247" s="135"/>
      <c r="U247" s="171" t="str">
        <f t="shared" si="39"/>
        <v>HBL-BAH-1188</v>
      </c>
      <c r="V247" s="133" t="s">
        <v>90</v>
      </c>
      <c r="W247" s="106">
        <v>1188</v>
      </c>
      <c r="X247" s="171" t="str">
        <f t="shared" si="40"/>
        <v>HBL-BAH-1188-Mar17-1-1</v>
      </c>
      <c r="Y247" s="136" t="s">
        <v>1018</v>
      </c>
      <c r="Z247" s="134" t="str">
        <f t="shared" si="42"/>
        <v xml:space="preserve"> </v>
      </c>
      <c r="AA247" s="134" t="str">
        <f t="shared" si="43"/>
        <v xml:space="preserve"> </v>
      </c>
      <c r="AB247" s="134" t="str">
        <f t="shared" si="44"/>
        <v>Yes</v>
      </c>
      <c r="AC247" s="134" t="e">
        <f>VLOOKUP(F247,'Wired Branches'!B:E,4,FALSE)</f>
        <v>#N/A</v>
      </c>
      <c r="AD247" s="134" t="str">
        <f t="shared" si="45"/>
        <v xml:space="preserve"> </v>
      </c>
      <c r="AE247" s="150" t="e">
        <f>VLOOKUP(W247,'Wired Branches'!B:F,5,FALSE)</f>
        <v>#N/A</v>
      </c>
      <c r="AF247" s="112" t="str">
        <f>_xlfn.IFNA(VLOOKUP(F247,'Compiled report'!C:F,4,FALSE),"")</f>
        <v/>
      </c>
      <c r="AG247" s="134" t="str">
        <f t="shared" si="46"/>
        <v xml:space="preserve"> </v>
      </c>
      <c r="AH247" s="134" t="str">
        <f t="shared" si="47"/>
        <v xml:space="preserve"> </v>
      </c>
      <c r="AI247" s="134" t="str">
        <f t="shared" si="48"/>
        <v xml:space="preserve"> </v>
      </c>
      <c r="AJ247" s="234" t="str">
        <f>_xlfn.IFNA(VLOOKUP(F247,'Compiled report'!C:D,2,FALSE),"")</f>
        <v/>
      </c>
      <c r="AK247" s="134" t="str">
        <f t="shared" si="49"/>
        <v xml:space="preserve"> </v>
      </c>
      <c r="AL247" s="134" t="str">
        <f t="shared" si="50"/>
        <v/>
      </c>
      <c r="AM247" s="134" t="str">
        <f t="shared" si="51"/>
        <v xml:space="preserve"> </v>
      </c>
      <c r="AN247" s="134" t="str">
        <f t="shared" si="52"/>
        <v xml:space="preserve"> </v>
      </c>
      <c r="AO247" s="134" t="str">
        <f t="shared" si="41"/>
        <v xml:space="preserve"> </v>
      </c>
      <c r="AP247" s="137" t="s">
        <v>770</v>
      </c>
    </row>
    <row r="248" spans="1:42" s="134" customFormat="1" ht="26.1" customHeight="1" x14ac:dyDescent="0.2">
      <c r="A248" s="258">
        <v>250</v>
      </c>
      <c r="B248" s="284" t="s">
        <v>81</v>
      </c>
      <c r="C248" s="134" t="s">
        <v>419</v>
      </c>
      <c r="D248" s="171" t="s">
        <v>82</v>
      </c>
      <c r="E248" s="283" t="s">
        <v>1015</v>
      </c>
      <c r="F248" s="106">
        <v>1379</v>
      </c>
      <c r="G248" s="284" t="s">
        <v>81</v>
      </c>
      <c r="H248" s="284" t="s">
        <v>1095</v>
      </c>
      <c r="I248" s="284" t="s">
        <v>1096</v>
      </c>
      <c r="J248" s="284" t="s">
        <v>384</v>
      </c>
      <c r="K248" s="284" t="s">
        <v>1095</v>
      </c>
      <c r="L248" s="284" t="s">
        <v>1095</v>
      </c>
      <c r="M248" s="284" t="s">
        <v>81</v>
      </c>
      <c r="N248" s="103" t="s">
        <v>87</v>
      </c>
      <c r="O248" s="284"/>
      <c r="Q248" s="135"/>
      <c r="T248" s="135"/>
      <c r="U248" s="171" t="str">
        <f t="shared" si="39"/>
        <v>HBL-BAH-1379</v>
      </c>
      <c r="V248" s="133" t="s">
        <v>90</v>
      </c>
      <c r="W248" s="106">
        <v>1379</v>
      </c>
      <c r="X248" s="171" t="str">
        <f t="shared" si="40"/>
        <v>HBL-BAH-1379-Mar17-1-1</v>
      </c>
      <c r="Y248" s="136" t="s">
        <v>1018</v>
      </c>
      <c r="Z248" s="134" t="str">
        <f t="shared" si="42"/>
        <v xml:space="preserve"> </v>
      </c>
      <c r="AA248" s="134" t="str">
        <f t="shared" si="43"/>
        <v xml:space="preserve"> </v>
      </c>
      <c r="AB248" s="134" t="str">
        <f t="shared" si="44"/>
        <v>Yes</v>
      </c>
      <c r="AC248" s="134" t="e">
        <f>VLOOKUP(F248,'Wired Branches'!B:E,4,FALSE)</f>
        <v>#N/A</v>
      </c>
      <c r="AD248" s="134" t="str">
        <f t="shared" si="45"/>
        <v xml:space="preserve"> </v>
      </c>
      <c r="AE248" s="150" t="e">
        <f>VLOOKUP(W248,'Wired Branches'!B:F,5,FALSE)</f>
        <v>#N/A</v>
      </c>
      <c r="AF248" s="112" t="str">
        <f>_xlfn.IFNA(VLOOKUP(F248,'Compiled report'!C:F,4,FALSE),"")</f>
        <v/>
      </c>
      <c r="AG248" s="134" t="str">
        <f t="shared" si="46"/>
        <v xml:space="preserve"> </v>
      </c>
      <c r="AH248" s="134" t="str">
        <f t="shared" si="47"/>
        <v xml:space="preserve"> </v>
      </c>
      <c r="AI248" s="134" t="str">
        <f t="shared" si="48"/>
        <v xml:space="preserve"> </v>
      </c>
      <c r="AJ248" s="234" t="str">
        <f>_xlfn.IFNA(VLOOKUP(F248,'Compiled report'!C:D,2,FALSE),"")</f>
        <v/>
      </c>
      <c r="AK248" s="134" t="str">
        <f t="shared" si="49"/>
        <v xml:space="preserve"> </v>
      </c>
      <c r="AL248" s="134" t="str">
        <f t="shared" si="50"/>
        <v/>
      </c>
      <c r="AM248" s="134" t="str">
        <f t="shared" si="51"/>
        <v xml:space="preserve"> </v>
      </c>
      <c r="AN248" s="134" t="str">
        <f t="shared" si="52"/>
        <v xml:space="preserve"> </v>
      </c>
      <c r="AO248" s="134" t="str">
        <f t="shared" si="41"/>
        <v xml:space="preserve"> </v>
      </c>
      <c r="AP248" s="137" t="s">
        <v>770</v>
      </c>
    </row>
    <row r="249" spans="1:42" s="134" customFormat="1" ht="26.1" customHeight="1" x14ac:dyDescent="0.2">
      <c r="A249" s="258">
        <v>251</v>
      </c>
      <c r="B249" s="284" t="s">
        <v>81</v>
      </c>
      <c r="C249" s="134" t="s">
        <v>419</v>
      </c>
      <c r="D249" s="171" t="s">
        <v>82</v>
      </c>
      <c r="E249" s="283" t="s">
        <v>1015</v>
      </c>
      <c r="F249" s="106">
        <v>1408</v>
      </c>
      <c r="G249" s="284" t="s">
        <v>81</v>
      </c>
      <c r="H249" s="284" t="s">
        <v>1097</v>
      </c>
      <c r="I249" s="284" t="s">
        <v>1098</v>
      </c>
      <c r="J249" s="284" t="s">
        <v>384</v>
      </c>
      <c r="K249" s="284" t="s">
        <v>1097</v>
      </c>
      <c r="L249" s="284" t="s">
        <v>1097</v>
      </c>
      <c r="M249" s="284" t="s">
        <v>1028</v>
      </c>
      <c r="N249" s="103" t="s">
        <v>87</v>
      </c>
      <c r="O249" s="284"/>
      <c r="Q249" s="135"/>
      <c r="T249" s="135"/>
      <c r="U249" s="171" t="str">
        <f t="shared" si="39"/>
        <v>HBL-BAH-1408</v>
      </c>
      <c r="V249" s="133" t="s">
        <v>90</v>
      </c>
      <c r="W249" s="106">
        <v>1408</v>
      </c>
      <c r="X249" s="171" t="str">
        <f t="shared" si="40"/>
        <v>HBL-BAH-1408-Mar17-1-1</v>
      </c>
      <c r="Y249" s="136" t="s">
        <v>1018</v>
      </c>
      <c r="Z249" s="134" t="str">
        <f t="shared" si="42"/>
        <v xml:space="preserve"> </v>
      </c>
      <c r="AA249" s="134" t="str">
        <f t="shared" si="43"/>
        <v xml:space="preserve"> </v>
      </c>
      <c r="AB249" s="134" t="str">
        <f t="shared" si="44"/>
        <v>Yes</v>
      </c>
      <c r="AC249" s="134" t="e">
        <f>VLOOKUP(F249,'Wired Branches'!B:E,4,FALSE)</f>
        <v>#N/A</v>
      </c>
      <c r="AD249" s="134" t="str">
        <f t="shared" si="45"/>
        <v xml:space="preserve"> </v>
      </c>
      <c r="AE249" s="150" t="e">
        <f>VLOOKUP(W249,'Wired Branches'!B:F,5,FALSE)</f>
        <v>#N/A</v>
      </c>
      <c r="AF249" s="112" t="str">
        <f>_xlfn.IFNA(VLOOKUP(F249,'Compiled report'!C:F,4,FALSE),"")</f>
        <v/>
      </c>
      <c r="AG249" s="134" t="str">
        <f t="shared" si="46"/>
        <v xml:space="preserve"> </v>
      </c>
      <c r="AH249" s="134" t="str">
        <f t="shared" si="47"/>
        <v xml:space="preserve"> </v>
      </c>
      <c r="AI249" s="134" t="str">
        <f t="shared" si="48"/>
        <v xml:space="preserve"> </v>
      </c>
      <c r="AJ249" s="234" t="str">
        <f>_xlfn.IFNA(VLOOKUP(F249,'Compiled report'!C:D,2,FALSE),"")</f>
        <v/>
      </c>
      <c r="AK249" s="134" t="str">
        <f t="shared" si="49"/>
        <v xml:space="preserve"> </v>
      </c>
      <c r="AL249" s="134" t="str">
        <f t="shared" si="50"/>
        <v/>
      </c>
      <c r="AM249" s="134" t="str">
        <f t="shared" si="51"/>
        <v xml:space="preserve"> </v>
      </c>
      <c r="AN249" s="134" t="str">
        <f t="shared" si="52"/>
        <v xml:space="preserve"> </v>
      </c>
      <c r="AO249" s="134" t="str">
        <f t="shared" si="41"/>
        <v xml:space="preserve"> </v>
      </c>
      <c r="AP249" s="137" t="s">
        <v>770</v>
      </c>
    </row>
    <row r="250" spans="1:42" s="134" customFormat="1" ht="26.1" customHeight="1" x14ac:dyDescent="0.2">
      <c r="A250" s="258">
        <v>252</v>
      </c>
      <c r="B250" s="284" t="s">
        <v>81</v>
      </c>
      <c r="C250" s="134" t="s">
        <v>419</v>
      </c>
      <c r="D250" s="171" t="s">
        <v>82</v>
      </c>
      <c r="E250" s="283" t="s">
        <v>1015</v>
      </c>
      <c r="F250" s="106">
        <v>1422</v>
      </c>
      <c r="G250" s="284" t="s">
        <v>81</v>
      </c>
      <c r="H250" s="284" t="s">
        <v>1099</v>
      </c>
      <c r="I250" s="284" t="s">
        <v>1100</v>
      </c>
      <c r="J250" s="284" t="s">
        <v>384</v>
      </c>
      <c r="K250" s="284" t="s">
        <v>1099</v>
      </c>
      <c r="L250" s="284" t="s">
        <v>81</v>
      </c>
      <c r="M250" s="284" t="s">
        <v>81</v>
      </c>
      <c r="N250" s="103" t="s">
        <v>87</v>
      </c>
      <c r="O250" s="284"/>
      <c r="Q250" s="135"/>
      <c r="T250" s="135"/>
      <c r="U250" s="171" t="str">
        <f t="shared" si="39"/>
        <v>HBL-BAH-1422</v>
      </c>
      <c r="V250" s="133" t="s">
        <v>90</v>
      </c>
      <c r="W250" s="106">
        <v>1422</v>
      </c>
      <c r="X250" s="171" t="str">
        <f t="shared" si="40"/>
        <v>HBL-BAH-1422-Mar17-1-1</v>
      </c>
      <c r="Y250" s="136" t="s">
        <v>1018</v>
      </c>
      <c r="Z250" s="134" t="str">
        <f t="shared" si="42"/>
        <v xml:space="preserve"> </v>
      </c>
      <c r="AA250" s="134" t="str">
        <f t="shared" si="43"/>
        <v xml:space="preserve"> </v>
      </c>
      <c r="AB250" s="134" t="str">
        <f t="shared" si="44"/>
        <v>Yes</v>
      </c>
      <c r="AC250" s="134" t="e">
        <f>VLOOKUP(F250,'Wired Branches'!B:E,4,FALSE)</f>
        <v>#N/A</v>
      </c>
      <c r="AD250" s="134" t="str">
        <f t="shared" si="45"/>
        <v xml:space="preserve"> </v>
      </c>
      <c r="AE250" s="150" t="e">
        <f>VLOOKUP(W250,'Wired Branches'!B:F,5,FALSE)</f>
        <v>#N/A</v>
      </c>
      <c r="AF250" s="112" t="str">
        <f>_xlfn.IFNA(VLOOKUP(F250,'Compiled report'!C:F,4,FALSE),"")</f>
        <v/>
      </c>
      <c r="AG250" s="134" t="str">
        <f t="shared" si="46"/>
        <v xml:space="preserve"> </v>
      </c>
      <c r="AH250" s="134" t="str">
        <f t="shared" si="47"/>
        <v xml:space="preserve"> </v>
      </c>
      <c r="AI250" s="134" t="str">
        <f t="shared" si="48"/>
        <v xml:space="preserve"> </v>
      </c>
      <c r="AJ250" s="234" t="str">
        <f>_xlfn.IFNA(VLOOKUP(F250,'Compiled report'!C:D,2,FALSE),"")</f>
        <v/>
      </c>
      <c r="AK250" s="134" t="str">
        <f t="shared" si="49"/>
        <v xml:space="preserve"> </v>
      </c>
      <c r="AL250" s="134" t="str">
        <f t="shared" si="50"/>
        <v/>
      </c>
      <c r="AM250" s="134" t="str">
        <f t="shared" si="51"/>
        <v xml:space="preserve"> </v>
      </c>
      <c r="AN250" s="134" t="str">
        <f t="shared" si="52"/>
        <v xml:space="preserve"> </v>
      </c>
      <c r="AO250" s="134" t="str">
        <f t="shared" si="41"/>
        <v xml:space="preserve"> </v>
      </c>
      <c r="AP250" s="137" t="s">
        <v>770</v>
      </c>
    </row>
    <row r="251" spans="1:42" s="134" customFormat="1" ht="26.1" customHeight="1" x14ac:dyDescent="0.2">
      <c r="A251" s="258">
        <v>253</v>
      </c>
      <c r="B251" s="284" t="s">
        <v>81</v>
      </c>
      <c r="C251" s="134" t="s">
        <v>419</v>
      </c>
      <c r="D251" s="171" t="s">
        <v>82</v>
      </c>
      <c r="E251" s="283" t="s">
        <v>1015</v>
      </c>
      <c r="F251" s="106">
        <v>1424</v>
      </c>
      <c r="G251" s="284" t="s">
        <v>81</v>
      </c>
      <c r="H251" s="284" t="s">
        <v>1101</v>
      </c>
      <c r="I251" s="284" t="s">
        <v>1102</v>
      </c>
      <c r="J251" s="284" t="s">
        <v>384</v>
      </c>
      <c r="K251" s="284" t="s">
        <v>1101</v>
      </c>
      <c r="L251" s="284" t="s">
        <v>1101</v>
      </c>
      <c r="M251" s="284" t="s">
        <v>1028</v>
      </c>
      <c r="N251" s="103" t="s">
        <v>87</v>
      </c>
      <c r="O251" s="284"/>
      <c r="Q251" s="135"/>
      <c r="T251" s="135"/>
      <c r="U251" s="171" t="str">
        <f t="shared" si="39"/>
        <v>HBL-BAH-1424</v>
      </c>
      <c r="V251" s="133" t="s">
        <v>90</v>
      </c>
      <c r="W251" s="106">
        <v>1424</v>
      </c>
      <c r="X251" s="171" t="str">
        <f t="shared" si="40"/>
        <v>HBL-BAH-1424-Mar17-1-1</v>
      </c>
      <c r="Y251" s="136" t="s">
        <v>1018</v>
      </c>
      <c r="Z251" s="134" t="str">
        <f t="shared" si="42"/>
        <v xml:space="preserve"> </v>
      </c>
      <c r="AA251" s="134" t="str">
        <f t="shared" si="43"/>
        <v xml:space="preserve"> </v>
      </c>
      <c r="AB251" s="134" t="str">
        <f t="shared" si="44"/>
        <v>Yes</v>
      </c>
      <c r="AC251" s="134" t="e">
        <f>VLOOKUP(F251,'Wired Branches'!B:E,4,FALSE)</f>
        <v>#N/A</v>
      </c>
      <c r="AD251" s="134" t="str">
        <f t="shared" si="45"/>
        <v xml:space="preserve"> </v>
      </c>
      <c r="AE251" s="150" t="e">
        <f>VLOOKUP(W251,'Wired Branches'!B:F,5,FALSE)</f>
        <v>#N/A</v>
      </c>
      <c r="AF251" s="112" t="str">
        <f>_xlfn.IFNA(VLOOKUP(F251,'Compiled report'!C:F,4,FALSE),"")</f>
        <v/>
      </c>
      <c r="AG251" s="134" t="str">
        <f t="shared" si="46"/>
        <v xml:space="preserve"> </v>
      </c>
      <c r="AH251" s="134" t="str">
        <f t="shared" si="47"/>
        <v xml:space="preserve"> </v>
      </c>
      <c r="AI251" s="134" t="str">
        <f t="shared" si="48"/>
        <v xml:space="preserve"> </v>
      </c>
      <c r="AJ251" s="234" t="str">
        <f>_xlfn.IFNA(VLOOKUP(F251,'Compiled report'!C:D,2,FALSE),"")</f>
        <v/>
      </c>
      <c r="AK251" s="134" t="str">
        <f t="shared" si="49"/>
        <v xml:space="preserve"> </v>
      </c>
      <c r="AL251" s="134" t="str">
        <f t="shared" si="50"/>
        <v/>
      </c>
      <c r="AM251" s="134" t="str">
        <f t="shared" si="51"/>
        <v xml:space="preserve"> </v>
      </c>
      <c r="AN251" s="134" t="str">
        <f t="shared" si="52"/>
        <v xml:space="preserve"> </v>
      </c>
      <c r="AO251" s="134" t="str">
        <f t="shared" si="41"/>
        <v xml:space="preserve"> </v>
      </c>
      <c r="AP251" s="137" t="s">
        <v>770</v>
      </c>
    </row>
    <row r="252" spans="1:42" s="134" customFormat="1" ht="26.1" customHeight="1" x14ac:dyDescent="0.2">
      <c r="A252" s="258">
        <v>254</v>
      </c>
      <c r="B252" s="284" t="s">
        <v>81</v>
      </c>
      <c r="C252" s="134" t="s">
        <v>419</v>
      </c>
      <c r="D252" s="171" t="s">
        <v>82</v>
      </c>
      <c r="E252" s="283" t="s">
        <v>1015</v>
      </c>
      <c r="F252" s="106">
        <v>1473</v>
      </c>
      <c r="G252" s="284" t="s">
        <v>81</v>
      </c>
      <c r="H252" s="284" t="s">
        <v>1103</v>
      </c>
      <c r="I252" s="284" t="s">
        <v>1104</v>
      </c>
      <c r="J252" s="284" t="s">
        <v>384</v>
      </c>
      <c r="K252" s="284" t="s">
        <v>81</v>
      </c>
      <c r="L252" s="284" t="s">
        <v>81</v>
      </c>
      <c r="M252" s="284" t="s">
        <v>81</v>
      </c>
      <c r="N252" s="103" t="s">
        <v>87</v>
      </c>
      <c r="O252" s="284"/>
      <c r="Q252" s="135"/>
      <c r="T252" s="135"/>
      <c r="U252" s="171" t="str">
        <f t="shared" si="39"/>
        <v>HBL-BAH-1473</v>
      </c>
      <c r="V252" s="133" t="s">
        <v>90</v>
      </c>
      <c r="W252" s="106">
        <v>1473</v>
      </c>
      <c r="X252" s="171" t="str">
        <f t="shared" si="40"/>
        <v>HBL-BAH-1473-Mar17-1-1</v>
      </c>
      <c r="Y252" s="136" t="s">
        <v>1018</v>
      </c>
      <c r="Z252" s="134" t="str">
        <f t="shared" si="42"/>
        <v xml:space="preserve"> </v>
      </c>
      <c r="AA252" s="134" t="str">
        <f t="shared" si="43"/>
        <v xml:space="preserve"> </v>
      </c>
      <c r="AB252" s="134" t="str">
        <f t="shared" si="44"/>
        <v>Yes</v>
      </c>
      <c r="AC252" s="134" t="e">
        <f>VLOOKUP(F252,'Wired Branches'!B:E,4,FALSE)</f>
        <v>#N/A</v>
      </c>
      <c r="AD252" s="134" t="str">
        <f t="shared" si="45"/>
        <v xml:space="preserve"> </v>
      </c>
      <c r="AE252" s="150" t="e">
        <f>VLOOKUP(W252,'Wired Branches'!B:F,5,FALSE)</f>
        <v>#N/A</v>
      </c>
      <c r="AF252" s="112" t="str">
        <f>_xlfn.IFNA(VLOOKUP(F252,'Compiled report'!C:F,4,FALSE),"")</f>
        <v/>
      </c>
      <c r="AG252" s="134" t="str">
        <f t="shared" si="46"/>
        <v xml:space="preserve"> </v>
      </c>
      <c r="AH252" s="134" t="str">
        <f t="shared" si="47"/>
        <v xml:space="preserve"> </v>
      </c>
      <c r="AI252" s="134" t="str">
        <f t="shared" si="48"/>
        <v xml:space="preserve"> </v>
      </c>
      <c r="AJ252" s="234" t="str">
        <f>_xlfn.IFNA(VLOOKUP(F252,'Compiled report'!C:D,2,FALSE),"")</f>
        <v/>
      </c>
      <c r="AK252" s="134" t="str">
        <f t="shared" si="49"/>
        <v xml:space="preserve"> </v>
      </c>
      <c r="AL252" s="134" t="str">
        <f t="shared" si="50"/>
        <v/>
      </c>
      <c r="AM252" s="134" t="str">
        <f t="shared" si="51"/>
        <v xml:space="preserve"> </v>
      </c>
      <c r="AN252" s="134" t="str">
        <f t="shared" si="52"/>
        <v xml:space="preserve"> </v>
      </c>
      <c r="AO252" s="134" t="str">
        <f t="shared" si="41"/>
        <v xml:space="preserve"> </v>
      </c>
      <c r="AP252" s="137" t="s">
        <v>770</v>
      </c>
    </row>
    <row r="253" spans="1:42" s="134" customFormat="1" ht="26.1" customHeight="1" x14ac:dyDescent="0.2">
      <c r="A253" s="258">
        <v>255</v>
      </c>
      <c r="B253" s="284" t="s">
        <v>81</v>
      </c>
      <c r="C253" s="134" t="s">
        <v>419</v>
      </c>
      <c r="D253" s="171" t="s">
        <v>82</v>
      </c>
      <c r="E253" s="283" t="s">
        <v>1015</v>
      </c>
      <c r="F253" s="106">
        <v>1490</v>
      </c>
      <c r="G253" s="284" t="s">
        <v>81</v>
      </c>
      <c r="H253" s="284" t="s">
        <v>1105</v>
      </c>
      <c r="I253" s="284" t="s">
        <v>1106</v>
      </c>
      <c r="J253" s="284" t="s">
        <v>384</v>
      </c>
      <c r="K253" s="284" t="s">
        <v>1049</v>
      </c>
      <c r="L253" s="284" t="s">
        <v>1049</v>
      </c>
      <c r="M253" s="284" t="s">
        <v>1021</v>
      </c>
      <c r="N253" s="103" t="s">
        <v>87</v>
      </c>
      <c r="O253" s="284"/>
      <c r="Q253" s="135"/>
      <c r="T253" s="135"/>
      <c r="U253" s="171" t="str">
        <f t="shared" si="39"/>
        <v>HBL-BAH-1490</v>
      </c>
      <c r="V253" s="133" t="s">
        <v>90</v>
      </c>
      <c r="W253" s="106">
        <v>1490</v>
      </c>
      <c r="X253" s="171" t="str">
        <f t="shared" si="40"/>
        <v>HBL-BAH-1490-Mar17-1-1</v>
      </c>
      <c r="Y253" s="136" t="s">
        <v>1018</v>
      </c>
      <c r="Z253" s="134" t="str">
        <f t="shared" si="42"/>
        <v xml:space="preserve"> </v>
      </c>
      <c r="AA253" s="134" t="str">
        <f t="shared" si="43"/>
        <v xml:space="preserve"> </v>
      </c>
      <c r="AB253" s="134" t="str">
        <f t="shared" si="44"/>
        <v>Yes</v>
      </c>
      <c r="AC253" s="134" t="e">
        <f>VLOOKUP(F253,'Wired Branches'!B:E,4,FALSE)</f>
        <v>#N/A</v>
      </c>
      <c r="AD253" s="134" t="str">
        <f t="shared" si="45"/>
        <v xml:space="preserve"> </v>
      </c>
      <c r="AE253" s="150" t="e">
        <f>VLOOKUP(W253,'Wired Branches'!B:F,5,FALSE)</f>
        <v>#N/A</v>
      </c>
      <c r="AF253" s="112" t="str">
        <f>_xlfn.IFNA(VLOOKUP(F253,'Compiled report'!C:F,4,FALSE),"")</f>
        <v/>
      </c>
      <c r="AG253" s="134" t="str">
        <f t="shared" si="46"/>
        <v xml:space="preserve"> </v>
      </c>
      <c r="AH253" s="134" t="str">
        <f t="shared" si="47"/>
        <v xml:space="preserve"> </v>
      </c>
      <c r="AI253" s="134" t="str">
        <f t="shared" si="48"/>
        <v xml:space="preserve"> </v>
      </c>
      <c r="AJ253" s="234" t="str">
        <f>_xlfn.IFNA(VLOOKUP(F253,'Compiled report'!C:D,2,FALSE),"")</f>
        <v/>
      </c>
      <c r="AK253" s="134" t="str">
        <f t="shared" si="49"/>
        <v xml:space="preserve"> </v>
      </c>
      <c r="AL253" s="134" t="str">
        <f t="shared" si="50"/>
        <v/>
      </c>
      <c r="AM253" s="134" t="str">
        <f t="shared" si="51"/>
        <v xml:space="preserve"> </v>
      </c>
      <c r="AN253" s="134" t="str">
        <f t="shared" si="52"/>
        <v xml:space="preserve"> </v>
      </c>
      <c r="AO253" s="134" t="str">
        <f t="shared" si="41"/>
        <v xml:space="preserve"> </v>
      </c>
      <c r="AP253" s="137" t="s">
        <v>770</v>
      </c>
    </row>
    <row r="254" spans="1:42" s="134" customFormat="1" ht="26.1" customHeight="1" x14ac:dyDescent="0.2">
      <c r="A254" s="258">
        <v>256</v>
      </c>
      <c r="B254" s="284" t="s">
        <v>81</v>
      </c>
      <c r="C254" s="134" t="s">
        <v>419</v>
      </c>
      <c r="D254" s="171" t="s">
        <v>82</v>
      </c>
      <c r="E254" s="283" t="s">
        <v>1015</v>
      </c>
      <c r="F254" s="106">
        <v>1574</v>
      </c>
      <c r="G254" s="284" t="s">
        <v>81</v>
      </c>
      <c r="H254" s="284" t="s">
        <v>1107</v>
      </c>
      <c r="I254" s="284" t="s">
        <v>1108</v>
      </c>
      <c r="J254" s="284" t="s">
        <v>384</v>
      </c>
      <c r="K254" s="284" t="s">
        <v>1107</v>
      </c>
      <c r="L254" s="284" t="s">
        <v>1107</v>
      </c>
      <c r="M254" s="284" t="s">
        <v>1028</v>
      </c>
      <c r="N254" s="103" t="s">
        <v>87</v>
      </c>
      <c r="O254" s="284"/>
      <c r="Q254" s="135"/>
      <c r="T254" s="135"/>
      <c r="U254" s="171" t="str">
        <f t="shared" si="39"/>
        <v>HBL-BAH-1574</v>
      </c>
      <c r="V254" s="133" t="s">
        <v>90</v>
      </c>
      <c r="W254" s="106">
        <v>1574</v>
      </c>
      <c r="X254" s="171" t="str">
        <f t="shared" si="40"/>
        <v>HBL-BAH-1574-Mar17-1-1</v>
      </c>
      <c r="Y254" s="136" t="s">
        <v>1018</v>
      </c>
      <c r="Z254" s="134" t="str">
        <f t="shared" si="42"/>
        <v xml:space="preserve"> </v>
      </c>
      <c r="AA254" s="134" t="str">
        <f t="shared" si="43"/>
        <v xml:space="preserve"> </v>
      </c>
      <c r="AB254" s="134" t="str">
        <f t="shared" si="44"/>
        <v>Yes</v>
      </c>
      <c r="AC254" s="134" t="e">
        <f>VLOOKUP(F254,'Wired Branches'!B:E,4,FALSE)</f>
        <v>#N/A</v>
      </c>
      <c r="AD254" s="134" t="str">
        <f t="shared" si="45"/>
        <v xml:space="preserve"> </v>
      </c>
      <c r="AE254" s="150" t="e">
        <f>VLOOKUP(W254,'Wired Branches'!B:F,5,FALSE)</f>
        <v>#N/A</v>
      </c>
      <c r="AF254" s="112" t="str">
        <f>_xlfn.IFNA(VLOOKUP(F254,'Compiled report'!C:F,4,FALSE),"")</f>
        <v/>
      </c>
      <c r="AG254" s="134" t="str">
        <f t="shared" si="46"/>
        <v xml:space="preserve"> </v>
      </c>
      <c r="AH254" s="134" t="str">
        <f t="shared" si="47"/>
        <v xml:space="preserve"> </v>
      </c>
      <c r="AI254" s="134" t="str">
        <f t="shared" si="48"/>
        <v xml:space="preserve"> </v>
      </c>
      <c r="AJ254" s="234" t="str">
        <f>_xlfn.IFNA(VLOOKUP(F254,'Compiled report'!C:D,2,FALSE),"")</f>
        <v/>
      </c>
      <c r="AK254" s="134" t="str">
        <f t="shared" si="49"/>
        <v xml:space="preserve"> </v>
      </c>
      <c r="AL254" s="134" t="str">
        <f t="shared" si="50"/>
        <v/>
      </c>
      <c r="AM254" s="134" t="str">
        <f t="shared" si="51"/>
        <v xml:space="preserve"> </v>
      </c>
      <c r="AN254" s="134" t="str">
        <f t="shared" si="52"/>
        <v xml:space="preserve"> </v>
      </c>
      <c r="AO254" s="134" t="str">
        <f t="shared" si="41"/>
        <v xml:space="preserve"> </v>
      </c>
      <c r="AP254" s="137" t="s">
        <v>770</v>
      </c>
    </row>
    <row r="255" spans="1:42" s="134" customFormat="1" ht="26.1" customHeight="1" x14ac:dyDescent="0.2">
      <c r="A255" s="258">
        <v>257</v>
      </c>
      <c r="B255" s="284" t="s">
        <v>81</v>
      </c>
      <c r="C255" s="134" t="s">
        <v>419</v>
      </c>
      <c r="D255" s="171" t="s">
        <v>82</v>
      </c>
      <c r="E255" s="283" t="s">
        <v>1015</v>
      </c>
      <c r="F255" s="106">
        <v>1588</v>
      </c>
      <c r="G255" s="284" t="s">
        <v>81</v>
      </c>
      <c r="H255" s="284" t="s">
        <v>1109</v>
      </c>
      <c r="I255" s="284" t="s">
        <v>1110</v>
      </c>
      <c r="J255" s="284" t="s">
        <v>384</v>
      </c>
      <c r="K255" s="284" t="s">
        <v>1109</v>
      </c>
      <c r="L255" s="284" t="s">
        <v>1109</v>
      </c>
      <c r="M255" s="284" t="s">
        <v>81</v>
      </c>
      <c r="N255" s="103" t="s">
        <v>87</v>
      </c>
      <c r="O255" s="284"/>
      <c r="Q255" s="135"/>
      <c r="T255" s="135"/>
      <c r="U255" s="171" t="str">
        <f t="shared" si="39"/>
        <v>HBL-BAH-1588</v>
      </c>
      <c r="V255" s="133" t="s">
        <v>90</v>
      </c>
      <c r="W255" s="106">
        <v>1588</v>
      </c>
      <c r="X255" s="171" t="str">
        <f t="shared" si="40"/>
        <v>HBL-BAH-1588-Mar17-1-1</v>
      </c>
      <c r="Y255" s="136" t="s">
        <v>1018</v>
      </c>
      <c r="Z255" s="134" t="str">
        <f t="shared" si="42"/>
        <v xml:space="preserve"> </v>
      </c>
      <c r="AA255" s="134" t="str">
        <f t="shared" si="43"/>
        <v xml:space="preserve"> </v>
      </c>
      <c r="AB255" s="134" t="str">
        <f t="shared" si="44"/>
        <v>Yes</v>
      </c>
      <c r="AC255" s="134" t="e">
        <f>VLOOKUP(F255,'Wired Branches'!B:E,4,FALSE)</f>
        <v>#N/A</v>
      </c>
      <c r="AD255" s="134" t="str">
        <f t="shared" si="45"/>
        <v xml:space="preserve"> </v>
      </c>
      <c r="AE255" s="150" t="e">
        <f>VLOOKUP(W255,'Wired Branches'!B:F,5,FALSE)</f>
        <v>#N/A</v>
      </c>
      <c r="AF255" s="112" t="str">
        <f>_xlfn.IFNA(VLOOKUP(F255,'Compiled report'!C:F,4,FALSE),"")</f>
        <v/>
      </c>
      <c r="AG255" s="134" t="str">
        <f t="shared" si="46"/>
        <v xml:space="preserve"> </v>
      </c>
      <c r="AH255" s="134" t="str">
        <f t="shared" si="47"/>
        <v xml:space="preserve"> </v>
      </c>
      <c r="AI255" s="134" t="str">
        <f t="shared" si="48"/>
        <v xml:space="preserve"> </v>
      </c>
      <c r="AJ255" s="234" t="str">
        <f>_xlfn.IFNA(VLOOKUP(F255,'Compiled report'!C:D,2,FALSE),"")</f>
        <v/>
      </c>
      <c r="AK255" s="134" t="str">
        <f t="shared" si="49"/>
        <v xml:space="preserve"> </v>
      </c>
      <c r="AL255" s="134" t="str">
        <f t="shared" si="50"/>
        <v/>
      </c>
      <c r="AM255" s="134" t="str">
        <f t="shared" si="51"/>
        <v xml:space="preserve"> </v>
      </c>
      <c r="AN255" s="134" t="str">
        <f t="shared" si="52"/>
        <v xml:space="preserve"> </v>
      </c>
      <c r="AO255" s="134" t="str">
        <f t="shared" si="41"/>
        <v xml:space="preserve"> </v>
      </c>
      <c r="AP255" s="137" t="s">
        <v>770</v>
      </c>
    </row>
    <row r="256" spans="1:42" s="134" customFormat="1" ht="26.1" customHeight="1" x14ac:dyDescent="0.2">
      <c r="A256" s="258">
        <v>258</v>
      </c>
      <c r="B256" s="284" t="s">
        <v>81</v>
      </c>
      <c r="C256" s="134" t="s">
        <v>419</v>
      </c>
      <c r="D256" s="171" t="s">
        <v>82</v>
      </c>
      <c r="E256" s="283" t="s">
        <v>1015</v>
      </c>
      <c r="F256" s="106">
        <v>1603</v>
      </c>
      <c r="G256" s="284" t="s">
        <v>81</v>
      </c>
      <c r="H256" s="284" t="s">
        <v>1111</v>
      </c>
      <c r="I256" s="284" t="s">
        <v>1112</v>
      </c>
      <c r="J256" s="284" t="s">
        <v>384</v>
      </c>
      <c r="K256" s="284" t="s">
        <v>1111</v>
      </c>
      <c r="L256" s="284" t="s">
        <v>1025</v>
      </c>
      <c r="M256" s="284" t="s">
        <v>1021</v>
      </c>
      <c r="N256" s="103" t="s">
        <v>87</v>
      </c>
      <c r="O256" s="284"/>
      <c r="Q256" s="135"/>
      <c r="T256" s="135"/>
      <c r="U256" s="171" t="str">
        <f t="shared" si="39"/>
        <v>HBL-BAH-1603</v>
      </c>
      <c r="V256" s="133" t="s">
        <v>90</v>
      </c>
      <c r="W256" s="106">
        <v>1603</v>
      </c>
      <c r="X256" s="171" t="str">
        <f t="shared" si="40"/>
        <v>HBL-BAH-1603-Mar17-1-1</v>
      </c>
      <c r="Y256" s="136" t="s">
        <v>1018</v>
      </c>
      <c r="Z256" s="134" t="str">
        <f t="shared" si="42"/>
        <v xml:space="preserve"> </v>
      </c>
      <c r="AA256" s="134" t="str">
        <f t="shared" si="43"/>
        <v xml:space="preserve"> </v>
      </c>
      <c r="AB256" s="134" t="str">
        <f t="shared" si="44"/>
        <v>Yes</v>
      </c>
      <c r="AC256" s="134" t="e">
        <f>VLOOKUP(F256,'Wired Branches'!B:E,4,FALSE)</f>
        <v>#N/A</v>
      </c>
      <c r="AD256" s="134" t="str">
        <f t="shared" si="45"/>
        <v xml:space="preserve"> </v>
      </c>
      <c r="AE256" s="150" t="e">
        <f>VLOOKUP(W256,'Wired Branches'!B:F,5,FALSE)</f>
        <v>#N/A</v>
      </c>
      <c r="AF256" s="112" t="str">
        <f>_xlfn.IFNA(VLOOKUP(F256,'Compiled report'!C:F,4,FALSE),"")</f>
        <v/>
      </c>
      <c r="AG256" s="134" t="str">
        <f t="shared" si="46"/>
        <v xml:space="preserve"> </v>
      </c>
      <c r="AH256" s="134" t="str">
        <f t="shared" si="47"/>
        <v xml:space="preserve"> </v>
      </c>
      <c r="AI256" s="134" t="str">
        <f t="shared" si="48"/>
        <v xml:space="preserve"> </v>
      </c>
      <c r="AJ256" s="234" t="str">
        <f>_xlfn.IFNA(VLOOKUP(F256,'Compiled report'!C:D,2,FALSE),"")</f>
        <v/>
      </c>
      <c r="AK256" s="134" t="str">
        <f t="shared" si="49"/>
        <v xml:space="preserve"> </v>
      </c>
      <c r="AL256" s="134" t="str">
        <f t="shared" si="50"/>
        <v/>
      </c>
      <c r="AM256" s="134" t="str">
        <f t="shared" si="51"/>
        <v xml:space="preserve"> </v>
      </c>
      <c r="AN256" s="134" t="str">
        <f t="shared" si="52"/>
        <v xml:space="preserve"> </v>
      </c>
      <c r="AO256" s="134" t="str">
        <f t="shared" si="41"/>
        <v xml:space="preserve"> </v>
      </c>
      <c r="AP256" s="137" t="s">
        <v>770</v>
      </c>
    </row>
    <row r="257" spans="1:42" s="134" customFormat="1" ht="26.1" customHeight="1" x14ac:dyDescent="0.2">
      <c r="A257" s="258">
        <v>259</v>
      </c>
      <c r="B257" s="284" t="s">
        <v>81</v>
      </c>
      <c r="C257" s="134" t="s">
        <v>419</v>
      </c>
      <c r="D257" s="171" t="s">
        <v>82</v>
      </c>
      <c r="E257" s="283" t="s">
        <v>1015</v>
      </c>
      <c r="F257" s="106">
        <v>1626</v>
      </c>
      <c r="G257" s="284" t="s">
        <v>81</v>
      </c>
      <c r="H257" s="284" t="s">
        <v>1113</v>
      </c>
      <c r="I257" s="284" t="s">
        <v>1114</v>
      </c>
      <c r="J257" s="284" t="s">
        <v>384</v>
      </c>
      <c r="K257" s="284" t="s">
        <v>1113</v>
      </c>
      <c r="L257" s="284" t="s">
        <v>1113</v>
      </c>
      <c r="M257" s="284" t="s">
        <v>1028</v>
      </c>
      <c r="N257" s="103" t="s">
        <v>87</v>
      </c>
      <c r="O257" s="284"/>
      <c r="Q257" s="135"/>
      <c r="T257" s="135"/>
      <c r="U257" s="171" t="str">
        <f t="shared" si="39"/>
        <v>HBL-BAH-1626</v>
      </c>
      <c r="V257" s="133" t="s">
        <v>90</v>
      </c>
      <c r="W257" s="106">
        <v>1626</v>
      </c>
      <c r="X257" s="171" t="str">
        <f t="shared" si="40"/>
        <v>HBL-BAH-1626-Mar17-1-1</v>
      </c>
      <c r="Y257" s="136" t="s">
        <v>1018</v>
      </c>
      <c r="Z257" s="134" t="str">
        <f t="shared" si="42"/>
        <v xml:space="preserve"> </v>
      </c>
      <c r="AA257" s="134" t="str">
        <f t="shared" si="43"/>
        <v xml:space="preserve"> </v>
      </c>
      <c r="AB257" s="134" t="str">
        <f t="shared" si="44"/>
        <v>Yes</v>
      </c>
      <c r="AC257" s="134" t="e">
        <f>VLOOKUP(F257,'Wired Branches'!B:E,4,FALSE)</f>
        <v>#N/A</v>
      </c>
      <c r="AD257" s="134" t="str">
        <f t="shared" si="45"/>
        <v xml:space="preserve"> </v>
      </c>
      <c r="AE257" s="150" t="e">
        <f>VLOOKUP(W257,'Wired Branches'!B:F,5,FALSE)</f>
        <v>#N/A</v>
      </c>
      <c r="AF257" s="112" t="str">
        <f>_xlfn.IFNA(VLOOKUP(F257,'Compiled report'!C:F,4,FALSE),"")</f>
        <v/>
      </c>
      <c r="AG257" s="134" t="str">
        <f t="shared" si="46"/>
        <v xml:space="preserve"> </v>
      </c>
      <c r="AH257" s="134" t="str">
        <f t="shared" si="47"/>
        <v xml:space="preserve"> </v>
      </c>
      <c r="AI257" s="134" t="str">
        <f t="shared" si="48"/>
        <v xml:space="preserve"> </v>
      </c>
      <c r="AJ257" s="234" t="str">
        <f>_xlfn.IFNA(VLOOKUP(F257,'Compiled report'!C:D,2,FALSE),"")</f>
        <v/>
      </c>
      <c r="AK257" s="134" t="str">
        <f t="shared" si="49"/>
        <v xml:space="preserve"> </v>
      </c>
      <c r="AL257" s="134" t="str">
        <f t="shared" si="50"/>
        <v/>
      </c>
      <c r="AM257" s="134" t="str">
        <f t="shared" si="51"/>
        <v xml:space="preserve"> </v>
      </c>
      <c r="AN257" s="134" t="str">
        <f t="shared" si="52"/>
        <v xml:space="preserve"> </v>
      </c>
      <c r="AO257" s="134" t="str">
        <f t="shared" si="41"/>
        <v xml:space="preserve"> </v>
      </c>
      <c r="AP257" s="137" t="s">
        <v>770</v>
      </c>
    </row>
    <row r="258" spans="1:42" s="134" customFormat="1" ht="26.1" customHeight="1" x14ac:dyDescent="0.2">
      <c r="A258" s="258">
        <v>260</v>
      </c>
      <c r="B258" s="284" t="s">
        <v>81</v>
      </c>
      <c r="C258" s="134" t="s">
        <v>419</v>
      </c>
      <c r="D258" s="171" t="s">
        <v>82</v>
      </c>
      <c r="E258" s="283" t="s">
        <v>1015</v>
      </c>
      <c r="F258" s="106">
        <v>1631</v>
      </c>
      <c r="G258" s="284" t="s">
        <v>81</v>
      </c>
      <c r="H258" s="284" t="s">
        <v>1115</v>
      </c>
      <c r="I258" s="284" t="s">
        <v>1116</v>
      </c>
      <c r="J258" s="284" t="s">
        <v>384</v>
      </c>
      <c r="K258" s="284" t="s">
        <v>1115</v>
      </c>
      <c r="L258" s="284" t="s">
        <v>1021</v>
      </c>
      <c r="M258" s="284" t="s">
        <v>1021</v>
      </c>
      <c r="N258" s="103" t="s">
        <v>87</v>
      </c>
      <c r="O258" s="284"/>
      <c r="Q258" s="135"/>
      <c r="T258" s="135"/>
      <c r="U258" s="171" t="str">
        <f t="shared" ref="U258:U321" si="53">CONCATENATE(D258,"-",E258,"-",F258)</f>
        <v>HBL-BAH-1631</v>
      </c>
      <c r="V258" s="133" t="s">
        <v>90</v>
      </c>
      <c r="W258" s="106">
        <v>1631</v>
      </c>
      <c r="X258" s="171" t="str">
        <f t="shared" si="40"/>
        <v>HBL-BAH-1631-Mar17-1-1</v>
      </c>
      <c r="Y258" s="136" t="s">
        <v>1018</v>
      </c>
      <c r="Z258" s="134" t="str">
        <f t="shared" si="42"/>
        <v xml:space="preserve"> </v>
      </c>
      <c r="AA258" s="134" t="str">
        <f t="shared" si="43"/>
        <v xml:space="preserve"> </v>
      </c>
      <c r="AB258" s="134" t="str">
        <f t="shared" si="44"/>
        <v>Yes</v>
      </c>
      <c r="AC258" s="134" t="e">
        <f>VLOOKUP(F258,'Wired Branches'!B:E,4,FALSE)</f>
        <v>#N/A</v>
      </c>
      <c r="AD258" s="134" t="str">
        <f t="shared" si="45"/>
        <v xml:space="preserve"> </v>
      </c>
      <c r="AE258" s="150" t="e">
        <f>VLOOKUP(W258,'Wired Branches'!B:F,5,FALSE)</f>
        <v>#N/A</v>
      </c>
      <c r="AF258" s="112" t="str">
        <f>_xlfn.IFNA(VLOOKUP(F258,'Compiled report'!C:F,4,FALSE),"")</f>
        <v/>
      </c>
      <c r="AG258" s="134" t="str">
        <f t="shared" si="46"/>
        <v xml:space="preserve"> </v>
      </c>
      <c r="AH258" s="134" t="str">
        <f t="shared" si="47"/>
        <v xml:space="preserve"> </v>
      </c>
      <c r="AI258" s="134" t="str">
        <f t="shared" si="48"/>
        <v xml:space="preserve"> </v>
      </c>
      <c r="AJ258" s="234" t="str">
        <f>_xlfn.IFNA(VLOOKUP(F258,'Compiled report'!C:D,2,FALSE),"")</f>
        <v/>
      </c>
      <c r="AK258" s="134" t="str">
        <f t="shared" si="49"/>
        <v xml:space="preserve"> </v>
      </c>
      <c r="AL258" s="134" t="str">
        <f t="shared" si="50"/>
        <v/>
      </c>
      <c r="AM258" s="134" t="str">
        <f t="shared" si="51"/>
        <v xml:space="preserve"> </v>
      </c>
      <c r="AN258" s="134" t="str">
        <f t="shared" si="52"/>
        <v xml:space="preserve"> </v>
      </c>
      <c r="AO258" s="134" t="str">
        <f t="shared" si="41"/>
        <v xml:space="preserve"> </v>
      </c>
      <c r="AP258" s="137" t="s">
        <v>770</v>
      </c>
    </row>
    <row r="259" spans="1:42" s="134" customFormat="1" ht="26.1" customHeight="1" x14ac:dyDescent="0.2">
      <c r="A259" s="258">
        <v>261</v>
      </c>
      <c r="B259" s="284" t="s">
        <v>81</v>
      </c>
      <c r="C259" s="134" t="s">
        <v>419</v>
      </c>
      <c r="D259" s="171" t="s">
        <v>82</v>
      </c>
      <c r="E259" s="283" t="s">
        <v>1015</v>
      </c>
      <c r="F259" s="106">
        <v>1655</v>
      </c>
      <c r="G259" s="284" t="s">
        <v>81</v>
      </c>
      <c r="H259" s="284" t="s">
        <v>1117</v>
      </c>
      <c r="I259" s="284" t="s">
        <v>1118</v>
      </c>
      <c r="J259" s="284" t="s">
        <v>384</v>
      </c>
      <c r="K259" s="284" t="s">
        <v>81</v>
      </c>
      <c r="L259" s="284" t="s">
        <v>81</v>
      </c>
      <c r="M259" s="284" t="s">
        <v>81</v>
      </c>
      <c r="N259" s="103" t="s">
        <v>87</v>
      </c>
      <c r="O259" s="284"/>
      <c r="Q259" s="135"/>
      <c r="T259" s="135"/>
      <c r="U259" s="171" t="str">
        <f t="shared" si="53"/>
        <v>HBL-BAH-1655</v>
      </c>
      <c r="V259" s="133" t="s">
        <v>90</v>
      </c>
      <c r="W259" s="106">
        <v>1655</v>
      </c>
      <c r="X259" s="171" t="str">
        <f t="shared" si="40"/>
        <v>HBL-BAH-1655-Mar17-1-1</v>
      </c>
      <c r="Y259" s="136" t="s">
        <v>1018</v>
      </c>
      <c r="Z259" s="134" t="str">
        <f t="shared" si="42"/>
        <v xml:space="preserve"> </v>
      </c>
      <c r="AA259" s="134" t="str">
        <f t="shared" si="43"/>
        <v xml:space="preserve"> </v>
      </c>
      <c r="AB259" s="134" t="str">
        <f t="shared" si="44"/>
        <v>Yes</v>
      </c>
      <c r="AC259" s="134" t="e">
        <f>VLOOKUP(F259,'Wired Branches'!B:E,4,FALSE)</f>
        <v>#N/A</v>
      </c>
      <c r="AD259" s="134" t="str">
        <f t="shared" si="45"/>
        <v xml:space="preserve"> </v>
      </c>
      <c r="AE259" s="150" t="e">
        <f>VLOOKUP(W259,'Wired Branches'!B:F,5,FALSE)</f>
        <v>#N/A</v>
      </c>
      <c r="AF259" s="112" t="str">
        <f>_xlfn.IFNA(VLOOKUP(F259,'Compiled report'!C:F,4,FALSE),"")</f>
        <v/>
      </c>
      <c r="AG259" s="134" t="str">
        <f t="shared" si="46"/>
        <v xml:space="preserve"> </v>
      </c>
      <c r="AH259" s="134" t="str">
        <f t="shared" si="47"/>
        <v xml:space="preserve"> </v>
      </c>
      <c r="AI259" s="134" t="str">
        <f t="shared" si="48"/>
        <v xml:space="preserve"> </v>
      </c>
      <c r="AJ259" s="234" t="str">
        <f>_xlfn.IFNA(VLOOKUP(F259,'Compiled report'!C:D,2,FALSE),"")</f>
        <v/>
      </c>
      <c r="AK259" s="134" t="str">
        <f t="shared" si="49"/>
        <v xml:space="preserve"> </v>
      </c>
      <c r="AL259" s="134" t="str">
        <f t="shared" si="50"/>
        <v/>
      </c>
      <c r="AM259" s="134" t="str">
        <f t="shared" si="51"/>
        <v xml:space="preserve"> </v>
      </c>
      <c r="AN259" s="134" t="str">
        <f t="shared" si="52"/>
        <v xml:space="preserve"> </v>
      </c>
      <c r="AO259" s="134" t="str">
        <f t="shared" si="41"/>
        <v xml:space="preserve"> </v>
      </c>
      <c r="AP259" s="137" t="s">
        <v>770</v>
      </c>
    </row>
    <row r="260" spans="1:42" s="134" customFormat="1" ht="26.1" customHeight="1" x14ac:dyDescent="0.2">
      <c r="A260" s="258">
        <v>262</v>
      </c>
      <c r="B260" s="284" t="s">
        <v>81</v>
      </c>
      <c r="C260" s="134" t="s">
        <v>419</v>
      </c>
      <c r="D260" s="171" t="s">
        <v>82</v>
      </c>
      <c r="E260" s="283" t="s">
        <v>1015</v>
      </c>
      <c r="F260" s="106">
        <v>1674</v>
      </c>
      <c r="G260" s="284" t="s">
        <v>81</v>
      </c>
      <c r="H260" s="284" t="s">
        <v>1119</v>
      </c>
      <c r="I260" s="284" t="s">
        <v>1120</v>
      </c>
      <c r="J260" s="284" t="s">
        <v>384</v>
      </c>
      <c r="K260" s="284" t="s">
        <v>1021</v>
      </c>
      <c r="L260" s="284" t="s">
        <v>1021</v>
      </c>
      <c r="M260" s="284" t="s">
        <v>1021</v>
      </c>
      <c r="N260" s="103" t="s">
        <v>87</v>
      </c>
      <c r="O260" s="284"/>
      <c r="Q260" s="135"/>
      <c r="T260" s="135"/>
      <c r="U260" s="171" t="str">
        <f t="shared" si="53"/>
        <v>HBL-BAH-1674</v>
      </c>
      <c r="V260" s="133" t="s">
        <v>90</v>
      </c>
      <c r="W260" s="106">
        <v>1674</v>
      </c>
      <c r="X260" s="171" t="str">
        <f t="shared" si="40"/>
        <v>HBL-BAH-1674-Mar17-1-1</v>
      </c>
      <c r="Y260" s="136" t="s">
        <v>1018</v>
      </c>
      <c r="Z260" s="134" t="str">
        <f t="shared" si="42"/>
        <v xml:space="preserve"> </v>
      </c>
      <c r="AA260" s="134" t="str">
        <f t="shared" si="43"/>
        <v xml:space="preserve"> </v>
      </c>
      <c r="AB260" s="134" t="str">
        <f t="shared" si="44"/>
        <v>Yes</v>
      </c>
      <c r="AC260" s="134" t="e">
        <f>VLOOKUP(F260,'Wired Branches'!B:E,4,FALSE)</f>
        <v>#N/A</v>
      </c>
      <c r="AD260" s="134" t="str">
        <f t="shared" si="45"/>
        <v xml:space="preserve"> </v>
      </c>
      <c r="AE260" s="150" t="e">
        <f>VLOOKUP(W260,'Wired Branches'!B:F,5,FALSE)</f>
        <v>#N/A</v>
      </c>
      <c r="AF260" s="112" t="str">
        <f>_xlfn.IFNA(VLOOKUP(F260,'Compiled report'!C:F,4,FALSE),"")</f>
        <v/>
      </c>
      <c r="AG260" s="134" t="str">
        <f t="shared" si="46"/>
        <v xml:space="preserve"> </v>
      </c>
      <c r="AH260" s="134" t="str">
        <f t="shared" si="47"/>
        <v xml:space="preserve"> </v>
      </c>
      <c r="AI260" s="134" t="str">
        <f t="shared" si="48"/>
        <v xml:space="preserve"> </v>
      </c>
      <c r="AJ260" s="234" t="str">
        <f>_xlfn.IFNA(VLOOKUP(F260,'Compiled report'!C:D,2,FALSE),"")</f>
        <v/>
      </c>
      <c r="AK260" s="134" t="str">
        <f t="shared" si="49"/>
        <v xml:space="preserve"> </v>
      </c>
      <c r="AL260" s="134" t="str">
        <f t="shared" si="50"/>
        <v/>
      </c>
      <c r="AM260" s="134" t="str">
        <f t="shared" si="51"/>
        <v xml:space="preserve"> </v>
      </c>
      <c r="AN260" s="134" t="str">
        <f t="shared" si="52"/>
        <v xml:space="preserve"> </v>
      </c>
      <c r="AO260" s="134" t="str">
        <f t="shared" si="41"/>
        <v xml:space="preserve"> </v>
      </c>
      <c r="AP260" s="137" t="s">
        <v>770</v>
      </c>
    </row>
    <row r="261" spans="1:42" s="134" customFormat="1" ht="26.1" customHeight="1" x14ac:dyDescent="0.2">
      <c r="A261" s="258">
        <v>263</v>
      </c>
      <c r="B261" s="284" t="s">
        <v>81</v>
      </c>
      <c r="C261" s="134" t="s">
        <v>419</v>
      </c>
      <c r="D261" s="171" t="s">
        <v>82</v>
      </c>
      <c r="E261" s="283" t="s">
        <v>1015</v>
      </c>
      <c r="F261" s="106">
        <v>1687</v>
      </c>
      <c r="G261" s="284" t="s">
        <v>81</v>
      </c>
      <c r="H261" s="284" t="s">
        <v>1121</v>
      </c>
      <c r="I261" s="284" t="s">
        <v>1121</v>
      </c>
      <c r="J261" s="284" t="s">
        <v>384</v>
      </c>
      <c r="K261" s="284" t="s">
        <v>1025</v>
      </c>
      <c r="L261" s="284" t="s">
        <v>1025</v>
      </c>
      <c r="M261" s="284" t="s">
        <v>1021</v>
      </c>
      <c r="N261" s="103" t="s">
        <v>87</v>
      </c>
      <c r="O261" s="284"/>
      <c r="Q261" s="135"/>
      <c r="T261" s="135"/>
      <c r="U261" s="171" t="str">
        <f t="shared" si="53"/>
        <v>HBL-BAH-1687</v>
      </c>
      <c r="V261" s="133" t="s">
        <v>90</v>
      </c>
      <c r="W261" s="106">
        <v>1687</v>
      </c>
      <c r="X261" s="171" t="str">
        <f t="shared" si="40"/>
        <v>HBL-BAH-1687-Mar17-1-1</v>
      </c>
      <c r="Y261" s="136" t="s">
        <v>1018</v>
      </c>
      <c r="Z261" s="134" t="str">
        <f t="shared" si="42"/>
        <v xml:space="preserve"> </v>
      </c>
      <c r="AA261" s="134" t="str">
        <f t="shared" si="43"/>
        <v xml:space="preserve"> </v>
      </c>
      <c r="AB261" s="134" t="str">
        <f t="shared" si="44"/>
        <v>Yes</v>
      </c>
      <c r="AC261" s="134" t="e">
        <f>VLOOKUP(F261,'Wired Branches'!B:E,4,FALSE)</f>
        <v>#N/A</v>
      </c>
      <c r="AD261" s="134" t="str">
        <f t="shared" si="45"/>
        <v xml:space="preserve"> </v>
      </c>
      <c r="AE261" s="150" t="e">
        <f>VLOOKUP(W261,'Wired Branches'!B:F,5,FALSE)</f>
        <v>#N/A</v>
      </c>
      <c r="AF261" s="112" t="str">
        <f>_xlfn.IFNA(VLOOKUP(F261,'Compiled report'!C:F,4,FALSE),"")</f>
        <v/>
      </c>
      <c r="AG261" s="134" t="str">
        <f t="shared" si="46"/>
        <v xml:space="preserve"> </v>
      </c>
      <c r="AH261" s="134" t="str">
        <f t="shared" si="47"/>
        <v xml:space="preserve"> </v>
      </c>
      <c r="AI261" s="134" t="str">
        <f t="shared" si="48"/>
        <v xml:space="preserve"> </v>
      </c>
      <c r="AJ261" s="234" t="str">
        <f>_xlfn.IFNA(VLOOKUP(F261,'Compiled report'!C:D,2,FALSE),"")</f>
        <v/>
      </c>
      <c r="AK261" s="134" t="str">
        <f t="shared" si="49"/>
        <v xml:space="preserve"> </v>
      </c>
      <c r="AL261" s="134" t="str">
        <f t="shared" si="50"/>
        <v/>
      </c>
      <c r="AM261" s="134" t="str">
        <f t="shared" si="51"/>
        <v xml:space="preserve"> </v>
      </c>
      <c r="AN261" s="134" t="str">
        <f t="shared" si="52"/>
        <v xml:space="preserve"> </v>
      </c>
      <c r="AO261" s="134" t="str">
        <f t="shared" si="41"/>
        <v xml:space="preserve"> </v>
      </c>
      <c r="AP261" s="137" t="s">
        <v>770</v>
      </c>
    </row>
    <row r="262" spans="1:42" s="134" customFormat="1" ht="26.1" customHeight="1" x14ac:dyDescent="0.2">
      <c r="A262" s="258">
        <v>264</v>
      </c>
      <c r="B262" s="284" t="s">
        <v>81</v>
      </c>
      <c r="C262" s="134" t="s">
        <v>419</v>
      </c>
      <c r="D262" s="171" t="s">
        <v>82</v>
      </c>
      <c r="E262" s="283" t="s">
        <v>1015</v>
      </c>
      <c r="F262" s="106">
        <v>1692</v>
      </c>
      <c r="G262" s="284" t="s">
        <v>81</v>
      </c>
      <c r="H262" s="284" t="s">
        <v>1122</v>
      </c>
      <c r="I262" s="284" t="s">
        <v>1123</v>
      </c>
      <c r="J262" s="284" t="s">
        <v>384</v>
      </c>
      <c r="K262" s="284" t="s">
        <v>81</v>
      </c>
      <c r="L262" s="284" t="s">
        <v>81</v>
      </c>
      <c r="M262" s="284" t="s">
        <v>81</v>
      </c>
      <c r="N262" s="103" t="s">
        <v>87</v>
      </c>
      <c r="O262" s="284"/>
      <c r="Q262" s="135"/>
      <c r="T262" s="135"/>
      <c r="U262" s="171" t="str">
        <f t="shared" si="53"/>
        <v>HBL-BAH-1692</v>
      </c>
      <c r="V262" s="133" t="s">
        <v>90</v>
      </c>
      <c r="W262" s="106">
        <v>1692</v>
      </c>
      <c r="X262" s="171" t="str">
        <f t="shared" si="40"/>
        <v>HBL-BAH-1692-Mar17-1-1</v>
      </c>
      <c r="Y262" s="136" t="s">
        <v>1018</v>
      </c>
      <c r="Z262" s="134" t="str">
        <f t="shared" si="42"/>
        <v xml:space="preserve"> </v>
      </c>
      <c r="AA262" s="134" t="str">
        <f t="shared" si="43"/>
        <v xml:space="preserve"> </v>
      </c>
      <c r="AB262" s="134" t="str">
        <f t="shared" si="44"/>
        <v>Yes</v>
      </c>
      <c r="AC262" s="134" t="e">
        <f>VLOOKUP(F262,'Wired Branches'!B:E,4,FALSE)</f>
        <v>#N/A</v>
      </c>
      <c r="AD262" s="134" t="str">
        <f t="shared" si="45"/>
        <v xml:space="preserve"> </v>
      </c>
      <c r="AE262" s="150" t="e">
        <f>VLOOKUP(W262,'Wired Branches'!B:F,5,FALSE)</f>
        <v>#N/A</v>
      </c>
      <c r="AF262" s="112" t="str">
        <f>_xlfn.IFNA(VLOOKUP(F262,'Compiled report'!C:F,4,FALSE),"")</f>
        <v/>
      </c>
      <c r="AG262" s="134" t="str">
        <f t="shared" si="46"/>
        <v xml:space="preserve"> </v>
      </c>
      <c r="AH262" s="134" t="str">
        <f t="shared" si="47"/>
        <v xml:space="preserve"> </v>
      </c>
      <c r="AI262" s="134" t="str">
        <f t="shared" si="48"/>
        <v xml:space="preserve"> </v>
      </c>
      <c r="AJ262" s="234" t="str">
        <f>_xlfn.IFNA(VLOOKUP(F262,'Compiled report'!C:D,2,FALSE),"")</f>
        <v/>
      </c>
      <c r="AK262" s="134" t="str">
        <f t="shared" si="49"/>
        <v xml:space="preserve"> </v>
      </c>
      <c r="AL262" s="134" t="str">
        <f t="shared" si="50"/>
        <v/>
      </c>
      <c r="AM262" s="134" t="str">
        <f t="shared" si="51"/>
        <v xml:space="preserve"> </v>
      </c>
      <c r="AN262" s="134" t="str">
        <f t="shared" si="52"/>
        <v xml:space="preserve"> </v>
      </c>
      <c r="AO262" s="134" t="str">
        <f t="shared" si="41"/>
        <v xml:space="preserve"> </v>
      </c>
      <c r="AP262" s="137" t="s">
        <v>770</v>
      </c>
    </row>
    <row r="263" spans="1:42" s="134" customFormat="1" ht="26.1" customHeight="1" x14ac:dyDescent="0.2">
      <c r="A263" s="258">
        <v>265</v>
      </c>
      <c r="B263" s="284" t="s">
        <v>81</v>
      </c>
      <c r="C263" s="134" t="s">
        <v>419</v>
      </c>
      <c r="D263" s="171" t="s">
        <v>82</v>
      </c>
      <c r="E263" s="283" t="s">
        <v>1015</v>
      </c>
      <c r="F263" s="106">
        <v>1752</v>
      </c>
      <c r="G263" s="284" t="s">
        <v>81</v>
      </c>
      <c r="H263" s="284" t="s">
        <v>1124</v>
      </c>
      <c r="I263" s="284" t="s">
        <v>1125</v>
      </c>
      <c r="J263" s="284" t="s">
        <v>384</v>
      </c>
      <c r="K263" s="284" t="s">
        <v>81</v>
      </c>
      <c r="L263" s="284" t="s">
        <v>81</v>
      </c>
      <c r="M263" s="284" t="s">
        <v>81</v>
      </c>
      <c r="N263" s="103" t="s">
        <v>87</v>
      </c>
      <c r="O263" s="284"/>
      <c r="Q263" s="135"/>
      <c r="T263" s="135"/>
      <c r="U263" s="171" t="str">
        <f t="shared" si="53"/>
        <v>HBL-BAH-1752</v>
      </c>
      <c r="V263" s="133" t="s">
        <v>90</v>
      </c>
      <c r="W263" s="106">
        <v>1752</v>
      </c>
      <c r="X263" s="171" t="str">
        <f t="shared" si="40"/>
        <v>HBL-BAH-1752-Mar17-1-1</v>
      </c>
      <c r="Y263" s="136" t="s">
        <v>1018</v>
      </c>
      <c r="Z263" s="134" t="str">
        <f t="shared" si="42"/>
        <v xml:space="preserve"> </v>
      </c>
      <c r="AA263" s="134" t="str">
        <f t="shared" si="43"/>
        <v xml:space="preserve"> </v>
      </c>
      <c r="AB263" s="134" t="str">
        <f t="shared" si="44"/>
        <v>Yes</v>
      </c>
      <c r="AC263" s="134" t="e">
        <f>VLOOKUP(F263,'Wired Branches'!B:E,4,FALSE)</f>
        <v>#N/A</v>
      </c>
      <c r="AD263" s="134" t="str">
        <f t="shared" si="45"/>
        <v xml:space="preserve"> </v>
      </c>
      <c r="AE263" s="150" t="e">
        <f>VLOOKUP(W263,'Wired Branches'!B:F,5,FALSE)</f>
        <v>#N/A</v>
      </c>
      <c r="AF263" s="112" t="str">
        <f>_xlfn.IFNA(VLOOKUP(F263,'Compiled report'!C:F,4,FALSE),"")</f>
        <v/>
      </c>
      <c r="AG263" s="134" t="str">
        <f t="shared" si="46"/>
        <v xml:space="preserve"> </v>
      </c>
      <c r="AH263" s="134" t="str">
        <f t="shared" si="47"/>
        <v xml:space="preserve"> </v>
      </c>
      <c r="AI263" s="134" t="str">
        <f t="shared" si="48"/>
        <v xml:space="preserve"> </v>
      </c>
      <c r="AJ263" s="234" t="str">
        <f>_xlfn.IFNA(VLOOKUP(F263,'Compiled report'!C:D,2,FALSE),"")</f>
        <v/>
      </c>
      <c r="AK263" s="134" t="str">
        <f t="shared" si="49"/>
        <v xml:space="preserve"> </v>
      </c>
      <c r="AL263" s="134" t="str">
        <f t="shared" si="50"/>
        <v/>
      </c>
      <c r="AM263" s="134" t="str">
        <f t="shared" si="51"/>
        <v xml:space="preserve"> </v>
      </c>
      <c r="AN263" s="134" t="str">
        <f t="shared" si="52"/>
        <v xml:space="preserve"> </v>
      </c>
      <c r="AO263" s="134" t="str">
        <f t="shared" si="41"/>
        <v xml:space="preserve"> </v>
      </c>
      <c r="AP263" s="137" t="s">
        <v>770</v>
      </c>
    </row>
    <row r="264" spans="1:42" s="134" customFormat="1" ht="26.1" customHeight="1" x14ac:dyDescent="0.2">
      <c r="A264" s="258">
        <v>266</v>
      </c>
      <c r="B264" s="284" t="s">
        <v>81</v>
      </c>
      <c r="C264" s="134" t="s">
        <v>419</v>
      </c>
      <c r="D264" s="171" t="s">
        <v>82</v>
      </c>
      <c r="E264" s="283" t="s">
        <v>1015</v>
      </c>
      <c r="F264" s="106">
        <v>1764</v>
      </c>
      <c r="G264" s="284" t="s">
        <v>81</v>
      </c>
      <c r="H264" s="284" t="s">
        <v>1126</v>
      </c>
      <c r="I264" s="284" t="s">
        <v>1127</v>
      </c>
      <c r="J264" s="284" t="s">
        <v>384</v>
      </c>
      <c r="K264" s="284" t="s">
        <v>1126</v>
      </c>
      <c r="L264" s="284" t="s">
        <v>1066</v>
      </c>
      <c r="M264" s="284" t="s">
        <v>1028</v>
      </c>
      <c r="N264" s="103" t="s">
        <v>87</v>
      </c>
      <c r="O264" s="284"/>
      <c r="Q264" s="135"/>
      <c r="T264" s="135"/>
      <c r="U264" s="171" t="str">
        <f t="shared" si="53"/>
        <v>HBL-BAH-1764</v>
      </c>
      <c r="V264" s="133" t="s">
        <v>90</v>
      </c>
      <c r="W264" s="106">
        <v>1764</v>
      </c>
      <c r="X264" s="171" t="str">
        <f t="shared" si="40"/>
        <v>HBL-BAH-1764-Mar17-1-1</v>
      </c>
      <c r="Y264" s="136" t="s">
        <v>1018</v>
      </c>
      <c r="Z264" s="134" t="str">
        <f t="shared" si="42"/>
        <v xml:space="preserve"> </v>
      </c>
      <c r="AA264" s="134" t="str">
        <f t="shared" si="43"/>
        <v xml:space="preserve"> </v>
      </c>
      <c r="AB264" s="134" t="str">
        <f t="shared" si="44"/>
        <v>Yes</v>
      </c>
      <c r="AC264" s="134" t="e">
        <f>VLOOKUP(F264,'Wired Branches'!B:E,4,FALSE)</f>
        <v>#N/A</v>
      </c>
      <c r="AD264" s="134" t="str">
        <f t="shared" si="45"/>
        <v xml:space="preserve"> </v>
      </c>
      <c r="AE264" s="150" t="e">
        <f>VLOOKUP(W264,'Wired Branches'!B:F,5,FALSE)</f>
        <v>#N/A</v>
      </c>
      <c r="AF264" s="112" t="str">
        <f>_xlfn.IFNA(VLOOKUP(F264,'Compiled report'!C:F,4,FALSE),"")</f>
        <v/>
      </c>
      <c r="AG264" s="134" t="str">
        <f t="shared" si="46"/>
        <v xml:space="preserve"> </v>
      </c>
      <c r="AH264" s="134" t="str">
        <f t="shared" si="47"/>
        <v xml:space="preserve"> </v>
      </c>
      <c r="AI264" s="134" t="str">
        <f t="shared" si="48"/>
        <v xml:space="preserve"> </v>
      </c>
      <c r="AJ264" s="234" t="str">
        <f>_xlfn.IFNA(VLOOKUP(F264,'Compiled report'!C:D,2,FALSE),"")</f>
        <v/>
      </c>
      <c r="AK264" s="134" t="str">
        <f t="shared" si="49"/>
        <v xml:space="preserve"> </v>
      </c>
      <c r="AL264" s="134" t="str">
        <f t="shared" si="50"/>
        <v/>
      </c>
      <c r="AM264" s="134" t="str">
        <f t="shared" si="51"/>
        <v xml:space="preserve"> </v>
      </c>
      <c r="AN264" s="134" t="str">
        <f t="shared" si="52"/>
        <v xml:space="preserve"> </v>
      </c>
      <c r="AO264" s="134" t="str">
        <f t="shared" si="41"/>
        <v xml:space="preserve"> </v>
      </c>
      <c r="AP264" s="137" t="s">
        <v>770</v>
      </c>
    </row>
    <row r="265" spans="1:42" s="134" customFormat="1" ht="26.1" customHeight="1" x14ac:dyDescent="0.2">
      <c r="A265" s="258">
        <v>267</v>
      </c>
      <c r="B265" s="284" t="s">
        <v>81</v>
      </c>
      <c r="C265" s="134" t="s">
        <v>419</v>
      </c>
      <c r="D265" s="171" t="s">
        <v>82</v>
      </c>
      <c r="E265" s="283" t="s">
        <v>1015</v>
      </c>
      <c r="F265" s="106">
        <v>1905</v>
      </c>
      <c r="G265" s="284" t="s">
        <v>81</v>
      </c>
      <c r="H265" s="284" t="s">
        <v>1128</v>
      </c>
      <c r="I265" s="284" t="s">
        <v>1129</v>
      </c>
      <c r="J265" s="284" t="s">
        <v>384</v>
      </c>
      <c r="K265" s="284" t="s">
        <v>1021</v>
      </c>
      <c r="L265" s="284" t="s">
        <v>1021</v>
      </c>
      <c r="M265" s="284" t="s">
        <v>1021</v>
      </c>
      <c r="N265" s="103" t="s">
        <v>87</v>
      </c>
      <c r="O265" s="284"/>
      <c r="Q265" s="135"/>
      <c r="T265" s="135"/>
      <c r="U265" s="171" t="str">
        <f t="shared" si="53"/>
        <v>HBL-BAH-1905</v>
      </c>
      <c r="V265" s="133" t="s">
        <v>90</v>
      </c>
      <c r="W265" s="106">
        <v>1905</v>
      </c>
      <c r="X265" s="171" t="str">
        <f t="shared" si="40"/>
        <v>HBL-BAH-1905-Mar17-1-1</v>
      </c>
      <c r="Y265" s="136" t="s">
        <v>1018</v>
      </c>
      <c r="Z265" s="134" t="str">
        <f t="shared" si="42"/>
        <v xml:space="preserve"> </v>
      </c>
      <c r="AA265" s="134" t="str">
        <f t="shared" si="43"/>
        <v xml:space="preserve"> </v>
      </c>
      <c r="AB265" s="134" t="str">
        <f t="shared" si="44"/>
        <v>Yes</v>
      </c>
      <c r="AC265" s="134" t="e">
        <f>VLOOKUP(F265,'Wired Branches'!B:E,4,FALSE)</f>
        <v>#N/A</v>
      </c>
      <c r="AD265" s="134" t="str">
        <f t="shared" si="45"/>
        <v xml:space="preserve"> </v>
      </c>
      <c r="AE265" s="150" t="e">
        <f>VLOOKUP(W265,'Wired Branches'!B:F,5,FALSE)</f>
        <v>#N/A</v>
      </c>
      <c r="AF265" s="112" t="str">
        <f>_xlfn.IFNA(VLOOKUP(F265,'Compiled report'!C:F,4,FALSE),"")</f>
        <v/>
      </c>
      <c r="AG265" s="134" t="str">
        <f t="shared" si="46"/>
        <v xml:space="preserve"> </v>
      </c>
      <c r="AH265" s="134" t="str">
        <f t="shared" si="47"/>
        <v xml:space="preserve"> </v>
      </c>
      <c r="AI265" s="134" t="str">
        <f t="shared" si="48"/>
        <v xml:space="preserve"> </v>
      </c>
      <c r="AJ265" s="234" t="str">
        <f>_xlfn.IFNA(VLOOKUP(F265,'Compiled report'!C:D,2,FALSE),"")</f>
        <v/>
      </c>
      <c r="AK265" s="134" t="str">
        <f t="shared" si="49"/>
        <v xml:space="preserve"> </v>
      </c>
      <c r="AL265" s="134" t="str">
        <f t="shared" si="50"/>
        <v/>
      </c>
      <c r="AM265" s="134" t="str">
        <f t="shared" si="51"/>
        <v xml:space="preserve"> </v>
      </c>
      <c r="AN265" s="134" t="str">
        <f t="shared" si="52"/>
        <v xml:space="preserve"> </v>
      </c>
      <c r="AO265" s="134" t="str">
        <f t="shared" si="41"/>
        <v xml:space="preserve"> </v>
      </c>
      <c r="AP265" s="137" t="s">
        <v>770</v>
      </c>
    </row>
    <row r="266" spans="1:42" s="134" customFormat="1" ht="26.1" customHeight="1" x14ac:dyDescent="0.2">
      <c r="A266" s="258">
        <v>268</v>
      </c>
      <c r="B266" s="284" t="s">
        <v>81</v>
      </c>
      <c r="C266" s="134" t="s">
        <v>419</v>
      </c>
      <c r="D266" s="171" t="s">
        <v>82</v>
      </c>
      <c r="E266" s="283" t="s">
        <v>1015</v>
      </c>
      <c r="F266" s="106">
        <v>1916</v>
      </c>
      <c r="G266" s="284" t="s">
        <v>81</v>
      </c>
      <c r="H266" s="284" t="s">
        <v>1130</v>
      </c>
      <c r="I266" s="284" t="s">
        <v>1131</v>
      </c>
      <c r="J266" s="284" t="s">
        <v>384</v>
      </c>
      <c r="K266" s="284" t="s">
        <v>1130</v>
      </c>
      <c r="L266" s="284" t="s">
        <v>1130</v>
      </c>
      <c r="M266" s="284" t="s">
        <v>81</v>
      </c>
      <c r="N266" s="103" t="s">
        <v>87</v>
      </c>
      <c r="O266" s="284"/>
      <c r="Q266" s="135"/>
      <c r="T266" s="135"/>
      <c r="U266" s="171" t="str">
        <f t="shared" si="53"/>
        <v>HBL-BAH-1916</v>
      </c>
      <c r="V266" s="133" t="s">
        <v>90</v>
      </c>
      <c r="W266" s="106">
        <v>1916</v>
      </c>
      <c r="X266" s="171" t="str">
        <f t="shared" si="40"/>
        <v>HBL-BAH-1916-Mar17-1-1</v>
      </c>
      <c r="Y266" s="136" t="s">
        <v>1018</v>
      </c>
      <c r="Z266" s="134" t="str">
        <f t="shared" si="42"/>
        <v xml:space="preserve"> </v>
      </c>
      <c r="AA266" s="134" t="str">
        <f t="shared" si="43"/>
        <v xml:space="preserve"> </v>
      </c>
      <c r="AB266" s="134" t="str">
        <f t="shared" si="44"/>
        <v>Yes</v>
      </c>
      <c r="AC266" s="134" t="e">
        <f>VLOOKUP(F266,'Wired Branches'!B:E,4,FALSE)</f>
        <v>#N/A</v>
      </c>
      <c r="AD266" s="134" t="str">
        <f t="shared" si="45"/>
        <v xml:space="preserve"> </v>
      </c>
      <c r="AE266" s="150" t="e">
        <f>VLOOKUP(W266,'Wired Branches'!B:F,5,FALSE)</f>
        <v>#N/A</v>
      </c>
      <c r="AF266" s="112" t="str">
        <f>_xlfn.IFNA(VLOOKUP(F266,'Compiled report'!C:F,4,FALSE),"")</f>
        <v/>
      </c>
      <c r="AG266" s="134" t="str">
        <f t="shared" si="46"/>
        <v xml:space="preserve"> </v>
      </c>
      <c r="AH266" s="134" t="str">
        <f t="shared" si="47"/>
        <v xml:space="preserve"> </v>
      </c>
      <c r="AI266" s="134" t="str">
        <f t="shared" si="48"/>
        <v xml:space="preserve"> </v>
      </c>
      <c r="AJ266" s="234" t="str">
        <f>_xlfn.IFNA(VLOOKUP(F266,'Compiled report'!C:D,2,FALSE),"")</f>
        <v/>
      </c>
      <c r="AK266" s="134" t="str">
        <f t="shared" si="49"/>
        <v xml:space="preserve"> </v>
      </c>
      <c r="AL266" s="134" t="str">
        <f t="shared" si="50"/>
        <v/>
      </c>
      <c r="AM266" s="134" t="str">
        <f t="shared" si="51"/>
        <v xml:space="preserve"> </v>
      </c>
      <c r="AN266" s="134" t="str">
        <f t="shared" si="52"/>
        <v xml:space="preserve"> </v>
      </c>
      <c r="AO266" s="134" t="str">
        <f t="shared" si="41"/>
        <v xml:space="preserve"> </v>
      </c>
      <c r="AP266" s="137" t="s">
        <v>770</v>
      </c>
    </row>
    <row r="267" spans="1:42" s="134" customFormat="1" ht="26.1" customHeight="1" x14ac:dyDescent="0.2">
      <c r="A267" s="258">
        <v>269</v>
      </c>
      <c r="B267" s="284" t="s">
        <v>81</v>
      </c>
      <c r="C267" s="134" t="s">
        <v>419</v>
      </c>
      <c r="D267" s="171" t="s">
        <v>82</v>
      </c>
      <c r="E267" s="283" t="s">
        <v>1015</v>
      </c>
      <c r="F267" s="106">
        <v>1925</v>
      </c>
      <c r="G267" s="284" t="s">
        <v>81</v>
      </c>
      <c r="H267" s="284" t="s">
        <v>1132</v>
      </c>
      <c r="I267" s="284" t="s">
        <v>1133</v>
      </c>
      <c r="J267" s="284" t="s">
        <v>384</v>
      </c>
      <c r="K267" s="284" t="s">
        <v>1132</v>
      </c>
      <c r="L267" s="284" t="s">
        <v>1021</v>
      </c>
      <c r="M267" s="284" t="s">
        <v>1021</v>
      </c>
      <c r="N267" s="103" t="s">
        <v>87</v>
      </c>
      <c r="O267" s="284"/>
      <c r="Q267" s="135"/>
      <c r="T267" s="135"/>
      <c r="U267" s="171" t="str">
        <f t="shared" si="53"/>
        <v>HBL-BAH-1925</v>
      </c>
      <c r="V267" s="133" t="s">
        <v>90</v>
      </c>
      <c r="W267" s="106">
        <v>1925</v>
      </c>
      <c r="X267" s="171" t="str">
        <f t="shared" si="40"/>
        <v>HBL-BAH-1925-Mar17-1-1</v>
      </c>
      <c r="Y267" s="136" t="s">
        <v>1018</v>
      </c>
      <c r="Z267" s="134" t="str">
        <f t="shared" si="42"/>
        <v xml:space="preserve"> </v>
      </c>
      <c r="AA267" s="134" t="str">
        <f t="shared" si="43"/>
        <v xml:space="preserve"> </v>
      </c>
      <c r="AB267" s="134" t="str">
        <f t="shared" si="44"/>
        <v>Yes</v>
      </c>
      <c r="AC267" s="134" t="e">
        <f>VLOOKUP(F267,'Wired Branches'!B:E,4,FALSE)</f>
        <v>#N/A</v>
      </c>
      <c r="AD267" s="134" t="str">
        <f t="shared" si="45"/>
        <v xml:space="preserve"> </v>
      </c>
      <c r="AE267" s="150" t="e">
        <f>VLOOKUP(W267,'Wired Branches'!B:F,5,FALSE)</f>
        <v>#N/A</v>
      </c>
      <c r="AF267" s="112" t="str">
        <f>_xlfn.IFNA(VLOOKUP(F267,'Compiled report'!C:F,4,FALSE),"")</f>
        <v/>
      </c>
      <c r="AG267" s="134" t="str">
        <f t="shared" si="46"/>
        <v xml:space="preserve"> </v>
      </c>
      <c r="AH267" s="134" t="str">
        <f t="shared" si="47"/>
        <v xml:space="preserve"> </v>
      </c>
      <c r="AI267" s="134" t="str">
        <f t="shared" si="48"/>
        <v xml:space="preserve"> </v>
      </c>
      <c r="AJ267" s="234" t="str">
        <f>_xlfn.IFNA(VLOOKUP(F267,'Compiled report'!C:D,2,FALSE),"")</f>
        <v/>
      </c>
      <c r="AK267" s="134" t="str">
        <f t="shared" si="49"/>
        <v xml:space="preserve"> </v>
      </c>
      <c r="AL267" s="134" t="str">
        <f t="shared" si="50"/>
        <v/>
      </c>
      <c r="AM267" s="134" t="str">
        <f t="shared" si="51"/>
        <v xml:space="preserve"> </v>
      </c>
      <c r="AN267" s="134" t="str">
        <f t="shared" si="52"/>
        <v xml:space="preserve"> </v>
      </c>
      <c r="AO267" s="134" t="str">
        <f t="shared" si="41"/>
        <v xml:space="preserve"> </v>
      </c>
      <c r="AP267" s="137" t="s">
        <v>770</v>
      </c>
    </row>
    <row r="268" spans="1:42" s="134" customFormat="1" ht="26.1" customHeight="1" x14ac:dyDescent="0.2">
      <c r="A268" s="258">
        <v>270</v>
      </c>
      <c r="B268" s="284" t="s">
        <v>81</v>
      </c>
      <c r="C268" s="134" t="s">
        <v>419</v>
      </c>
      <c r="D268" s="171" t="s">
        <v>82</v>
      </c>
      <c r="E268" s="283" t="s">
        <v>1015</v>
      </c>
      <c r="F268" s="106">
        <v>1936</v>
      </c>
      <c r="G268" s="284" t="s">
        <v>81</v>
      </c>
      <c r="H268" s="284" t="s">
        <v>1134</v>
      </c>
      <c r="I268" s="284" t="s">
        <v>1135</v>
      </c>
      <c r="J268" s="284" t="s">
        <v>384</v>
      </c>
      <c r="K268" s="284" t="s">
        <v>81</v>
      </c>
      <c r="L268" s="284" t="s">
        <v>81</v>
      </c>
      <c r="M268" s="284" t="s">
        <v>81</v>
      </c>
      <c r="N268" s="103" t="s">
        <v>87</v>
      </c>
      <c r="O268" s="284"/>
      <c r="Q268" s="135"/>
      <c r="T268" s="135"/>
      <c r="U268" s="171" t="str">
        <f t="shared" si="53"/>
        <v>HBL-BAH-1936</v>
      </c>
      <c r="V268" s="133" t="s">
        <v>90</v>
      </c>
      <c r="W268" s="106">
        <v>1936</v>
      </c>
      <c r="X268" s="171" t="str">
        <f t="shared" si="40"/>
        <v>HBL-BAH-1936-Mar17-1-1</v>
      </c>
      <c r="Y268" s="136" t="s">
        <v>1018</v>
      </c>
      <c r="Z268" s="134" t="str">
        <f t="shared" si="42"/>
        <v xml:space="preserve"> </v>
      </c>
      <c r="AA268" s="134" t="str">
        <f t="shared" si="43"/>
        <v xml:space="preserve"> </v>
      </c>
      <c r="AB268" s="134" t="str">
        <f t="shared" si="44"/>
        <v>Yes</v>
      </c>
      <c r="AC268" s="134" t="e">
        <f>VLOOKUP(F268,'Wired Branches'!B:E,4,FALSE)</f>
        <v>#N/A</v>
      </c>
      <c r="AD268" s="134" t="str">
        <f t="shared" si="45"/>
        <v xml:space="preserve"> </v>
      </c>
      <c r="AE268" s="150" t="e">
        <f>VLOOKUP(W268,'Wired Branches'!B:F,5,FALSE)</f>
        <v>#N/A</v>
      </c>
      <c r="AF268" s="112" t="str">
        <f>_xlfn.IFNA(VLOOKUP(F268,'Compiled report'!C:F,4,FALSE),"")</f>
        <v/>
      </c>
      <c r="AG268" s="134" t="str">
        <f t="shared" si="46"/>
        <v xml:space="preserve"> </v>
      </c>
      <c r="AH268" s="134" t="str">
        <f t="shared" si="47"/>
        <v xml:space="preserve"> </v>
      </c>
      <c r="AI268" s="134" t="str">
        <f t="shared" si="48"/>
        <v xml:space="preserve"> </v>
      </c>
      <c r="AJ268" s="234" t="str">
        <f>_xlfn.IFNA(VLOOKUP(F268,'Compiled report'!C:D,2,FALSE),"")</f>
        <v/>
      </c>
      <c r="AK268" s="134" t="str">
        <f t="shared" si="49"/>
        <v xml:space="preserve"> </v>
      </c>
      <c r="AL268" s="134" t="str">
        <f t="shared" si="50"/>
        <v/>
      </c>
      <c r="AM268" s="134" t="str">
        <f t="shared" si="51"/>
        <v xml:space="preserve"> </v>
      </c>
      <c r="AN268" s="134" t="str">
        <f t="shared" si="52"/>
        <v xml:space="preserve"> </v>
      </c>
      <c r="AO268" s="134" t="str">
        <f t="shared" si="41"/>
        <v xml:space="preserve"> </v>
      </c>
      <c r="AP268" s="137" t="s">
        <v>770</v>
      </c>
    </row>
    <row r="269" spans="1:42" s="134" customFormat="1" ht="26.1" customHeight="1" x14ac:dyDescent="0.2">
      <c r="A269" s="258">
        <v>271</v>
      </c>
      <c r="B269" s="284" t="s">
        <v>81</v>
      </c>
      <c r="C269" s="134" t="s">
        <v>419</v>
      </c>
      <c r="D269" s="171" t="s">
        <v>82</v>
      </c>
      <c r="E269" s="283" t="s">
        <v>1015</v>
      </c>
      <c r="F269" s="106">
        <v>1955</v>
      </c>
      <c r="G269" s="284" t="s">
        <v>81</v>
      </c>
      <c r="H269" s="284" t="s">
        <v>1136</v>
      </c>
      <c r="I269" s="284" t="s">
        <v>1137</v>
      </c>
      <c r="J269" s="284" t="s">
        <v>384</v>
      </c>
      <c r="K269" s="284" t="s">
        <v>1136</v>
      </c>
      <c r="L269" s="284" t="s">
        <v>1025</v>
      </c>
      <c r="M269" s="284" t="s">
        <v>1021</v>
      </c>
      <c r="N269" s="103" t="s">
        <v>87</v>
      </c>
      <c r="O269" s="284"/>
      <c r="Q269" s="135"/>
      <c r="T269" s="135"/>
      <c r="U269" s="171" t="str">
        <f t="shared" si="53"/>
        <v>HBL-BAH-1955</v>
      </c>
      <c r="V269" s="133" t="s">
        <v>90</v>
      </c>
      <c r="W269" s="106">
        <v>1955</v>
      </c>
      <c r="X269" s="171" t="str">
        <f t="shared" si="40"/>
        <v>HBL-BAH-1955-Mar17-1-1</v>
      </c>
      <c r="Y269" s="136" t="s">
        <v>1018</v>
      </c>
      <c r="Z269" s="134" t="str">
        <f t="shared" si="42"/>
        <v xml:space="preserve"> </v>
      </c>
      <c r="AA269" s="134" t="str">
        <f t="shared" si="43"/>
        <v xml:space="preserve"> </v>
      </c>
      <c r="AB269" s="134" t="str">
        <f t="shared" si="44"/>
        <v>Yes</v>
      </c>
      <c r="AC269" s="134" t="e">
        <f>VLOOKUP(F269,'Wired Branches'!B:E,4,FALSE)</f>
        <v>#N/A</v>
      </c>
      <c r="AD269" s="134" t="str">
        <f t="shared" si="45"/>
        <v xml:space="preserve"> </v>
      </c>
      <c r="AE269" s="150" t="e">
        <f>VLOOKUP(W269,'Wired Branches'!B:F,5,FALSE)</f>
        <v>#N/A</v>
      </c>
      <c r="AF269" s="112" t="str">
        <f>_xlfn.IFNA(VLOOKUP(F269,'Compiled report'!C:F,4,FALSE),"")</f>
        <v/>
      </c>
      <c r="AG269" s="134" t="str">
        <f t="shared" si="46"/>
        <v xml:space="preserve"> </v>
      </c>
      <c r="AH269" s="134" t="str">
        <f t="shared" si="47"/>
        <v xml:space="preserve"> </v>
      </c>
      <c r="AI269" s="134" t="str">
        <f t="shared" si="48"/>
        <v xml:space="preserve"> </v>
      </c>
      <c r="AJ269" s="234" t="str">
        <f>_xlfn.IFNA(VLOOKUP(F269,'Compiled report'!C:D,2,FALSE),"")</f>
        <v/>
      </c>
      <c r="AK269" s="134" t="str">
        <f t="shared" si="49"/>
        <v xml:space="preserve"> </v>
      </c>
      <c r="AL269" s="134" t="str">
        <f t="shared" si="50"/>
        <v/>
      </c>
      <c r="AM269" s="134" t="str">
        <f t="shared" si="51"/>
        <v xml:space="preserve"> </v>
      </c>
      <c r="AN269" s="134" t="str">
        <f t="shared" si="52"/>
        <v xml:space="preserve"> </v>
      </c>
      <c r="AO269" s="134" t="str">
        <f t="shared" si="41"/>
        <v xml:space="preserve"> </v>
      </c>
      <c r="AP269" s="137" t="s">
        <v>770</v>
      </c>
    </row>
    <row r="270" spans="1:42" s="134" customFormat="1" ht="26.1" customHeight="1" x14ac:dyDescent="0.2">
      <c r="A270" s="258">
        <v>272</v>
      </c>
      <c r="B270" s="284" t="s">
        <v>81</v>
      </c>
      <c r="C270" s="134" t="s">
        <v>419</v>
      </c>
      <c r="D270" s="171" t="s">
        <v>82</v>
      </c>
      <c r="E270" s="283" t="s">
        <v>1015</v>
      </c>
      <c r="F270" s="106">
        <v>2262</v>
      </c>
      <c r="G270" s="284" t="s">
        <v>81</v>
      </c>
      <c r="H270" s="284" t="s">
        <v>1138</v>
      </c>
      <c r="I270" s="284" t="s">
        <v>1139</v>
      </c>
      <c r="J270" s="284" t="s">
        <v>384</v>
      </c>
      <c r="K270" s="284" t="s">
        <v>81</v>
      </c>
      <c r="L270" s="284" t="s">
        <v>81</v>
      </c>
      <c r="M270" s="284" t="s">
        <v>81</v>
      </c>
      <c r="N270" s="103" t="s">
        <v>87</v>
      </c>
      <c r="O270" s="284"/>
      <c r="Q270" s="135"/>
      <c r="T270" s="135"/>
      <c r="U270" s="171" t="str">
        <f t="shared" si="53"/>
        <v>HBL-BAH-2262</v>
      </c>
      <c r="V270" s="133" t="s">
        <v>90</v>
      </c>
      <c r="W270" s="106">
        <v>2262</v>
      </c>
      <c r="X270" s="171" t="str">
        <f t="shared" si="40"/>
        <v>HBL-BAH-2262-Mar17-1-1</v>
      </c>
      <c r="Y270" s="136" t="s">
        <v>1018</v>
      </c>
      <c r="Z270" s="134" t="str">
        <f t="shared" si="42"/>
        <v xml:space="preserve"> </v>
      </c>
      <c r="AA270" s="134" t="str">
        <f t="shared" si="43"/>
        <v xml:space="preserve"> </v>
      </c>
      <c r="AB270" s="134" t="str">
        <f t="shared" si="44"/>
        <v>Yes</v>
      </c>
      <c r="AC270" s="134" t="e">
        <f>VLOOKUP(F270,'Wired Branches'!B:E,4,FALSE)</f>
        <v>#N/A</v>
      </c>
      <c r="AD270" s="134" t="str">
        <f t="shared" si="45"/>
        <v xml:space="preserve"> </v>
      </c>
      <c r="AE270" s="150" t="e">
        <f>VLOOKUP(W270,'Wired Branches'!B:F,5,FALSE)</f>
        <v>#N/A</v>
      </c>
      <c r="AF270" s="112" t="str">
        <f>_xlfn.IFNA(VLOOKUP(F270,'Compiled report'!C:F,4,FALSE),"")</f>
        <v/>
      </c>
      <c r="AG270" s="134" t="str">
        <f t="shared" si="46"/>
        <v xml:space="preserve"> </v>
      </c>
      <c r="AH270" s="134" t="str">
        <f t="shared" si="47"/>
        <v xml:space="preserve"> </v>
      </c>
      <c r="AI270" s="134" t="str">
        <f t="shared" si="48"/>
        <v xml:space="preserve"> </v>
      </c>
      <c r="AJ270" s="234" t="str">
        <f>_xlfn.IFNA(VLOOKUP(F270,'Compiled report'!C:D,2,FALSE),"")</f>
        <v/>
      </c>
      <c r="AK270" s="134" t="str">
        <f t="shared" si="49"/>
        <v xml:space="preserve"> </v>
      </c>
      <c r="AL270" s="134" t="str">
        <f t="shared" si="50"/>
        <v/>
      </c>
      <c r="AM270" s="134" t="str">
        <f t="shared" si="51"/>
        <v xml:space="preserve"> </v>
      </c>
      <c r="AN270" s="134" t="str">
        <f t="shared" si="52"/>
        <v xml:space="preserve"> </v>
      </c>
      <c r="AO270" s="134" t="str">
        <f t="shared" si="41"/>
        <v xml:space="preserve"> </v>
      </c>
      <c r="AP270" s="137" t="s">
        <v>770</v>
      </c>
    </row>
    <row r="271" spans="1:42" s="134" customFormat="1" ht="26.1" customHeight="1" x14ac:dyDescent="0.2">
      <c r="A271" s="258">
        <v>273</v>
      </c>
      <c r="B271" s="284" t="s">
        <v>81</v>
      </c>
      <c r="C271" s="134" t="s">
        <v>419</v>
      </c>
      <c r="D271" s="171" t="s">
        <v>82</v>
      </c>
      <c r="E271" s="283" t="s">
        <v>1015</v>
      </c>
      <c r="F271" s="106">
        <v>2326</v>
      </c>
      <c r="G271" s="284" t="s">
        <v>81</v>
      </c>
      <c r="H271" s="284" t="s">
        <v>1140</v>
      </c>
      <c r="I271" s="284" t="s">
        <v>1141</v>
      </c>
      <c r="J271" s="284" t="s">
        <v>384</v>
      </c>
      <c r="K271" s="284" t="s">
        <v>1142</v>
      </c>
      <c r="L271" s="284" t="s">
        <v>1028</v>
      </c>
      <c r="M271" s="284" t="s">
        <v>1028</v>
      </c>
      <c r="N271" s="103" t="s">
        <v>87</v>
      </c>
      <c r="O271" s="284"/>
      <c r="Q271" s="135"/>
      <c r="T271" s="135"/>
      <c r="U271" s="171" t="str">
        <f t="shared" si="53"/>
        <v>HBL-BAH-2326</v>
      </c>
      <c r="V271" s="133" t="s">
        <v>90</v>
      </c>
      <c r="W271" s="106">
        <v>2326</v>
      </c>
      <c r="X271" s="171" t="str">
        <f t="shared" si="40"/>
        <v>HBL-BAH-2326-Mar17-1-1</v>
      </c>
      <c r="Y271" s="136" t="s">
        <v>1018</v>
      </c>
      <c r="Z271" s="134" t="str">
        <f t="shared" si="42"/>
        <v xml:space="preserve"> </v>
      </c>
      <c r="AA271" s="134" t="str">
        <f t="shared" si="43"/>
        <v xml:space="preserve"> </v>
      </c>
      <c r="AB271" s="134" t="str">
        <f t="shared" si="44"/>
        <v>Yes</v>
      </c>
      <c r="AC271" s="134" t="str">
        <f>VLOOKUP(F271,'Wired Branches'!B:E,4,FALSE)</f>
        <v>10.23.137.10</v>
      </c>
      <c r="AD271" s="134" t="str">
        <f t="shared" si="45"/>
        <v xml:space="preserve"> </v>
      </c>
      <c r="AE271" s="150" t="str">
        <f>VLOOKUP(W271,'Wired Branches'!B:F,5,FALSE)</f>
        <v>10.23.137.1</v>
      </c>
      <c r="AF271" s="112" t="str">
        <f>_xlfn.IFNA(VLOOKUP(F271,'Compiled report'!C:F,4,FALSE),"")</f>
        <v/>
      </c>
      <c r="AG271" s="134" t="str">
        <f t="shared" si="46"/>
        <v xml:space="preserve"> </v>
      </c>
      <c r="AH271" s="134" t="str">
        <f t="shared" si="47"/>
        <v xml:space="preserve"> </v>
      </c>
      <c r="AI271" s="134" t="str">
        <f t="shared" si="48"/>
        <v xml:space="preserve"> </v>
      </c>
      <c r="AJ271" s="234" t="str">
        <f>_xlfn.IFNA(VLOOKUP(F271,'Compiled report'!C:D,2,FALSE),"")</f>
        <v/>
      </c>
      <c r="AK271" s="134" t="str">
        <f t="shared" si="49"/>
        <v xml:space="preserve"> </v>
      </c>
      <c r="AL271" s="134" t="str">
        <f t="shared" si="50"/>
        <v/>
      </c>
      <c r="AM271" s="134" t="str">
        <f t="shared" si="51"/>
        <v xml:space="preserve"> </v>
      </c>
      <c r="AN271" s="134" t="str">
        <f t="shared" si="52"/>
        <v xml:space="preserve"> </v>
      </c>
      <c r="AO271" s="134" t="str">
        <f t="shared" si="41"/>
        <v xml:space="preserve"> </v>
      </c>
      <c r="AP271" s="137" t="s">
        <v>770</v>
      </c>
    </row>
    <row r="272" spans="1:42" s="134" customFormat="1" ht="26.1" customHeight="1" x14ac:dyDescent="0.2">
      <c r="A272" s="258">
        <v>274</v>
      </c>
      <c r="B272" s="284" t="s">
        <v>81</v>
      </c>
      <c r="C272" s="134" t="s">
        <v>419</v>
      </c>
      <c r="D272" s="171" t="s">
        <v>82</v>
      </c>
      <c r="E272" s="283" t="s">
        <v>1015</v>
      </c>
      <c r="F272" s="106">
        <v>2334</v>
      </c>
      <c r="G272" s="284" t="s">
        <v>81</v>
      </c>
      <c r="H272" s="284" t="s">
        <v>1143</v>
      </c>
      <c r="I272" s="284" t="s">
        <v>1143</v>
      </c>
      <c r="J272" s="284" t="s">
        <v>384</v>
      </c>
      <c r="K272" s="284" t="s">
        <v>1021</v>
      </c>
      <c r="L272" s="284" t="s">
        <v>1021</v>
      </c>
      <c r="M272" s="284" t="s">
        <v>1021</v>
      </c>
      <c r="N272" s="103" t="s">
        <v>87</v>
      </c>
      <c r="O272" s="284"/>
      <c r="Q272" s="135"/>
      <c r="T272" s="135"/>
      <c r="U272" s="171" t="str">
        <f t="shared" si="53"/>
        <v>HBL-BAH-2334</v>
      </c>
      <c r="V272" s="133" t="s">
        <v>90</v>
      </c>
      <c r="W272" s="106">
        <v>2334</v>
      </c>
      <c r="X272" s="171" t="str">
        <f t="shared" ref="X272:X335" si="54">CONCATENATE(U272,"-",Y272,"-",V272)</f>
        <v>HBL-BAH-2334-Mar17-1-1</v>
      </c>
      <c r="Y272" s="136" t="s">
        <v>1018</v>
      </c>
      <c r="Z272" s="134" t="str">
        <f t="shared" si="42"/>
        <v xml:space="preserve"> </v>
      </c>
      <c r="AA272" s="134" t="str">
        <f t="shared" si="43"/>
        <v xml:space="preserve"> </v>
      </c>
      <c r="AB272" s="134" t="str">
        <f t="shared" si="44"/>
        <v>Yes</v>
      </c>
      <c r="AC272" s="134" t="e">
        <f>VLOOKUP(F272,'Wired Branches'!B:E,4,FALSE)</f>
        <v>#N/A</v>
      </c>
      <c r="AD272" s="134" t="str">
        <f t="shared" si="45"/>
        <v xml:space="preserve"> </v>
      </c>
      <c r="AE272" s="150" t="e">
        <f>VLOOKUP(W272,'Wired Branches'!B:F,5,FALSE)</f>
        <v>#N/A</v>
      </c>
      <c r="AF272" s="112" t="str">
        <f>_xlfn.IFNA(VLOOKUP(F272,'Compiled report'!C:F,4,FALSE),"")</f>
        <v/>
      </c>
      <c r="AG272" s="134" t="str">
        <f t="shared" si="46"/>
        <v xml:space="preserve"> </v>
      </c>
      <c r="AH272" s="134" t="str">
        <f t="shared" si="47"/>
        <v xml:space="preserve"> </v>
      </c>
      <c r="AI272" s="134" t="str">
        <f t="shared" si="48"/>
        <v xml:space="preserve"> </v>
      </c>
      <c r="AJ272" s="234" t="str">
        <f>_xlfn.IFNA(VLOOKUP(F272,'Compiled report'!C:D,2,FALSE),"")</f>
        <v/>
      </c>
      <c r="AK272" s="134" t="str">
        <f t="shared" si="49"/>
        <v xml:space="preserve"> </v>
      </c>
      <c r="AL272" s="134" t="str">
        <f t="shared" si="50"/>
        <v/>
      </c>
      <c r="AM272" s="134" t="str">
        <f t="shared" si="51"/>
        <v xml:space="preserve"> </v>
      </c>
      <c r="AN272" s="134" t="str">
        <f t="shared" si="52"/>
        <v xml:space="preserve"> </v>
      </c>
      <c r="AO272" s="134" t="str">
        <f t="shared" si="41"/>
        <v xml:space="preserve"> </v>
      </c>
      <c r="AP272" s="137" t="s">
        <v>770</v>
      </c>
    </row>
    <row r="273" spans="1:42" s="134" customFormat="1" ht="26.1" customHeight="1" x14ac:dyDescent="0.2">
      <c r="A273" s="258">
        <v>275</v>
      </c>
      <c r="B273" s="284" t="s">
        <v>81</v>
      </c>
      <c r="C273" s="134" t="s">
        <v>419</v>
      </c>
      <c r="D273" s="171" t="s">
        <v>82</v>
      </c>
      <c r="E273" s="283" t="s">
        <v>1015</v>
      </c>
      <c r="F273" s="106">
        <v>5015</v>
      </c>
      <c r="G273" s="284" t="s">
        <v>81</v>
      </c>
      <c r="H273" s="284" t="s">
        <v>1144</v>
      </c>
      <c r="I273" s="284" t="s">
        <v>1145</v>
      </c>
      <c r="J273" s="284" t="s">
        <v>384</v>
      </c>
      <c r="K273" s="284" t="s">
        <v>81</v>
      </c>
      <c r="L273" s="284" t="s">
        <v>81</v>
      </c>
      <c r="M273" s="284" t="s">
        <v>81</v>
      </c>
      <c r="N273" s="103" t="s">
        <v>87</v>
      </c>
      <c r="O273" s="284"/>
      <c r="Q273" s="135"/>
      <c r="T273" s="135"/>
      <c r="U273" s="171" t="str">
        <f t="shared" si="53"/>
        <v>HBL-BAH-5015</v>
      </c>
      <c r="V273" s="133" t="s">
        <v>90</v>
      </c>
      <c r="W273" s="106">
        <v>5015</v>
      </c>
      <c r="X273" s="171" t="str">
        <f t="shared" si="54"/>
        <v>HBL-BAH-5015-Mar17-1-1</v>
      </c>
      <c r="Y273" s="136" t="s">
        <v>1018</v>
      </c>
      <c r="Z273" s="134" t="str">
        <f t="shared" si="42"/>
        <v xml:space="preserve"> </v>
      </c>
      <c r="AA273" s="134" t="str">
        <f t="shared" si="43"/>
        <v xml:space="preserve"> </v>
      </c>
      <c r="AB273" s="134" t="str">
        <f t="shared" si="44"/>
        <v>Yes</v>
      </c>
      <c r="AC273" s="134" t="e">
        <f>VLOOKUP(F273,'Wired Branches'!B:E,4,FALSE)</f>
        <v>#N/A</v>
      </c>
      <c r="AD273" s="134" t="str">
        <f t="shared" si="45"/>
        <v xml:space="preserve"> </v>
      </c>
      <c r="AE273" s="150" t="e">
        <f>VLOOKUP(W273,'Wired Branches'!B:F,5,FALSE)</f>
        <v>#N/A</v>
      </c>
      <c r="AF273" s="112" t="str">
        <f>_xlfn.IFNA(VLOOKUP(F273,'Compiled report'!C:F,4,FALSE),"")</f>
        <v/>
      </c>
      <c r="AG273" s="134" t="str">
        <f t="shared" si="46"/>
        <v xml:space="preserve"> </v>
      </c>
      <c r="AH273" s="134" t="str">
        <f t="shared" si="47"/>
        <v xml:space="preserve"> </v>
      </c>
      <c r="AI273" s="134" t="str">
        <f t="shared" si="48"/>
        <v xml:space="preserve"> </v>
      </c>
      <c r="AJ273" s="234" t="str">
        <f>_xlfn.IFNA(VLOOKUP(F273,'Compiled report'!C:D,2,FALSE),"")</f>
        <v/>
      </c>
      <c r="AK273" s="134" t="str">
        <f t="shared" si="49"/>
        <v xml:space="preserve"> </v>
      </c>
      <c r="AL273" s="134" t="str">
        <f t="shared" si="50"/>
        <v/>
      </c>
      <c r="AM273" s="134" t="str">
        <f t="shared" si="51"/>
        <v xml:space="preserve"> </v>
      </c>
      <c r="AN273" s="134" t="str">
        <f t="shared" si="52"/>
        <v xml:space="preserve"> </v>
      </c>
      <c r="AO273" s="134" t="str">
        <f t="shared" si="41"/>
        <v xml:space="preserve"> </v>
      </c>
      <c r="AP273" s="137" t="s">
        <v>770</v>
      </c>
    </row>
    <row r="274" spans="1:42" s="134" customFormat="1" ht="26.1" customHeight="1" x14ac:dyDescent="0.2">
      <c r="A274" s="258">
        <v>276</v>
      </c>
      <c r="B274" s="284" t="s">
        <v>81</v>
      </c>
      <c r="C274" s="134" t="s">
        <v>419</v>
      </c>
      <c r="D274" s="171" t="s">
        <v>82</v>
      </c>
      <c r="E274" s="283" t="s">
        <v>1015</v>
      </c>
      <c r="F274" s="106">
        <v>2357</v>
      </c>
      <c r="G274" s="284" t="s">
        <v>81</v>
      </c>
      <c r="H274" s="284" t="s">
        <v>1146</v>
      </c>
      <c r="I274" s="284" t="s">
        <v>1147</v>
      </c>
      <c r="J274" s="284" t="s">
        <v>384</v>
      </c>
      <c r="K274" s="284" t="s">
        <v>1049</v>
      </c>
      <c r="L274" s="284" t="s">
        <v>1049</v>
      </c>
      <c r="M274" s="284" t="s">
        <v>1021</v>
      </c>
      <c r="N274" s="103" t="s">
        <v>87</v>
      </c>
      <c r="O274" s="284"/>
      <c r="Q274" s="135"/>
      <c r="T274" s="135"/>
      <c r="U274" s="171" t="str">
        <f t="shared" si="53"/>
        <v>HBL-BAH-2357</v>
      </c>
      <c r="V274" s="133" t="s">
        <v>90</v>
      </c>
      <c r="W274" s="106">
        <v>2357</v>
      </c>
      <c r="X274" s="171" t="str">
        <f t="shared" si="54"/>
        <v>HBL-BAH-2357-Mar17-1-1</v>
      </c>
      <c r="Y274" s="136" t="s">
        <v>1018</v>
      </c>
      <c r="Z274" s="134" t="str">
        <f t="shared" si="42"/>
        <v xml:space="preserve"> </v>
      </c>
      <c r="AA274" s="134" t="str">
        <f t="shared" si="43"/>
        <v xml:space="preserve"> </v>
      </c>
      <c r="AB274" s="134" t="str">
        <f t="shared" si="44"/>
        <v>Yes</v>
      </c>
      <c r="AC274" s="134" t="e">
        <f>VLOOKUP(F274,'Wired Branches'!B:E,4,FALSE)</f>
        <v>#N/A</v>
      </c>
      <c r="AD274" s="134" t="str">
        <f t="shared" si="45"/>
        <v xml:space="preserve"> </v>
      </c>
      <c r="AE274" s="150" t="e">
        <f>VLOOKUP(W274,'Wired Branches'!B:F,5,FALSE)</f>
        <v>#N/A</v>
      </c>
      <c r="AF274" s="112" t="str">
        <f>_xlfn.IFNA(VLOOKUP(F274,'Compiled report'!C:F,4,FALSE),"")</f>
        <v/>
      </c>
      <c r="AG274" s="134" t="str">
        <f t="shared" si="46"/>
        <v xml:space="preserve"> </v>
      </c>
      <c r="AH274" s="134" t="str">
        <f t="shared" si="47"/>
        <v xml:space="preserve"> </v>
      </c>
      <c r="AI274" s="134" t="str">
        <f t="shared" si="48"/>
        <v xml:space="preserve"> </v>
      </c>
      <c r="AJ274" s="234" t="str">
        <f>_xlfn.IFNA(VLOOKUP(F274,'Compiled report'!C:D,2,FALSE),"")</f>
        <v/>
      </c>
      <c r="AK274" s="134" t="str">
        <f t="shared" si="49"/>
        <v xml:space="preserve"> </v>
      </c>
      <c r="AL274" s="134" t="str">
        <f t="shared" si="50"/>
        <v/>
      </c>
      <c r="AM274" s="134" t="str">
        <f t="shared" si="51"/>
        <v xml:space="preserve"> </v>
      </c>
      <c r="AN274" s="134" t="str">
        <f t="shared" si="52"/>
        <v xml:space="preserve"> </v>
      </c>
      <c r="AO274" s="134" t="str">
        <f t="shared" si="41"/>
        <v xml:space="preserve"> </v>
      </c>
      <c r="AP274" s="137" t="s">
        <v>770</v>
      </c>
    </row>
    <row r="275" spans="1:42" s="134" customFormat="1" ht="26.1" customHeight="1" x14ac:dyDescent="0.2">
      <c r="A275" s="258">
        <v>277</v>
      </c>
      <c r="B275" s="284" t="s">
        <v>81</v>
      </c>
      <c r="C275" s="134" t="s">
        <v>419</v>
      </c>
      <c r="D275" s="171" t="s">
        <v>82</v>
      </c>
      <c r="E275" s="283" t="s">
        <v>1015</v>
      </c>
      <c r="F275" s="106">
        <v>2374</v>
      </c>
      <c r="G275" s="284" t="s">
        <v>81</v>
      </c>
      <c r="H275" s="284" t="s">
        <v>1148</v>
      </c>
      <c r="I275" s="284" t="s">
        <v>1149</v>
      </c>
      <c r="J275" s="284" t="s">
        <v>384</v>
      </c>
      <c r="K275" s="284" t="s">
        <v>1148</v>
      </c>
      <c r="L275" s="284" t="s">
        <v>1148</v>
      </c>
      <c r="M275" s="284" t="s">
        <v>1028</v>
      </c>
      <c r="N275" s="103" t="s">
        <v>87</v>
      </c>
      <c r="O275" s="284"/>
      <c r="Q275" s="135"/>
      <c r="T275" s="135"/>
      <c r="U275" s="171" t="str">
        <f t="shared" si="53"/>
        <v>HBL-BAH-2374</v>
      </c>
      <c r="V275" s="133" t="s">
        <v>90</v>
      </c>
      <c r="W275" s="106">
        <v>2374</v>
      </c>
      <c r="X275" s="171" t="str">
        <f t="shared" si="54"/>
        <v>HBL-BAH-2374-Mar17-1-1</v>
      </c>
      <c r="Y275" s="136" t="s">
        <v>1018</v>
      </c>
      <c r="Z275" s="134" t="str">
        <f t="shared" si="42"/>
        <v xml:space="preserve"> </v>
      </c>
      <c r="AA275" s="134" t="str">
        <f t="shared" si="43"/>
        <v xml:space="preserve"> </v>
      </c>
      <c r="AB275" s="134" t="str">
        <f t="shared" si="44"/>
        <v>Yes</v>
      </c>
      <c r="AC275" s="134" t="e">
        <f>VLOOKUP(F275,'Wired Branches'!B:E,4,FALSE)</f>
        <v>#N/A</v>
      </c>
      <c r="AD275" s="134" t="str">
        <f t="shared" si="45"/>
        <v xml:space="preserve"> </v>
      </c>
      <c r="AE275" s="150" t="e">
        <f>VLOOKUP(W275,'Wired Branches'!B:F,5,FALSE)</f>
        <v>#N/A</v>
      </c>
      <c r="AF275" s="112" t="str">
        <f>_xlfn.IFNA(VLOOKUP(F275,'Compiled report'!C:F,4,FALSE),"")</f>
        <v/>
      </c>
      <c r="AG275" s="134" t="str">
        <f t="shared" si="46"/>
        <v xml:space="preserve"> </v>
      </c>
      <c r="AH275" s="134" t="str">
        <f t="shared" si="47"/>
        <v xml:space="preserve"> </v>
      </c>
      <c r="AI275" s="134" t="str">
        <f t="shared" si="48"/>
        <v xml:space="preserve"> </v>
      </c>
      <c r="AJ275" s="234" t="str">
        <f>_xlfn.IFNA(VLOOKUP(F275,'Compiled report'!C:D,2,FALSE),"")</f>
        <v/>
      </c>
      <c r="AK275" s="134" t="str">
        <f t="shared" si="49"/>
        <v xml:space="preserve"> </v>
      </c>
      <c r="AL275" s="134" t="str">
        <f t="shared" si="50"/>
        <v/>
      </c>
      <c r="AM275" s="134" t="str">
        <f t="shared" si="51"/>
        <v xml:space="preserve"> </v>
      </c>
      <c r="AN275" s="134" t="str">
        <f t="shared" si="52"/>
        <v xml:space="preserve"> </v>
      </c>
      <c r="AO275" s="134" t="str">
        <f t="shared" si="41"/>
        <v xml:space="preserve"> </v>
      </c>
      <c r="AP275" s="137" t="s">
        <v>770</v>
      </c>
    </row>
    <row r="276" spans="1:42" s="134" customFormat="1" ht="26.1" customHeight="1" x14ac:dyDescent="0.2">
      <c r="A276" s="258">
        <v>278</v>
      </c>
      <c r="B276" s="284" t="s">
        <v>81</v>
      </c>
      <c r="C276" s="134" t="s">
        <v>419</v>
      </c>
      <c r="D276" s="171" t="s">
        <v>82</v>
      </c>
      <c r="E276" s="283" t="s">
        <v>1015</v>
      </c>
      <c r="F276" s="106">
        <v>2375</v>
      </c>
      <c r="G276" s="284" t="s">
        <v>81</v>
      </c>
      <c r="H276" s="284" t="s">
        <v>1150</v>
      </c>
      <c r="I276" s="284" t="s">
        <v>1151</v>
      </c>
      <c r="J276" s="284" t="s">
        <v>384</v>
      </c>
      <c r="K276" s="284" t="s">
        <v>1150</v>
      </c>
      <c r="L276" s="284" t="s">
        <v>1150</v>
      </c>
      <c r="M276" s="284" t="s">
        <v>1028</v>
      </c>
      <c r="N276" s="103" t="s">
        <v>87</v>
      </c>
      <c r="O276" s="284"/>
      <c r="Q276" s="135"/>
      <c r="T276" s="135"/>
      <c r="U276" s="171" t="str">
        <f t="shared" si="53"/>
        <v>HBL-BAH-2375</v>
      </c>
      <c r="V276" s="133" t="s">
        <v>90</v>
      </c>
      <c r="W276" s="106">
        <v>2375</v>
      </c>
      <c r="X276" s="171" t="str">
        <f t="shared" si="54"/>
        <v>HBL-BAH-2375-Mar17-1-1</v>
      </c>
      <c r="Y276" s="136" t="s">
        <v>1018</v>
      </c>
      <c r="Z276" s="134" t="str">
        <f t="shared" si="42"/>
        <v xml:space="preserve"> </v>
      </c>
      <c r="AA276" s="134" t="str">
        <f t="shared" si="43"/>
        <v xml:space="preserve"> </v>
      </c>
      <c r="AB276" s="134" t="str">
        <f t="shared" si="44"/>
        <v>Yes</v>
      </c>
      <c r="AC276" s="134" t="e">
        <f>VLOOKUP(F276,'Wired Branches'!B:E,4,FALSE)</f>
        <v>#N/A</v>
      </c>
      <c r="AD276" s="134" t="str">
        <f t="shared" si="45"/>
        <v xml:space="preserve"> </v>
      </c>
      <c r="AE276" s="150" t="e">
        <f>VLOOKUP(W276,'Wired Branches'!B:F,5,FALSE)</f>
        <v>#N/A</v>
      </c>
      <c r="AF276" s="112" t="str">
        <f>_xlfn.IFNA(VLOOKUP(F276,'Compiled report'!C:F,4,FALSE),"")</f>
        <v/>
      </c>
      <c r="AG276" s="134" t="str">
        <f t="shared" si="46"/>
        <v xml:space="preserve"> </v>
      </c>
      <c r="AH276" s="134" t="str">
        <f t="shared" si="47"/>
        <v xml:space="preserve"> </v>
      </c>
      <c r="AI276" s="134" t="str">
        <f t="shared" si="48"/>
        <v xml:space="preserve"> </v>
      </c>
      <c r="AJ276" s="234" t="str">
        <f>_xlfn.IFNA(VLOOKUP(F276,'Compiled report'!C:D,2,FALSE),"")</f>
        <v/>
      </c>
      <c r="AK276" s="134" t="str">
        <f t="shared" si="49"/>
        <v xml:space="preserve"> </v>
      </c>
      <c r="AL276" s="134" t="str">
        <f t="shared" si="50"/>
        <v/>
      </c>
      <c r="AM276" s="134" t="str">
        <f t="shared" si="51"/>
        <v xml:space="preserve"> </v>
      </c>
      <c r="AN276" s="134" t="str">
        <f t="shared" si="52"/>
        <v xml:space="preserve"> </v>
      </c>
      <c r="AO276" s="134" t="str">
        <f t="shared" si="41"/>
        <v xml:space="preserve"> </v>
      </c>
      <c r="AP276" s="137" t="s">
        <v>770</v>
      </c>
    </row>
    <row r="277" spans="1:42" s="134" customFormat="1" ht="26.1" customHeight="1" x14ac:dyDescent="0.2">
      <c r="A277" s="258">
        <v>279</v>
      </c>
      <c r="B277" s="284" t="s">
        <v>81</v>
      </c>
      <c r="C277" s="134" t="s">
        <v>419</v>
      </c>
      <c r="D277" s="171" t="s">
        <v>82</v>
      </c>
      <c r="E277" s="283" t="s">
        <v>1015</v>
      </c>
      <c r="F277" s="106">
        <v>2405</v>
      </c>
      <c r="G277" s="284" t="s">
        <v>81</v>
      </c>
      <c r="H277" s="284" t="s">
        <v>1152</v>
      </c>
      <c r="I277" s="284" t="s">
        <v>1153</v>
      </c>
      <c r="J277" s="284" t="s">
        <v>384</v>
      </c>
      <c r="K277" s="284" t="s">
        <v>1021</v>
      </c>
      <c r="L277" s="284" t="s">
        <v>1021</v>
      </c>
      <c r="M277" s="284" t="s">
        <v>1021</v>
      </c>
      <c r="N277" s="103" t="s">
        <v>87</v>
      </c>
      <c r="O277" s="284"/>
      <c r="Q277" s="135"/>
      <c r="T277" s="135"/>
      <c r="U277" s="171" t="str">
        <f t="shared" si="53"/>
        <v>HBL-BAH-2405</v>
      </c>
      <c r="V277" s="133" t="s">
        <v>90</v>
      </c>
      <c r="W277" s="106">
        <v>2405</v>
      </c>
      <c r="X277" s="171" t="str">
        <f t="shared" si="54"/>
        <v>HBL-BAH-2405-Mar17-1-1</v>
      </c>
      <c r="Y277" s="136" t="s">
        <v>1018</v>
      </c>
      <c r="Z277" s="134" t="str">
        <f t="shared" si="42"/>
        <v xml:space="preserve"> </v>
      </c>
      <c r="AA277" s="134" t="str">
        <f t="shared" si="43"/>
        <v xml:space="preserve"> </v>
      </c>
      <c r="AB277" s="134" t="str">
        <f t="shared" si="44"/>
        <v>Yes</v>
      </c>
      <c r="AC277" s="134" t="e">
        <f>VLOOKUP(F277,'Wired Branches'!B:E,4,FALSE)</f>
        <v>#N/A</v>
      </c>
      <c r="AD277" s="134" t="str">
        <f t="shared" si="45"/>
        <v xml:space="preserve"> </v>
      </c>
      <c r="AE277" s="150" t="e">
        <f>VLOOKUP(W277,'Wired Branches'!B:F,5,FALSE)</f>
        <v>#N/A</v>
      </c>
      <c r="AF277" s="112" t="str">
        <f>_xlfn.IFNA(VLOOKUP(F277,'Compiled report'!C:F,4,FALSE),"")</f>
        <v/>
      </c>
      <c r="AG277" s="134" t="str">
        <f t="shared" si="46"/>
        <v xml:space="preserve"> </v>
      </c>
      <c r="AH277" s="134" t="str">
        <f t="shared" si="47"/>
        <v xml:space="preserve"> </v>
      </c>
      <c r="AI277" s="134" t="str">
        <f t="shared" si="48"/>
        <v xml:space="preserve"> </v>
      </c>
      <c r="AJ277" s="234" t="str">
        <f>_xlfn.IFNA(VLOOKUP(F277,'Compiled report'!C:D,2,FALSE),"")</f>
        <v/>
      </c>
      <c r="AK277" s="134" t="str">
        <f t="shared" si="49"/>
        <v xml:space="preserve"> </v>
      </c>
      <c r="AL277" s="134" t="str">
        <f t="shared" si="50"/>
        <v/>
      </c>
      <c r="AM277" s="134" t="str">
        <f t="shared" si="51"/>
        <v xml:space="preserve"> </v>
      </c>
      <c r="AN277" s="134" t="str">
        <f t="shared" si="52"/>
        <v xml:space="preserve"> </v>
      </c>
      <c r="AO277" s="134" t="str">
        <f t="shared" si="41"/>
        <v xml:space="preserve"> </v>
      </c>
      <c r="AP277" s="137" t="s">
        <v>770</v>
      </c>
    </row>
    <row r="278" spans="1:42" s="134" customFormat="1" ht="26.1" customHeight="1" x14ac:dyDescent="0.2">
      <c r="A278" s="258">
        <v>280</v>
      </c>
      <c r="B278" s="284" t="s">
        <v>81</v>
      </c>
      <c r="C278" s="134" t="s">
        <v>419</v>
      </c>
      <c r="D278" s="171" t="s">
        <v>82</v>
      </c>
      <c r="E278" s="283" t="s">
        <v>1015</v>
      </c>
      <c r="F278" s="106">
        <v>2407</v>
      </c>
      <c r="G278" s="284" t="s">
        <v>81</v>
      </c>
      <c r="H278" s="284" t="s">
        <v>1154</v>
      </c>
      <c r="I278" s="284" t="s">
        <v>1155</v>
      </c>
      <c r="J278" s="284" t="s">
        <v>384</v>
      </c>
      <c r="K278" s="284" t="s">
        <v>1058</v>
      </c>
      <c r="L278" s="284" t="s">
        <v>1058</v>
      </c>
      <c r="M278" s="284" t="s">
        <v>1028</v>
      </c>
      <c r="N278" s="103" t="s">
        <v>87</v>
      </c>
      <c r="O278" s="284"/>
      <c r="Q278" s="135"/>
      <c r="T278" s="135"/>
      <c r="U278" s="171" t="str">
        <f t="shared" si="53"/>
        <v>HBL-BAH-2407</v>
      </c>
      <c r="V278" s="133" t="s">
        <v>90</v>
      </c>
      <c r="W278" s="106">
        <v>2407</v>
      </c>
      <c r="X278" s="171" t="str">
        <f t="shared" si="54"/>
        <v>HBL-BAH-2407-Mar17-1-1</v>
      </c>
      <c r="Y278" s="136" t="s">
        <v>1018</v>
      </c>
      <c r="Z278" s="134" t="str">
        <f t="shared" si="42"/>
        <v xml:space="preserve"> </v>
      </c>
      <c r="AA278" s="134" t="str">
        <f t="shared" si="43"/>
        <v xml:space="preserve"> </v>
      </c>
      <c r="AB278" s="134" t="str">
        <f t="shared" si="44"/>
        <v>Yes</v>
      </c>
      <c r="AC278" s="134" t="e">
        <f>VLOOKUP(F278,'Wired Branches'!B:E,4,FALSE)</f>
        <v>#N/A</v>
      </c>
      <c r="AD278" s="134" t="str">
        <f t="shared" si="45"/>
        <v xml:space="preserve"> </v>
      </c>
      <c r="AE278" s="150" t="e">
        <f>VLOOKUP(W278,'Wired Branches'!B:F,5,FALSE)</f>
        <v>#N/A</v>
      </c>
      <c r="AF278" s="112" t="str">
        <f>_xlfn.IFNA(VLOOKUP(F278,'Compiled report'!C:F,4,FALSE),"")</f>
        <v/>
      </c>
      <c r="AG278" s="134" t="str">
        <f t="shared" si="46"/>
        <v xml:space="preserve"> </v>
      </c>
      <c r="AH278" s="134" t="str">
        <f t="shared" si="47"/>
        <v xml:space="preserve"> </v>
      </c>
      <c r="AI278" s="134" t="str">
        <f t="shared" si="48"/>
        <v xml:space="preserve"> </v>
      </c>
      <c r="AJ278" s="234" t="str">
        <f>_xlfn.IFNA(VLOOKUP(F278,'Compiled report'!C:D,2,FALSE),"")</f>
        <v/>
      </c>
      <c r="AK278" s="134" t="str">
        <f t="shared" si="49"/>
        <v xml:space="preserve"> </v>
      </c>
      <c r="AL278" s="134" t="str">
        <f t="shared" si="50"/>
        <v/>
      </c>
      <c r="AM278" s="134" t="str">
        <f t="shared" si="51"/>
        <v xml:space="preserve"> </v>
      </c>
      <c r="AN278" s="134" t="str">
        <f t="shared" si="52"/>
        <v xml:space="preserve"> </v>
      </c>
      <c r="AO278" s="134" t="str">
        <f t="shared" si="41"/>
        <v xml:space="preserve"> </v>
      </c>
      <c r="AP278" s="137" t="s">
        <v>770</v>
      </c>
    </row>
    <row r="279" spans="1:42" s="134" customFormat="1" ht="26.1" customHeight="1" x14ac:dyDescent="0.2">
      <c r="A279" s="258">
        <v>281</v>
      </c>
      <c r="B279" s="284" t="s">
        <v>81</v>
      </c>
      <c r="C279" s="134" t="s">
        <v>419</v>
      </c>
      <c r="D279" s="171" t="s">
        <v>82</v>
      </c>
      <c r="E279" s="283" t="s">
        <v>1015</v>
      </c>
      <c r="F279" s="106">
        <v>2408</v>
      </c>
      <c r="G279" s="284" t="s">
        <v>81</v>
      </c>
      <c r="H279" s="284" t="s">
        <v>1156</v>
      </c>
      <c r="I279" s="284" t="s">
        <v>1157</v>
      </c>
      <c r="J279" s="284" t="s">
        <v>384</v>
      </c>
      <c r="K279" s="284" t="s">
        <v>1158</v>
      </c>
      <c r="L279" s="284" t="s">
        <v>1158</v>
      </c>
      <c r="M279" s="284" t="s">
        <v>81</v>
      </c>
      <c r="N279" s="103" t="s">
        <v>87</v>
      </c>
      <c r="O279" s="284"/>
      <c r="Q279" s="135"/>
      <c r="T279" s="135"/>
      <c r="U279" s="171" t="str">
        <f t="shared" si="53"/>
        <v>HBL-BAH-2408</v>
      </c>
      <c r="V279" s="133" t="s">
        <v>90</v>
      </c>
      <c r="W279" s="106">
        <v>2408</v>
      </c>
      <c r="X279" s="171" t="str">
        <f t="shared" si="54"/>
        <v>HBL-BAH-2408-Mar17-1-1</v>
      </c>
      <c r="Y279" s="136" t="s">
        <v>1018</v>
      </c>
      <c r="Z279" s="134" t="str">
        <f t="shared" si="42"/>
        <v xml:space="preserve"> </v>
      </c>
      <c r="AA279" s="134" t="str">
        <f t="shared" si="43"/>
        <v xml:space="preserve"> </v>
      </c>
      <c r="AB279" s="134" t="str">
        <f t="shared" si="44"/>
        <v>Yes</v>
      </c>
      <c r="AC279" s="134" t="e">
        <f>VLOOKUP(F279,'Wired Branches'!B:E,4,FALSE)</f>
        <v>#N/A</v>
      </c>
      <c r="AD279" s="134" t="str">
        <f t="shared" si="45"/>
        <v xml:space="preserve"> </v>
      </c>
      <c r="AE279" s="150" t="e">
        <f>VLOOKUP(W279,'Wired Branches'!B:F,5,FALSE)</f>
        <v>#N/A</v>
      </c>
      <c r="AF279" s="112" t="str">
        <f>_xlfn.IFNA(VLOOKUP(F279,'Compiled report'!C:F,4,FALSE),"")</f>
        <v/>
      </c>
      <c r="AG279" s="134" t="str">
        <f t="shared" si="46"/>
        <v xml:space="preserve"> </v>
      </c>
      <c r="AH279" s="134" t="str">
        <f t="shared" si="47"/>
        <v xml:space="preserve"> </v>
      </c>
      <c r="AI279" s="134" t="str">
        <f t="shared" si="48"/>
        <v xml:space="preserve"> </v>
      </c>
      <c r="AJ279" s="234" t="str">
        <f>_xlfn.IFNA(VLOOKUP(F279,'Compiled report'!C:D,2,FALSE),"")</f>
        <v/>
      </c>
      <c r="AK279" s="134" t="str">
        <f t="shared" si="49"/>
        <v xml:space="preserve"> </v>
      </c>
      <c r="AL279" s="134" t="str">
        <f t="shared" si="50"/>
        <v/>
      </c>
      <c r="AM279" s="134" t="str">
        <f t="shared" si="51"/>
        <v xml:space="preserve"> </v>
      </c>
      <c r="AN279" s="134" t="str">
        <f t="shared" si="52"/>
        <v xml:space="preserve"> </v>
      </c>
      <c r="AO279" s="134" t="str">
        <f t="shared" si="41"/>
        <v xml:space="preserve"> </v>
      </c>
      <c r="AP279" s="137" t="s">
        <v>770</v>
      </c>
    </row>
    <row r="280" spans="1:42" s="134" customFormat="1" ht="26.1" customHeight="1" x14ac:dyDescent="0.2">
      <c r="A280" s="258">
        <v>282</v>
      </c>
      <c r="B280" s="284" t="s">
        <v>81</v>
      </c>
      <c r="C280" s="134" t="s">
        <v>419</v>
      </c>
      <c r="D280" s="171" t="s">
        <v>82</v>
      </c>
      <c r="E280" s="283" t="s">
        <v>1015</v>
      </c>
      <c r="F280" s="106">
        <v>2420</v>
      </c>
      <c r="G280" s="284" t="s">
        <v>81</v>
      </c>
      <c r="H280" s="284" t="s">
        <v>1159</v>
      </c>
      <c r="I280" s="284" t="s">
        <v>1160</v>
      </c>
      <c r="J280" s="284" t="s">
        <v>384</v>
      </c>
      <c r="K280" s="284" t="s">
        <v>1066</v>
      </c>
      <c r="L280" s="284" t="s">
        <v>1066</v>
      </c>
      <c r="M280" s="284" t="s">
        <v>1028</v>
      </c>
      <c r="N280" s="103" t="s">
        <v>87</v>
      </c>
      <c r="O280" s="284"/>
      <c r="Q280" s="135"/>
      <c r="T280" s="135"/>
      <c r="U280" s="171" t="str">
        <f t="shared" si="53"/>
        <v>HBL-BAH-2420</v>
      </c>
      <c r="V280" s="133" t="s">
        <v>90</v>
      </c>
      <c r="W280" s="106">
        <v>2420</v>
      </c>
      <c r="X280" s="171" t="str">
        <f t="shared" si="54"/>
        <v>HBL-BAH-2420-Mar17-1-1</v>
      </c>
      <c r="Y280" s="136" t="s">
        <v>1018</v>
      </c>
      <c r="Z280" s="134" t="str">
        <f t="shared" si="42"/>
        <v xml:space="preserve"> </v>
      </c>
      <c r="AA280" s="134" t="str">
        <f t="shared" si="43"/>
        <v xml:space="preserve"> </v>
      </c>
      <c r="AB280" s="134" t="str">
        <f t="shared" si="44"/>
        <v>Yes</v>
      </c>
      <c r="AC280" s="134" t="e">
        <f>VLOOKUP(F280,'Wired Branches'!B:E,4,FALSE)</f>
        <v>#N/A</v>
      </c>
      <c r="AD280" s="134" t="str">
        <f t="shared" si="45"/>
        <v xml:space="preserve"> </v>
      </c>
      <c r="AE280" s="150" t="e">
        <f>VLOOKUP(W280,'Wired Branches'!B:F,5,FALSE)</f>
        <v>#N/A</v>
      </c>
      <c r="AF280" s="112" t="str">
        <f>_xlfn.IFNA(VLOOKUP(F280,'Compiled report'!C:F,4,FALSE),"")</f>
        <v/>
      </c>
      <c r="AG280" s="134" t="str">
        <f t="shared" si="46"/>
        <v xml:space="preserve"> </v>
      </c>
      <c r="AH280" s="134" t="str">
        <f t="shared" si="47"/>
        <v xml:space="preserve"> </v>
      </c>
      <c r="AI280" s="134" t="str">
        <f t="shared" si="48"/>
        <v xml:space="preserve"> </v>
      </c>
      <c r="AJ280" s="234" t="str">
        <f>_xlfn.IFNA(VLOOKUP(F280,'Compiled report'!C:D,2,FALSE),"")</f>
        <v/>
      </c>
      <c r="AK280" s="134" t="str">
        <f t="shared" si="49"/>
        <v xml:space="preserve"> </v>
      </c>
      <c r="AL280" s="134" t="str">
        <f t="shared" si="50"/>
        <v/>
      </c>
      <c r="AM280" s="134" t="str">
        <f t="shared" si="51"/>
        <v xml:space="preserve"> </v>
      </c>
      <c r="AN280" s="134" t="str">
        <f t="shared" si="52"/>
        <v xml:space="preserve"> </v>
      </c>
      <c r="AO280" s="134" t="str">
        <f t="shared" si="41"/>
        <v xml:space="preserve"> </v>
      </c>
      <c r="AP280" s="137" t="s">
        <v>770</v>
      </c>
    </row>
    <row r="281" spans="1:42" s="134" customFormat="1" ht="26.1" customHeight="1" x14ac:dyDescent="0.2">
      <c r="A281" s="258">
        <v>283</v>
      </c>
      <c r="B281" s="284" t="s">
        <v>311</v>
      </c>
      <c r="C281" s="134" t="s">
        <v>181</v>
      </c>
      <c r="D281" s="171" t="s">
        <v>82</v>
      </c>
      <c r="E281" s="283" t="s">
        <v>312</v>
      </c>
      <c r="F281" s="186">
        <v>115</v>
      </c>
      <c r="G281" s="284" t="s">
        <v>311</v>
      </c>
      <c r="H281" s="284" t="s">
        <v>1161</v>
      </c>
      <c r="I281" s="284" t="s">
        <v>1162</v>
      </c>
      <c r="J281" s="284" t="s">
        <v>384</v>
      </c>
      <c r="K281" s="284" t="s">
        <v>311</v>
      </c>
      <c r="L281" s="284" t="s">
        <v>311</v>
      </c>
      <c r="M281" s="284" t="s">
        <v>311</v>
      </c>
      <c r="N281" s="103" t="s">
        <v>87</v>
      </c>
      <c r="O281" s="138">
        <v>49606</v>
      </c>
      <c r="Q281" s="135"/>
      <c r="T281" s="135"/>
      <c r="U281" s="171" t="str">
        <f t="shared" si="53"/>
        <v>HBL-JEH-115</v>
      </c>
      <c r="V281" s="133" t="s">
        <v>90</v>
      </c>
      <c r="W281" s="186">
        <v>115</v>
      </c>
      <c r="X281" s="171" t="str">
        <f t="shared" si="54"/>
        <v>HBL-JEH-115-Apr17-1-1</v>
      </c>
      <c r="Y281" s="136" t="s">
        <v>1163</v>
      </c>
      <c r="Z281" s="134" t="str">
        <f t="shared" si="42"/>
        <v xml:space="preserve"> </v>
      </c>
      <c r="AA281" s="134" t="str">
        <f t="shared" si="43"/>
        <v xml:space="preserve"> </v>
      </c>
      <c r="AB281" s="134" t="str">
        <f t="shared" si="44"/>
        <v>Yes</v>
      </c>
      <c r="AC281" s="134" t="e">
        <f>VLOOKUP(F281,'Wired Branches'!B:E,4,FALSE)</f>
        <v>#N/A</v>
      </c>
      <c r="AD281" s="134" t="str">
        <f t="shared" si="45"/>
        <v xml:space="preserve"> </v>
      </c>
      <c r="AE281" s="150" t="e">
        <f>VLOOKUP(W281,'Wired Branches'!B:F,5,FALSE)</f>
        <v>#N/A</v>
      </c>
      <c r="AF281" s="112" t="str">
        <f>_xlfn.IFNA(VLOOKUP(F281,'Compiled report'!C:F,4,FALSE),"")</f>
        <v/>
      </c>
      <c r="AG281" s="134" t="str">
        <f t="shared" si="46"/>
        <v xml:space="preserve"> </v>
      </c>
      <c r="AH281" s="134" t="str">
        <f t="shared" si="47"/>
        <v xml:space="preserve"> </v>
      </c>
      <c r="AI281" s="134" t="str">
        <f t="shared" si="48"/>
        <v xml:space="preserve"> </v>
      </c>
      <c r="AJ281" s="234" t="str">
        <f>_xlfn.IFNA(VLOOKUP(F281,'Compiled report'!C:D,2,FALSE),"")</f>
        <v/>
      </c>
      <c r="AK281" s="134" t="str">
        <f t="shared" si="49"/>
        <v xml:space="preserve"> </v>
      </c>
      <c r="AL281" s="134" t="str">
        <f t="shared" si="50"/>
        <v/>
      </c>
      <c r="AM281" s="134" t="str">
        <f t="shared" si="51"/>
        <v xml:space="preserve"> </v>
      </c>
      <c r="AN281" s="134" t="str">
        <f t="shared" si="52"/>
        <v xml:space="preserve"> </v>
      </c>
      <c r="AO281" s="134" t="str">
        <f t="shared" ref="AO281:AO344" si="55">IF(AJ281=""," ","Installation Completed")</f>
        <v xml:space="preserve"> </v>
      </c>
      <c r="AP281" s="137" t="s">
        <v>770</v>
      </c>
    </row>
    <row r="282" spans="1:42" s="134" customFormat="1" ht="26.1" customHeight="1" x14ac:dyDescent="0.2">
      <c r="A282" s="258">
        <v>284</v>
      </c>
      <c r="B282" s="284" t="s">
        <v>311</v>
      </c>
      <c r="C282" s="134" t="s">
        <v>181</v>
      </c>
      <c r="D282" s="171" t="s">
        <v>82</v>
      </c>
      <c r="E282" s="283" t="s">
        <v>312</v>
      </c>
      <c r="F282" s="186">
        <v>168</v>
      </c>
      <c r="G282" s="284" t="s">
        <v>311</v>
      </c>
      <c r="H282" s="284" t="s">
        <v>1164</v>
      </c>
      <c r="I282" s="284" t="s">
        <v>1165</v>
      </c>
      <c r="J282" s="284" t="s">
        <v>384</v>
      </c>
      <c r="K282" s="284" t="s">
        <v>1164</v>
      </c>
      <c r="L282" s="284" t="s">
        <v>1164</v>
      </c>
      <c r="M282" s="284" t="s">
        <v>331</v>
      </c>
      <c r="N282" s="103" t="s">
        <v>87</v>
      </c>
      <c r="O282" s="138">
        <v>48100</v>
      </c>
      <c r="Q282" s="135"/>
      <c r="T282" s="135"/>
      <c r="U282" s="171" t="str">
        <f t="shared" si="53"/>
        <v>HBL-JEH-168</v>
      </c>
      <c r="V282" s="133" t="s">
        <v>90</v>
      </c>
      <c r="W282" s="186">
        <v>168</v>
      </c>
      <c r="X282" s="171" t="str">
        <f t="shared" si="54"/>
        <v>HBL-JEH-168-Apr17-1-1</v>
      </c>
      <c r="Y282" s="136" t="s">
        <v>1163</v>
      </c>
      <c r="Z282" s="134" t="str">
        <f t="shared" si="42"/>
        <v xml:space="preserve"> </v>
      </c>
      <c r="AA282" s="134" t="str">
        <f t="shared" si="43"/>
        <v xml:space="preserve"> </v>
      </c>
      <c r="AB282" s="134" t="str">
        <f t="shared" si="44"/>
        <v>Yes</v>
      </c>
      <c r="AC282" s="134" t="e">
        <f>VLOOKUP(F282,'Wired Branches'!B:E,4,FALSE)</f>
        <v>#N/A</v>
      </c>
      <c r="AD282" s="134" t="str">
        <f t="shared" si="45"/>
        <v xml:space="preserve"> </v>
      </c>
      <c r="AE282" s="150" t="e">
        <f>VLOOKUP(W282,'Wired Branches'!B:F,5,FALSE)</f>
        <v>#N/A</v>
      </c>
      <c r="AF282" s="112" t="str">
        <f>_xlfn.IFNA(VLOOKUP(F282,'Compiled report'!C:F,4,FALSE),"")</f>
        <v/>
      </c>
      <c r="AG282" s="134" t="str">
        <f t="shared" si="46"/>
        <v xml:space="preserve"> </v>
      </c>
      <c r="AH282" s="134" t="str">
        <f t="shared" si="47"/>
        <v xml:space="preserve"> </v>
      </c>
      <c r="AI282" s="134" t="str">
        <f t="shared" si="48"/>
        <v xml:space="preserve"> </v>
      </c>
      <c r="AJ282" s="234" t="str">
        <f>_xlfn.IFNA(VLOOKUP(F282,'Compiled report'!C:D,2,FALSE),"")</f>
        <v/>
      </c>
      <c r="AK282" s="134" t="str">
        <f t="shared" si="49"/>
        <v xml:space="preserve"> </v>
      </c>
      <c r="AL282" s="134" t="str">
        <f t="shared" si="50"/>
        <v/>
      </c>
      <c r="AM282" s="134" t="str">
        <f t="shared" si="51"/>
        <v xml:space="preserve"> </v>
      </c>
      <c r="AN282" s="134" t="str">
        <f t="shared" si="52"/>
        <v xml:space="preserve"> </v>
      </c>
      <c r="AO282" s="134" t="str">
        <f t="shared" si="55"/>
        <v xml:space="preserve"> </v>
      </c>
      <c r="AP282" s="137" t="s">
        <v>770</v>
      </c>
    </row>
    <row r="283" spans="1:42" s="134" customFormat="1" ht="26.1" customHeight="1" x14ac:dyDescent="0.2">
      <c r="A283" s="258">
        <v>285</v>
      </c>
      <c r="B283" s="284" t="s">
        <v>311</v>
      </c>
      <c r="C283" s="134" t="s">
        <v>181</v>
      </c>
      <c r="D283" s="171" t="s">
        <v>82</v>
      </c>
      <c r="E283" s="283" t="s">
        <v>312</v>
      </c>
      <c r="F283" s="186">
        <v>189</v>
      </c>
      <c r="G283" s="284" t="s">
        <v>311</v>
      </c>
      <c r="H283" s="284" t="s">
        <v>1166</v>
      </c>
      <c r="I283" s="284" t="s">
        <v>1167</v>
      </c>
      <c r="J283" s="284" t="s">
        <v>384</v>
      </c>
      <c r="K283" s="284" t="s">
        <v>1166</v>
      </c>
      <c r="L283" s="284" t="s">
        <v>1166</v>
      </c>
      <c r="M283" s="284" t="s">
        <v>1168</v>
      </c>
      <c r="N283" s="103" t="s">
        <v>87</v>
      </c>
      <c r="O283" s="138">
        <v>43260</v>
      </c>
      <c r="Q283" s="135"/>
      <c r="T283" s="135"/>
      <c r="U283" s="171" t="str">
        <f t="shared" si="53"/>
        <v>HBL-JEH-189</v>
      </c>
      <c r="V283" s="133" t="s">
        <v>90</v>
      </c>
      <c r="W283" s="186">
        <v>189</v>
      </c>
      <c r="X283" s="171" t="str">
        <f t="shared" si="54"/>
        <v>HBL-JEH-189-Apr17-1-1</v>
      </c>
      <c r="Y283" s="136" t="s">
        <v>1163</v>
      </c>
      <c r="Z283" s="134" t="str">
        <f t="shared" si="42"/>
        <v xml:space="preserve"> </v>
      </c>
      <c r="AA283" s="134" t="str">
        <f t="shared" si="43"/>
        <v xml:space="preserve"> </v>
      </c>
      <c r="AB283" s="134" t="str">
        <f t="shared" si="44"/>
        <v>Yes</v>
      </c>
      <c r="AC283" s="134" t="e">
        <f>VLOOKUP(F283,'Wired Branches'!B:E,4,FALSE)</f>
        <v>#N/A</v>
      </c>
      <c r="AD283" s="134" t="str">
        <f t="shared" si="45"/>
        <v xml:space="preserve"> </v>
      </c>
      <c r="AE283" s="150" t="e">
        <f>VLOOKUP(W283,'Wired Branches'!B:F,5,FALSE)</f>
        <v>#N/A</v>
      </c>
      <c r="AF283" s="112" t="str">
        <f>_xlfn.IFNA(VLOOKUP(F283,'Compiled report'!C:F,4,FALSE),"")</f>
        <v/>
      </c>
      <c r="AG283" s="134" t="str">
        <f t="shared" si="46"/>
        <v xml:space="preserve"> </v>
      </c>
      <c r="AH283" s="134" t="str">
        <f t="shared" si="47"/>
        <v xml:space="preserve"> </v>
      </c>
      <c r="AI283" s="134" t="str">
        <f t="shared" si="48"/>
        <v xml:space="preserve"> </v>
      </c>
      <c r="AJ283" s="234" t="str">
        <f>_xlfn.IFNA(VLOOKUP(F283,'Compiled report'!C:D,2,FALSE),"")</f>
        <v/>
      </c>
      <c r="AK283" s="134" t="str">
        <f t="shared" si="49"/>
        <v xml:space="preserve"> </v>
      </c>
      <c r="AL283" s="134" t="str">
        <f t="shared" si="50"/>
        <v/>
      </c>
      <c r="AM283" s="134" t="str">
        <f t="shared" si="51"/>
        <v xml:space="preserve"> </v>
      </c>
      <c r="AN283" s="134" t="str">
        <f t="shared" si="52"/>
        <v xml:space="preserve"> </v>
      </c>
      <c r="AO283" s="134" t="str">
        <f t="shared" si="55"/>
        <v xml:space="preserve"> </v>
      </c>
      <c r="AP283" s="137" t="s">
        <v>770</v>
      </c>
    </row>
    <row r="284" spans="1:42" s="134" customFormat="1" ht="26.1" customHeight="1" x14ac:dyDescent="0.2">
      <c r="A284" s="258">
        <v>286</v>
      </c>
      <c r="B284" s="284" t="s">
        <v>311</v>
      </c>
      <c r="C284" s="134" t="s">
        <v>181</v>
      </c>
      <c r="D284" s="171" t="s">
        <v>82</v>
      </c>
      <c r="E284" s="283" t="s">
        <v>312</v>
      </c>
      <c r="F284" s="186">
        <v>318</v>
      </c>
      <c r="G284" s="284" t="s">
        <v>311</v>
      </c>
      <c r="H284" s="284" t="s">
        <v>1169</v>
      </c>
      <c r="I284" s="284" t="s">
        <v>1170</v>
      </c>
      <c r="J284" s="284" t="s">
        <v>384</v>
      </c>
      <c r="K284" s="284" t="s">
        <v>1169</v>
      </c>
      <c r="L284" s="284" t="s">
        <v>1169</v>
      </c>
      <c r="M284" s="284" t="s">
        <v>1168</v>
      </c>
      <c r="N284" s="103" t="s">
        <v>87</v>
      </c>
      <c r="O284" s="138">
        <v>43260</v>
      </c>
      <c r="Q284" s="135"/>
      <c r="T284" s="135"/>
      <c r="U284" s="171" t="str">
        <f t="shared" si="53"/>
        <v>HBL-JEH-318</v>
      </c>
      <c r="V284" s="133" t="s">
        <v>90</v>
      </c>
      <c r="W284" s="186">
        <v>318</v>
      </c>
      <c r="X284" s="171" t="str">
        <f t="shared" si="54"/>
        <v>HBL-JEH-318-Apr17-1-1</v>
      </c>
      <c r="Y284" s="136" t="s">
        <v>1163</v>
      </c>
      <c r="Z284" s="134" t="str">
        <f t="shared" si="42"/>
        <v xml:space="preserve"> </v>
      </c>
      <c r="AA284" s="134" t="str">
        <f t="shared" si="43"/>
        <v xml:space="preserve"> </v>
      </c>
      <c r="AB284" s="134" t="str">
        <f t="shared" si="44"/>
        <v>Yes</v>
      </c>
      <c r="AC284" s="134" t="e">
        <f>VLOOKUP(F284,'Wired Branches'!B:E,4,FALSE)</f>
        <v>#N/A</v>
      </c>
      <c r="AD284" s="134" t="str">
        <f t="shared" si="45"/>
        <v xml:space="preserve"> </v>
      </c>
      <c r="AE284" s="150" t="e">
        <f>VLOOKUP(W284,'Wired Branches'!B:F,5,FALSE)</f>
        <v>#N/A</v>
      </c>
      <c r="AF284" s="112" t="str">
        <f>_xlfn.IFNA(VLOOKUP(F284,'Compiled report'!C:F,4,FALSE),"")</f>
        <v/>
      </c>
      <c r="AG284" s="134" t="str">
        <f t="shared" si="46"/>
        <v xml:space="preserve"> </v>
      </c>
      <c r="AH284" s="134" t="str">
        <f t="shared" si="47"/>
        <v xml:space="preserve"> </v>
      </c>
      <c r="AI284" s="134" t="str">
        <f t="shared" si="48"/>
        <v xml:space="preserve"> </v>
      </c>
      <c r="AJ284" s="234" t="str">
        <f>_xlfn.IFNA(VLOOKUP(F284,'Compiled report'!C:D,2,FALSE),"")</f>
        <v/>
      </c>
      <c r="AK284" s="134" t="str">
        <f t="shared" si="49"/>
        <v xml:space="preserve"> </v>
      </c>
      <c r="AL284" s="134" t="str">
        <f t="shared" si="50"/>
        <v/>
      </c>
      <c r="AM284" s="134" t="str">
        <f t="shared" si="51"/>
        <v xml:space="preserve"> </v>
      </c>
      <c r="AN284" s="134" t="str">
        <f t="shared" si="52"/>
        <v xml:space="preserve"> </v>
      </c>
      <c r="AO284" s="134" t="str">
        <f t="shared" si="55"/>
        <v xml:space="preserve"> </v>
      </c>
      <c r="AP284" s="137" t="s">
        <v>770</v>
      </c>
    </row>
    <row r="285" spans="1:42" s="134" customFormat="1" ht="26.1" customHeight="1" x14ac:dyDescent="0.2">
      <c r="A285" s="258">
        <v>287</v>
      </c>
      <c r="B285" s="284" t="s">
        <v>311</v>
      </c>
      <c r="C285" s="134" t="s">
        <v>181</v>
      </c>
      <c r="D285" s="171" t="s">
        <v>82</v>
      </c>
      <c r="E285" s="283" t="s">
        <v>312</v>
      </c>
      <c r="F285" s="186">
        <v>319</v>
      </c>
      <c r="G285" s="284" t="s">
        <v>311</v>
      </c>
      <c r="H285" s="284" t="s">
        <v>828</v>
      </c>
      <c r="I285" s="284" t="s">
        <v>1171</v>
      </c>
      <c r="J285" s="284" t="s">
        <v>384</v>
      </c>
      <c r="K285" s="284" t="s">
        <v>1172</v>
      </c>
      <c r="L285" s="284" t="s">
        <v>1172</v>
      </c>
      <c r="M285" s="284" t="s">
        <v>1168</v>
      </c>
      <c r="N285" s="103" t="s">
        <v>87</v>
      </c>
      <c r="O285" s="138">
        <v>43260</v>
      </c>
      <c r="Q285" s="135"/>
      <c r="T285" s="135"/>
      <c r="U285" s="171" t="str">
        <f t="shared" si="53"/>
        <v>HBL-JEH-319</v>
      </c>
      <c r="V285" s="133" t="s">
        <v>90</v>
      </c>
      <c r="W285" s="186">
        <v>319</v>
      </c>
      <c r="X285" s="171" t="str">
        <f t="shared" si="54"/>
        <v>HBL-JEH-319-Apr17-1-1</v>
      </c>
      <c r="Y285" s="136" t="s">
        <v>1163</v>
      </c>
      <c r="Z285" s="134" t="str">
        <f t="shared" si="42"/>
        <v xml:space="preserve"> </v>
      </c>
      <c r="AA285" s="134" t="str">
        <f t="shared" si="43"/>
        <v xml:space="preserve"> </v>
      </c>
      <c r="AB285" s="134" t="str">
        <f t="shared" si="44"/>
        <v>Yes</v>
      </c>
      <c r="AC285" s="134" t="e">
        <f>VLOOKUP(F285,'Wired Branches'!B:E,4,FALSE)</f>
        <v>#N/A</v>
      </c>
      <c r="AD285" s="134" t="str">
        <f t="shared" si="45"/>
        <v xml:space="preserve"> </v>
      </c>
      <c r="AE285" s="150" t="e">
        <f>VLOOKUP(W285,'Wired Branches'!B:F,5,FALSE)</f>
        <v>#N/A</v>
      </c>
      <c r="AF285" s="112" t="str">
        <f>_xlfn.IFNA(VLOOKUP(F285,'Compiled report'!C:F,4,FALSE),"")</f>
        <v/>
      </c>
      <c r="AG285" s="134" t="str">
        <f t="shared" si="46"/>
        <v xml:space="preserve"> </v>
      </c>
      <c r="AH285" s="134" t="str">
        <f t="shared" si="47"/>
        <v xml:space="preserve"> </v>
      </c>
      <c r="AI285" s="134" t="str">
        <f t="shared" si="48"/>
        <v xml:space="preserve"> </v>
      </c>
      <c r="AJ285" s="234" t="str">
        <f>_xlfn.IFNA(VLOOKUP(F285,'Compiled report'!C:D,2,FALSE),"")</f>
        <v/>
      </c>
      <c r="AK285" s="134" t="str">
        <f t="shared" si="49"/>
        <v xml:space="preserve"> </v>
      </c>
      <c r="AL285" s="134" t="str">
        <f t="shared" si="50"/>
        <v/>
      </c>
      <c r="AM285" s="134" t="str">
        <f t="shared" si="51"/>
        <v xml:space="preserve"> </v>
      </c>
      <c r="AN285" s="134" t="str">
        <f t="shared" si="52"/>
        <v xml:space="preserve"> </v>
      </c>
      <c r="AO285" s="134" t="str">
        <f t="shared" si="55"/>
        <v xml:space="preserve"> </v>
      </c>
      <c r="AP285" s="137" t="s">
        <v>770</v>
      </c>
    </row>
    <row r="286" spans="1:42" s="134" customFormat="1" ht="26.1" customHeight="1" x14ac:dyDescent="0.2">
      <c r="A286" s="258">
        <v>288</v>
      </c>
      <c r="B286" s="284" t="s">
        <v>311</v>
      </c>
      <c r="C286" s="134" t="s">
        <v>181</v>
      </c>
      <c r="D286" s="171" t="s">
        <v>82</v>
      </c>
      <c r="E286" s="283" t="s">
        <v>312</v>
      </c>
      <c r="F286" s="186">
        <v>322</v>
      </c>
      <c r="G286" s="284" t="s">
        <v>311</v>
      </c>
      <c r="H286" s="284" t="s">
        <v>1173</v>
      </c>
      <c r="I286" s="284" t="s">
        <v>1174</v>
      </c>
      <c r="J286" s="284" t="s">
        <v>384</v>
      </c>
      <c r="K286" s="284" t="s">
        <v>1173</v>
      </c>
      <c r="L286" s="284" t="s">
        <v>1173</v>
      </c>
      <c r="M286" s="284" t="s">
        <v>331</v>
      </c>
      <c r="N286" s="103" t="s">
        <v>87</v>
      </c>
      <c r="O286" s="138">
        <v>48100</v>
      </c>
      <c r="Q286" s="135"/>
      <c r="T286" s="135"/>
      <c r="U286" s="171" t="str">
        <f t="shared" si="53"/>
        <v>HBL-JEH-322</v>
      </c>
      <c r="V286" s="133" t="s">
        <v>90</v>
      </c>
      <c r="W286" s="186">
        <v>322</v>
      </c>
      <c r="X286" s="171" t="str">
        <f t="shared" si="54"/>
        <v>HBL-JEH-322-Apr17-1-1</v>
      </c>
      <c r="Y286" s="136" t="s">
        <v>1163</v>
      </c>
      <c r="Z286" s="134" t="str">
        <f t="shared" si="42"/>
        <v xml:space="preserve"> </v>
      </c>
      <c r="AA286" s="134" t="str">
        <f t="shared" si="43"/>
        <v xml:space="preserve"> </v>
      </c>
      <c r="AB286" s="134" t="str">
        <f t="shared" si="44"/>
        <v>Yes</v>
      </c>
      <c r="AC286" s="134" t="e">
        <f>VLOOKUP(F286,'Wired Branches'!B:E,4,FALSE)</f>
        <v>#N/A</v>
      </c>
      <c r="AD286" s="134" t="str">
        <f t="shared" si="45"/>
        <v xml:space="preserve"> </v>
      </c>
      <c r="AE286" s="150" t="e">
        <f>VLOOKUP(W286,'Wired Branches'!B:F,5,FALSE)</f>
        <v>#N/A</v>
      </c>
      <c r="AF286" s="112" t="str">
        <f>_xlfn.IFNA(VLOOKUP(F286,'Compiled report'!C:F,4,FALSE),"")</f>
        <v/>
      </c>
      <c r="AG286" s="134" t="str">
        <f t="shared" si="46"/>
        <v xml:space="preserve"> </v>
      </c>
      <c r="AH286" s="134" t="str">
        <f t="shared" si="47"/>
        <v xml:space="preserve"> </v>
      </c>
      <c r="AI286" s="134" t="str">
        <f t="shared" si="48"/>
        <v xml:space="preserve"> </v>
      </c>
      <c r="AJ286" s="234" t="str">
        <f>_xlfn.IFNA(VLOOKUP(F286,'Compiled report'!C:D,2,FALSE),"")</f>
        <v/>
      </c>
      <c r="AK286" s="134" t="str">
        <f t="shared" si="49"/>
        <v xml:space="preserve"> </v>
      </c>
      <c r="AL286" s="134" t="str">
        <f t="shared" si="50"/>
        <v/>
      </c>
      <c r="AM286" s="134" t="str">
        <f t="shared" si="51"/>
        <v xml:space="preserve"> </v>
      </c>
      <c r="AN286" s="134" t="str">
        <f t="shared" si="52"/>
        <v xml:space="preserve"> </v>
      </c>
      <c r="AO286" s="134" t="str">
        <f t="shared" si="55"/>
        <v xml:space="preserve"> </v>
      </c>
      <c r="AP286" s="137" t="s">
        <v>770</v>
      </c>
    </row>
    <row r="287" spans="1:42" s="134" customFormat="1" ht="26.1" customHeight="1" x14ac:dyDescent="0.2">
      <c r="A287" s="258">
        <v>289</v>
      </c>
      <c r="B287" s="284" t="s">
        <v>311</v>
      </c>
      <c r="C287" s="134" t="s">
        <v>181</v>
      </c>
      <c r="D287" s="171" t="s">
        <v>82</v>
      </c>
      <c r="E287" s="283" t="s">
        <v>312</v>
      </c>
      <c r="F287" s="186">
        <v>372</v>
      </c>
      <c r="G287" s="284" t="s">
        <v>311</v>
      </c>
      <c r="H287" s="284" t="s">
        <v>1175</v>
      </c>
      <c r="I287" s="284" t="s">
        <v>1176</v>
      </c>
      <c r="J287" s="284" t="s">
        <v>384</v>
      </c>
      <c r="K287" s="284" t="s">
        <v>331</v>
      </c>
      <c r="L287" s="284" t="s">
        <v>331</v>
      </c>
      <c r="M287" s="284" t="s">
        <v>331</v>
      </c>
      <c r="N287" s="103" t="s">
        <v>87</v>
      </c>
      <c r="O287" s="138">
        <v>48695</v>
      </c>
      <c r="Q287" s="135"/>
      <c r="T287" s="135"/>
      <c r="U287" s="171" t="str">
        <f t="shared" si="53"/>
        <v>HBL-JEH-372</v>
      </c>
      <c r="V287" s="133" t="s">
        <v>90</v>
      </c>
      <c r="W287" s="186">
        <v>372</v>
      </c>
      <c r="X287" s="171" t="str">
        <f t="shared" si="54"/>
        <v>HBL-JEH-372-Apr17-1-1</v>
      </c>
      <c r="Y287" s="136" t="s">
        <v>1163</v>
      </c>
      <c r="Z287" s="134" t="str">
        <f t="shared" si="42"/>
        <v xml:space="preserve"> </v>
      </c>
      <c r="AA287" s="134" t="str">
        <f t="shared" si="43"/>
        <v xml:space="preserve"> </v>
      </c>
      <c r="AB287" s="134" t="str">
        <f t="shared" si="44"/>
        <v>Yes</v>
      </c>
      <c r="AC287" s="134" t="e">
        <f>VLOOKUP(F287,'Wired Branches'!B:E,4,FALSE)</f>
        <v>#N/A</v>
      </c>
      <c r="AD287" s="134" t="str">
        <f t="shared" si="45"/>
        <v xml:space="preserve"> </v>
      </c>
      <c r="AE287" s="150" t="e">
        <f>VLOOKUP(W287,'Wired Branches'!B:F,5,FALSE)</f>
        <v>#N/A</v>
      </c>
      <c r="AF287" s="112" t="str">
        <f>_xlfn.IFNA(VLOOKUP(F287,'Compiled report'!C:F,4,FALSE),"")</f>
        <v/>
      </c>
      <c r="AG287" s="134" t="str">
        <f t="shared" si="46"/>
        <v xml:space="preserve"> </v>
      </c>
      <c r="AH287" s="134" t="str">
        <f t="shared" si="47"/>
        <v xml:space="preserve"> </v>
      </c>
      <c r="AI287" s="134" t="str">
        <f t="shared" si="48"/>
        <v xml:space="preserve"> </v>
      </c>
      <c r="AJ287" s="234" t="str">
        <f>_xlfn.IFNA(VLOOKUP(F287,'Compiled report'!C:D,2,FALSE),"")</f>
        <v/>
      </c>
      <c r="AK287" s="134" t="str">
        <f t="shared" si="49"/>
        <v xml:space="preserve"> </v>
      </c>
      <c r="AL287" s="134" t="str">
        <f t="shared" si="50"/>
        <v/>
      </c>
      <c r="AM287" s="134" t="str">
        <f t="shared" si="51"/>
        <v xml:space="preserve"> </v>
      </c>
      <c r="AN287" s="134" t="str">
        <f t="shared" si="52"/>
        <v xml:space="preserve"> </v>
      </c>
      <c r="AO287" s="134" t="str">
        <f t="shared" si="55"/>
        <v xml:space="preserve"> </v>
      </c>
      <c r="AP287" s="137" t="s">
        <v>770</v>
      </c>
    </row>
    <row r="288" spans="1:42" s="134" customFormat="1" ht="26.1" customHeight="1" x14ac:dyDescent="0.2">
      <c r="A288" s="258">
        <v>290</v>
      </c>
      <c r="B288" s="284" t="s">
        <v>311</v>
      </c>
      <c r="C288" s="134" t="s">
        <v>181</v>
      </c>
      <c r="D288" s="171" t="s">
        <v>82</v>
      </c>
      <c r="E288" s="283" t="s">
        <v>312</v>
      </c>
      <c r="F288" s="186">
        <v>388</v>
      </c>
      <c r="G288" s="284" t="s">
        <v>311</v>
      </c>
      <c r="H288" s="284" t="s">
        <v>1177</v>
      </c>
      <c r="I288" s="284" t="s">
        <v>1178</v>
      </c>
      <c r="J288" s="284" t="s">
        <v>384</v>
      </c>
      <c r="K288" s="284" t="s">
        <v>1179</v>
      </c>
      <c r="L288" s="284" t="s">
        <v>1179</v>
      </c>
      <c r="M288" s="284" t="s">
        <v>311</v>
      </c>
      <c r="N288" s="103" t="s">
        <v>87</v>
      </c>
      <c r="O288" s="138">
        <v>49400</v>
      </c>
      <c r="Q288" s="135"/>
      <c r="T288" s="135"/>
      <c r="U288" s="171" t="str">
        <f t="shared" si="53"/>
        <v>HBL-JEH-388</v>
      </c>
      <c r="V288" s="133" t="s">
        <v>90</v>
      </c>
      <c r="W288" s="186">
        <v>388</v>
      </c>
      <c r="X288" s="171" t="str">
        <f t="shared" si="54"/>
        <v>HBL-JEH-388-Apr17-1-1</v>
      </c>
      <c r="Y288" s="136" t="s">
        <v>1163</v>
      </c>
      <c r="Z288" s="134" t="str">
        <f t="shared" si="42"/>
        <v xml:space="preserve"> </v>
      </c>
      <c r="AA288" s="134" t="str">
        <f t="shared" si="43"/>
        <v xml:space="preserve"> </v>
      </c>
      <c r="AB288" s="134" t="str">
        <f t="shared" si="44"/>
        <v>Yes</v>
      </c>
      <c r="AC288" s="134" t="e">
        <f>VLOOKUP(F288,'Wired Branches'!B:E,4,FALSE)</f>
        <v>#N/A</v>
      </c>
      <c r="AD288" s="134" t="str">
        <f t="shared" si="45"/>
        <v xml:space="preserve"> </v>
      </c>
      <c r="AE288" s="150" t="e">
        <f>VLOOKUP(W288,'Wired Branches'!B:F,5,FALSE)</f>
        <v>#N/A</v>
      </c>
      <c r="AF288" s="112" t="str">
        <f>_xlfn.IFNA(VLOOKUP(F288,'Compiled report'!C:F,4,FALSE),"")</f>
        <v/>
      </c>
      <c r="AG288" s="134" t="str">
        <f t="shared" si="46"/>
        <v xml:space="preserve"> </v>
      </c>
      <c r="AH288" s="134" t="str">
        <f t="shared" si="47"/>
        <v xml:space="preserve"> </v>
      </c>
      <c r="AI288" s="134" t="str">
        <f t="shared" si="48"/>
        <v xml:space="preserve"> </v>
      </c>
      <c r="AJ288" s="234" t="str">
        <f>_xlfn.IFNA(VLOOKUP(F288,'Compiled report'!C:D,2,FALSE),"")</f>
        <v/>
      </c>
      <c r="AK288" s="134" t="str">
        <f t="shared" si="49"/>
        <v xml:space="preserve"> </v>
      </c>
      <c r="AL288" s="134" t="str">
        <f t="shared" si="50"/>
        <v/>
      </c>
      <c r="AM288" s="134" t="str">
        <f t="shared" si="51"/>
        <v xml:space="preserve"> </v>
      </c>
      <c r="AN288" s="134" t="str">
        <f t="shared" si="52"/>
        <v xml:space="preserve"> </v>
      </c>
      <c r="AO288" s="134" t="str">
        <f t="shared" si="55"/>
        <v xml:space="preserve"> </v>
      </c>
      <c r="AP288" s="137" t="s">
        <v>770</v>
      </c>
    </row>
    <row r="289" spans="1:42" s="134" customFormat="1" ht="26.1" customHeight="1" x14ac:dyDescent="0.2">
      <c r="A289" s="258">
        <v>291</v>
      </c>
      <c r="B289" s="284" t="s">
        <v>311</v>
      </c>
      <c r="C289" s="134" t="s">
        <v>181</v>
      </c>
      <c r="D289" s="171" t="s">
        <v>82</v>
      </c>
      <c r="E289" s="283" t="s">
        <v>312</v>
      </c>
      <c r="F289" s="186">
        <v>394</v>
      </c>
      <c r="G289" s="284" t="s">
        <v>311</v>
      </c>
      <c r="H289" s="284" t="s">
        <v>1180</v>
      </c>
      <c r="I289" s="284" t="s">
        <v>1181</v>
      </c>
      <c r="J289" s="284" t="s">
        <v>384</v>
      </c>
      <c r="K289" s="284" t="s">
        <v>1182</v>
      </c>
      <c r="L289" s="284" t="s">
        <v>1182</v>
      </c>
      <c r="M289" s="284" t="s">
        <v>311</v>
      </c>
      <c r="N289" s="103" t="s">
        <v>87</v>
      </c>
      <c r="O289" s="138">
        <v>49606</v>
      </c>
      <c r="Q289" s="135"/>
      <c r="T289" s="135"/>
      <c r="U289" s="171" t="str">
        <f t="shared" si="53"/>
        <v>HBL-JEH-394</v>
      </c>
      <c r="V289" s="133" t="s">
        <v>90</v>
      </c>
      <c r="W289" s="186">
        <v>394</v>
      </c>
      <c r="X289" s="171" t="str">
        <f t="shared" si="54"/>
        <v>HBL-JEH-394-Apr17-1-1</v>
      </c>
      <c r="Y289" s="136" t="s">
        <v>1163</v>
      </c>
      <c r="Z289" s="134" t="str">
        <f t="shared" si="42"/>
        <v xml:space="preserve"> </v>
      </c>
      <c r="AA289" s="134" t="str">
        <f t="shared" si="43"/>
        <v xml:space="preserve"> </v>
      </c>
      <c r="AB289" s="134" t="str">
        <f t="shared" si="44"/>
        <v>Yes</v>
      </c>
      <c r="AC289" s="134" t="e">
        <f>VLOOKUP(F289,'Wired Branches'!B:E,4,FALSE)</f>
        <v>#N/A</v>
      </c>
      <c r="AD289" s="134" t="str">
        <f t="shared" si="45"/>
        <v xml:space="preserve"> </v>
      </c>
      <c r="AE289" s="150" t="e">
        <f>VLOOKUP(W289,'Wired Branches'!B:F,5,FALSE)</f>
        <v>#N/A</v>
      </c>
      <c r="AF289" s="112" t="str">
        <f>_xlfn.IFNA(VLOOKUP(F289,'Compiled report'!C:F,4,FALSE),"")</f>
        <v/>
      </c>
      <c r="AG289" s="134" t="str">
        <f t="shared" si="46"/>
        <v xml:space="preserve"> </v>
      </c>
      <c r="AH289" s="134" t="str">
        <f t="shared" si="47"/>
        <v xml:space="preserve"> </v>
      </c>
      <c r="AI289" s="134" t="str">
        <f t="shared" si="48"/>
        <v xml:space="preserve"> </v>
      </c>
      <c r="AJ289" s="234" t="str">
        <f>_xlfn.IFNA(VLOOKUP(F289,'Compiled report'!C:D,2,FALSE),"")</f>
        <v/>
      </c>
      <c r="AK289" s="134" t="str">
        <f t="shared" si="49"/>
        <v xml:space="preserve"> </v>
      </c>
      <c r="AL289" s="134" t="str">
        <f t="shared" si="50"/>
        <v/>
      </c>
      <c r="AM289" s="134" t="str">
        <f t="shared" si="51"/>
        <v xml:space="preserve"> </v>
      </c>
      <c r="AN289" s="134" t="str">
        <f t="shared" si="52"/>
        <v xml:space="preserve"> </v>
      </c>
      <c r="AO289" s="134" t="str">
        <f t="shared" si="55"/>
        <v xml:space="preserve"> </v>
      </c>
      <c r="AP289" s="137" t="s">
        <v>770</v>
      </c>
    </row>
    <row r="290" spans="1:42" s="134" customFormat="1" ht="26.1" customHeight="1" x14ac:dyDescent="0.2">
      <c r="A290" s="258">
        <v>292</v>
      </c>
      <c r="B290" s="284" t="s">
        <v>311</v>
      </c>
      <c r="C290" s="134" t="s">
        <v>181</v>
      </c>
      <c r="D290" s="171" t="s">
        <v>82</v>
      </c>
      <c r="E290" s="283" t="s">
        <v>312</v>
      </c>
      <c r="F290" s="186">
        <v>467</v>
      </c>
      <c r="G290" s="284" t="s">
        <v>311</v>
      </c>
      <c r="H290" s="284" t="s">
        <v>1183</v>
      </c>
      <c r="I290" s="284" t="s">
        <v>1184</v>
      </c>
      <c r="J290" s="284" t="s">
        <v>384</v>
      </c>
      <c r="K290" s="284" t="s">
        <v>1183</v>
      </c>
      <c r="L290" s="284" t="s">
        <v>1183</v>
      </c>
      <c r="M290" s="284" t="s">
        <v>323</v>
      </c>
      <c r="N290" s="103" t="s">
        <v>87</v>
      </c>
      <c r="O290" s="138">
        <v>47520</v>
      </c>
      <c r="Q290" s="135"/>
      <c r="T290" s="135"/>
      <c r="U290" s="171" t="str">
        <f t="shared" si="53"/>
        <v>HBL-JEH-467</v>
      </c>
      <c r="V290" s="133" t="s">
        <v>90</v>
      </c>
      <c r="W290" s="186">
        <v>467</v>
      </c>
      <c r="X290" s="171" t="str">
        <f t="shared" si="54"/>
        <v>HBL-JEH-467-Apr17-1-1</v>
      </c>
      <c r="Y290" s="136" t="s">
        <v>1163</v>
      </c>
      <c r="Z290" s="134" t="str">
        <f t="shared" si="42"/>
        <v xml:space="preserve"> </v>
      </c>
      <c r="AA290" s="134" t="str">
        <f t="shared" si="43"/>
        <v xml:space="preserve"> </v>
      </c>
      <c r="AB290" s="134" t="str">
        <f t="shared" si="44"/>
        <v>Yes</v>
      </c>
      <c r="AC290" s="134" t="e">
        <f>VLOOKUP(F290,'Wired Branches'!B:E,4,FALSE)</f>
        <v>#N/A</v>
      </c>
      <c r="AD290" s="134" t="str">
        <f t="shared" si="45"/>
        <v xml:space="preserve"> </v>
      </c>
      <c r="AE290" s="150" t="e">
        <f>VLOOKUP(W290,'Wired Branches'!B:F,5,FALSE)</f>
        <v>#N/A</v>
      </c>
      <c r="AF290" s="112" t="str">
        <f>_xlfn.IFNA(VLOOKUP(F290,'Compiled report'!C:F,4,FALSE),"")</f>
        <v/>
      </c>
      <c r="AG290" s="134" t="str">
        <f t="shared" si="46"/>
        <v xml:space="preserve"> </v>
      </c>
      <c r="AH290" s="134" t="str">
        <f t="shared" si="47"/>
        <v xml:space="preserve"> </v>
      </c>
      <c r="AI290" s="134" t="str">
        <f t="shared" si="48"/>
        <v xml:space="preserve"> </v>
      </c>
      <c r="AJ290" s="234" t="str">
        <f>_xlfn.IFNA(VLOOKUP(F290,'Compiled report'!C:D,2,FALSE),"")</f>
        <v/>
      </c>
      <c r="AK290" s="134" t="str">
        <f t="shared" si="49"/>
        <v xml:space="preserve"> </v>
      </c>
      <c r="AL290" s="134" t="str">
        <f t="shared" si="50"/>
        <v/>
      </c>
      <c r="AM290" s="134" t="str">
        <f t="shared" si="51"/>
        <v xml:space="preserve"> </v>
      </c>
      <c r="AN290" s="134" t="str">
        <f t="shared" si="52"/>
        <v xml:space="preserve"> </v>
      </c>
      <c r="AO290" s="134" t="str">
        <f t="shared" si="55"/>
        <v xml:space="preserve"> </v>
      </c>
      <c r="AP290" s="137" t="s">
        <v>770</v>
      </c>
    </row>
    <row r="291" spans="1:42" s="134" customFormat="1" ht="26.1" customHeight="1" x14ac:dyDescent="0.2">
      <c r="A291" s="258">
        <v>293</v>
      </c>
      <c r="B291" s="284" t="s">
        <v>311</v>
      </c>
      <c r="C291" s="134" t="s">
        <v>181</v>
      </c>
      <c r="D291" s="171" t="s">
        <v>82</v>
      </c>
      <c r="E291" s="283" t="s">
        <v>312</v>
      </c>
      <c r="F291" s="186">
        <v>488</v>
      </c>
      <c r="G291" s="284" t="s">
        <v>311</v>
      </c>
      <c r="H291" s="284" t="s">
        <v>1185</v>
      </c>
      <c r="I291" s="284" t="s">
        <v>1186</v>
      </c>
      <c r="J291" s="284" t="s">
        <v>384</v>
      </c>
      <c r="K291" s="284" t="s">
        <v>1185</v>
      </c>
      <c r="L291" s="284" t="s">
        <v>1185</v>
      </c>
      <c r="M291" s="284" t="s">
        <v>311</v>
      </c>
      <c r="N291" s="103" t="s">
        <v>87</v>
      </c>
      <c r="O291" s="138">
        <v>49400</v>
      </c>
      <c r="Q291" s="135"/>
      <c r="T291" s="135"/>
      <c r="U291" s="171" t="str">
        <f t="shared" si="53"/>
        <v>HBL-JEH-488</v>
      </c>
      <c r="V291" s="133" t="s">
        <v>90</v>
      </c>
      <c r="W291" s="186">
        <v>488</v>
      </c>
      <c r="X291" s="171" t="str">
        <f t="shared" si="54"/>
        <v>HBL-JEH-488-Apr17-1-1</v>
      </c>
      <c r="Y291" s="136" t="s">
        <v>1163</v>
      </c>
      <c r="Z291" s="134" t="str">
        <f t="shared" si="42"/>
        <v xml:space="preserve"> </v>
      </c>
      <c r="AA291" s="134" t="str">
        <f t="shared" si="43"/>
        <v xml:space="preserve"> </v>
      </c>
      <c r="AB291" s="134" t="str">
        <f t="shared" si="44"/>
        <v>Yes</v>
      </c>
      <c r="AC291" s="134" t="e">
        <f>VLOOKUP(F291,'Wired Branches'!B:E,4,FALSE)</f>
        <v>#N/A</v>
      </c>
      <c r="AD291" s="134" t="str">
        <f t="shared" si="45"/>
        <v xml:space="preserve"> </v>
      </c>
      <c r="AE291" s="150" t="e">
        <f>VLOOKUP(W291,'Wired Branches'!B:F,5,FALSE)</f>
        <v>#N/A</v>
      </c>
      <c r="AF291" s="112" t="str">
        <f>_xlfn.IFNA(VLOOKUP(F291,'Compiled report'!C:F,4,FALSE),"")</f>
        <v/>
      </c>
      <c r="AG291" s="134" t="str">
        <f t="shared" si="46"/>
        <v xml:space="preserve"> </v>
      </c>
      <c r="AH291" s="134" t="str">
        <f t="shared" si="47"/>
        <v xml:space="preserve"> </v>
      </c>
      <c r="AI291" s="134" t="str">
        <f t="shared" si="48"/>
        <v xml:space="preserve"> </v>
      </c>
      <c r="AJ291" s="234" t="str">
        <f>_xlfn.IFNA(VLOOKUP(F291,'Compiled report'!C:D,2,FALSE),"")</f>
        <v/>
      </c>
      <c r="AK291" s="134" t="str">
        <f t="shared" si="49"/>
        <v xml:space="preserve"> </v>
      </c>
      <c r="AL291" s="134" t="str">
        <f t="shared" si="50"/>
        <v/>
      </c>
      <c r="AM291" s="134" t="str">
        <f t="shared" si="51"/>
        <v xml:space="preserve"> </v>
      </c>
      <c r="AN291" s="134" t="str">
        <f t="shared" si="52"/>
        <v xml:space="preserve"> </v>
      </c>
      <c r="AO291" s="134" t="str">
        <f t="shared" si="55"/>
        <v xml:space="preserve"> </v>
      </c>
      <c r="AP291" s="137" t="s">
        <v>770</v>
      </c>
    </row>
    <row r="292" spans="1:42" s="134" customFormat="1" ht="26.1" customHeight="1" x14ac:dyDescent="0.2">
      <c r="A292" s="258">
        <v>294</v>
      </c>
      <c r="B292" s="284" t="s">
        <v>311</v>
      </c>
      <c r="C292" s="134" t="s">
        <v>181</v>
      </c>
      <c r="D292" s="171" t="s">
        <v>82</v>
      </c>
      <c r="E292" s="283" t="s">
        <v>312</v>
      </c>
      <c r="F292" s="186">
        <v>491</v>
      </c>
      <c r="G292" s="284" t="s">
        <v>311</v>
      </c>
      <c r="H292" s="284" t="s">
        <v>1187</v>
      </c>
      <c r="I292" s="284" t="s">
        <v>1188</v>
      </c>
      <c r="J292" s="284" t="s">
        <v>384</v>
      </c>
      <c r="K292" s="284" t="s">
        <v>1189</v>
      </c>
      <c r="L292" s="284" t="s">
        <v>1189</v>
      </c>
      <c r="M292" s="284" t="s">
        <v>311</v>
      </c>
      <c r="N292" s="103" t="s">
        <v>87</v>
      </c>
      <c r="O292" s="138">
        <v>49400</v>
      </c>
      <c r="Q292" s="135"/>
      <c r="T292" s="135"/>
      <c r="U292" s="171" t="str">
        <f t="shared" si="53"/>
        <v>HBL-JEH-491</v>
      </c>
      <c r="V292" s="133" t="s">
        <v>90</v>
      </c>
      <c r="W292" s="186">
        <v>491</v>
      </c>
      <c r="X292" s="171" t="str">
        <f t="shared" si="54"/>
        <v>HBL-JEH-491-Apr17-1-1</v>
      </c>
      <c r="Y292" s="136" t="s">
        <v>1163</v>
      </c>
      <c r="Z292" s="134" t="str">
        <f t="shared" si="42"/>
        <v xml:space="preserve"> </v>
      </c>
      <c r="AA292" s="134" t="str">
        <f t="shared" si="43"/>
        <v xml:space="preserve"> </v>
      </c>
      <c r="AB292" s="134" t="str">
        <f t="shared" si="44"/>
        <v>Yes</v>
      </c>
      <c r="AC292" s="134" t="e">
        <f>VLOOKUP(F292,'Wired Branches'!B:E,4,FALSE)</f>
        <v>#N/A</v>
      </c>
      <c r="AD292" s="134" t="str">
        <f t="shared" si="45"/>
        <v xml:space="preserve"> </v>
      </c>
      <c r="AE292" s="150" t="e">
        <f>VLOOKUP(W292,'Wired Branches'!B:F,5,FALSE)</f>
        <v>#N/A</v>
      </c>
      <c r="AF292" s="112" t="str">
        <f>_xlfn.IFNA(VLOOKUP(F292,'Compiled report'!C:F,4,FALSE),"")</f>
        <v/>
      </c>
      <c r="AG292" s="134" t="str">
        <f t="shared" si="46"/>
        <v xml:space="preserve"> </v>
      </c>
      <c r="AH292" s="134" t="str">
        <f t="shared" si="47"/>
        <v xml:space="preserve"> </v>
      </c>
      <c r="AI292" s="134" t="str">
        <f t="shared" si="48"/>
        <v xml:space="preserve"> </v>
      </c>
      <c r="AJ292" s="234" t="str">
        <f>_xlfn.IFNA(VLOOKUP(F292,'Compiled report'!C:D,2,FALSE),"")</f>
        <v/>
      </c>
      <c r="AK292" s="134" t="str">
        <f t="shared" si="49"/>
        <v xml:space="preserve"> </v>
      </c>
      <c r="AL292" s="134" t="str">
        <f t="shared" si="50"/>
        <v/>
      </c>
      <c r="AM292" s="134" t="str">
        <f t="shared" si="51"/>
        <v xml:space="preserve"> </v>
      </c>
      <c r="AN292" s="134" t="str">
        <f t="shared" si="52"/>
        <v xml:space="preserve"> </v>
      </c>
      <c r="AO292" s="134" t="str">
        <f t="shared" si="55"/>
        <v xml:space="preserve"> </v>
      </c>
      <c r="AP292" s="137" t="s">
        <v>770</v>
      </c>
    </row>
    <row r="293" spans="1:42" s="134" customFormat="1" ht="26.1" customHeight="1" x14ac:dyDescent="0.2">
      <c r="A293" s="258">
        <v>295</v>
      </c>
      <c r="B293" s="284" t="s">
        <v>311</v>
      </c>
      <c r="C293" s="134" t="s">
        <v>181</v>
      </c>
      <c r="D293" s="171" t="s">
        <v>82</v>
      </c>
      <c r="E293" s="283" t="s">
        <v>312</v>
      </c>
      <c r="F293" s="186">
        <v>655</v>
      </c>
      <c r="G293" s="284" t="s">
        <v>311</v>
      </c>
      <c r="H293" s="284" t="s">
        <v>1190</v>
      </c>
      <c r="I293" s="284" t="s">
        <v>1191</v>
      </c>
      <c r="J293" s="284" t="s">
        <v>384</v>
      </c>
      <c r="K293" s="284" t="s">
        <v>1192</v>
      </c>
      <c r="L293" s="284" t="s">
        <v>1192</v>
      </c>
      <c r="M293" s="284" t="s">
        <v>323</v>
      </c>
      <c r="N293" s="103" t="s">
        <v>87</v>
      </c>
      <c r="O293" s="138">
        <v>47850</v>
      </c>
      <c r="Q293" s="135"/>
      <c r="T293" s="135"/>
      <c r="U293" s="171" t="str">
        <f t="shared" si="53"/>
        <v>HBL-JEH-655</v>
      </c>
      <c r="V293" s="133" t="s">
        <v>90</v>
      </c>
      <c r="W293" s="186">
        <v>655</v>
      </c>
      <c r="X293" s="171" t="str">
        <f t="shared" si="54"/>
        <v>HBL-JEH-655-Apr17-1-1</v>
      </c>
      <c r="Y293" s="136" t="s">
        <v>1163</v>
      </c>
      <c r="Z293" s="134" t="str">
        <f t="shared" si="42"/>
        <v xml:space="preserve"> </v>
      </c>
      <c r="AA293" s="134" t="str">
        <f t="shared" si="43"/>
        <v xml:space="preserve"> </v>
      </c>
      <c r="AB293" s="134" t="str">
        <f t="shared" si="44"/>
        <v>Yes</v>
      </c>
      <c r="AC293" s="134" t="e">
        <f>VLOOKUP(F293,'Wired Branches'!B:E,4,FALSE)</f>
        <v>#N/A</v>
      </c>
      <c r="AD293" s="134" t="str">
        <f t="shared" si="45"/>
        <v xml:space="preserve"> </v>
      </c>
      <c r="AE293" s="150" t="e">
        <f>VLOOKUP(W293,'Wired Branches'!B:F,5,FALSE)</f>
        <v>#N/A</v>
      </c>
      <c r="AF293" s="112" t="str">
        <f>_xlfn.IFNA(VLOOKUP(F293,'Compiled report'!C:F,4,FALSE),"")</f>
        <v/>
      </c>
      <c r="AG293" s="134" t="str">
        <f t="shared" si="46"/>
        <v xml:space="preserve"> </v>
      </c>
      <c r="AH293" s="134" t="str">
        <f t="shared" si="47"/>
        <v xml:space="preserve"> </v>
      </c>
      <c r="AI293" s="134" t="str">
        <f t="shared" si="48"/>
        <v xml:space="preserve"> </v>
      </c>
      <c r="AJ293" s="234" t="str">
        <f>_xlfn.IFNA(VLOOKUP(F293,'Compiled report'!C:D,2,FALSE),"")</f>
        <v/>
      </c>
      <c r="AK293" s="134" t="str">
        <f t="shared" si="49"/>
        <v xml:space="preserve"> </v>
      </c>
      <c r="AL293" s="134" t="str">
        <f t="shared" si="50"/>
        <v/>
      </c>
      <c r="AM293" s="134" t="str">
        <f t="shared" si="51"/>
        <v xml:space="preserve"> </v>
      </c>
      <c r="AN293" s="134" t="str">
        <f t="shared" si="52"/>
        <v xml:space="preserve"> </v>
      </c>
      <c r="AO293" s="134" t="str">
        <f t="shared" si="55"/>
        <v xml:space="preserve"> </v>
      </c>
      <c r="AP293" s="137" t="s">
        <v>770</v>
      </c>
    </row>
    <row r="294" spans="1:42" s="134" customFormat="1" ht="26.1" customHeight="1" x14ac:dyDescent="0.2">
      <c r="A294" s="258">
        <v>296</v>
      </c>
      <c r="B294" s="284" t="s">
        <v>311</v>
      </c>
      <c r="C294" s="134" t="s">
        <v>181</v>
      </c>
      <c r="D294" s="171" t="s">
        <v>82</v>
      </c>
      <c r="E294" s="283" t="s">
        <v>312</v>
      </c>
      <c r="F294" s="186">
        <v>659</v>
      </c>
      <c r="G294" s="284" t="s">
        <v>311</v>
      </c>
      <c r="H294" s="284" t="s">
        <v>1193</v>
      </c>
      <c r="I294" s="284" t="s">
        <v>1194</v>
      </c>
      <c r="J294" s="284" t="s">
        <v>384</v>
      </c>
      <c r="K294" s="284" t="s">
        <v>1193</v>
      </c>
      <c r="L294" s="284" t="s">
        <v>1193</v>
      </c>
      <c r="M294" s="284" t="s">
        <v>323</v>
      </c>
      <c r="N294" s="103" t="s">
        <v>87</v>
      </c>
      <c r="O294" s="138">
        <v>47520</v>
      </c>
      <c r="Q294" s="135"/>
      <c r="T294" s="135"/>
      <c r="U294" s="171" t="str">
        <f t="shared" si="53"/>
        <v>HBL-JEH-659</v>
      </c>
      <c r="V294" s="133" t="s">
        <v>90</v>
      </c>
      <c r="W294" s="186">
        <v>659</v>
      </c>
      <c r="X294" s="171" t="str">
        <f t="shared" si="54"/>
        <v>HBL-JEH-659-Apr17-1-1</v>
      </c>
      <c r="Y294" s="136" t="s">
        <v>1163</v>
      </c>
      <c r="Z294" s="134" t="str">
        <f t="shared" si="42"/>
        <v xml:space="preserve"> </v>
      </c>
      <c r="AA294" s="134" t="str">
        <f t="shared" si="43"/>
        <v xml:space="preserve"> </v>
      </c>
      <c r="AB294" s="134" t="str">
        <f t="shared" si="44"/>
        <v>Yes</v>
      </c>
      <c r="AC294" s="134" t="e">
        <f>VLOOKUP(F294,'Wired Branches'!B:E,4,FALSE)</f>
        <v>#N/A</v>
      </c>
      <c r="AD294" s="134" t="str">
        <f t="shared" si="45"/>
        <v xml:space="preserve"> </v>
      </c>
      <c r="AE294" s="150" t="e">
        <f>VLOOKUP(W294,'Wired Branches'!B:F,5,FALSE)</f>
        <v>#N/A</v>
      </c>
      <c r="AF294" s="112" t="str">
        <f>_xlfn.IFNA(VLOOKUP(F294,'Compiled report'!C:F,4,FALSE),"")</f>
        <v/>
      </c>
      <c r="AG294" s="134" t="str">
        <f t="shared" si="46"/>
        <v xml:space="preserve"> </v>
      </c>
      <c r="AH294" s="134" t="str">
        <f t="shared" si="47"/>
        <v xml:space="preserve"> </v>
      </c>
      <c r="AI294" s="134" t="str">
        <f t="shared" si="48"/>
        <v xml:space="preserve"> </v>
      </c>
      <c r="AJ294" s="234" t="str">
        <f>_xlfn.IFNA(VLOOKUP(F294,'Compiled report'!C:D,2,FALSE),"")</f>
        <v/>
      </c>
      <c r="AK294" s="134" t="str">
        <f t="shared" si="49"/>
        <v xml:space="preserve"> </v>
      </c>
      <c r="AL294" s="134" t="str">
        <f t="shared" si="50"/>
        <v/>
      </c>
      <c r="AM294" s="134" t="str">
        <f t="shared" si="51"/>
        <v xml:space="preserve"> </v>
      </c>
      <c r="AN294" s="134" t="str">
        <f t="shared" si="52"/>
        <v xml:space="preserve"> </v>
      </c>
      <c r="AO294" s="134" t="str">
        <f t="shared" si="55"/>
        <v xml:space="preserve"> </v>
      </c>
      <c r="AP294" s="137" t="s">
        <v>770</v>
      </c>
    </row>
    <row r="295" spans="1:42" s="134" customFormat="1" ht="26.1" customHeight="1" x14ac:dyDescent="0.2">
      <c r="A295" s="258">
        <v>297</v>
      </c>
      <c r="B295" s="284" t="s">
        <v>311</v>
      </c>
      <c r="C295" s="134" t="s">
        <v>181</v>
      </c>
      <c r="D295" s="171" t="s">
        <v>82</v>
      </c>
      <c r="E295" s="283" t="s">
        <v>312</v>
      </c>
      <c r="F295" s="186">
        <v>816</v>
      </c>
      <c r="G295" s="284" t="s">
        <v>311</v>
      </c>
      <c r="H295" s="284" t="s">
        <v>1195</v>
      </c>
      <c r="I295" s="284" t="s">
        <v>1196</v>
      </c>
      <c r="J295" s="284" t="s">
        <v>384</v>
      </c>
      <c r="K295" s="284" t="s">
        <v>1195</v>
      </c>
      <c r="L295" s="284" t="s">
        <v>1195</v>
      </c>
      <c r="M295" s="284" t="s">
        <v>331</v>
      </c>
      <c r="N295" s="103" t="s">
        <v>87</v>
      </c>
      <c r="O295" s="138">
        <v>48695</v>
      </c>
      <c r="Q295" s="135"/>
      <c r="T295" s="135"/>
      <c r="U295" s="171" t="str">
        <f t="shared" si="53"/>
        <v>HBL-JEH-816</v>
      </c>
      <c r="V295" s="133" t="s">
        <v>90</v>
      </c>
      <c r="W295" s="186">
        <v>816</v>
      </c>
      <c r="X295" s="171" t="str">
        <f t="shared" si="54"/>
        <v>HBL-JEH-816-Apr17-1-1</v>
      </c>
      <c r="Y295" s="136" t="s">
        <v>1163</v>
      </c>
      <c r="Z295" s="134" t="str">
        <f t="shared" si="42"/>
        <v xml:space="preserve"> </v>
      </c>
      <c r="AA295" s="134" t="str">
        <f t="shared" si="43"/>
        <v xml:space="preserve"> </v>
      </c>
      <c r="AB295" s="134" t="str">
        <f t="shared" si="44"/>
        <v>Yes</v>
      </c>
      <c r="AC295" s="134" t="e">
        <f>VLOOKUP(F295,'Wired Branches'!B:E,4,FALSE)</f>
        <v>#N/A</v>
      </c>
      <c r="AD295" s="134" t="str">
        <f t="shared" si="45"/>
        <v xml:space="preserve"> </v>
      </c>
      <c r="AE295" s="150" t="e">
        <f>VLOOKUP(W295,'Wired Branches'!B:F,5,FALSE)</f>
        <v>#N/A</v>
      </c>
      <c r="AF295" s="112" t="str">
        <f>_xlfn.IFNA(VLOOKUP(F295,'Compiled report'!C:F,4,FALSE),"")</f>
        <v/>
      </c>
      <c r="AG295" s="134" t="str">
        <f t="shared" si="46"/>
        <v xml:space="preserve"> </v>
      </c>
      <c r="AH295" s="134" t="str">
        <f t="shared" si="47"/>
        <v xml:space="preserve"> </v>
      </c>
      <c r="AI295" s="134" t="str">
        <f t="shared" si="48"/>
        <v xml:space="preserve"> </v>
      </c>
      <c r="AJ295" s="234" t="str">
        <f>_xlfn.IFNA(VLOOKUP(F295,'Compiled report'!C:D,2,FALSE),"")</f>
        <v/>
      </c>
      <c r="AK295" s="134" t="str">
        <f t="shared" si="49"/>
        <v xml:space="preserve"> </v>
      </c>
      <c r="AL295" s="134" t="str">
        <f t="shared" si="50"/>
        <v/>
      </c>
      <c r="AM295" s="134" t="str">
        <f t="shared" si="51"/>
        <v xml:space="preserve"> </v>
      </c>
      <c r="AN295" s="134" t="str">
        <f t="shared" si="52"/>
        <v xml:space="preserve"> </v>
      </c>
      <c r="AO295" s="134" t="str">
        <f t="shared" si="55"/>
        <v xml:space="preserve"> </v>
      </c>
      <c r="AP295" s="137" t="s">
        <v>770</v>
      </c>
    </row>
    <row r="296" spans="1:42" s="134" customFormat="1" ht="26.1" customHeight="1" x14ac:dyDescent="0.2">
      <c r="A296" s="258">
        <v>298</v>
      </c>
      <c r="B296" s="284" t="s">
        <v>311</v>
      </c>
      <c r="C296" s="134" t="s">
        <v>181</v>
      </c>
      <c r="D296" s="171" t="s">
        <v>82</v>
      </c>
      <c r="E296" s="283" t="s">
        <v>312</v>
      </c>
      <c r="F296" s="186">
        <v>817</v>
      </c>
      <c r="G296" s="284" t="s">
        <v>311</v>
      </c>
      <c r="H296" s="284" t="s">
        <v>1197</v>
      </c>
      <c r="I296" s="284" t="s">
        <v>1198</v>
      </c>
      <c r="J296" s="284" t="s">
        <v>384</v>
      </c>
      <c r="K296" s="284" t="s">
        <v>1199</v>
      </c>
      <c r="L296" s="284" t="s">
        <v>1199</v>
      </c>
      <c r="M296" s="284" t="s">
        <v>311</v>
      </c>
      <c r="N296" s="103" t="s">
        <v>87</v>
      </c>
      <c r="O296" s="138">
        <v>49400</v>
      </c>
      <c r="Q296" s="135"/>
      <c r="T296" s="135"/>
      <c r="U296" s="171" t="str">
        <f t="shared" si="53"/>
        <v>HBL-JEH-817</v>
      </c>
      <c r="V296" s="133" t="s">
        <v>90</v>
      </c>
      <c r="W296" s="186">
        <v>817</v>
      </c>
      <c r="X296" s="171" t="str">
        <f t="shared" si="54"/>
        <v>HBL-JEH-817-Apr17-1-1</v>
      </c>
      <c r="Y296" s="136" t="s">
        <v>1163</v>
      </c>
      <c r="Z296" s="134" t="str">
        <f t="shared" si="42"/>
        <v xml:space="preserve"> </v>
      </c>
      <c r="AA296" s="134" t="str">
        <f t="shared" si="43"/>
        <v xml:space="preserve"> </v>
      </c>
      <c r="AB296" s="134" t="str">
        <f t="shared" si="44"/>
        <v>Yes</v>
      </c>
      <c r="AC296" s="134" t="e">
        <f>VLOOKUP(F296,'Wired Branches'!B:E,4,FALSE)</f>
        <v>#N/A</v>
      </c>
      <c r="AD296" s="134" t="str">
        <f t="shared" si="45"/>
        <v xml:space="preserve"> </v>
      </c>
      <c r="AE296" s="150" t="e">
        <f>VLOOKUP(W296,'Wired Branches'!B:F,5,FALSE)</f>
        <v>#N/A</v>
      </c>
      <c r="AF296" s="112" t="str">
        <f>_xlfn.IFNA(VLOOKUP(F296,'Compiled report'!C:F,4,FALSE),"")</f>
        <v/>
      </c>
      <c r="AG296" s="134" t="str">
        <f t="shared" si="46"/>
        <v xml:space="preserve"> </v>
      </c>
      <c r="AH296" s="134" t="str">
        <f t="shared" si="47"/>
        <v xml:space="preserve"> </v>
      </c>
      <c r="AI296" s="134" t="str">
        <f t="shared" si="48"/>
        <v xml:space="preserve"> </v>
      </c>
      <c r="AJ296" s="234" t="str">
        <f>_xlfn.IFNA(VLOOKUP(F296,'Compiled report'!C:D,2,FALSE),"")</f>
        <v/>
      </c>
      <c r="AK296" s="134" t="str">
        <f t="shared" si="49"/>
        <v xml:space="preserve"> </v>
      </c>
      <c r="AL296" s="134" t="str">
        <f t="shared" si="50"/>
        <v/>
      </c>
      <c r="AM296" s="134" t="str">
        <f t="shared" si="51"/>
        <v xml:space="preserve"> </v>
      </c>
      <c r="AN296" s="134" t="str">
        <f t="shared" si="52"/>
        <v xml:space="preserve"> </v>
      </c>
      <c r="AO296" s="134" t="str">
        <f t="shared" si="55"/>
        <v xml:space="preserve"> </v>
      </c>
      <c r="AP296" s="137" t="s">
        <v>770</v>
      </c>
    </row>
    <row r="297" spans="1:42" s="134" customFormat="1" ht="26.1" customHeight="1" x14ac:dyDescent="0.2">
      <c r="A297" s="258">
        <v>299</v>
      </c>
      <c r="B297" s="284" t="s">
        <v>311</v>
      </c>
      <c r="C297" s="134" t="s">
        <v>181</v>
      </c>
      <c r="D297" s="171" t="s">
        <v>82</v>
      </c>
      <c r="E297" s="283" t="s">
        <v>312</v>
      </c>
      <c r="F297" s="186">
        <v>820</v>
      </c>
      <c r="G297" s="284" t="s">
        <v>311</v>
      </c>
      <c r="H297" s="284" t="s">
        <v>1200</v>
      </c>
      <c r="I297" s="284" t="s">
        <v>1201</v>
      </c>
      <c r="J297" s="284" t="s">
        <v>384</v>
      </c>
      <c r="K297" s="284" t="s">
        <v>1200</v>
      </c>
      <c r="L297" s="284" t="s">
        <v>1200</v>
      </c>
      <c r="M297" s="284" t="s">
        <v>331</v>
      </c>
      <c r="N297" s="103" t="s">
        <v>87</v>
      </c>
      <c r="O297" s="138">
        <v>48695</v>
      </c>
      <c r="Q297" s="135"/>
      <c r="T297" s="135"/>
      <c r="U297" s="171" t="str">
        <f t="shared" si="53"/>
        <v>HBL-JEH-820</v>
      </c>
      <c r="V297" s="133" t="s">
        <v>90</v>
      </c>
      <c r="W297" s="186">
        <v>820</v>
      </c>
      <c r="X297" s="171" t="str">
        <f t="shared" si="54"/>
        <v>HBL-JEH-820-Apr17-1-1</v>
      </c>
      <c r="Y297" s="136" t="s">
        <v>1163</v>
      </c>
      <c r="Z297" s="134" t="str">
        <f t="shared" ref="Z297:Z360" si="56">IF(AJ297=""," ","Yes")</f>
        <v xml:space="preserve"> </v>
      </c>
      <c r="AA297" s="134" t="str">
        <f t="shared" ref="AA297:AA360" si="57">IF(AJ297=""," ","Yes")</f>
        <v xml:space="preserve"> </v>
      </c>
      <c r="AB297" s="134" t="str">
        <f t="shared" ref="AB297:AB360" si="58">IF(ISBLANK(AJ297)," ","Yes")</f>
        <v>Yes</v>
      </c>
      <c r="AC297" s="134" t="e">
        <f>VLOOKUP(F297,'Wired Branches'!B:E,4,FALSE)</f>
        <v>#N/A</v>
      </c>
      <c r="AD297" s="134" t="str">
        <f t="shared" ref="AD297:AD360" si="59">IF(AJ297=""," ","255.255.255.0")</f>
        <v xml:space="preserve"> </v>
      </c>
      <c r="AE297" s="150" t="e">
        <f>VLOOKUP(W297,'Wired Branches'!B:F,5,FALSE)</f>
        <v>#N/A</v>
      </c>
      <c r="AF297" s="112" t="str">
        <f>_xlfn.IFNA(VLOOKUP(F297,'Compiled report'!C:F,4,FALSE),"")</f>
        <v/>
      </c>
      <c r="AG297" s="134" t="str">
        <f t="shared" ref="AG297:AG360" si="60">IF(AJ297=""," ","10.200.57.196")</f>
        <v xml:space="preserve"> </v>
      </c>
      <c r="AH297" s="134" t="str">
        <f t="shared" ref="AH297:AH360" si="61">IF(AJ297=""," ","Yes")</f>
        <v xml:space="preserve"> </v>
      </c>
      <c r="AI297" s="134" t="str">
        <f t="shared" ref="AI297:AI360" si="62">IF(AJ297=""," ","Yes")</f>
        <v xml:space="preserve"> </v>
      </c>
      <c r="AJ297" s="234" t="str">
        <f>_xlfn.IFNA(VLOOKUP(F297,'Compiled report'!C:D,2,FALSE),"")</f>
        <v/>
      </c>
      <c r="AK297" s="134" t="str">
        <f t="shared" ref="AK297:AK360" si="63">IF(AJ297=""," ","Yes")</f>
        <v xml:space="preserve"> </v>
      </c>
      <c r="AL297" s="134" t="str">
        <f t="shared" ref="AL297:AL360" si="64">IF((OR(AF297="",AF297=0)),"","Yes")</f>
        <v/>
      </c>
      <c r="AM297" s="134" t="str">
        <f t="shared" ref="AM297:AM360" si="65">IF(AJ297=""," ","Yes")</f>
        <v xml:space="preserve"> </v>
      </c>
      <c r="AN297" s="134" t="str">
        <f t="shared" ref="AN297:AN360" si="66">IF(AJ297=""," ","Yes")</f>
        <v xml:space="preserve"> </v>
      </c>
      <c r="AO297" s="134" t="str">
        <f t="shared" si="55"/>
        <v xml:space="preserve"> </v>
      </c>
      <c r="AP297" s="137" t="s">
        <v>770</v>
      </c>
    </row>
    <row r="298" spans="1:42" s="134" customFormat="1" ht="26.1" customHeight="1" x14ac:dyDescent="0.2">
      <c r="A298" s="258">
        <v>300</v>
      </c>
      <c r="B298" s="284" t="s">
        <v>311</v>
      </c>
      <c r="C298" s="134" t="s">
        <v>181</v>
      </c>
      <c r="D298" s="171" t="s">
        <v>82</v>
      </c>
      <c r="E298" s="283" t="s">
        <v>312</v>
      </c>
      <c r="F298" s="186">
        <v>843</v>
      </c>
      <c r="G298" s="284" t="s">
        <v>311</v>
      </c>
      <c r="H298" s="284" t="s">
        <v>1202</v>
      </c>
      <c r="I298" s="284" t="s">
        <v>1203</v>
      </c>
      <c r="J298" s="284" t="s">
        <v>384</v>
      </c>
      <c r="K298" s="284" t="s">
        <v>322</v>
      </c>
      <c r="L298" s="284" t="s">
        <v>322</v>
      </c>
      <c r="M298" s="284" t="s">
        <v>323</v>
      </c>
      <c r="N298" s="103" t="s">
        <v>87</v>
      </c>
      <c r="O298" s="138">
        <v>47850</v>
      </c>
      <c r="Q298" s="135"/>
      <c r="T298" s="135"/>
      <c r="U298" s="171" t="str">
        <f t="shared" si="53"/>
        <v>HBL-JEH-843</v>
      </c>
      <c r="V298" s="133" t="s">
        <v>90</v>
      </c>
      <c r="W298" s="186">
        <v>843</v>
      </c>
      <c r="X298" s="171" t="str">
        <f t="shared" si="54"/>
        <v>HBL-JEH-843-Apr17-1-1</v>
      </c>
      <c r="Y298" s="136" t="s">
        <v>1163</v>
      </c>
      <c r="Z298" s="134" t="str">
        <f t="shared" si="56"/>
        <v xml:space="preserve"> </v>
      </c>
      <c r="AA298" s="134" t="str">
        <f t="shared" si="57"/>
        <v xml:space="preserve"> </v>
      </c>
      <c r="AB298" s="134" t="str">
        <f t="shared" si="58"/>
        <v>Yes</v>
      </c>
      <c r="AC298" s="134" t="e">
        <f>VLOOKUP(F298,'Wired Branches'!B:E,4,FALSE)</f>
        <v>#N/A</v>
      </c>
      <c r="AD298" s="134" t="str">
        <f t="shared" si="59"/>
        <v xml:space="preserve"> </v>
      </c>
      <c r="AE298" s="150" t="e">
        <f>VLOOKUP(W298,'Wired Branches'!B:F,5,FALSE)</f>
        <v>#N/A</v>
      </c>
      <c r="AF298" s="112" t="str">
        <f>_xlfn.IFNA(VLOOKUP(F298,'Compiled report'!C:F,4,FALSE),"")</f>
        <v/>
      </c>
      <c r="AG298" s="134" t="str">
        <f t="shared" si="60"/>
        <v xml:space="preserve"> </v>
      </c>
      <c r="AH298" s="134" t="str">
        <f t="shared" si="61"/>
        <v xml:space="preserve"> </v>
      </c>
      <c r="AI298" s="134" t="str">
        <f t="shared" si="62"/>
        <v xml:space="preserve"> </v>
      </c>
      <c r="AJ298" s="234" t="str">
        <f>_xlfn.IFNA(VLOOKUP(F298,'Compiled report'!C:D,2,FALSE),"")</f>
        <v/>
      </c>
      <c r="AK298" s="134" t="str">
        <f t="shared" si="63"/>
        <v xml:space="preserve"> </v>
      </c>
      <c r="AL298" s="134" t="str">
        <f t="shared" si="64"/>
        <v/>
      </c>
      <c r="AM298" s="134" t="str">
        <f t="shared" si="65"/>
        <v xml:space="preserve"> </v>
      </c>
      <c r="AN298" s="134" t="str">
        <f t="shared" si="66"/>
        <v xml:space="preserve"> </v>
      </c>
      <c r="AO298" s="134" t="str">
        <f t="shared" si="55"/>
        <v xml:space="preserve"> </v>
      </c>
      <c r="AP298" s="137" t="s">
        <v>770</v>
      </c>
    </row>
    <row r="299" spans="1:42" s="134" customFormat="1" ht="26.1" customHeight="1" x14ac:dyDescent="0.2">
      <c r="A299" s="258">
        <v>301</v>
      </c>
      <c r="B299" s="284" t="s">
        <v>311</v>
      </c>
      <c r="C299" s="134" t="s">
        <v>181</v>
      </c>
      <c r="D299" s="171" t="s">
        <v>82</v>
      </c>
      <c r="E299" s="283" t="s">
        <v>312</v>
      </c>
      <c r="F299" s="186">
        <v>868</v>
      </c>
      <c r="G299" s="284" t="s">
        <v>311</v>
      </c>
      <c r="H299" s="284" t="s">
        <v>1204</v>
      </c>
      <c r="I299" s="284" t="s">
        <v>1205</v>
      </c>
      <c r="J299" s="284" t="s">
        <v>384</v>
      </c>
      <c r="K299" s="284" t="s">
        <v>311</v>
      </c>
      <c r="L299" s="284" t="s">
        <v>311</v>
      </c>
      <c r="M299" s="284" t="s">
        <v>311</v>
      </c>
      <c r="N299" s="103" t="s">
        <v>87</v>
      </c>
      <c r="O299" s="138">
        <v>49600</v>
      </c>
      <c r="Q299" s="135"/>
      <c r="T299" s="135"/>
      <c r="U299" s="171" t="str">
        <f t="shared" si="53"/>
        <v>HBL-JEH-868</v>
      </c>
      <c r="V299" s="133" t="s">
        <v>90</v>
      </c>
      <c r="W299" s="186">
        <v>868</v>
      </c>
      <c r="X299" s="171" t="str">
        <f t="shared" si="54"/>
        <v>HBL-JEH-868-Apr17-1-1</v>
      </c>
      <c r="Y299" s="136" t="s">
        <v>1163</v>
      </c>
      <c r="Z299" s="134" t="str">
        <f t="shared" si="56"/>
        <v xml:space="preserve"> </v>
      </c>
      <c r="AA299" s="134" t="str">
        <f t="shared" si="57"/>
        <v xml:space="preserve"> </v>
      </c>
      <c r="AB299" s="134" t="str">
        <f t="shared" si="58"/>
        <v>Yes</v>
      </c>
      <c r="AC299" s="134" t="e">
        <f>VLOOKUP(F299,'Wired Branches'!B:E,4,FALSE)</f>
        <v>#N/A</v>
      </c>
      <c r="AD299" s="134" t="str">
        <f t="shared" si="59"/>
        <v xml:space="preserve"> </v>
      </c>
      <c r="AE299" s="150" t="e">
        <f>VLOOKUP(W299,'Wired Branches'!B:F,5,FALSE)</f>
        <v>#N/A</v>
      </c>
      <c r="AF299" s="112" t="str">
        <f>_xlfn.IFNA(VLOOKUP(F299,'Compiled report'!C:F,4,FALSE),"")</f>
        <v/>
      </c>
      <c r="AG299" s="134" t="str">
        <f t="shared" si="60"/>
        <v xml:space="preserve"> </v>
      </c>
      <c r="AH299" s="134" t="str">
        <f t="shared" si="61"/>
        <v xml:space="preserve"> </v>
      </c>
      <c r="AI299" s="134" t="str">
        <f t="shared" si="62"/>
        <v xml:space="preserve"> </v>
      </c>
      <c r="AJ299" s="234" t="str">
        <f>_xlfn.IFNA(VLOOKUP(F299,'Compiled report'!C:D,2,FALSE),"")</f>
        <v/>
      </c>
      <c r="AK299" s="134" t="str">
        <f t="shared" si="63"/>
        <v xml:space="preserve"> </v>
      </c>
      <c r="AL299" s="134" t="str">
        <f t="shared" si="64"/>
        <v/>
      </c>
      <c r="AM299" s="134" t="str">
        <f t="shared" si="65"/>
        <v xml:space="preserve"> </v>
      </c>
      <c r="AN299" s="134" t="str">
        <f t="shared" si="66"/>
        <v xml:space="preserve"> </v>
      </c>
      <c r="AO299" s="134" t="str">
        <f t="shared" si="55"/>
        <v xml:space="preserve"> </v>
      </c>
      <c r="AP299" s="137" t="s">
        <v>770</v>
      </c>
    </row>
    <row r="300" spans="1:42" s="134" customFormat="1" ht="26.1" customHeight="1" x14ac:dyDescent="0.2">
      <c r="A300" s="258">
        <v>302</v>
      </c>
      <c r="B300" s="284" t="s">
        <v>311</v>
      </c>
      <c r="C300" s="134" t="s">
        <v>181</v>
      </c>
      <c r="D300" s="171" t="s">
        <v>82</v>
      </c>
      <c r="E300" s="283" t="s">
        <v>312</v>
      </c>
      <c r="F300" s="186">
        <v>886</v>
      </c>
      <c r="G300" s="284" t="s">
        <v>311</v>
      </c>
      <c r="H300" s="284" t="s">
        <v>1206</v>
      </c>
      <c r="I300" s="284" t="s">
        <v>1207</v>
      </c>
      <c r="J300" s="284" t="s">
        <v>384</v>
      </c>
      <c r="K300" s="284" t="s">
        <v>1206</v>
      </c>
      <c r="L300" s="284" t="s">
        <v>1206</v>
      </c>
      <c r="M300" s="284" t="s">
        <v>1168</v>
      </c>
      <c r="N300" s="103" t="s">
        <v>87</v>
      </c>
      <c r="O300" s="138">
        <v>43260</v>
      </c>
      <c r="Q300" s="135"/>
      <c r="T300" s="135"/>
      <c r="U300" s="171" t="str">
        <f t="shared" si="53"/>
        <v>HBL-JEH-886</v>
      </c>
      <c r="V300" s="133" t="s">
        <v>90</v>
      </c>
      <c r="W300" s="186">
        <v>886</v>
      </c>
      <c r="X300" s="171" t="str">
        <f t="shared" si="54"/>
        <v>HBL-JEH-886-Apr17-1-1</v>
      </c>
      <c r="Y300" s="136" t="s">
        <v>1163</v>
      </c>
      <c r="Z300" s="134" t="str">
        <f t="shared" si="56"/>
        <v xml:space="preserve"> </v>
      </c>
      <c r="AA300" s="134" t="str">
        <f t="shared" si="57"/>
        <v xml:space="preserve"> </v>
      </c>
      <c r="AB300" s="134" t="str">
        <f t="shared" si="58"/>
        <v>Yes</v>
      </c>
      <c r="AC300" s="134" t="e">
        <f>VLOOKUP(F300,'Wired Branches'!B:E,4,FALSE)</f>
        <v>#N/A</v>
      </c>
      <c r="AD300" s="134" t="str">
        <f t="shared" si="59"/>
        <v xml:space="preserve"> </v>
      </c>
      <c r="AE300" s="150" t="e">
        <f>VLOOKUP(W300,'Wired Branches'!B:F,5,FALSE)</f>
        <v>#N/A</v>
      </c>
      <c r="AF300" s="112" t="str">
        <f>_xlfn.IFNA(VLOOKUP(F300,'Compiled report'!C:F,4,FALSE),"")</f>
        <v/>
      </c>
      <c r="AG300" s="134" t="str">
        <f t="shared" si="60"/>
        <v xml:space="preserve"> </v>
      </c>
      <c r="AH300" s="134" t="str">
        <f t="shared" si="61"/>
        <v xml:space="preserve"> </v>
      </c>
      <c r="AI300" s="134" t="str">
        <f t="shared" si="62"/>
        <v xml:space="preserve"> </v>
      </c>
      <c r="AJ300" s="234" t="str">
        <f>_xlfn.IFNA(VLOOKUP(F300,'Compiled report'!C:D,2,FALSE),"")</f>
        <v/>
      </c>
      <c r="AK300" s="134" t="str">
        <f t="shared" si="63"/>
        <v xml:space="preserve"> </v>
      </c>
      <c r="AL300" s="134" t="str">
        <f t="shared" si="64"/>
        <v/>
      </c>
      <c r="AM300" s="134" t="str">
        <f t="shared" si="65"/>
        <v xml:space="preserve"> </v>
      </c>
      <c r="AN300" s="134" t="str">
        <f t="shared" si="66"/>
        <v xml:space="preserve"> </v>
      </c>
      <c r="AO300" s="134" t="str">
        <f t="shared" si="55"/>
        <v xml:space="preserve"> </v>
      </c>
      <c r="AP300" s="137" t="s">
        <v>770</v>
      </c>
    </row>
    <row r="301" spans="1:42" s="134" customFormat="1" ht="26.1" customHeight="1" x14ac:dyDescent="0.2">
      <c r="A301" s="258">
        <v>303</v>
      </c>
      <c r="B301" s="284" t="s">
        <v>311</v>
      </c>
      <c r="C301" s="134" t="s">
        <v>181</v>
      </c>
      <c r="D301" s="171" t="s">
        <v>82</v>
      </c>
      <c r="E301" s="283" t="s">
        <v>312</v>
      </c>
      <c r="F301" s="186">
        <v>919</v>
      </c>
      <c r="G301" s="284" t="s">
        <v>311</v>
      </c>
      <c r="H301" s="284" t="s">
        <v>1208</v>
      </c>
      <c r="I301" s="284" t="s">
        <v>1209</v>
      </c>
      <c r="J301" s="284" t="s">
        <v>384</v>
      </c>
      <c r="K301" s="284" t="s">
        <v>1210</v>
      </c>
      <c r="L301" s="284" t="s">
        <v>1210</v>
      </c>
      <c r="M301" s="284" t="s">
        <v>323</v>
      </c>
      <c r="N301" s="103" t="s">
        <v>87</v>
      </c>
      <c r="O301" s="138">
        <v>47520</v>
      </c>
      <c r="Q301" s="135"/>
      <c r="T301" s="135"/>
      <c r="U301" s="171" t="str">
        <f t="shared" si="53"/>
        <v>HBL-JEH-919</v>
      </c>
      <c r="V301" s="133" t="s">
        <v>90</v>
      </c>
      <c r="W301" s="186">
        <v>919</v>
      </c>
      <c r="X301" s="171" t="str">
        <f t="shared" si="54"/>
        <v>HBL-JEH-919-Apr17-1-1</v>
      </c>
      <c r="Y301" s="136" t="s">
        <v>1163</v>
      </c>
      <c r="Z301" s="134" t="str">
        <f t="shared" si="56"/>
        <v xml:space="preserve"> </v>
      </c>
      <c r="AA301" s="134" t="str">
        <f t="shared" si="57"/>
        <v xml:space="preserve"> </v>
      </c>
      <c r="AB301" s="134" t="str">
        <f t="shared" si="58"/>
        <v>Yes</v>
      </c>
      <c r="AC301" s="134" t="e">
        <f>VLOOKUP(F301,'Wired Branches'!B:E,4,FALSE)</f>
        <v>#N/A</v>
      </c>
      <c r="AD301" s="134" t="str">
        <f t="shared" si="59"/>
        <v xml:space="preserve"> </v>
      </c>
      <c r="AE301" s="150" t="e">
        <f>VLOOKUP(W301,'Wired Branches'!B:F,5,FALSE)</f>
        <v>#N/A</v>
      </c>
      <c r="AF301" s="112" t="str">
        <f>_xlfn.IFNA(VLOOKUP(F301,'Compiled report'!C:F,4,FALSE),"")</f>
        <v/>
      </c>
      <c r="AG301" s="134" t="str">
        <f t="shared" si="60"/>
        <v xml:space="preserve"> </v>
      </c>
      <c r="AH301" s="134" t="str">
        <f t="shared" si="61"/>
        <v xml:space="preserve"> </v>
      </c>
      <c r="AI301" s="134" t="str">
        <f t="shared" si="62"/>
        <v xml:space="preserve"> </v>
      </c>
      <c r="AJ301" s="234" t="str">
        <f>_xlfn.IFNA(VLOOKUP(F301,'Compiled report'!C:D,2,FALSE),"")</f>
        <v/>
      </c>
      <c r="AK301" s="134" t="str">
        <f t="shared" si="63"/>
        <v xml:space="preserve"> </v>
      </c>
      <c r="AL301" s="134" t="str">
        <f t="shared" si="64"/>
        <v/>
      </c>
      <c r="AM301" s="134" t="str">
        <f t="shared" si="65"/>
        <v xml:space="preserve"> </v>
      </c>
      <c r="AN301" s="134" t="str">
        <f t="shared" si="66"/>
        <v xml:space="preserve"> </v>
      </c>
      <c r="AO301" s="134" t="str">
        <f t="shared" si="55"/>
        <v xml:space="preserve"> </v>
      </c>
      <c r="AP301" s="137" t="s">
        <v>770</v>
      </c>
    </row>
    <row r="302" spans="1:42" s="134" customFormat="1" ht="26.1" customHeight="1" x14ac:dyDescent="0.2">
      <c r="A302" s="258">
        <v>304</v>
      </c>
      <c r="B302" s="284" t="s">
        <v>311</v>
      </c>
      <c r="C302" s="134" t="s">
        <v>181</v>
      </c>
      <c r="D302" s="171" t="s">
        <v>82</v>
      </c>
      <c r="E302" s="283" t="s">
        <v>312</v>
      </c>
      <c r="F302" s="186">
        <v>925</v>
      </c>
      <c r="G302" s="284" t="s">
        <v>311</v>
      </c>
      <c r="H302" s="284" t="s">
        <v>1211</v>
      </c>
      <c r="I302" s="284" t="s">
        <v>1212</v>
      </c>
      <c r="J302" s="284" t="s">
        <v>384</v>
      </c>
      <c r="K302" s="284" t="s">
        <v>1211</v>
      </c>
      <c r="L302" s="284" t="s">
        <v>1211</v>
      </c>
      <c r="M302" s="284" t="s">
        <v>323</v>
      </c>
      <c r="N302" s="103" t="s">
        <v>87</v>
      </c>
      <c r="O302" s="138">
        <v>47850</v>
      </c>
      <c r="Q302" s="135"/>
      <c r="T302" s="135"/>
      <c r="U302" s="171" t="str">
        <f t="shared" si="53"/>
        <v>HBL-JEH-925</v>
      </c>
      <c r="V302" s="133" t="s">
        <v>90</v>
      </c>
      <c r="W302" s="186">
        <v>925</v>
      </c>
      <c r="X302" s="171" t="str">
        <f t="shared" si="54"/>
        <v>HBL-JEH-925-Apr17-1-1</v>
      </c>
      <c r="Y302" s="136" t="s">
        <v>1163</v>
      </c>
      <c r="Z302" s="134" t="str">
        <f t="shared" si="56"/>
        <v xml:space="preserve"> </v>
      </c>
      <c r="AA302" s="134" t="str">
        <f t="shared" si="57"/>
        <v xml:space="preserve"> </v>
      </c>
      <c r="AB302" s="134" t="str">
        <f t="shared" si="58"/>
        <v>Yes</v>
      </c>
      <c r="AC302" s="134" t="e">
        <f>VLOOKUP(F302,'Wired Branches'!B:E,4,FALSE)</f>
        <v>#N/A</v>
      </c>
      <c r="AD302" s="134" t="str">
        <f t="shared" si="59"/>
        <v xml:space="preserve"> </v>
      </c>
      <c r="AE302" s="150" t="e">
        <f>VLOOKUP(W302,'Wired Branches'!B:F,5,FALSE)</f>
        <v>#N/A</v>
      </c>
      <c r="AF302" s="112" t="str">
        <f>_xlfn.IFNA(VLOOKUP(F302,'Compiled report'!C:F,4,FALSE),"")</f>
        <v/>
      </c>
      <c r="AG302" s="134" t="str">
        <f t="shared" si="60"/>
        <v xml:space="preserve"> </v>
      </c>
      <c r="AH302" s="134" t="str">
        <f t="shared" si="61"/>
        <v xml:space="preserve"> </v>
      </c>
      <c r="AI302" s="134" t="str">
        <f t="shared" si="62"/>
        <v xml:space="preserve"> </v>
      </c>
      <c r="AJ302" s="234" t="str">
        <f>_xlfn.IFNA(VLOOKUP(F302,'Compiled report'!C:D,2,FALSE),"")</f>
        <v/>
      </c>
      <c r="AK302" s="134" t="str">
        <f t="shared" si="63"/>
        <v xml:space="preserve"> </v>
      </c>
      <c r="AL302" s="134" t="str">
        <f t="shared" si="64"/>
        <v/>
      </c>
      <c r="AM302" s="134" t="str">
        <f t="shared" si="65"/>
        <v xml:space="preserve"> </v>
      </c>
      <c r="AN302" s="134" t="str">
        <f t="shared" si="66"/>
        <v xml:space="preserve"> </v>
      </c>
      <c r="AO302" s="134" t="str">
        <f t="shared" si="55"/>
        <v xml:space="preserve"> </v>
      </c>
      <c r="AP302" s="137" t="s">
        <v>770</v>
      </c>
    </row>
    <row r="303" spans="1:42" s="134" customFormat="1" ht="26.1" customHeight="1" x14ac:dyDescent="0.2">
      <c r="A303" s="258">
        <v>305</v>
      </c>
      <c r="B303" s="284" t="s">
        <v>311</v>
      </c>
      <c r="C303" s="134" t="s">
        <v>181</v>
      </c>
      <c r="D303" s="171" t="s">
        <v>82</v>
      </c>
      <c r="E303" s="283" t="s">
        <v>312</v>
      </c>
      <c r="F303" s="186">
        <v>946</v>
      </c>
      <c r="G303" s="284" t="s">
        <v>311</v>
      </c>
      <c r="H303" s="284" t="s">
        <v>1213</v>
      </c>
      <c r="I303" s="284" t="s">
        <v>1214</v>
      </c>
      <c r="J303" s="284" t="s">
        <v>384</v>
      </c>
      <c r="K303" s="284" t="s">
        <v>1215</v>
      </c>
      <c r="L303" s="284" t="s">
        <v>1215</v>
      </c>
      <c r="M303" s="284" t="s">
        <v>311</v>
      </c>
      <c r="N303" s="103" t="s">
        <v>87</v>
      </c>
      <c r="O303" s="138">
        <v>49400</v>
      </c>
      <c r="Q303" s="135"/>
      <c r="T303" s="135"/>
      <c r="U303" s="171" t="str">
        <f t="shared" si="53"/>
        <v>HBL-JEH-946</v>
      </c>
      <c r="V303" s="133" t="s">
        <v>90</v>
      </c>
      <c r="W303" s="186">
        <v>946</v>
      </c>
      <c r="X303" s="171" t="str">
        <f t="shared" si="54"/>
        <v>HBL-JEH-946-Apr17-1-1</v>
      </c>
      <c r="Y303" s="136" t="s">
        <v>1163</v>
      </c>
      <c r="Z303" s="134" t="str">
        <f t="shared" si="56"/>
        <v xml:space="preserve"> </v>
      </c>
      <c r="AA303" s="134" t="str">
        <f t="shared" si="57"/>
        <v xml:space="preserve"> </v>
      </c>
      <c r="AB303" s="134" t="str">
        <f t="shared" si="58"/>
        <v>Yes</v>
      </c>
      <c r="AC303" s="134" t="e">
        <f>VLOOKUP(F303,'Wired Branches'!B:E,4,FALSE)</f>
        <v>#N/A</v>
      </c>
      <c r="AD303" s="134" t="str">
        <f t="shared" si="59"/>
        <v xml:space="preserve"> </v>
      </c>
      <c r="AE303" s="150" t="e">
        <f>VLOOKUP(W303,'Wired Branches'!B:F,5,FALSE)</f>
        <v>#N/A</v>
      </c>
      <c r="AF303" s="112" t="str">
        <f>_xlfn.IFNA(VLOOKUP(F303,'Compiled report'!C:F,4,FALSE),"")</f>
        <v/>
      </c>
      <c r="AG303" s="134" t="str">
        <f t="shared" si="60"/>
        <v xml:space="preserve"> </v>
      </c>
      <c r="AH303" s="134" t="str">
        <f t="shared" si="61"/>
        <v xml:space="preserve"> </v>
      </c>
      <c r="AI303" s="134" t="str">
        <f t="shared" si="62"/>
        <v xml:space="preserve"> </v>
      </c>
      <c r="AJ303" s="234" t="str">
        <f>_xlfn.IFNA(VLOOKUP(F303,'Compiled report'!C:D,2,FALSE),"")</f>
        <v/>
      </c>
      <c r="AK303" s="134" t="str">
        <f t="shared" si="63"/>
        <v xml:space="preserve"> </v>
      </c>
      <c r="AL303" s="134" t="str">
        <f t="shared" si="64"/>
        <v/>
      </c>
      <c r="AM303" s="134" t="str">
        <f t="shared" si="65"/>
        <v xml:space="preserve"> </v>
      </c>
      <c r="AN303" s="134" t="str">
        <f t="shared" si="66"/>
        <v xml:space="preserve"> </v>
      </c>
      <c r="AO303" s="134" t="str">
        <f t="shared" si="55"/>
        <v xml:space="preserve"> </v>
      </c>
      <c r="AP303" s="137" t="s">
        <v>770</v>
      </c>
    </row>
    <row r="304" spans="1:42" s="134" customFormat="1" ht="26.1" customHeight="1" x14ac:dyDescent="0.2">
      <c r="A304" s="258">
        <v>306</v>
      </c>
      <c r="B304" s="284" t="s">
        <v>311</v>
      </c>
      <c r="C304" s="134" t="s">
        <v>181</v>
      </c>
      <c r="D304" s="171" t="s">
        <v>82</v>
      </c>
      <c r="E304" s="283" t="s">
        <v>312</v>
      </c>
      <c r="F304" s="186">
        <v>958</v>
      </c>
      <c r="G304" s="284" t="s">
        <v>311</v>
      </c>
      <c r="H304" s="284" t="s">
        <v>1216</v>
      </c>
      <c r="I304" s="284" t="s">
        <v>1217</v>
      </c>
      <c r="J304" s="284" t="s">
        <v>384</v>
      </c>
      <c r="K304" s="284" t="s">
        <v>1216</v>
      </c>
      <c r="L304" s="284" t="s">
        <v>1216</v>
      </c>
      <c r="M304" s="284" t="s">
        <v>311</v>
      </c>
      <c r="N304" s="103" t="s">
        <v>87</v>
      </c>
      <c r="O304" s="138">
        <v>49606</v>
      </c>
      <c r="Q304" s="135"/>
      <c r="T304" s="135"/>
      <c r="U304" s="171" t="str">
        <f t="shared" si="53"/>
        <v>HBL-JEH-958</v>
      </c>
      <c r="V304" s="133" t="s">
        <v>90</v>
      </c>
      <c r="W304" s="186">
        <v>958</v>
      </c>
      <c r="X304" s="171" t="str">
        <f t="shared" si="54"/>
        <v>HBL-JEH-958-Apr17-1-1</v>
      </c>
      <c r="Y304" s="136" t="s">
        <v>1163</v>
      </c>
      <c r="Z304" s="134" t="str">
        <f t="shared" si="56"/>
        <v xml:space="preserve"> </v>
      </c>
      <c r="AA304" s="134" t="str">
        <f t="shared" si="57"/>
        <v xml:space="preserve"> </v>
      </c>
      <c r="AB304" s="134" t="str">
        <f t="shared" si="58"/>
        <v>Yes</v>
      </c>
      <c r="AC304" s="134" t="e">
        <f>VLOOKUP(F304,'Wired Branches'!B:E,4,FALSE)</f>
        <v>#N/A</v>
      </c>
      <c r="AD304" s="134" t="str">
        <f t="shared" si="59"/>
        <v xml:space="preserve"> </v>
      </c>
      <c r="AE304" s="150" t="e">
        <f>VLOOKUP(W304,'Wired Branches'!B:F,5,FALSE)</f>
        <v>#N/A</v>
      </c>
      <c r="AF304" s="112" t="str">
        <f>_xlfn.IFNA(VLOOKUP(F304,'Compiled report'!C:F,4,FALSE),"")</f>
        <v/>
      </c>
      <c r="AG304" s="134" t="str">
        <f t="shared" si="60"/>
        <v xml:space="preserve"> </v>
      </c>
      <c r="AH304" s="134" t="str">
        <f t="shared" si="61"/>
        <v xml:space="preserve"> </v>
      </c>
      <c r="AI304" s="134" t="str">
        <f t="shared" si="62"/>
        <v xml:space="preserve"> </v>
      </c>
      <c r="AJ304" s="234" t="str">
        <f>_xlfn.IFNA(VLOOKUP(F304,'Compiled report'!C:D,2,FALSE),"")</f>
        <v/>
      </c>
      <c r="AK304" s="134" t="str">
        <f t="shared" si="63"/>
        <v xml:space="preserve"> </v>
      </c>
      <c r="AL304" s="134" t="str">
        <f t="shared" si="64"/>
        <v/>
      </c>
      <c r="AM304" s="134" t="str">
        <f t="shared" si="65"/>
        <v xml:space="preserve"> </v>
      </c>
      <c r="AN304" s="134" t="str">
        <f t="shared" si="66"/>
        <v xml:space="preserve"> </v>
      </c>
      <c r="AO304" s="134" t="str">
        <f t="shared" si="55"/>
        <v xml:space="preserve"> </v>
      </c>
      <c r="AP304" s="137" t="s">
        <v>770</v>
      </c>
    </row>
    <row r="305" spans="1:42" s="134" customFormat="1" ht="26.1" customHeight="1" x14ac:dyDescent="0.2">
      <c r="A305" s="258">
        <v>307</v>
      </c>
      <c r="B305" s="284" t="s">
        <v>311</v>
      </c>
      <c r="C305" s="134" t="s">
        <v>181</v>
      </c>
      <c r="D305" s="171" t="s">
        <v>82</v>
      </c>
      <c r="E305" s="283" t="s">
        <v>312</v>
      </c>
      <c r="F305" s="186">
        <v>960</v>
      </c>
      <c r="G305" s="284" t="s">
        <v>311</v>
      </c>
      <c r="H305" s="284" t="s">
        <v>1218</v>
      </c>
      <c r="I305" s="284" t="s">
        <v>1219</v>
      </c>
      <c r="J305" s="284" t="s">
        <v>384</v>
      </c>
      <c r="K305" s="284" t="s">
        <v>1218</v>
      </c>
      <c r="L305" s="284" t="s">
        <v>1218</v>
      </c>
      <c r="M305" s="284" t="s">
        <v>311</v>
      </c>
      <c r="N305" s="103" t="s">
        <v>87</v>
      </c>
      <c r="O305" s="138">
        <v>49606</v>
      </c>
      <c r="Q305" s="135"/>
      <c r="T305" s="135"/>
      <c r="U305" s="171" t="str">
        <f t="shared" si="53"/>
        <v>HBL-JEH-960</v>
      </c>
      <c r="V305" s="133" t="s">
        <v>90</v>
      </c>
      <c r="W305" s="186">
        <v>960</v>
      </c>
      <c r="X305" s="171" t="str">
        <f t="shared" si="54"/>
        <v>HBL-JEH-960-Apr17-1-1</v>
      </c>
      <c r="Y305" s="136" t="s">
        <v>1163</v>
      </c>
      <c r="Z305" s="134" t="str">
        <f t="shared" si="56"/>
        <v xml:space="preserve"> </v>
      </c>
      <c r="AA305" s="134" t="str">
        <f t="shared" si="57"/>
        <v xml:space="preserve"> </v>
      </c>
      <c r="AB305" s="134" t="str">
        <f t="shared" si="58"/>
        <v>Yes</v>
      </c>
      <c r="AC305" s="134" t="e">
        <f>VLOOKUP(F305,'Wired Branches'!B:E,4,FALSE)</f>
        <v>#N/A</v>
      </c>
      <c r="AD305" s="134" t="str">
        <f t="shared" si="59"/>
        <v xml:space="preserve"> </v>
      </c>
      <c r="AE305" s="150" t="e">
        <f>VLOOKUP(W305,'Wired Branches'!B:F,5,FALSE)</f>
        <v>#N/A</v>
      </c>
      <c r="AF305" s="112" t="str">
        <f>_xlfn.IFNA(VLOOKUP(F305,'Compiled report'!C:F,4,FALSE),"")</f>
        <v/>
      </c>
      <c r="AG305" s="134" t="str">
        <f t="shared" si="60"/>
        <v xml:space="preserve"> </v>
      </c>
      <c r="AH305" s="134" t="str">
        <f t="shared" si="61"/>
        <v xml:space="preserve"> </v>
      </c>
      <c r="AI305" s="134" t="str">
        <f t="shared" si="62"/>
        <v xml:space="preserve"> </v>
      </c>
      <c r="AJ305" s="234" t="str">
        <f>_xlfn.IFNA(VLOOKUP(F305,'Compiled report'!C:D,2,FALSE),"")</f>
        <v/>
      </c>
      <c r="AK305" s="134" t="str">
        <f t="shared" si="63"/>
        <v xml:space="preserve"> </v>
      </c>
      <c r="AL305" s="134" t="str">
        <f t="shared" si="64"/>
        <v/>
      </c>
      <c r="AM305" s="134" t="str">
        <f t="shared" si="65"/>
        <v xml:space="preserve"> </v>
      </c>
      <c r="AN305" s="134" t="str">
        <f t="shared" si="66"/>
        <v xml:space="preserve"> </v>
      </c>
      <c r="AO305" s="134" t="str">
        <f t="shared" si="55"/>
        <v xml:space="preserve"> </v>
      </c>
      <c r="AP305" s="137" t="s">
        <v>770</v>
      </c>
    </row>
    <row r="306" spans="1:42" s="134" customFormat="1" ht="26.1" customHeight="1" x14ac:dyDescent="0.2">
      <c r="A306" s="258">
        <v>308</v>
      </c>
      <c r="B306" s="284" t="s">
        <v>311</v>
      </c>
      <c r="C306" s="134" t="s">
        <v>181</v>
      </c>
      <c r="D306" s="171" t="s">
        <v>82</v>
      </c>
      <c r="E306" s="283" t="s">
        <v>312</v>
      </c>
      <c r="F306" s="186">
        <v>967</v>
      </c>
      <c r="G306" s="284" t="s">
        <v>311</v>
      </c>
      <c r="H306" s="284" t="s">
        <v>1220</v>
      </c>
      <c r="I306" s="284" t="s">
        <v>1221</v>
      </c>
      <c r="J306" s="284" t="s">
        <v>384</v>
      </c>
      <c r="K306" s="284" t="s">
        <v>1222</v>
      </c>
      <c r="L306" s="284" t="s">
        <v>1222</v>
      </c>
      <c r="M306" s="284" t="s">
        <v>323</v>
      </c>
      <c r="N306" s="103" t="s">
        <v>87</v>
      </c>
      <c r="O306" s="138">
        <v>47520</v>
      </c>
      <c r="Q306" s="135"/>
      <c r="T306" s="135"/>
      <c r="U306" s="171" t="str">
        <f t="shared" si="53"/>
        <v>HBL-JEH-967</v>
      </c>
      <c r="V306" s="133" t="s">
        <v>90</v>
      </c>
      <c r="W306" s="186">
        <v>967</v>
      </c>
      <c r="X306" s="171" t="str">
        <f t="shared" si="54"/>
        <v>HBL-JEH-967-Apr17-1-1</v>
      </c>
      <c r="Y306" s="136" t="s">
        <v>1163</v>
      </c>
      <c r="Z306" s="134" t="str">
        <f t="shared" si="56"/>
        <v xml:space="preserve"> </v>
      </c>
      <c r="AA306" s="134" t="str">
        <f t="shared" si="57"/>
        <v xml:space="preserve"> </v>
      </c>
      <c r="AB306" s="134" t="str">
        <f t="shared" si="58"/>
        <v>Yes</v>
      </c>
      <c r="AC306" s="134" t="e">
        <f>VLOOKUP(F306,'Wired Branches'!B:E,4,FALSE)</f>
        <v>#N/A</v>
      </c>
      <c r="AD306" s="134" t="str">
        <f t="shared" si="59"/>
        <v xml:space="preserve"> </v>
      </c>
      <c r="AE306" s="150" t="e">
        <f>VLOOKUP(W306,'Wired Branches'!B:F,5,FALSE)</f>
        <v>#N/A</v>
      </c>
      <c r="AF306" s="112" t="str">
        <f>_xlfn.IFNA(VLOOKUP(F306,'Compiled report'!C:F,4,FALSE),"")</f>
        <v/>
      </c>
      <c r="AG306" s="134" t="str">
        <f t="shared" si="60"/>
        <v xml:space="preserve"> </v>
      </c>
      <c r="AH306" s="134" t="str">
        <f t="shared" si="61"/>
        <v xml:space="preserve"> </v>
      </c>
      <c r="AI306" s="134" t="str">
        <f t="shared" si="62"/>
        <v xml:space="preserve"> </v>
      </c>
      <c r="AJ306" s="234" t="str">
        <f>_xlfn.IFNA(VLOOKUP(F306,'Compiled report'!C:D,2,FALSE),"")</f>
        <v/>
      </c>
      <c r="AK306" s="134" t="str">
        <f t="shared" si="63"/>
        <v xml:space="preserve"> </v>
      </c>
      <c r="AL306" s="134" t="str">
        <f t="shared" si="64"/>
        <v/>
      </c>
      <c r="AM306" s="134" t="str">
        <f t="shared" si="65"/>
        <v xml:space="preserve"> </v>
      </c>
      <c r="AN306" s="134" t="str">
        <f t="shared" si="66"/>
        <v xml:space="preserve"> </v>
      </c>
      <c r="AO306" s="134" t="str">
        <f t="shared" si="55"/>
        <v xml:space="preserve"> </v>
      </c>
      <c r="AP306" s="137" t="s">
        <v>770</v>
      </c>
    </row>
    <row r="307" spans="1:42" s="134" customFormat="1" ht="26.1" customHeight="1" x14ac:dyDescent="0.2">
      <c r="A307" s="258">
        <v>309</v>
      </c>
      <c r="B307" s="284" t="s">
        <v>311</v>
      </c>
      <c r="C307" s="134" t="s">
        <v>181</v>
      </c>
      <c r="D307" s="171" t="s">
        <v>82</v>
      </c>
      <c r="E307" s="283" t="s">
        <v>312</v>
      </c>
      <c r="F307" s="186">
        <v>971</v>
      </c>
      <c r="G307" s="284" t="s">
        <v>311</v>
      </c>
      <c r="H307" s="284" t="s">
        <v>1223</v>
      </c>
      <c r="I307" s="284" t="s">
        <v>1224</v>
      </c>
      <c r="J307" s="284" t="s">
        <v>384</v>
      </c>
      <c r="K307" s="284" t="s">
        <v>311</v>
      </c>
      <c r="L307" s="284" t="s">
        <v>311</v>
      </c>
      <c r="M307" s="284" t="s">
        <v>311</v>
      </c>
      <c r="N307" s="103" t="s">
        <v>87</v>
      </c>
      <c r="O307" s="138">
        <v>49600</v>
      </c>
      <c r="Q307" s="135"/>
      <c r="T307" s="135"/>
      <c r="U307" s="171" t="str">
        <f t="shared" si="53"/>
        <v>HBL-JEH-971</v>
      </c>
      <c r="V307" s="133" t="s">
        <v>90</v>
      </c>
      <c r="W307" s="186">
        <v>971</v>
      </c>
      <c r="X307" s="171" t="str">
        <f t="shared" si="54"/>
        <v>HBL-JEH-971-Apr17-1-1</v>
      </c>
      <c r="Y307" s="136" t="s">
        <v>1163</v>
      </c>
      <c r="Z307" s="134" t="str">
        <f t="shared" si="56"/>
        <v xml:space="preserve"> </v>
      </c>
      <c r="AA307" s="134" t="str">
        <f t="shared" si="57"/>
        <v xml:space="preserve"> </v>
      </c>
      <c r="AB307" s="134" t="str">
        <f t="shared" si="58"/>
        <v>Yes</v>
      </c>
      <c r="AC307" s="134" t="e">
        <f>VLOOKUP(F307,'Wired Branches'!B:E,4,FALSE)</f>
        <v>#N/A</v>
      </c>
      <c r="AD307" s="134" t="str">
        <f t="shared" si="59"/>
        <v xml:space="preserve"> </v>
      </c>
      <c r="AE307" s="150" t="e">
        <f>VLOOKUP(W307,'Wired Branches'!B:F,5,FALSE)</f>
        <v>#N/A</v>
      </c>
      <c r="AF307" s="112" t="str">
        <f>_xlfn.IFNA(VLOOKUP(F307,'Compiled report'!C:F,4,FALSE),"")</f>
        <v/>
      </c>
      <c r="AG307" s="134" t="str">
        <f t="shared" si="60"/>
        <v xml:space="preserve"> </v>
      </c>
      <c r="AH307" s="134" t="str">
        <f t="shared" si="61"/>
        <v xml:space="preserve"> </v>
      </c>
      <c r="AI307" s="134" t="str">
        <f t="shared" si="62"/>
        <v xml:space="preserve"> </v>
      </c>
      <c r="AJ307" s="234" t="str">
        <f>_xlfn.IFNA(VLOOKUP(F307,'Compiled report'!C:D,2,FALSE),"")</f>
        <v/>
      </c>
      <c r="AK307" s="134" t="str">
        <f t="shared" si="63"/>
        <v xml:space="preserve"> </v>
      </c>
      <c r="AL307" s="134" t="str">
        <f t="shared" si="64"/>
        <v/>
      </c>
      <c r="AM307" s="134" t="str">
        <f t="shared" si="65"/>
        <v xml:space="preserve"> </v>
      </c>
      <c r="AN307" s="134" t="str">
        <f t="shared" si="66"/>
        <v xml:space="preserve"> </v>
      </c>
      <c r="AO307" s="134" t="str">
        <f t="shared" si="55"/>
        <v xml:space="preserve"> </v>
      </c>
      <c r="AP307" s="137" t="s">
        <v>770</v>
      </c>
    </row>
    <row r="308" spans="1:42" s="134" customFormat="1" ht="26.1" customHeight="1" x14ac:dyDescent="0.2">
      <c r="A308" s="258">
        <v>310</v>
      </c>
      <c r="B308" s="284" t="s">
        <v>311</v>
      </c>
      <c r="C308" s="134" t="s">
        <v>181</v>
      </c>
      <c r="D308" s="171" t="s">
        <v>82</v>
      </c>
      <c r="E308" s="283" t="s">
        <v>312</v>
      </c>
      <c r="F308" s="186">
        <v>988</v>
      </c>
      <c r="G308" s="284" t="s">
        <v>311</v>
      </c>
      <c r="H308" s="284" t="s">
        <v>1225</v>
      </c>
      <c r="I308" s="284" t="s">
        <v>1226</v>
      </c>
      <c r="J308" s="284" t="s">
        <v>384</v>
      </c>
      <c r="K308" s="284" t="s">
        <v>1225</v>
      </c>
      <c r="L308" s="284" t="s">
        <v>1225</v>
      </c>
      <c r="M308" s="284" t="s">
        <v>311</v>
      </c>
      <c r="N308" s="103" t="s">
        <v>87</v>
      </c>
      <c r="O308" s="138">
        <v>49600</v>
      </c>
      <c r="Q308" s="135"/>
      <c r="T308" s="135"/>
      <c r="U308" s="171" t="str">
        <f t="shared" si="53"/>
        <v>HBL-JEH-988</v>
      </c>
      <c r="V308" s="133" t="s">
        <v>90</v>
      </c>
      <c r="W308" s="186">
        <v>988</v>
      </c>
      <c r="X308" s="171" t="str">
        <f t="shared" si="54"/>
        <v>HBL-JEH-988-Apr17-1-1</v>
      </c>
      <c r="Y308" s="136" t="s">
        <v>1163</v>
      </c>
      <c r="Z308" s="134" t="str">
        <f t="shared" si="56"/>
        <v xml:space="preserve"> </v>
      </c>
      <c r="AA308" s="134" t="str">
        <f t="shared" si="57"/>
        <v xml:space="preserve"> </v>
      </c>
      <c r="AB308" s="134" t="str">
        <f t="shared" si="58"/>
        <v>Yes</v>
      </c>
      <c r="AC308" s="134" t="e">
        <f>VLOOKUP(F308,'Wired Branches'!B:E,4,FALSE)</f>
        <v>#N/A</v>
      </c>
      <c r="AD308" s="134" t="str">
        <f t="shared" si="59"/>
        <v xml:space="preserve"> </v>
      </c>
      <c r="AE308" s="150" t="e">
        <f>VLOOKUP(W308,'Wired Branches'!B:F,5,FALSE)</f>
        <v>#N/A</v>
      </c>
      <c r="AF308" s="112" t="str">
        <f>_xlfn.IFNA(VLOOKUP(F308,'Compiled report'!C:F,4,FALSE),"")</f>
        <v/>
      </c>
      <c r="AG308" s="134" t="str">
        <f t="shared" si="60"/>
        <v xml:space="preserve"> </v>
      </c>
      <c r="AH308" s="134" t="str">
        <f t="shared" si="61"/>
        <v xml:space="preserve"> </v>
      </c>
      <c r="AI308" s="134" t="str">
        <f t="shared" si="62"/>
        <v xml:space="preserve"> </v>
      </c>
      <c r="AJ308" s="234" t="str">
        <f>_xlfn.IFNA(VLOOKUP(F308,'Compiled report'!C:D,2,FALSE),"")</f>
        <v/>
      </c>
      <c r="AK308" s="134" t="str">
        <f t="shared" si="63"/>
        <v xml:space="preserve"> </v>
      </c>
      <c r="AL308" s="134" t="str">
        <f t="shared" si="64"/>
        <v/>
      </c>
      <c r="AM308" s="134" t="str">
        <f t="shared" si="65"/>
        <v xml:space="preserve"> </v>
      </c>
      <c r="AN308" s="134" t="str">
        <f t="shared" si="66"/>
        <v xml:space="preserve"> </v>
      </c>
      <c r="AO308" s="134" t="str">
        <f t="shared" si="55"/>
        <v xml:space="preserve"> </v>
      </c>
      <c r="AP308" s="137" t="s">
        <v>770</v>
      </c>
    </row>
    <row r="309" spans="1:42" s="134" customFormat="1" ht="26.1" customHeight="1" x14ac:dyDescent="0.2">
      <c r="A309" s="258">
        <v>311</v>
      </c>
      <c r="B309" s="284" t="s">
        <v>311</v>
      </c>
      <c r="C309" s="134" t="s">
        <v>181</v>
      </c>
      <c r="D309" s="171" t="s">
        <v>82</v>
      </c>
      <c r="E309" s="283" t="s">
        <v>312</v>
      </c>
      <c r="F309" s="186">
        <v>989</v>
      </c>
      <c r="G309" s="284" t="s">
        <v>311</v>
      </c>
      <c r="H309" s="284" t="s">
        <v>1025</v>
      </c>
      <c r="I309" s="284" t="s">
        <v>1227</v>
      </c>
      <c r="J309" s="284" t="s">
        <v>384</v>
      </c>
      <c r="K309" s="284" t="s">
        <v>1025</v>
      </c>
      <c r="L309" s="284" t="s">
        <v>1025</v>
      </c>
      <c r="M309" s="284" t="s">
        <v>331</v>
      </c>
      <c r="N309" s="103" t="s">
        <v>87</v>
      </c>
      <c r="O309" s="138">
        <v>48695</v>
      </c>
      <c r="Q309" s="135"/>
      <c r="T309" s="135"/>
      <c r="U309" s="171" t="str">
        <f t="shared" si="53"/>
        <v>HBL-JEH-989</v>
      </c>
      <c r="V309" s="133" t="s">
        <v>90</v>
      </c>
      <c r="W309" s="186">
        <v>989</v>
      </c>
      <c r="X309" s="171" t="str">
        <f t="shared" si="54"/>
        <v>HBL-JEH-989-Apr17-1-1</v>
      </c>
      <c r="Y309" s="136" t="s">
        <v>1163</v>
      </c>
      <c r="Z309" s="134" t="str">
        <f t="shared" si="56"/>
        <v xml:space="preserve"> </v>
      </c>
      <c r="AA309" s="134" t="str">
        <f t="shared" si="57"/>
        <v xml:space="preserve"> </v>
      </c>
      <c r="AB309" s="134" t="str">
        <f t="shared" si="58"/>
        <v>Yes</v>
      </c>
      <c r="AC309" s="134" t="e">
        <f>VLOOKUP(F309,'Wired Branches'!B:E,4,FALSE)</f>
        <v>#N/A</v>
      </c>
      <c r="AD309" s="134" t="str">
        <f t="shared" si="59"/>
        <v xml:space="preserve"> </v>
      </c>
      <c r="AE309" s="150" t="e">
        <f>VLOOKUP(W309,'Wired Branches'!B:F,5,FALSE)</f>
        <v>#N/A</v>
      </c>
      <c r="AF309" s="112" t="str">
        <f>_xlfn.IFNA(VLOOKUP(F309,'Compiled report'!C:F,4,FALSE),"")</f>
        <v/>
      </c>
      <c r="AG309" s="134" t="str">
        <f t="shared" si="60"/>
        <v xml:space="preserve"> </v>
      </c>
      <c r="AH309" s="134" t="str">
        <f t="shared" si="61"/>
        <v xml:space="preserve"> </v>
      </c>
      <c r="AI309" s="134" t="str">
        <f t="shared" si="62"/>
        <v xml:space="preserve"> </v>
      </c>
      <c r="AJ309" s="234" t="str">
        <f>_xlfn.IFNA(VLOOKUP(F309,'Compiled report'!C:D,2,FALSE),"")</f>
        <v/>
      </c>
      <c r="AK309" s="134" t="str">
        <f t="shared" si="63"/>
        <v xml:space="preserve"> </v>
      </c>
      <c r="AL309" s="134" t="str">
        <f t="shared" si="64"/>
        <v/>
      </c>
      <c r="AM309" s="134" t="str">
        <f t="shared" si="65"/>
        <v xml:space="preserve"> </v>
      </c>
      <c r="AN309" s="134" t="str">
        <f t="shared" si="66"/>
        <v xml:space="preserve"> </v>
      </c>
      <c r="AO309" s="134" t="str">
        <f t="shared" si="55"/>
        <v xml:space="preserve"> </v>
      </c>
      <c r="AP309" s="137" t="s">
        <v>770</v>
      </c>
    </row>
    <row r="310" spans="1:42" s="134" customFormat="1" ht="26.1" customHeight="1" x14ac:dyDescent="0.2">
      <c r="A310" s="258">
        <v>312</v>
      </c>
      <c r="B310" s="284" t="s">
        <v>311</v>
      </c>
      <c r="C310" s="134" t="s">
        <v>181</v>
      </c>
      <c r="D310" s="171" t="s">
        <v>82</v>
      </c>
      <c r="E310" s="283" t="s">
        <v>312</v>
      </c>
      <c r="F310" s="186">
        <v>1028</v>
      </c>
      <c r="G310" s="284" t="s">
        <v>311</v>
      </c>
      <c r="H310" s="284" t="s">
        <v>1228</v>
      </c>
      <c r="I310" s="284" t="s">
        <v>1229</v>
      </c>
      <c r="J310" s="284" t="s">
        <v>384</v>
      </c>
      <c r="K310" s="284" t="s">
        <v>1228</v>
      </c>
      <c r="L310" s="284" t="s">
        <v>1228</v>
      </c>
      <c r="M310" s="284" t="s">
        <v>323</v>
      </c>
      <c r="N310" s="103" t="s">
        <v>87</v>
      </c>
      <c r="O310" s="138">
        <v>47520</v>
      </c>
      <c r="Q310" s="135"/>
      <c r="T310" s="135"/>
      <c r="U310" s="171" t="str">
        <f t="shared" si="53"/>
        <v>HBL-JEH-1028</v>
      </c>
      <c r="V310" s="133" t="s">
        <v>90</v>
      </c>
      <c r="W310" s="186">
        <v>1028</v>
      </c>
      <c r="X310" s="171" t="str">
        <f t="shared" si="54"/>
        <v>HBL-JEH-1028-Apr17-1-1</v>
      </c>
      <c r="Y310" s="136" t="s">
        <v>1163</v>
      </c>
      <c r="Z310" s="134" t="str">
        <f t="shared" si="56"/>
        <v xml:space="preserve"> </v>
      </c>
      <c r="AA310" s="134" t="str">
        <f t="shared" si="57"/>
        <v xml:space="preserve"> </v>
      </c>
      <c r="AB310" s="134" t="str">
        <f t="shared" si="58"/>
        <v>Yes</v>
      </c>
      <c r="AC310" s="134" t="e">
        <f>VLOOKUP(F310,'Wired Branches'!B:E,4,FALSE)</f>
        <v>#N/A</v>
      </c>
      <c r="AD310" s="134" t="str">
        <f t="shared" si="59"/>
        <v xml:space="preserve"> </v>
      </c>
      <c r="AE310" s="150" t="e">
        <f>VLOOKUP(W310,'Wired Branches'!B:F,5,FALSE)</f>
        <v>#N/A</v>
      </c>
      <c r="AF310" s="112" t="str">
        <f>_xlfn.IFNA(VLOOKUP(F310,'Compiled report'!C:F,4,FALSE),"")</f>
        <v/>
      </c>
      <c r="AG310" s="134" t="str">
        <f t="shared" si="60"/>
        <v xml:space="preserve"> </v>
      </c>
      <c r="AH310" s="134" t="str">
        <f t="shared" si="61"/>
        <v xml:space="preserve"> </v>
      </c>
      <c r="AI310" s="134" t="str">
        <f t="shared" si="62"/>
        <v xml:space="preserve"> </v>
      </c>
      <c r="AJ310" s="234" t="str">
        <f>_xlfn.IFNA(VLOOKUP(F310,'Compiled report'!C:D,2,FALSE),"")</f>
        <v/>
      </c>
      <c r="AK310" s="134" t="str">
        <f t="shared" si="63"/>
        <v xml:space="preserve"> </v>
      </c>
      <c r="AL310" s="134" t="str">
        <f t="shared" si="64"/>
        <v/>
      </c>
      <c r="AM310" s="134" t="str">
        <f t="shared" si="65"/>
        <v xml:space="preserve"> </v>
      </c>
      <c r="AN310" s="134" t="str">
        <f t="shared" si="66"/>
        <v xml:space="preserve"> </v>
      </c>
      <c r="AO310" s="134" t="str">
        <f t="shared" si="55"/>
        <v xml:space="preserve"> </v>
      </c>
      <c r="AP310" s="137" t="s">
        <v>770</v>
      </c>
    </row>
    <row r="311" spans="1:42" s="134" customFormat="1" ht="26.1" customHeight="1" x14ac:dyDescent="0.2">
      <c r="A311" s="258">
        <v>313</v>
      </c>
      <c r="B311" s="284" t="s">
        <v>311</v>
      </c>
      <c r="C311" s="134" t="s">
        <v>181</v>
      </c>
      <c r="D311" s="171" t="s">
        <v>82</v>
      </c>
      <c r="E311" s="283" t="s">
        <v>312</v>
      </c>
      <c r="F311" s="186">
        <v>1035</v>
      </c>
      <c r="G311" s="284" t="s">
        <v>311</v>
      </c>
      <c r="H311" s="284" t="s">
        <v>1230</v>
      </c>
      <c r="I311" s="284" t="s">
        <v>1231</v>
      </c>
      <c r="J311" s="284" t="s">
        <v>384</v>
      </c>
      <c r="K311" s="284" t="s">
        <v>1230</v>
      </c>
      <c r="L311" s="284" t="s">
        <v>1230</v>
      </c>
      <c r="M311" s="284" t="s">
        <v>331</v>
      </c>
      <c r="N311" s="103" t="s">
        <v>87</v>
      </c>
      <c r="O311" s="138">
        <v>48695</v>
      </c>
      <c r="Q311" s="135"/>
      <c r="T311" s="135"/>
      <c r="U311" s="171" t="str">
        <f t="shared" si="53"/>
        <v>HBL-JEH-1035</v>
      </c>
      <c r="V311" s="133" t="s">
        <v>90</v>
      </c>
      <c r="W311" s="186">
        <v>1035</v>
      </c>
      <c r="X311" s="171" t="str">
        <f t="shared" si="54"/>
        <v>HBL-JEH-1035-Apr17-1-1</v>
      </c>
      <c r="Y311" s="136" t="s">
        <v>1163</v>
      </c>
      <c r="Z311" s="134" t="str">
        <f t="shared" si="56"/>
        <v xml:space="preserve"> </v>
      </c>
      <c r="AA311" s="134" t="str">
        <f t="shared" si="57"/>
        <v xml:space="preserve"> </v>
      </c>
      <c r="AB311" s="134" t="str">
        <f t="shared" si="58"/>
        <v>Yes</v>
      </c>
      <c r="AC311" s="134" t="e">
        <f>VLOOKUP(F311,'Wired Branches'!B:E,4,FALSE)</f>
        <v>#N/A</v>
      </c>
      <c r="AD311" s="134" t="str">
        <f t="shared" si="59"/>
        <v xml:space="preserve"> </v>
      </c>
      <c r="AE311" s="150" t="e">
        <f>VLOOKUP(W311,'Wired Branches'!B:F,5,FALSE)</f>
        <v>#N/A</v>
      </c>
      <c r="AF311" s="112" t="str">
        <f>_xlfn.IFNA(VLOOKUP(F311,'Compiled report'!C:F,4,FALSE),"")</f>
        <v/>
      </c>
      <c r="AG311" s="134" t="str">
        <f t="shared" si="60"/>
        <v xml:space="preserve"> </v>
      </c>
      <c r="AH311" s="134" t="str">
        <f t="shared" si="61"/>
        <v xml:space="preserve"> </v>
      </c>
      <c r="AI311" s="134" t="str">
        <f t="shared" si="62"/>
        <v xml:space="preserve"> </v>
      </c>
      <c r="AJ311" s="234" t="str">
        <f>_xlfn.IFNA(VLOOKUP(F311,'Compiled report'!C:D,2,FALSE),"")</f>
        <v/>
      </c>
      <c r="AK311" s="134" t="str">
        <f t="shared" si="63"/>
        <v xml:space="preserve"> </v>
      </c>
      <c r="AL311" s="134" t="str">
        <f t="shared" si="64"/>
        <v/>
      </c>
      <c r="AM311" s="134" t="str">
        <f t="shared" si="65"/>
        <v xml:space="preserve"> </v>
      </c>
      <c r="AN311" s="134" t="str">
        <f t="shared" si="66"/>
        <v xml:space="preserve"> </v>
      </c>
      <c r="AO311" s="134" t="str">
        <f t="shared" si="55"/>
        <v xml:space="preserve"> </v>
      </c>
      <c r="AP311" s="137" t="s">
        <v>770</v>
      </c>
    </row>
    <row r="312" spans="1:42" s="134" customFormat="1" ht="26.1" customHeight="1" x14ac:dyDescent="0.2">
      <c r="A312" s="258">
        <v>314</v>
      </c>
      <c r="B312" s="284" t="s">
        <v>311</v>
      </c>
      <c r="C312" s="134" t="s">
        <v>181</v>
      </c>
      <c r="D312" s="171" t="s">
        <v>82</v>
      </c>
      <c r="E312" s="283" t="s">
        <v>312</v>
      </c>
      <c r="F312" s="186">
        <v>1056</v>
      </c>
      <c r="G312" s="284" t="s">
        <v>311</v>
      </c>
      <c r="H312" s="284" t="s">
        <v>1232</v>
      </c>
      <c r="I312" s="284" t="s">
        <v>1233</v>
      </c>
      <c r="J312" s="284" t="s">
        <v>384</v>
      </c>
      <c r="K312" s="284" t="s">
        <v>1232</v>
      </c>
      <c r="L312" s="284" t="s">
        <v>1232</v>
      </c>
      <c r="M312" s="284" t="s">
        <v>323</v>
      </c>
      <c r="N312" s="103" t="s">
        <v>87</v>
      </c>
      <c r="O312" s="138">
        <v>47520</v>
      </c>
      <c r="Q312" s="135"/>
      <c r="T312" s="135"/>
      <c r="U312" s="171" t="str">
        <f t="shared" si="53"/>
        <v>HBL-JEH-1056</v>
      </c>
      <c r="V312" s="133" t="s">
        <v>90</v>
      </c>
      <c r="W312" s="186">
        <v>1056</v>
      </c>
      <c r="X312" s="171" t="str">
        <f t="shared" si="54"/>
        <v>HBL-JEH-1056-Apr17-1-1</v>
      </c>
      <c r="Y312" s="136" t="s">
        <v>1163</v>
      </c>
      <c r="Z312" s="134" t="str">
        <f t="shared" si="56"/>
        <v xml:space="preserve"> </v>
      </c>
      <c r="AA312" s="134" t="str">
        <f t="shared" si="57"/>
        <v xml:space="preserve"> </v>
      </c>
      <c r="AB312" s="134" t="str">
        <f t="shared" si="58"/>
        <v>Yes</v>
      </c>
      <c r="AC312" s="134" t="e">
        <f>VLOOKUP(F312,'Wired Branches'!B:E,4,FALSE)</f>
        <v>#N/A</v>
      </c>
      <c r="AD312" s="134" t="str">
        <f t="shared" si="59"/>
        <v xml:space="preserve"> </v>
      </c>
      <c r="AE312" s="150" t="e">
        <f>VLOOKUP(W312,'Wired Branches'!B:F,5,FALSE)</f>
        <v>#N/A</v>
      </c>
      <c r="AF312" s="112" t="str">
        <f>_xlfn.IFNA(VLOOKUP(F312,'Compiled report'!C:F,4,FALSE),"")</f>
        <v/>
      </c>
      <c r="AG312" s="134" t="str">
        <f t="shared" si="60"/>
        <v xml:space="preserve"> </v>
      </c>
      <c r="AH312" s="134" t="str">
        <f t="shared" si="61"/>
        <v xml:space="preserve"> </v>
      </c>
      <c r="AI312" s="134" t="str">
        <f t="shared" si="62"/>
        <v xml:space="preserve"> </v>
      </c>
      <c r="AJ312" s="234" t="str">
        <f>_xlfn.IFNA(VLOOKUP(F312,'Compiled report'!C:D,2,FALSE),"")</f>
        <v/>
      </c>
      <c r="AK312" s="134" t="str">
        <f t="shared" si="63"/>
        <v xml:space="preserve"> </v>
      </c>
      <c r="AL312" s="134" t="str">
        <f t="shared" si="64"/>
        <v/>
      </c>
      <c r="AM312" s="134" t="str">
        <f t="shared" si="65"/>
        <v xml:space="preserve"> </v>
      </c>
      <c r="AN312" s="134" t="str">
        <f t="shared" si="66"/>
        <v xml:space="preserve"> </v>
      </c>
      <c r="AO312" s="134" t="str">
        <f t="shared" si="55"/>
        <v xml:space="preserve"> </v>
      </c>
      <c r="AP312" s="137" t="s">
        <v>770</v>
      </c>
    </row>
    <row r="313" spans="1:42" s="134" customFormat="1" ht="26.1" customHeight="1" x14ac:dyDescent="0.2">
      <c r="A313" s="258">
        <v>315</v>
      </c>
      <c r="B313" s="284" t="s">
        <v>311</v>
      </c>
      <c r="C313" s="134" t="s">
        <v>181</v>
      </c>
      <c r="D313" s="171" t="s">
        <v>82</v>
      </c>
      <c r="E313" s="283" t="s">
        <v>312</v>
      </c>
      <c r="F313" s="186">
        <v>1067</v>
      </c>
      <c r="G313" s="284" t="s">
        <v>311</v>
      </c>
      <c r="H313" s="284" t="s">
        <v>1234</v>
      </c>
      <c r="I313" s="284" t="s">
        <v>1235</v>
      </c>
      <c r="J313" s="284" t="s">
        <v>384</v>
      </c>
      <c r="K313" s="284" t="s">
        <v>1236</v>
      </c>
      <c r="L313" s="284" t="s">
        <v>1236</v>
      </c>
      <c r="M313" s="284" t="s">
        <v>311</v>
      </c>
      <c r="N313" s="103" t="s">
        <v>87</v>
      </c>
      <c r="O313" s="138">
        <v>49400</v>
      </c>
      <c r="Q313" s="135"/>
      <c r="T313" s="135"/>
      <c r="U313" s="171" t="str">
        <f t="shared" si="53"/>
        <v>HBL-JEH-1067</v>
      </c>
      <c r="V313" s="133" t="s">
        <v>90</v>
      </c>
      <c r="W313" s="186">
        <v>1067</v>
      </c>
      <c r="X313" s="171" t="str">
        <f t="shared" si="54"/>
        <v>HBL-JEH-1067-Apr17-1-1</v>
      </c>
      <c r="Y313" s="136" t="s">
        <v>1163</v>
      </c>
      <c r="Z313" s="134" t="str">
        <f t="shared" si="56"/>
        <v xml:space="preserve"> </v>
      </c>
      <c r="AA313" s="134" t="str">
        <f t="shared" si="57"/>
        <v xml:space="preserve"> </v>
      </c>
      <c r="AB313" s="134" t="str">
        <f t="shared" si="58"/>
        <v>Yes</v>
      </c>
      <c r="AC313" s="134" t="e">
        <f>VLOOKUP(F313,'Wired Branches'!B:E,4,FALSE)</f>
        <v>#N/A</v>
      </c>
      <c r="AD313" s="134" t="str">
        <f t="shared" si="59"/>
        <v xml:space="preserve"> </v>
      </c>
      <c r="AE313" s="150" t="e">
        <f>VLOOKUP(W313,'Wired Branches'!B:F,5,FALSE)</f>
        <v>#N/A</v>
      </c>
      <c r="AF313" s="112" t="str">
        <f>_xlfn.IFNA(VLOOKUP(F313,'Compiled report'!C:F,4,FALSE),"")</f>
        <v/>
      </c>
      <c r="AG313" s="134" t="str">
        <f t="shared" si="60"/>
        <v xml:space="preserve"> </v>
      </c>
      <c r="AH313" s="134" t="str">
        <f t="shared" si="61"/>
        <v xml:space="preserve"> </v>
      </c>
      <c r="AI313" s="134" t="str">
        <f t="shared" si="62"/>
        <v xml:space="preserve"> </v>
      </c>
      <c r="AJ313" s="234" t="str">
        <f>_xlfn.IFNA(VLOOKUP(F313,'Compiled report'!C:D,2,FALSE),"")</f>
        <v/>
      </c>
      <c r="AK313" s="134" t="str">
        <f t="shared" si="63"/>
        <v xml:space="preserve"> </v>
      </c>
      <c r="AL313" s="134" t="str">
        <f t="shared" si="64"/>
        <v/>
      </c>
      <c r="AM313" s="134" t="str">
        <f t="shared" si="65"/>
        <v xml:space="preserve"> </v>
      </c>
      <c r="AN313" s="134" t="str">
        <f t="shared" si="66"/>
        <v xml:space="preserve"> </v>
      </c>
      <c r="AO313" s="134" t="str">
        <f t="shared" si="55"/>
        <v xml:space="preserve"> </v>
      </c>
      <c r="AP313" s="137" t="s">
        <v>770</v>
      </c>
    </row>
    <row r="314" spans="1:42" s="134" customFormat="1" ht="26.1" customHeight="1" x14ac:dyDescent="0.2">
      <c r="A314" s="258">
        <v>316</v>
      </c>
      <c r="B314" s="284" t="s">
        <v>311</v>
      </c>
      <c r="C314" s="134" t="s">
        <v>181</v>
      </c>
      <c r="D314" s="171" t="s">
        <v>82</v>
      </c>
      <c r="E314" s="283" t="s">
        <v>312</v>
      </c>
      <c r="F314" s="186">
        <v>1114</v>
      </c>
      <c r="G314" s="284" t="s">
        <v>311</v>
      </c>
      <c r="H314" s="284" t="s">
        <v>1237</v>
      </c>
      <c r="I314" s="284" t="s">
        <v>1238</v>
      </c>
      <c r="J314" s="284" t="s">
        <v>384</v>
      </c>
      <c r="K314" s="284" t="s">
        <v>1239</v>
      </c>
      <c r="L314" s="284" t="s">
        <v>1239</v>
      </c>
      <c r="M314" s="284" t="s">
        <v>323</v>
      </c>
      <c r="N314" s="103" t="s">
        <v>87</v>
      </c>
      <c r="O314" s="138">
        <v>47520</v>
      </c>
      <c r="Q314" s="135"/>
      <c r="T314" s="135"/>
      <c r="U314" s="171" t="str">
        <f t="shared" si="53"/>
        <v>HBL-JEH-1114</v>
      </c>
      <c r="V314" s="133" t="s">
        <v>90</v>
      </c>
      <c r="W314" s="186">
        <v>1114</v>
      </c>
      <c r="X314" s="171" t="str">
        <f t="shared" si="54"/>
        <v>HBL-JEH-1114-Apr17-1-1</v>
      </c>
      <c r="Y314" s="136" t="s">
        <v>1163</v>
      </c>
      <c r="Z314" s="134" t="str">
        <f t="shared" si="56"/>
        <v xml:space="preserve"> </v>
      </c>
      <c r="AA314" s="134" t="str">
        <f t="shared" si="57"/>
        <v xml:space="preserve"> </v>
      </c>
      <c r="AB314" s="134" t="str">
        <f t="shared" si="58"/>
        <v>Yes</v>
      </c>
      <c r="AC314" s="134" t="e">
        <f>VLOOKUP(F314,'Wired Branches'!B:E,4,FALSE)</f>
        <v>#N/A</v>
      </c>
      <c r="AD314" s="134" t="str">
        <f t="shared" si="59"/>
        <v xml:space="preserve"> </v>
      </c>
      <c r="AE314" s="150" t="e">
        <f>VLOOKUP(W314,'Wired Branches'!B:F,5,FALSE)</f>
        <v>#N/A</v>
      </c>
      <c r="AF314" s="112" t="str">
        <f>_xlfn.IFNA(VLOOKUP(F314,'Compiled report'!C:F,4,FALSE),"")</f>
        <v/>
      </c>
      <c r="AG314" s="134" t="str">
        <f t="shared" si="60"/>
        <v xml:space="preserve"> </v>
      </c>
      <c r="AH314" s="134" t="str">
        <f t="shared" si="61"/>
        <v xml:space="preserve"> </v>
      </c>
      <c r="AI314" s="134" t="str">
        <f t="shared" si="62"/>
        <v xml:space="preserve"> </v>
      </c>
      <c r="AJ314" s="234" t="str">
        <f>_xlfn.IFNA(VLOOKUP(F314,'Compiled report'!C:D,2,FALSE),"")</f>
        <v/>
      </c>
      <c r="AK314" s="134" t="str">
        <f t="shared" si="63"/>
        <v xml:space="preserve"> </v>
      </c>
      <c r="AL314" s="134" t="str">
        <f t="shared" si="64"/>
        <v/>
      </c>
      <c r="AM314" s="134" t="str">
        <f t="shared" si="65"/>
        <v xml:space="preserve"> </v>
      </c>
      <c r="AN314" s="134" t="str">
        <f t="shared" si="66"/>
        <v xml:space="preserve"> </v>
      </c>
      <c r="AO314" s="134" t="str">
        <f t="shared" si="55"/>
        <v xml:space="preserve"> </v>
      </c>
      <c r="AP314" s="137" t="s">
        <v>770</v>
      </c>
    </row>
    <row r="315" spans="1:42" s="134" customFormat="1" ht="26.1" customHeight="1" x14ac:dyDescent="0.2">
      <c r="A315" s="258">
        <v>317</v>
      </c>
      <c r="B315" s="284" t="s">
        <v>311</v>
      </c>
      <c r="C315" s="134" t="s">
        <v>181</v>
      </c>
      <c r="D315" s="171" t="s">
        <v>82</v>
      </c>
      <c r="E315" s="283" t="s">
        <v>312</v>
      </c>
      <c r="F315" s="186">
        <v>1125</v>
      </c>
      <c r="G315" s="284" t="s">
        <v>311</v>
      </c>
      <c r="H315" s="284" t="s">
        <v>1240</v>
      </c>
      <c r="I315" s="284" t="s">
        <v>1241</v>
      </c>
      <c r="J315" s="284" t="s">
        <v>384</v>
      </c>
      <c r="K315" s="284" t="s">
        <v>1242</v>
      </c>
      <c r="L315" s="284" t="s">
        <v>1242</v>
      </c>
      <c r="M315" s="284" t="s">
        <v>311</v>
      </c>
      <c r="N315" s="103" t="s">
        <v>87</v>
      </c>
      <c r="O315" s="138">
        <v>49606</v>
      </c>
      <c r="Q315" s="135"/>
      <c r="T315" s="135"/>
      <c r="U315" s="171" t="str">
        <f t="shared" si="53"/>
        <v>HBL-JEH-1125</v>
      </c>
      <c r="V315" s="133" t="s">
        <v>90</v>
      </c>
      <c r="W315" s="186">
        <v>1125</v>
      </c>
      <c r="X315" s="171" t="str">
        <f t="shared" si="54"/>
        <v>HBL-JEH-1125-Apr17-1-1</v>
      </c>
      <c r="Y315" s="136" t="s">
        <v>1163</v>
      </c>
      <c r="Z315" s="134" t="str">
        <f t="shared" si="56"/>
        <v xml:space="preserve"> </v>
      </c>
      <c r="AA315" s="134" t="str">
        <f t="shared" si="57"/>
        <v xml:space="preserve"> </v>
      </c>
      <c r="AB315" s="134" t="str">
        <f t="shared" si="58"/>
        <v>Yes</v>
      </c>
      <c r="AC315" s="134" t="e">
        <f>VLOOKUP(F315,'Wired Branches'!B:E,4,FALSE)</f>
        <v>#N/A</v>
      </c>
      <c r="AD315" s="134" t="str">
        <f t="shared" si="59"/>
        <v xml:space="preserve"> </v>
      </c>
      <c r="AE315" s="150" t="e">
        <f>VLOOKUP(W315,'Wired Branches'!B:F,5,FALSE)</f>
        <v>#N/A</v>
      </c>
      <c r="AF315" s="112" t="str">
        <f>_xlfn.IFNA(VLOOKUP(F315,'Compiled report'!C:F,4,FALSE),"")</f>
        <v/>
      </c>
      <c r="AG315" s="134" t="str">
        <f t="shared" si="60"/>
        <v xml:space="preserve"> </v>
      </c>
      <c r="AH315" s="134" t="str">
        <f t="shared" si="61"/>
        <v xml:space="preserve"> </v>
      </c>
      <c r="AI315" s="134" t="str">
        <f t="shared" si="62"/>
        <v xml:space="preserve"> </v>
      </c>
      <c r="AJ315" s="234" t="str">
        <f>_xlfn.IFNA(VLOOKUP(F315,'Compiled report'!C:D,2,FALSE),"")</f>
        <v/>
      </c>
      <c r="AK315" s="134" t="str">
        <f t="shared" si="63"/>
        <v xml:space="preserve"> </v>
      </c>
      <c r="AL315" s="134" t="str">
        <f t="shared" si="64"/>
        <v/>
      </c>
      <c r="AM315" s="134" t="str">
        <f t="shared" si="65"/>
        <v xml:space="preserve"> </v>
      </c>
      <c r="AN315" s="134" t="str">
        <f t="shared" si="66"/>
        <v xml:space="preserve"> </v>
      </c>
      <c r="AO315" s="134" t="str">
        <f t="shared" si="55"/>
        <v xml:space="preserve"> </v>
      </c>
      <c r="AP315" s="137" t="s">
        <v>770</v>
      </c>
    </row>
    <row r="316" spans="1:42" s="134" customFormat="1" ht="26.1" customHeight="1" x14ac:dyDescent="0.2">
      <c r="A316" s="258">
        <v>318</v>
      </c>
      <c r="B316" s="284" t="s">
        <v>311</v>
      </c>
      <c r="C316" s="134" t="s">
        <v>181</v>
      </c>
      <c r="D316" s="171" t="s">
        <v>82</v>
      </c>
      <c r="E316" s="283" t="s">
        <v>312</v>
      </c>
      <c r="F316" s="186">
        <v>1129</v>
      </c>
      <c r="G316" s="284" t="s">
        <v>311</v>
      </c>
      <c r="H316" s="284" t="s">
        <v>1243</v>
      </c>
      <c r="I316" s="284" t="s">
        <v>1244</v>
      </c>
      <c r="J316" s="284" t="s">
        <v>384</v>
      </c>
      <c r="K316" s="284" t="s">
        <v>1245</v>
      </c>
      <c r="L316" s="284" t="s">
        <v>1245</v>
      </c>
      <c r="M316" s="284" t="s">
        <v>311</v>
      </c>
      <c r="N316" s="103" t="s">
        <v>87</v>
      </c>
      <c r="O316" s="138">
        <v>49400</v>
      </c>
      <c r="Q316" s="135"/>
      <c r="T316" s="135"/>
      <c r="U316" s="171" t="str">
        <f t="shared" si="53"/>
        <v>HBL-JEH-1129</v>
      </c>
      <c r="V316" s="133" t="s">
        <v>90</v>
      </c>
      <c r="W316" s="186">
        <v>1129</v>
      </c>
      <c r="X316" s="171" t="str">
        <f t="shared" si="54"/>
        <v>HBL-JEH-1129-Apr17-1-1</v>
      </c>
      <c r="Y316" s="136" t="s">
        <v>1163</v>
      </c>
      <c r="Z316" s="134" t="str">
        <f t="shared" si="56"/>
        <v xml:space="preserve"> </v>
      </c>
      <c r="AA316" s="134" t="str">
        <f t="shared" si="57"/>
        <v xml:space="preserve"> </v>
      </c>
      <c r="AB316" s="134" t="str">
        <f t="shared" si="58"/>
        <v>Yes</v>
      </c>
      <c r="AC316" s="134" t="e">
        <f>VLOOKUP(F316,'Wired Branches'!B:E,4,FALSE)</f>
        <v>#N/A</v>
      </c>
      <c r="AD316" s="134" t="str">
        <f t="shared" si="59"/>
        <v xml:space="preserve"> </v>
      </c>
      <c r="AE316" s="150" t="e">
        <f>VLOOKUP(W316,'Wired Branches'!B:F,5,FALSE)</f>
        <v>#N/A</v>
      </c>
      <c r="AF316" s="112" t="str">
        <f>_xlfn.IFNA(VLOOKUP(F316,'Compiled report'!C:F,4,FALSE),"")</f>
        <v/>
      </c>
      <c r="AG316" s="134" t="str">
        <f t="shared" si="60"/>
        <v xml:space="preserve"> </v>
      </c>
      <c r="AH316" s="134" t="str">
        <f t="shared" si="61"/>
        <v xml:space="preserve"> </v>
      </c>
      <c r="AI316" s="134" t="str">
        <f t="shared" si="62"/>
        <v xml:space="preserve"> </v>
      </c>
      <c r="AJ316" s="234" t="str">
        <f>_xlfn.IFNA(VLOOKUP(F316,'Compiled report'!C:D,2,FALSE),"")</f>
        <v/>
      </c>
      <c r="AK316" s="134" t="str">
        <f t="shared" si="63"/>
        <v xml:space="preserve"> </v>
      </c>
      <c r="AL316" s="134" t="str">
        <f t="shared" si="64"/>
        <v/>
      </c>
      <c r="AM316" s="134" t="str">
        <f t="shared" si="65"/>
        <v xml:space="preserve"> </v>
      </c>
      <c r="AN316" s="134" t="str">
        <f t="shared" si="66"/>
        <v xml:space="preserve"> </v>
      </c>
      <c r="AO316" s="134" t="str">
        <f t="shared" si="55"/>
        <v xml:space="preserve"> </v>
      </c>
      <c r="AP316" s="137" t="s">
        <v>770</v>
      </c>
    </row>
    <row r="317" spans="1:42" s="134" customFormat="1" ht="26.1" customHeight="1" x14ac:dyDescent="0.2">
      <c r="A317" s="258">
        <v>319</v>
      </c>
      <c r="B317" s="284" t="s">
        <v>311</v>
      </c>
      <c r="C317" s="134" t="s">
        <v>181</v>
      </c>
      <c r="D317" s="171" t="s">
        <v>82</v>
      </c>
      <c r="E317" s="283" t="s">
        <v>312</v>
      </c>
      <c r="F317" s="186">
        <v>1146</v>
      </c>
      <c r="G317" s="284" t="s">
        <v>311</v>
      </c>
      <c r="H317" s="284" t="s">
        <v>1246</v>
      </c>
      <c r="I317" s="284" t="s">
        <v>1247</v>
      </c>
      <c r="J317" s="284" t="s">
        <v>384</v>
      </c>
      <c r="K317" s="284" t="s">
        <v>1248</v>
      </c>
      <c r="L317" s="284" t="s">
        <v>1248</v>
      </c>
      <c r="M317" s="284" t="s">
        <v>311</v>
      </c>
      <c r="N317" s="103" t="s">
        <v>87</v>
      </c>
      <c r="O317" s="138">
        <v>49400</v>
      </c>
      <c r="Q317" s="135"/>
      <c r="T317" s="135"/>
      <c r="U317" s="171" t="str">
        <f t="shared" si="53"/>
        <v>HBL-JEH-1146</v>
      </c>
      <c r="V317" s="133" t="s">
        <v>90</v>
      </c>
      <c r="W317" s="186">
        <v>1146</v>
      </c>
      <c r="X317" s="171" t="str">
        <f t="shared" si="54"/>
        <v>HBL-JEH-1146-Apr17-1-1</v>
      </c>
      <c r="Y317" s="136" t="s">
        <v>1163</v>
      </c>
      <c r="Z317" s="134" t="str">
        <f t="shared" si="56"/>
        <v xml:space="preserve"> </v>
      </c>
      <c r="AA317" s="134" t="str">
        <f t="shared" si="57"/>
        <v xml:space="preserve"> </v>
      </c>
      <c r="AB317" s="134" t="str">
        <f t="shared" si="58"/>
        <v>Yes</v>
      </c>
      <c r="AC317" s="134" t="e">
        <f>VLOOKUP(F317,'Wired Branches'!B:E,4,FALSE)</f>
        <v>#N/A</v>
      </c>
      <c r="AD317" s="134" t="str">
        <f t="shared" si="59"/>
        <v xml:space="preserve"> </v>
      </c>
      <c r="AE317" s="150" t="e">
        <f>VLOOKUP(W317,'Wired Branches'!B:F,5,FALSE)</f>
        <v>#N/A</v>
      </c>
      <c r="AF317" s="112" t="str">
        <f>_xlfn.IFNA(VLOOKUP(F317,'Compiled report'!C:F,4,FALSE),"")</f>
        <v/>
      </c>
      <c r="AG317" s="134" t="str">
        <f t="shared" si="60"/>
        <v xml:space="preserve"> </v>
      </c>
      <c r="AH317" s="134" t="str">
        <f t="shared" si="61"/>
        <v xml:space="preserve"> </v>
      </c>
      <c r="AI317" s="134" t="str">
        <f t="shared" si="62"/>
        <v xml:space="preserve"> </v>
      </c>
      <c r="AJ317" s="234" t="str">
        <f>_xlfn.IFNA(VLOOKUP(F317,'Compiled report'!C:D,2,FALSE),"")</f>
        <v/>
      </c>
      <c r="AK317" s="134" t="str">
        <f t="shared" si="63"/>
        <v xml:space="preserve"> </v>
      </c>
      <c r="AL317" s="134" t="str">
        <f t="shared" si="64"/>
        <v/>
      </c>
      <c r="AM317" s="134" t="str">
        <f t="shared" si="65"/>
        <v xml:space="preserve"> </v>
      </c>
      <c r="AN317" s="134" t="str">
        <f t="shared" si="66"/>
        <v xml:space="preserve"> </v>
      </c>
      <c r="AO317" s="134" t="str">
        <f t="shared" si="55"/>
        <v xml:space="preserve"> </v>
      </c>
      <c r="AP317" s="137" t="s">
        <v>770</v>
      </c>
    </row>
    <row r="318" spans="1:42" s="134" customFormat="1" ht="26.1" customHeight="1" x14ac:dyDescent="0.2">
      <c r="A318" s="258">
        <v>320</v>
      </c>
      <c r="B318" s="284" t="s">
        <v>311</v>
      </c>
      <c r="C318" s="134" t="s">
        <v>181</v>
      </c>
      <c r="D318" s="171" t="s">
        <v>82</v>
      </c>
      <c r="E318" s="283" t="s">
        <v>312</v>
      </c>
      <c r="F318" s="186">
        <v>1166</v>
      </c>
      <c r="G318" s="284" t="s">
        <v>311</v>
      </c>
      <c r="H318" s="284" t="s">
        <v>1249</v>
      </c>
      <c r="I318" s="284" t="s">
        <v>1250</v>
      </c>
      <c r="J318" s="284" t="s">
        <v>384</v>
      </c>
      <c r="K318" s="284" t="s">
        <v>1249</v>
      </c>
      <c r="L318" s="284" t="s">
        <v>1249</v>
      </c>
      <c r="M318" s="284" t="s">
        <v>323</v>
      </c>
      <c r="N318" s="103" t="s">
        <v>87</v>
      </c>
      <c r="O318" s="138">
        <v>47850</v>
      </c>
      <c r="Q318" s="135"/>
      <c r="T318" s="135"/>
      <c r="U318" s="171" t="str">
        <f t="shared" si="53"/>
        <v>HBL-JEH-1166</v>
      </c>
      <c r="V318" s="133" t="s">
        <v>90</v>
      </c>
      <c r="W318" s="186">
        <v>1166</v>
      </c>
      <c r="X318" s="171" t="str">
        <f t="shared" si="54"/>
        <v>HBL-JEH-1166-Apr17-1-1</v>
      </c>
      <c r="Y318" s="136" t="s">
        <v>1163</v>
      </c>
      <c r="Z318" s="134" t="str">
        <f t="shared" si="56"/>
        <v xml:space="preserve"> </v>
      </c>
      <c r="AA318" s="134" t="str">
        <f t="shared" si="57"/>
        <v xml:space="preserve"> </v>
      </c>
      <c r="AB318" s="134" t="str">
        <f t="shared" si="58"/>
        <v>Yes</v>
      </c>
      <c r="AC318" s="134" t="e">
        <f>VLOOKUP(F318,'Wired Branches'!B:E,4,FALSE)</f>
        <v>#N/A</v>
      </c>
      <c r="AD318" s="134" t="str">
        <f t="shared" si="59"/>
        <v xml:space="preserve"> </v>
      </c>
      <c r="AE318" s="150" t="e">
        <f>VLOOKUP(W318,'Wired Branches'!B:F,5,FALSE)</f>
        <v>#N/A</v>
      </c>
      <c r="AF318" s="112" t="str">
        <f>_xlfn.IFNA(VLOOKUP(F318,'Compiled report'!C:F,4,FALSE),"")</f>
        <v/>
      </c>
      <c r="AG318" s="134" t="str">
        <f t="shared" si="60"/>
        <v xml:space="preserve"> </v>
      </c>
      <c r="AH318" s="134" t="str">
        <f t="shared" si="61"/>
        <v xml:space="preserve"> </v>
      </c>
      <c r="AI318" s="134" t="str">
        <f t="shared" si="62"/>
        <v xml:space="preserve"> </v>
      </c>
      <c r="AJ318" s="234" t="str">
        <f>_xlfn.IFNA(VLOOKUP(F318,'Compiled report'!C:D,2,FALSE),"")</f>
        <v/>
      </c>
      <c r="AK318" s="134" t="str">
        <f t="shared" si="63"/>
        <v xml:space="preserve"> </v>
      </c>
      <c r="AL318" s="134" t="str">
        <f t="shared" si="64"/>
        <v/>
      </c>
      <c r="AM318" s="134" t="str">
        <f t="shared" si="65"/>
        <v xml:space="preserve"> </v>
      </c>
      <c r="AN318" s="134" t="str">
        <f t="shared" si="66"/>
        <v xml:space="preserve"> </v>
      </c>
      <c r="AO318" s="134" t="str">
        <f t="shared" si="55"/>
        <v xml:space="preserve"> </v>
      </c>
      <c r="AP318" s="137" t="s">
        <v>770</v>
      </c>
    </row>
    <row r="319" spans="1:42" s="134" customFormat="1" ht="26.1" customHeight="1" x14ac:dyDescent="0.2">
      <c r="A319" s="258">
        <v>321</v>
      </c>
      <c r="B319" s="284" t="s">
        <v>311</v>
      </c>
      <c r="C319" s="134" t="s">
        <v>181</v>
      </c>
      <c r="D319" s="171" t="s">
        <v>82</v>
      </c>
      <c r="E319" s="283" t="s">
        <v>312</v>
      </c>
      <c r="F319" s="186">
        <v>1167</v>
      </c>
      <c r="G319" s="284" t="s">
        <v>311</v>
      </c>
      <c r="H319" s="284" t="s">
        <v>1251</v>
      </c>
      <c r="I319" s="284" t="s">
        <v>1252</v>
      </c>
      <c r="J319" s="284" t="s">
        <v>384</v>
      </c>
      <c r="K319" s="284" t="s">
        <v>1251</v>
      </c>
      <c r="L319" s="284" t="s">
        <v>1251</v>
      </c>
      <c r="M319" s="284" t="s">
        <v>323</v>
      </c>
      <c r="N319" s="103" t="s">
        <v>87</v>
      </c>
      <c r="O319" s="138">
        <v>47850</v>
      </c>
      <c r="Q319" s="135"/>
      <c r="T319" s="135"/>
      <c r="U319" s="171" t="str">
        <f t="shared" si="53"/>
        <v>HBL-JEH-1167</v>
      </c>
      <c r="V319" s="133" t="s">
        <v>90</v>
      </c>
      <c r="W319" s="186">
        <v>1167</v>
      </c>
      <c r="X319" s="171" t="str">
        <f t="shared" si="54"/>
        <v>HBL-JEH-1167-Apr17-1-1</v>
      </c>
      <c r="Y319" s="136" t="s">
        <v>1163</v>
      </c>
      <c r="Z319" s="134" t="str">
        <f t="shared" si="56"/>
        <v xml:space="preserve"> </v>
      </c>
      <c r="AA319" s="134" t="str">
        <f t="shared" si="57"/>
        <v xml:space="preserve"> </v>
      </c>
      <c r="AB319" s="134" t="str">
        <f t="shared" si="58"/>
        <v>Yes</v>
      </c>
      <c r="AC319" s="134" t="e">
        <f>VLOOKUP(F319,'Wired Branches'!B:E,4,FALSE)</f>
        <v>#N/A</v>
      </c>
      <c r="AD319" s="134" t="str">
        <f t="shared" si="59"/>
        <v xml:space="preserve"> </v>
      </c>
      <c r="AE319" s="150" t="e">
        <f>VLOOKUP(W319,'Wired Branches'!B:F,5,FALSE)</f>
        <v>#N/A</v>
      </c>
      <c r="AF319" s="112" t="str">
        <f>_xlfn.IFNA(VLOOKUP(F319,'Compiled report'!C:F,4,FALSE),"")</f>
        <v/>
      </c>
      <c r="AG319" s="134" t="str">
        <f t="shared" si="60"/>
        <v xml:space="preserve"> </v>
      </c>
      <c r="AH319" s="134" t="str">
        <f t="shared" si="61"/>
        <v xml:space="preserve"> </v>
      </c>
      <c r="AI319" s="134" t="str">
        <f t="shared" si="62"/>
        <v xml:space="preserve"> </v>
      </c>
      <c r="AJ319" s="234" t="str">
        <f>_xlfn.IFNA(VLOOKUP(F319,'Compiled report'!C:D,2,FALSE),"")</f>
        <v/>
      </c>
      <c r="AK319" s="134" t="str">
        <f t="shared" si="63"/>
        <v xml:space="preserve"> </v>
      </c>
      <c r="AL319" s="134" t="str">
        <f t="shared" si="64"/>
        <v/>
      </c>
      <c r="AM319" s="134" t="str">
        <f t="shared" si="65"/>
        <v xml:space="preserve"> </v>
      </c>
      <c r="AN319" s="134" t="str">
        <f t="shared" si="66"/>
        <v xml:space="preserve"> </v>
      </c>
      <c r="AO319" s="134" t="str">
        <f t="shared" si="55"/>
        <v xml:space="preserve"> </v>
      </c>
      <c r="AP319" s="137" t="s">
        <v>770</v>
      </c>
    </row>
    <row r="320" spans="1:42" s="134" customFormat="1" ht="26.1" customHeight="1" x14ac:dyDescent="0.2">
      <c r="A320" s="258">
        <v>322</v>
      </c>
      <c r="B320" s="284" t="s">
        <v>311</v>
      </c>
      <c r="C320" s="134" t="s">
        <v>181</v>
      </c>
      <c r="D320" s="171" t="s">
        <v>82</v>
      </c>
      <c r="E320" s="283" t="s">
        <v>312</v>
      </c>
      <c r="F320" s="186">
        <v>1168</v>
      </c>
      <c r="G320" s="284" t="s">
        <v>311</v>
      </c>
      <c r="H320" s="284" t="s">
        <v>1253</v>
      </c>
      <c r="I320" s="284" t="s">
        <v>1254</v>
      </c>
      <c r="J320" s="284" t="s">
        <v>384</v>
      </c>
      <c r="K320" s="284" t="s">
        <v>1253</v>
      </c>
      <c r="L320" s="284" t="s">
        <v>1253</v>
      </c>
      <c r="M320" s="284" t="s">
        <v>331</v>
      </c>
      <c r="N320" s="103" t="s">
        <v>87</v>
      </c>
      <c r="O320" s="138">
        <v>48100</v>
      </c>
      <c r="Q320" s="135"/>
      <c r="T320" s="135"/>
      <c r="U320" s="171" t="str">
        <f t="shared" si="53"/>
        <v>HBL-JEH-1168</v>
      </c>
      <c r="V320" s="133" t="s">
        <v>90</v>
      </c>
      <c r="W320" s="186">
        <v>1168</v>
      </c>
      <c r="X320" s="171" t="str">
        <f t="shared" si="54"/>
        <v>HBL-JEH-1168-Apr17-1-1</v>
      </c>
      <c r="Y320" s="136" t="s">
        <v>1163</v>
      </c>
      <c r="Z320" s="134" t="str">
        <f t="shared" si="56"/>
        <v xml:space="preserve"> </v>
      </c>
      <c r="AA320" s="134" t="str">
        <f t="shared" si="57"/>
        <v xml:space="preserve"> </v>
      </c>
      <c r="AB320" s="134" t="str">
        <f t="shared" si="58"/>
        <v>Yes</v>
      </c>
      <c r="AC320" s="134" t="e">
        <f>VLOOKUP(F320,'Wired Branches'!B:E,4,FALSE)</f>
        <v>#N/A</v>
      </c>
      <c r="AD320" s="134" t="str">
        <f t="shared" si="59"/>
        <v xml:space="preserve"> </v>
      </c>
      <c r="AE320" s="150" t="e">
        <f>VLOOKUP(W320,'Wired Branches'!B:F,5,FALSE)</f>
        <v>#N/A</v>
      </c>
      <c r="AF320" s="112" t="str">
        <f>_xlfn.IFNA(VLOOKUP(F320,'Compiled report'!C:F,4,FALSE),"")</f>
        <v/>
      </c>
      <c r="AG320" s="134" t="str">
        <f t="shared" si="60"/>
        <v xml:space="preserve"> </v>
      </c>
      <c r="AH320" s="134" t="str">
        <f t="shared" si="61"/>
        <v xml:space="preserve"> </v>
      </c>
      <c r="AI320" s="134" t="str">
        <f t="shared" si="62"/>
        <v xml:space="preserve"> </v>
      </c>
      <c r="AJ320" s="234" t="str">
        <f>_xlfn.IFNA(VLOOKUP(F320,'Compiled report'!C:D,2,FALSE),"")</f>
        <v/>
      </c>
      <c r="AK320" s="134" t="str">
        <f t="shared" si="63"/>
        <v xml:space="preserve"> </v>
      </c>
      <c r="AL320" s="134" t="str">
        <f t="shared" si="64"/>
        <v/>
      </c>
      <c r="AM320" s="134" t="str">
        <f t="shared" si="65"/>
        <v xml:space="preserve"> </v>
      </c>
      <c r="AN320" s="134" t="str">
        <f t="shared" si="66"/>
        <v xml:space="preserve"> </v>
      </c>
      <c r="AO320" s="134" t="str">
        <f t="shared" si="55"/>
        <v xml:space="preserve"> </v>
      </c>
      <c r="AP320" s="137" t="s">
        <v>770</v>
      </c>
    </row>
    <row r="321" spans="1:42" s="134" customFormat="1" ht="26.1" customHeight="1" x14ac:dyDescent="0.2">
      <c r="A321" s="258">
        <v>323</v>
      </c>
      <c r="B321" s="284" t="s">
        <v>311</v>
      </c>
      <c r="C321" s="134" t="s">
        <v>181</v>
      </c>
      <c r="D321" s="171" t="s">
        <v>82</v>
      </c>
      <c r="E321" s="283" t="s">
        <v>312</v>
      </c>
      <c r="F321" s="186">
        <v>1177</v>
      </c>
      <c r="G321" s="284" t="s">
        <v>311</v>
      </c>
      <c r="H321" s="284" t="s">
        <v>1255</v>
      </c>
      <c r="I321" s="284" t="s">
        <v>1256</v>
      </c>
      <c r="J321" s="284" t="s">
        <v>384</v>
      </c>
      <c r="K321" s="284" t="s">
        <v>311</v>
      </c>
      <c r="L321" s="284" t="s">
        <v>311</v>
      </c>
      <c r="M321" s="284" t="s">
        <v>311</v>
      </c>
      <c r="N321" s="103" t="s">
        <v>87</v>
      </c>
      <c r="O321" s="138">
        <v>49606</v>
      </c>
      <c r="Q321" s="135"/>
      <c r="T321" s="135"/>
      <c r="U321" s="171" t="str">
        <f t="shared" si="53"/>
        <v>HBL-JEH-1177</v>
      </c>
      <c r="V321" s="133" t="s">
        <v>90</v>
      </c>
      <c r="W321" s="186">
        <v>1177</v>
      </c>
      <c r="X321" s="171" t="str">
        <f t="shared" si="54"/>
        <v>HBL-JEH-1177-Apr17-1-1</v>
      </c>
      <c r="Y321" s="136" t="s">
        <v>1163</v>
      </c>
      <c r="Z321" s="134" t="str">
        <f t="shared" si="56"/>
        <v xml:space="preserve"> </v>
      </c>
      <c r="AA321" s="134" t="str">
        <f t="shared" si="57"/>
        <v xml:space="preserve"> </v>
      </c>
      <c r="AB321" s="134" t="str">
        <f t="shared" si="58"/>
        <v>Yes</v>
      </c>
      <c r="AC321" s="134" t="e">
        <f>VLOOKUP(F321,'Wired Branches'!B:E,4,FALSE)</f>
        <v>#N/A</v>
      </c>
      <c r="AD321" s="134" t="str">
        <f t="shared" si="59"/>
        <v xml:space="preserve"> </v>
      </c>
      <c r="AE321" s="150" t="e">
        <f>VLOOKUP(W321,'Wired Branches'!B:F,5,FALSE)</f>
        <v>#N/A</v>
      </c>
      <c r="AF321" s="112" t="str">
        <f>_xlfn.IFNA(VLOOKUP(F321,'Compiled report'!C:F,4,FALSE),"")</f>
        <v/>
      </c>
      <c r="AG321" s="134" t="str">
        <f t="shared" si="60"/>
        <v xml:space="preserve"> </v>
      </c>
      <c r="AH321" s="134" t="str">
        <f t="shared" si="61"/>
        <v xml:space="preserve"> </v>
      </c>
      <c r="AI321" s="134" t="str">
        <f t="shared" si="62"/>
        <v xml:space="preserve"> </v>
      </c>
      <c r="AJ321" s="234" t="str">
        <f>_xlfn.IFNA(VLOOKUP(F321,'Compiled report'!C:D,2,FALSE),"")</f>
        <v/>
      </c>
      <c r="AK321" s="134" t="str">
        <f t="shared" si="63"/>
        <v xml:space="preserve"> </v>
      </c>
      <c r="AL321" s="134" t="str">
        <f t="shared" si="64"/>
        <v/>
      </c>
      <c r="AM321" s="134" t="str">
        <f t="shared" si="65"/>
        <v xml:space="preserve"> </v>
      </c>
      <c r="AN321" s="134" t="str">
        <f t="shared" si="66"/>
        <v xml:space="preserve"> </v>
      </c>
      <c r="AO321" s="134" t="str">
        <f t="shared" si="55"/>
        <v xml:space="preserve"> </v>
      </c>
      <c r="AP321" s="137" t="s">
        <v>770</v>
      </c>
    </row>
    <row r="322" spans="1:42" s="134" customFormat="1" ht="26.1" customHeight="1" x14ac:dyDescent="0.2">
      <c r="A322" s="258">
        <v>324</v>
      </c>
      <c r="B322" s="284" t="s">
        <v>311</v>
      </c>
      <c r="C322" s="134" t="s">
        <v>181</v>
      </c>
      <c r="D322" s="171" t="s">
        <v>82</v>
      </c>
      <c r="E322" s="283" t="s">
        <v>312</v>
      </c>
      <c r="F322" s="186">
        <v>1183</v>
      </c>
      <c r="G322" s="284" t="s">
        <v>311</v>
      </c>
      <c r="H322" s="284" t="s">
        <v>1257</v>
      </c>
      <c r="I322" s="284" t="s">
        <v>1258</v>
      </c>
      <c r="J322" s="284" t="s">
        <v>384</v>
      </c>
      <c r="K322" s="284" t="s">
        <v>1259</v>
      </c>
      <c r="L322" s="284" t="s">
        <v>1259</v>
      </c>
      <c r="M322" s="284" t="s">
        <v>311</v>
      </c>
      <c r="N322" s="103" t="s">
        <v>87</v>
      </c>
      <c r="O322" s="138">
        <v>49606</v>
      </c>
      <c r="Q322" s="135"/>
      <c r="T322" s="135"/>
      <c r="U322" s="171" t="str">
        <f t="shared" ref="U322:U385" si="67">CONCATENATE(D322,"-",E322,"-",F322)</f>
        <v>HBL-JEH-1183</v>
      </c>
      <c r="V322" s="133" t="s">
        <v>90</v>
      </c>
      <c r="W322" s="186">
        <v>1183</v>
      </c>
      <c r="X322" s="171" t="str">
        <f t="shared" si="54"/>
        <v>HBL-JEH-1183-Apr17-1-1</v>
      </c>
      <c r="Y322" s="136" t="s">
        <v>1163</v>
      </c>
      <c r="Z322" s="134" t="str">
        <f t="shared" si="56"/>
        <v xml:space="preserve"> </v>
      </c>
      <c r="AA322" s="134" t="str">
        <f t="shared" si="57"/>
        <v xml:space="preserve"> </v>
      </c>
      <c r="AB322" s="134" t="str">
        <f t="shared" si="58"/>
        <v>Yes</v>
      </c>
      <c r="AC322" s="134" t="e">
        <f>VLOOKUP(F322,'Wired Branches'!B:E,4,FALSE)</f>
        <v>#N/A</v>
      </c>
      <c r="AD322" s="134" t="str">
        <f t="shared" si="59"/>
        <v xml:space="preserve"> </v>
      </c>
      <c r="AE322" s="150" t="e">
        <f>VLOOKUP(W322,'Wired Branches'!B:F,5,FALSE)</f>
        <v>#N/A</v>
      </c>
      <c r="AF322" s="112" t="str">
        <f>_xlfn.IFNA(VLOOKUP(F322,'Compiled report'!C:F,4,FALSE),"")</f>
        <v/>
      </c>
      <c r="AG322" s="134" t="str">
        <f t="shared" si="60"/>
        <v xml:space="preserve"> </v>
      </c>
      <c r="AH322" s="134" t="str">
        <f t="shared" si="61"/>
        <v xml:space="preserve"> </v>
      </c>
      <c r="AI322" s="134" t="str">
        <f t="shared" si="62"/>
        <v xml:space="preserve"> </v>
      </c>
      <c r="AJ322" s="234" t="str">
        <f>_xlfn.IFNA(VLOOKUP(F322,'Compiled report'!C:D,2,FALSE),"")</f>
        <v/>
      </c>
      <c r="AK322" s="134" t="str">
        <f t="shared" si="63"/>
        <v xml:space="preserve"> </v>
      </c>
      <c r="AL322" s="134" t="str">
        <f t="shared" si="64"/>
        <v/>
      </c>
      <c r="AM322" s="134" t="str">
        <f t="shared" si="65"/>
        <v xml:space="preserve"> </v>
      </c>
      <c r="AN322" s="134" t="str">
        <f t="shared" si="66"/>
        <v xml:space="preserve"> </v>
      </c>
      <c r="AO322" s="134" t="str">
        <f t="shared" si="55"/>
        <v xml:space="preserve"> </v>
      </c>
      <c r="AP322" s="137" t="s">
        <v>770</v>
      </c>
    </row>
    <row r="323" spans="1:42" s="134" customFormat="1" ht="26.1" customHeight="1" x14ac:dyDescent="0.2">
      <c r="A323" s="258">
        <v>325</v>
      </c>
      <c r="B323" s="284" t="s">
        <v>311</v>
      </c>
      <c r="C323" s="134" t="s">
        <v>181</v>
      </c>
      <c r="D323" s="171" t="s">
        <v>82</v>
      </c>
      <c r="E323" s="283" t="s">
        <v>312</v>
      </c>
      <c r="F323" s="186">
        <v>1206</v>
      </c>
      <c r="G323" s="284" t="s">
        <v>311</v>
      </c>
      <c r="H323" s="284" t="s">
        <v>1260</v>
      </c>
      <c r="I323" s="284" t="s">
        <v>1261</v>
      </c>
      <c r="J323" s="284" t="s">
        <v>384</v>
      </c>
      <c r="K323" s="284" t="s">
        <v>1262</v>
      </c>
      <c r="L323" s="284" t="s">
        <v>1262</v>
      </c>
      <c r="M323" s="284" t="s">
        <v>311</v>
      </c>
      <c r="N323" s="103" t="s">
        <v>87</v>
      </c>
      <c r="O323" s="138">
        <v>49600</v>
      </c>
      <c r="Q323" s="135"/>
      <c r="T323" s="135"/>
      <c r="U323" s="171" t="str">
        <f t="shared" si="67"/>
        <v>HBL-JEH-1206</v>
      </c>
      <c r="V323" s="133" t="s">
        <v>90</v>
      </c>
      <c r="W323" s="186">
        <v>1206</v>
      </c>
      <c r="X323" s="171" t="str">
        <f t="shared" si="54"/>
        <v>HBL-JEH-1206-Apr17-1-1</v>
      </c>
      <c r="Y323" s="136" t="s">
        <v>1163</v>
      </c>
      <c r="Z323" s="134" t="str">
        <f t="shared" si="56"/>
        <v xml:space="preserve"> </v>
      </c>
      <c r="AA323" s="134" t="str">
        <f t="shared" si="57"/>
        <v xml:space="preserve"> </v>
      </c>
      <c r="AB323" s="134" t="str">
        <f t="shared" si="58"/>
        <v>Yes</v>
      </c>
      <c r="AC323" s="134" t="e">
        <f>VLOOKUP(F323,'Wired Branches'!B:E,4,FALSE)</f>
        <v>#N/A</v>
      </c>
      <c r="AD323" s="134" t="str">
        <f t="shared" si="59"/>
        <v xml:space="preserve"> </v>
      </c>
      <c r="AE323" s="150" t="e">
        <f>VLOOKUP(W323,'Wired Branches'!B:F,5,FALSE)</f>
        <v>#N/A</v>
      </c>
      <c r="AF323" s="112" t="str">
        <f>_xlfn.IFNA(VLOOKUP(F323,'Compiled report'!C:F,4,FALSE),"")</f>
        <v/>
      </c>
      <c r="AG323" s="134" t="str">
        <f t="shared" si="60"/>
        <v xml:space="preserve"> </v>
      </c>
      <c r="AH323" s="134" t="str">
        <f t="shared" si="61"/>
        <v xml:space="preserve"> </v>
      </c>
      <c r="AI323" s="134" t="str">
        <f t="shared" si="62"/>
        <v xml:space="preserve"> </v>
      </c>
      <c r="AJ323" s="234" t="str">
        <f>_xlfn.IFNA(VLOOKUP(F323,'Compiled report'!C:D,2,FALSE),"")</f>
        <v/>
      </c>
      <c r="AK323" s="134" t="str">
        <f t="shared" si="63"/>
        <v xml:space="preserve"> </v>
      </c>
      <c r="AL323" s="134" t="str">
        <f t="shared" si="64"/>
        <v/>
      </c>
      <c r="AM323" s="134" t="str">
        <f t="shared" si="65"/>
        <v xml:space="preserve"> </v>
      </c>
      <c r="AN323" s="134" t="str">
        <f t="shared" si="66"/>
        <v xml:space="preserve"> </v>
      </c>
      <c r="AO323" s="134" t="str">
        <f t="shared" si="55"/>
        <v xml:space="preserve"> </v>
      </c>
      <c r="AP323" s="137" t="s">
        <v>770</v>
      </c>
    </row>
    <row r="324" spans="1:42" s="134" customFormat="1" ht="26.1" customHeight="1" x14ac:dyDescent="0.2">
      <c r="A324" s="258">
        <v>326</v>
      </c>
      <c r="B324" s="284" t="s">
        <v>311</v>
      </c>
      <c r="C324" s="134" t="s">
        <v>181</v>
      </c>
      <c r="D324" s="171" t="s">
        <v>82</v>
      </c>
      <c r="E324" s="283" t="s">
        <v>312</v>
      </c>
      <c r="F324" s="186">
        <v>1207</v>
      </c>
      <c r="G324" s="284" t="s">
        <v>311</v>
      </c>
      <c r="H324" s="284" t="s">
        <v>1263</v>
      </c>
      <c r="I324" s="284" t="s">
        <v>1264</v>
      </c>
      <c r="J324" s="284" t="s">
        <v>384</v>
      </c>
      <c r="K324" s="284" t="s">
        <v>1263</v>
      </c>
      <c r="L324" s="284" t="s">
        <v>1263</v>
      </c>
      <c r="M324" s="284" t="s">
        <v>311</v>
      </c>
      <c r="N324" s="103" t="s">
        <v>87</v>
      </c>
      <c r="O324" s="138">
        <v>49606</v>
      </c>
      <c r="Q324" s="135"/>
      <c r="T324" s="135"/>
      <c r="U324" s="171" t="str">
        <f t="shared" si="67"/>
        <v>HBL-JEH-1207</v>
      </c>
      <c r="V324" s="133" t="s">
        <v>90</v>
      </c>
      <c r="W324" s="186">
        <v>1207</v>
      </c>
      <c r="X324" s="171" t="str">
        <f t="shared" si="54"/>
        <v>HBL-JEH-1207-Apr17-1-1</v>
      </c>
      <c r="Y324" s="136" t="s">
        <v>1163</v>
      </c>
      <c r="Z324" s="134" t="str">
        <f t="shared" si="56"/>
        <v xml:space="preserve"> </v>
      </c>
      <c r="AA324" s="134" t="str">
        <f t="shared" si="57"/>
        <v xml:space="preserve"> </v>
      </c>
      <c r="AB324" s="134" t="str">
        <f t="shared" si="58"/>
        <v>Yes</v>
      </c>
      <c r="AC324" s="134" t="e">
        <f>VLOOKUP(F324,'Wired Branches'!B:E,4,FALSE)</f>
        <v>#N/A</v>
      </c>
      <c r="AD324" s="134" t="str">
        <f t="shared" si="59"/>
        <v xml:space="preserve"> </v>
      </c>
      <c r="AE324" s="150" t="e">
        <f>VLOOKUP(W324,'Wired Branches'!B:F,5,FALSE)</f>
        <v>#N/A</v>
      </c>
      <c r="AF324" s="112" t="str">
        <f>_xlfn.IFNA(VLOOKUP(F324,'Compiled report'!C:F,4,FALSE),"")</f>
        <v/>
      </c>
      <c r="AG324" s="134" t="str">
        <f t="shared" si="60"/>
        <v xml:space="preserve"> </v>
      </c>
      <c r="AH324" s="134" t="str">
        <f t="shared" si="61"/>
        <v xml:space="preserve"> </v>
      </c>
      <c r="AI324" s="134" t="str">
        <f t="shared" si="62"/>
        <v xml:space="preserve"> </v>
      </c>
      <c r="AJ324" s="234" t="str">
        <f>_xlfn.IFNA(VLOOKUP(F324,'Compiled report'!C:D,2,FALSE),"")</f>
        <v/>
      </c>
      <c r="AK324" s="134" t="str">
        <f t="shared" si="63"/>
        <v xml:space="preserve"> </v>
      </c>
      <c r="AL324" s="134" t="str">
        <f t="shared" si="64"/>
        <v/>
      </c>
      <c r="AM324" s="134" t="str">
        <f t="shared" si="65"/>
        <v xml:space="preserve"> </v>
      </c>
      <c r="AN324" s="134" t="str">
        <f t="shared" si="66"/>
        <v xml:space="preserve"> </v>
      </c>
      <c r="AO324" s="134" t="str">
        <f t="shared" si="55"/>
        <v xml:space="preserve"> </v>
      </c>
      <c r="AP324" s="137" t="s">
        <v>770</v>
      </c>
    </row>
    <row r="325" spans="1:42" s="134" customFormat="1" ht="26.1" customHeight="1" x14ac:dyDescent="0.2">
      <c r="A325" s="258">
        <v>327</v>
      </c>
      <c r="B325" s="284" t="s">
        <v>311</v>
      </c>
      <c r="C325" s="134" t="s">
        <v>181</v>
      </c>
      <c r="D325" s="171" t="s">
        <v>82</v>
      </c>
      <c r="E325" s="283" t="s">
        <v>312</v>
      </c>
      <c r="F325" s="186">
        <v>1229</v>
      </c>
      <c r="G325" s="284" t="s">
        <v>311</v>
      </c>
      <c r="H325" s="284" t="s">
        <v>1265</v>
      </c>
      <c r="I325" s="284" t="s">
        <v>1266</v>
      </c>
      <c r="J325" s="284" t="s">
        <v>384</v>
      </c>
      <c r="K325" s="284" t="s">
        <v>1267</v>
      </c>
      <c r="L325" s="284" t="s">
        <v>1267</v>
      </c>
      <c r="M325" s="284" t="s">
        <v>311</v>
      </c>
      <c r="N325" s="103" t="s">
        <v>87</v>
      </c>
      <c r="O325" s="138">
        <v>49400</v>
      </c>
      <c r="Q325" s="135"/>
      <c r="T325" s="135"/>
      <c r="U325" s="171" t="str">
        <f t="shared" si="67"/>
        <v>HBL-JEH-1229</v>
      </c>
      <c r="V325" s="133" t="s">
        <v>90</v>
      </c>
      <c r="W325" s="186">
        <v>1229</v>
      </c>
      <c r="X325" s="171" t="str">
        <f t="shared" si="54"/>
        <v>HBL-JEH-1229-Apr17-1-1</v>
      </c>
      <c r="Y325" s="136" t="s">
        <v>1163</v>
      </c>
      <c r="Z325" s="134" t="str">
        <f t="shared" si="56"/>
        <v xml:space="preserve"> </v>
      </c>
      <c r="AA325" s="134" t="str">
        <f t="shared" si="57"/>
        <v xml:space="preserve"> </v>
      </c>
      <c r="AB325" s="134" t="str">
        <f t="shared" si="58"/>
        <v>Yes</v>
      </c>
      <c r="AC325" s="134" t="e">
        <f>VLOOKUP(F325,'Wired Branches'!B:E,4,FALSE)</f>
        <v>#N/A</v>
      </c>
      <c r="AD325" s="134" t="str">
        <f t="shared" si="59"/>
        <v xml:space="preserve"> </v>
      </c>
      <c r="AE325" s="150" t="e">
        <f>VLOOKUP(W325,'Wired Branches'!B:F,5,FALSE)</f>
        <v>#N/A</v>
      </c>
      <c r="AF325" s="112" t="str">
        <f>_xlfn.IFNA(VLOOKUP(F325,'Compiled report'!C:F,4,FALSE),"")</f>
        <v/>
      </c>
      <c r="AG325" s="134" t="str">
        <f t="shared" si="60"/>
        <v xml:space="preserve"> </v>
      </c>
      <c r="AH325" s="134" t="str">
        <f t="shared" si="61"/>
        <v xml:space="preserve"> </v>
      </c>
      <c r="AI325" s="134" t="str">
        <f t="shared" si="62"/>
        <v xml:space="preserve"> </v>
      </c>
      <c r="AJ325" s="234" t="str">
        <f>_xlfn.IFNA(VLOOKUP(F325,'Compiled report'!C:D,2,FALSE),"")</f>
        <v/>
      </c>
      <c r="AK325" s="134" t="str">
        <f t="shared" si="63"/>
        <v xml:space="preserve"> </v>
      </c>
      <c r="AL325" s="134" t="str">
        <f t="shared" si="64"/>
        <v/>
      </c>
      <c r="AM325" s="134" t="str">
        <f t="shared" si="65"/>
        <v xml:space="preserve"> </v>
      </c>
      <c r="AN325" s="134" t="str">
        <f t="shared" si="66"/>
        <v xml:space="preserve"> </v>
      </c>
      <c r="AO325" s="134" t="str">
        <f t="shared" si="55"/>
        <v xml:space="preserve"> </v>
      </c>
      <c r="AP325" s="137" t="s">
        <v>770</v>
      </c>
    </row>
    <row r="326" spans="1:42" s="134" customFormat="1" ht="26.1" customHeight="1" x14ac:dyDescent="0.2">
      <c r="A326" s="258">
        <v>328</v>
      </c>
      <c r="B326" s="284" t="s">
        <v>311</v>
      </c>
      <c r="C326" s="134" t="s">
        <v>181</v>
      </c>
      <c r="D326" s="171" t="s">
        <v>82</v>
      </c>
      <c r="E326" s="283" t="s">
        <v>312</v>
      </c>
      <c r="F326" s="186">
        <v>1278</v>
      </c>
      <c r="G326" s="284" t="s">
        <v>311</v>
      </c>
      <c r="H326" s="284" t="s">
        <v>1268</v>
      </c>
      <c r="I326" s="284" t="s">
        <v>1269</v>
      </c>
      <c r="J326" s="284" t="s">
        <v>384</v>
      </c>
      <c r="K326" s="284" t="s">
        <v>1268</v>
      </c>
      <c r="L326" s="284" t="s">
        <v>1268</v>
      </c>
      <c r="M326" s="284" t="s">
        <v>311</v>
      </c>
      <c r="N326" s="103" t="s">
        <v>87</v>
      </c>
      <c r="O326" s="138">
        <v>49606</v>
      </c>
      <c r="Q326" s="135"/>
      <c r="T326" s="135"/>
      <c r="U326" s="171" t="str">
        <f t="shared" si="67"/>
        <v>HBL-JEH-1278</v>
      </c>
      <c r="V326" s="133" t="s">
        <v>90</v>
      </c>
      <c r="W326" s="186">
        <v>1278</v>
      </c>
      <c r="X326" s="171" t="str">
        <f t="shared" si="54"/>
        <v>HBL-JEH-1278-Apr17-1-1</v>
      </c>
      <c r="Y326" s="136" t="s">
        <v>1163</v>
      </c>
      <c r="Z326" s="134" t="str">
        <f t="shared" si="56"/>
        <v xml:space="preserve"> </v>
      </c>
      <c r="AA326" s="134" t="str">
        <f t="shared" si="57"/>
        <v xml:space="preserve"> </v>
      </c>
      <c r="AB326" s="134" t="str">
        <f t="shared" si="58"/>
        <v>Yes</v>
      </c>
      <c r="AC326" s="134" t="e">
        <f>VLOOKUP(F326,'Wired Branches'!B:E,4,FALSE)</f>
        <v>#N/A</v>
      </c>
      <c r="AD326" s="134" t="str">
        <f t="shared" si="59"/>
        <v xml:space="preserve"> </v>
      </c>
      <c r="AE326" s="150" t="e">
        <f>VLOOKUP(W326,'Wired Branches'!B:F,5,FALSE)</f>
        <v>#N/A</v>
      </c>
      <c r="AF326" s="112" t="str">
        <f>_xlfn.IFNA(VLOOKUP(F326,'Compiled report'!C:F,4,FALSE),"")</f>
        <v/>
      </c>
      <c r="AG326" s="134" t="str">
        <f t="shared" si="60"/>
        <v xml:space="preserve"> </v>
      </c>
      <c r="AH326" s="134" t="str">
        <f t="shared" si="61"/>
        <v xml:space="preserve"> </v>
      </c>
      <c r="AI326" s="134" t="str">
        <f t="shared" si="62"/>
        <v xml:space="preserve"> </v>
      </c>
      <c r="AJ326" s="234" t="str">
        <f>_xlfn.IFNA(VLOOKUP(F326,'Compiled report'!C:D,2,FALSE),"")</f>
        <v/>
      </c>
      <c r="AK326" s="134" t="str">
        <f t="shared" si="63"/>
        <v xml:space="preserve"> </v>
      </c>
      <c r="AL326" s="134" t="str">
        <f t="shared" si="64"/>
        <v/>
      </c>
      <c r="AM326" s="134" t="str">
        <f t="shared" si="65"/>
        <v xml:space="preserve"> </v>
      </c>
      <c r="AN326" s="134" t="str">
        <f t="shared" si="66"/>
        <v xml:space="preserve"> </v>
      </c>
      <c r="AO326" s="134" t="str">
        <f t="shared" si="55"/>
        <v xml:space="preserve"> </v>
      </c>
      <c r="AP326" s="137" t="s">
        <v>770</v>
      </c>
    </row>
    <row r="327" spans="1:42" s="134" customFormat="1" ht="26.1" customHeight="1" x14ac:dyDescent="0.2">
      <c r="A327" s="258">
        <v>329</v>
      </c>
      <c r="B327" s="284" t="s">
        <v>311</v>
      </c>
      <c r="C327" s="134" t="s">
        <v>181</v>
      </c>
      <c r="D327" s="171" t="s">
        <v>82</v>
      </c>
      <c r="E327" s="283" t="s">
        <v>312</v>
      </c>
      <c r="F327" s="186">
        <v>1287</v>
      </c>
      <c r="G327" s="284" t="s">
        <v>311</v>
      </c>
      <c r="H327" s="284" t="s">
        <v>1270</v>
      </c>
      <c r="I327" s="284" t="s">
        <v>1271</v>
      </c>
      <c r="J327" s="284" t="s">
        <v>384</v>
      </c>
      <c r="K327" s="284" t="s">
        <v>1270</v>
      </c>
      <c r="L327" s="284" t="s">
        <v>1270</v>
      </c>
      <c r="M327" s="284" t="s">
        <v>331</v>
      </c>
      <c r="N327" s="103" t="s">
        <v>87</v>
      </c>
      <c r="O327" s="138">
        <v>48695</v>
      </c>
      <c r="Q327" s="135"/>
      <c r="T327" s="135"/>
      <c r="U327" s="171" t="str">
        <f t="shared" si="67"/>
        <v>HBL-JEH-1287</v>
      </c>
      <c r="V327" s="133" t="s">
        <v>90</v>
      </c>
      <c r="W327" s="186">
        <v>1287</v>
      </c>
      <c r="X327" s="171" t="str">
        <f t="shared" si="54"/>
        <v>HBL-JEH-1287-Apr17-1-1</v>
      </c>
      <c r="Y327" s="136" t="s">
        <v>1163</v>
      </c>
      <c r="Z327" s="134" t="str">
        <f t="shared" si="56"/>
        <v xml:space="preserve"> </v>
      </c>
      <c r="AA327" s="134" t="str">
        <f t="shared" si="57"/>
        <v xml:space="preserve"> </v>
      </c>
      <c r="AB327" s="134" t="str">
        <f t="shared" si="58"/>
        <v>Yes</v>
      </c>
      <c r="AC327" s="134" t="e">
        <f>VLOOKUP(F327,'Wired Branches'!B:E,4,FALSE)</f>
        <v>#N/A</v>
      </c>
      <c r="AD327" s="134" t="str">
        <f t="shared" si="59"/>
        <v xml:space="preserve"> </v>
      </c>
      <c r="AE327" s="150" t="e">
        <f>VLOOKUP(W327,'Wired Branches'!B:F,5,FALSE)</f>
        <v>#N/A</v>
      </c>
      <c r="AF327" s="112" t="str">
        <f>_xlfn.IFNA(VLOOKUP(F327,'Compiled report'!C:F,4,FALSE),"")</f>
        <v/>
      </c>
      <c r="AG327" s="134" t="str">
        <f t="shared" si="60"/>
        <v xml:space="preserve"> </v>
      </c>
      <c r="AH327" s="134" t="str">
        <f t="shared" si="61"/>
        <v xml:space="preserve"> </v>
      </c>
      <c r="AI327" s="134" t="str">
        <f t="shared" si="62"/>
        <v xml:space="preserve"> </v>
      </c>
      <c r="AJ327" s="234" t="str">
        <f>_xlfn.IFNA(VLOOKUP(F327,'Compiled report'!C:D,2,FALSE),"")</f>
        <v/>
      </c>
      <c r="AK327" s="134" t="str">
        <f t="shared" si="63"/>
        <v xml:space="preserve"> </v>
      </c>
      <c r="AL327" s="134" t="str">
        <f t="shared" si="64"/>
        <v/>
      </c>
      <c r="AM327" s="134" t="str">
        <f t="shared" si="65"/>
        <v xml:space="preserve"> </v>
      </c>
      <c r="AN327" s="134" t="str">
        <f t="shared" si="66"/>
        <v xml:space="preserve"> </v>
      </c>
      <c r="AO327" s="134" t="str">
        <f t="shared" si="55"/>
        <v xml:space="preserve"> </v>
      </c>
      <c r="AP327" s="137" t="s">
        <v>770</v>
      </c>
    </row>
    <row r="328" spans="1:42" s="134" customFormat="1" ht="26.1" customHeight="1" x14ac:dyDescent="0.2">
      <c r="A328" s="258">
        <v>330</v>
      </c>
      <c r="B328" s="284" t="s">
        <v>311</v>
      </c>
      <c r="C328" s="134" t="s">
        <v>181</v>
      </c>
      <c r="D328" s="171" t="s">
        <v>82</v>
      </c>
      <c r="E328" s="283" t="s">
        <v>312</v>
      </c>
      <c r="F328" s="186">
        <v>1293</v>
      </c>
      <c r="G328" s="284" t="s">
        <v>311</v>
      </c>
      <c r="H328" s="284" t="s">
        <v>1272</v>
      </c>
      <c r="I328" s="284" t="s">
        <v>1273</v>
      </c>
      <c r="J328" s="284" t="s">
        <v>384</v>
      </c>
      <c r="K328" s="284" t="s">
        <v>1272</v>
      </c>
      <c r="L328" s="284" t="s">
        <v>1272</v>
      </c>
      <c r="M328" s="284" t="s">
        <v>311</v>
      </c>
      <c r="N328" s="103" t="s">
        <v>87</v>
      </c>
      <c r="O328" s="138">
        <v>49606</v>
      </c>
      <c r="Q328" s="135"/>
      <c r="T328" s="135"/>
      <c r="U328" s="171" t="str">
        <f t="shared" si="67"/>
        <v>HBL-JEH-1293</v>
      </c>
      <c r="V328" s="133" t="s">
        <v>90</v>
      </c>
      <c r="W328" s="186">
        <v>1293</v>
      </c>
      <c r="X328" s="171" t="str">
        <f t="shared" si="54"/>
        <v>HBL-JEH-1293-Apr17-1-1</v>
      </c>
      <c r="Y328" s="136" t="s">
        <v>1163</v>
      </c>
      <c r="Z328" s="134" t="str">
        <f t="shared" si="56"/>
        <v xml:space="preserve"> </v>
      </c>
      <c r="AA328" s="134" t="str">
        <f t="shared" si="57"/>
        <v xml:space="preserve"> </v>
      </c>
      <c r="AB328" s="134" t="str">
        <f t="shared" si="58"/>
        <v>Yes</v>
      </c>
      <c r="AC328" s="134" t="e">
        <f>VLOOKUP(F328,'Wired Branches'!B:E,4,FALSE)</f>
        <v>#N/A</v>
      </c>
      <c r="AD328" s="134" t="str">
        <f t="shared" si="59"/>
        <v xml:space="preserve"> </v>
      </c>
      <c r="AE328" s="150" t="e">
        <f>VLOOKUP(W328,'Wired Branches'!B:F,5,FALSE)</f>
        <v>#N/A</v>
      </c>
      <c r="AF328" s="112" t="str">
        <f>_xlfn.IFNA(VLOOKUP(F328,'Compiled report'!C:F,4,FALSE),"")</f>
        <v/>
      </c>
      <c r="AG328" s="134" t="str">
        <f t="shared" si="60"/>
        <v xml:space="preserve"> </v>
      </c>
      <c r="AH328" s="134" t="str">
        <f t="shared" si="61"/>
        <v xml:space="preserve"> </v>
      </c>
      <c r="AI328" s="134" t="str">
        <f t="shared" si="62"/>
        <v xml:space="preserve"> </v>
      </c>
      <c r="AJ328" s="234" t="str">
        <f>_xlfn.IFNA(VLOOKUP(F328,'Compiled report'!C:D,2,FALSE),"")</f>
        <v/>
      </c>
      <c r="AK328" s="134" t="str">
        <f t="shared" si="63"/>
        <v xml:space="preserve"> </v>
      </c>
      <c r="AL328" s="134" t="str">
        <f t="shared" si="64"/>
        <v/>
      </c>
      <c r="AM328" s="134" t="str">
        <f t="shared" si="65"/>
        <v xml:space="preserve"> </v>
      </c>
      <c r="AN328" s="134" t="str">
        <f t="shared" si="66"/>
        <v xml:space="preserve"> </v>
      </c>
      <c r="AO328" s="134" t="str">
        <f t="shared" si="55"/>
        <v xml:space="preserve"> </v>
      </c>
      <c r="AP328" s="137" t="s">
        <v>770</v>
      </c>
    </row>
    <row r="329" spans="1:42" s="134" customFormat="1" ht="26.1" customHeight="1" x14ac:dyDescent="0.2">
      <c r="A329" s="258">
        <v>331</v>
      </c>
      <c r="B329" s="284" t="s">
        <v>311</v>
      </c>
      <c r="C329" s="134" t="s">
        <v>181</v>
      </c>
      <c r="D329" s="171" t="s">
        <v>82</v>
      </c>
      <c r="E329" s="283" t="s">
        <v>312</v>
      </c>
      <c r="F329" s="186">
        <v>1306</v>
      </c>
      <c r="G329" s="284" t="s">
        <v>311</v>
      </c>
      <c r="H329" s="284" t="s">
        <v>1274</v>
      </c>
      <c r="I329" s="284" t="s">
        <v>1275</v>
      </c>
      <c r="J329" s="284" t="s">
        <v>384</v>
      </c>
      <c r="K329" s="284" t="s">
        <v>1274</v>
      </c>
      <c r="L329" s="284" t="s">
        <v>1274</v>
      </c>
      <c r="M329" s="284" t="s">
        <v>311</v>
      </c>
      <c r="N329" s="103" t="s">
        <v>87</v>
      </c>
      <c r="O329" s="138">
        <v>49606</v>
      </c>
      <c r="Q329" s="135"/>
      <c r="T329" s="135"/>
      <c r="U329" s="171" t="str">
        <f t="shared" si="67"/>
        <v>HBL-JEH-1306</v>
      </c>
      <c r="V329" s="133" t="s">
        <v>90</v>
      </c>
      <c r="W329" s="186">
        <v>1306</v>
      </c>
      <c r="X329" s="171" t="str">
        <f t="shared" si="54"/>
        <v>HBL-JEH-1306-Apr17-1-1</v>
      </c>
      <c r="Y329" s="136" t="s">
        <v>1163</v>
      </c>
      <c r="Z329" s="134" t="str">
        <f t="shared" si="56"/>
        <v xml:space="preserve"> </v>
      </c>
      <c r="AA329" s="134" t="str">
        <f t="shared" si="57"/>
        <v xml:space="preserve"> </v>
      </c>
      <c r="AB329" s="134" t="str">
        <f t="shared" si="58"/>
        <v>Yes</v>
      </c>
      <c r="AC329" s="134" t="e">
        <f>VLOOKUP(F329,'Wired Branches'!B:E,4,FALSE)</f>
        <v>#N/A</v>
      </c>
      <c r="AD329" s="134" t="str">
        <f t="shared" si="59"/>
        <v xml:space="preserve"> </v>
      </c>
      <c r="AE329" s="150" t="e">
        <f>VLOOKUP(W329,'Wired Branches'!B:F,5,FALSE)</f>
        <v>#N/A</v>
      </c>
      <c r="AF329" s="112" t="str">
        <f>_xlfn.IFNA(VLOOKUP(F329,'Compiled report'!C:F,4,FALSE),"")</f>
        <v/>
      </c>
      <c r="AG329" s="134" t="str">
        <f t="shared" si="60"/>
        <v xml:space="preserve"> </v>
      </c>
      <c r="AH329" s="134" t="str">
        <f t="shared" si="61"/>
        <v xml:space="preserve"> </v>
      </c>
      <c r="AI329" s="134" t="str">
        <f t="shared" si="62"/>
        <v xml:space="preserve"> </v>
      </c>
      <c r="AJ329" s="234" t="str">
        <f>_xlfn.IFNA(VLOOKUP(F329,'Compiled report'!C:D,2,FALSE),"")</f>
        <v/>
      </c>
      <c r="AK329" s="134" t="str">
        <f t="shared" si="63"/>
        <v xml:space="preserve"> </v>
      </c>
      <c r="AL329" s="134" t="str">
        <f t="shared" si="64"/>
        <v/>
      </c>
      <c r="AM329" s="134" t="str">
        <f t="shared" si="65"/>
        <v xml:space="preserve"> </v>
      </c>
      <c r="AN329" s="134" t="str">
        <f t="shared" si="66"/>
        <v xml:space="preserve"> </v>
      </c>
      <c r="AO329" s="134" t="str">
        <f t="shared" si="55"/>
        <v xml:space="preserve"> </v>
      </c>
      <c r="AP329" s="137" t="s">
        <v>770</v>
      </c>
    </row>
    <row r="330" spans="1:42" s="134" customFormat="1" ht="26.1" customHeight="1" x14ac:dyDescent="0.2">
      <c r="A330" s="258">
        <v>332</v>
      </c>
      <c r="B330" s="284" t="s">
        <v>311</v>
      </c>
      <c r="C330" s="134" t="s">
        <v>181</v>
      </c>
      <c r="D330" s="171" t="s">
        <v>82</v>
      </c>
      <c r="E330" s="283" t="s">
        <v>312</v>
      </c>
      <c r="F330" s="186">
        <v>1321</v>
      </c>
      <c r="G330" s="284" t="s">
        <v>311</v>
      </c>
      <c r="H330" s="284" t="s">
        <v>1276</v>
      </c>
      <c r="I330" s="284" t="s">
        <v>1277</v>
      </c>
      <c r="J330" s="284" t="s">
        <v>384</v>
      </c>
      <c r="K330" s="284" t="s">
        <v>1276</v>
      </c>
      <c r="L330" s="284" t="s">
        <v>1276</v>
      </c>
      <c r="M330" s="284" t="s">
        <v>323</v>
      </c>
      <c r="N330" s="103" t="s">
        <v>87</v>
      </c>
      <c r="O330" s="138">
        <v>47520</v>
      </c>
      <c r="Q330" s="135"/>
      <c r="T330" s="135"/>
      <c r="U330" s="171" t="str">
        <f t="shared" si="67"/>
        <v>HBL-JEH-1321</v>
      </c>
      <c r="V330" s="133" t="s">
        <v>90</v>
      </c>
      <c r="W330" s="186">
        <v>1321</v>
      </c>
      <c r="X330" s="171" t="str">
        <f t="shared" si="54"/>
        <v>HBL-JEH-1321-Apr17-1-1</v>
      </c>
      <c r="Y330" s="136" t="s">
        <v>1163</v>
      </c>
      <c r="Z330" s="134" t="str">
        <f t="shared" si="56"/>
        <v xml:space="preserve"> </v>
      </c>
      <c r="AA330" s="134" t="str">
        <f t="shared" si="57"/>
        <v xml:space="preserve"> </v>
      </c>
      <c r="AB330" s="134" t="str">
        <f t="shared" si="58"/>
        <v>Yes</v>
      </c>
      <c r="AC330" s="134" t="e">
        <f>VLOOKUP(F330,'Wired Branches'!B:E,4,FALSE)</f>
        <v>#N/A</v>
      </c>
      <c r="AD330" s="134" t="str">
        <f t="shared" si="59"/>
        <v xml:space="preserve"> </v>
      </c>
      <c r="AE330" s="150" t="e">
        <f>VLOOKUP(W330,'Wired Branches'!B:F,5,FALSE)</f>
        <v>#N/A</v>
      </c>
      <c r="AF330" s="112" t="str">
        <f>_xlfn.IFNA(VLOOKUP(F330,'Compiled report'!C:F,4,FALSE),"")</f>
        <v/>
      </c>
      <c r="AG330" s="134" t="str">
        <f t="shared" si="60"/>
        <v xml:space="preserve"> </v>
      </c>
      <c r="AH330" s="134" t="str">
        <f t="shared" si="61"/>
        <v xml:space="preserve"> </v>
      </c>
      <c r="AI330" s="134" t="str">
        <f t="shared" si="62"/>
        <v xml:space="preserve"> </v>
      </c>
      <c r="AJ330" s="234" t="str">
        <f>_xlfn.IFNA(VLOOKUP(F330,'Compiled report'!C:D,2,FALSE),"")</f>
        <v/>
      </c>
      <c r="AK330" s="134" t="str">
        <f t="shared" si="63"/>
        <v xml:space="preserve"> </v>
      </c>
      <c r="AL330" s="134" t="str">
        <f t="shared" si="64"/>
        <v/>
      </c>
      <c r="AM330" s="134" t="str">
        <f t="shared" si="65"/>
        <v xml:space="preserve"> </v>
      </c>
      <c r="AN330" s="134" t="str">
        <f t="shared" si="66"/>
        <v xml:space="preserve"> </v>
      </c>
      <c r="AO330" s="134" t="str">
        <f t="shared" si="55"/>
        <v xml:space="preserve"> </v>
      </c>
      <c r="AP330" s="137" t="s">
        <v>770</v>
      </c>
    </row>
    <row r="331" spans="1:42" s="134" customFormat="1" ht="26.1" customHeight="1" x14ac:dyDescent="0.2">
      <c r="A331" s="258">
        <v>333</v>
      </c>
      <c r="B331" s="284" t="s">
        <v>311</v>
      </c>
      <c r="C331" s="134" t="s">
        <v>181</v>
      </c>
      <c r="D331" s="171" t="s">
        <v>82</v>
      </c>
      <c r="E331" s="283" t="s">
        <v>312</v>
      </c>
      <c r="F331" s="186">
        <v>1363</v>
      </c>
      <c r="G331" s="284" t="s">
        <v>311</v>
      </c>
      <c r="H331" s="284" t="s">
        <v>1278</v>
      </c>
      <c r="I331" s="284" t="s">
        <v>1279</v>
      </c>
      <c r="J331" s="284" t="s">
        <v>384</v>
      </c>
      <c r="K331" s="284" t="s">
        <v>1278</v>
      </c>
      <c r="L331" s="284" t="s">
        <v>1278</v>
      </c>
      <c r="M331" s="284" t="s">
        <v>331</v>
      </c>
      <c r="N331" s="103" t="s">
        <v>87</v>
      </c>
      <c r="O331" s="138">
        <v>48695</v>
      </c>
      <c r="Q331" s="135"/>
      <c r="T331" s="135"/>
      <c r="U331" s="171" t="str">
        <f t="shared" si="67"/>
        <v>HBL-JEH-1363</v>
      </c>
      <c r="V331" s="133" t="s">
        <v>90</v>
      </c>
      <c r="W331" s="186">
        <v>1363</v>
      </c>
      <c r="X331" s="171" t="str">
        <f t="shared" si="54"/>
        <v>HBL-JEH-1363-Apr17-1-1</v>
      </c>
      <c r="Y331" s="136" t="s">
        <v>1163</v>
      </c>
      <c r="Z331" s="134" t="str">
        <f t="shared" si="56"/>
        <v xml:space="preserve"> </v>
      </c>
      <c r="AA331" s="134" t="str">
        <f t="shared" si="57"/>
        <v xml:space="preserve"> </v>
      </c>
      <c r="AB331" s="134" t="str">
        <f t="shared" si="58"/>
        <v>Yes</v>
      </c>
      <c r="AC331" s="134" t="e">
        <f>VLOOKUP(F331,'Wired Branches'!B:E,4,FALSE)</f>
        <v>#N/A</v>
      </c>
      <c r="AD331" s="134" t="str">
        <f t="shared" si="59"/>
        <v xml:space="preserve"> </v>
      </c>
      <c r="AE331" s="150" t="e">
        <f>VLOOKUP(W331,'Wired Branches'!B:F,5,FALSE)</f>
        <v>#N/A</v>
      </c>
      <c r="AF331" s="112" t="str">
        <f>_xlfn.IFNA(VLOOKUP(F331,'Compiled report'!C:F,4,FALSE),"")</f>
        <v/>
      </c>
      <c r="AG331" s="134" t="str">
        <f t="shared" si="60"/>
        <v xml:space="preserve"> </v>
      </c>
      <c r="AH331" s="134" t="str">
        <f t="shared" si="61"/>
        <v xml:space="preserve"> </v>
      </c>
      <c r="AI331" s="134" t="str">
        <f t="shared" si="62"/>
        <v xml:space="preserve"> </v>
      </c>
      <c r="AJ331" s="234" t="str">
        <f>_xlfn.IFNA(VLOOKUP(F331,'Compiled report'!C:D,2,FALSE),"")</f>
        <v/>
      </c>
      <c r="AK331" s="134" t="str">
        <f t="shared" si="63"/>
        <v xml:space="preserve"> </v>
      </c>
      <c r="AL331" s="134" t="str">
        <f t="shared" si="64"/>
        <v/>
      </c>
      <c r="AM331" s="134" t="str">
        <f t="shared" si="65"/>
        <v xml:space="preserve"> </v>
      </c>
      <c r="AN331" s="134" t="str">
        <f t="shared" si="66"/>
        <v xml:space="preserve"> </v>
      </c>
      <c r="AO331" s="134" t="str">
        <f t="shared" si="55"/>
        <v xml:space="preserve"> </v>
      </c>
      <c r="AP331" s="137" t="s">
        <v>770</v>
      </c>
    </row>
    <row r="332" spans="1:42" s="134" customFormat="1" ht="26.1" customHeight="1" x14ac:dyDescent="0.2">
      <c r="A332" s="258">
        <v>334</v>
      </c>
      <c r="B332" s="284" t="s">
        <v>311</v>
      </c>
      <c r="C332" s="134" t="s">
        <v>181</v>
      </c>
      <c r="D332" s="171" t="s">
        <v>82</v>
      </c>
      <c r="E332" s="283" t="s">
        <v>312</v>
      </c>
      <c r="F332" s="186">
        <v>1447</v>
      </c>
      <c r="G332" s="284" t="s">
        <v>311</v>
      </c>
      <c r="H332" s="284" t="s">
        <v>1280</v>
      </c>
      <c r="I332" s="284" t="s">
        <v>1281</v>
      </c>
      <c r="J332" s="284" t="s">
        <v>384</v>
      </c>
      <c r="K332" s="284" t="s">
        <v>1280</v>
      </c>
      <c r="L332" s="284" t="s">
        <v>1280</v>
      </c>
      <c r="M332" s="284" t="s">
        <v>323</v>
      </c>
      <c r="N332" s="103" t="s">
        <v>87</v>
      </c>
      <c r="O332" s="138">
        <v>47850</v>
      </c>
      <c r="Q332" s="135"/>
      <c r="T332" s="135"/>
      <c r="U332" s="171" t="str">
        <f t="shared" si="67"/>
        <v>HBL-JEH-1447</v>
      </c>
      <c r="V332" s="133" t="s">
        <v>90</v>
      </c>
      <c r="W332" s="186">
        <v>1447</v>
      </c>
      <c r="X332" s="171" t="str">
        <f t="shared" si="54"/>
        <v>HBL-JEH-1447-Apr17-1-1</v>
      </c>
      <c r="Y332" s="136" t="s">
        <v>1163</v>
      </c>
      <c r="Z332" s="134" t="str">
        <f t="shared" si="56"/>
        <v xml:space="preserve"> </v>
      </c>
      <c r="AA332" s="134" t="str">
        <f t="shared" si="57"/>
        <v xml:space="preserve"> </v>
      </c>
      <c r="AB332" s="134" t="str">
        <f t="shared" si="58"/>
        <v>Yes</v>
      </c>
      <c r="AC332" s="134" t="e">
        <f>VLOOKUP(F332,'Wired Branches'!B:E,4,FALSE)</f>
        <v>#N/A</v>
      </c>
      <c r="AD332" s="134" t="str">
        <f t="shared" si="59"/>
        <v xml:space="preserve"> </v>
      </c>
      <c r="AE332" s="150" t="e">
        <f>VLOOKUP(W332,'Wired Branches'!B:F,5,FALSE)</f>
        <v>#N/A</v>
      </c>
      <c r="AF332" s="112" t="str">
        <f>_xlfn.IFNA(VLOOKUP(F332,'Compiled report'!C:F,4,FALSE),"")</f>
        <v/>
      </c>
      <c r="AG332" s="134" t="str">
        <f t="shared" si="60"/>
        <v xml:space="preserve"> </v>
      </c>
      <c r="AH332" s="134" t="str">
        <f t="shared" si="61"/>
        <v xml:space="preserve"> </v>
      </c>
      <c r="AI332" s="134" t="str">
        <f t="shared" si="62"/>
        <v xml:space="preserve"> </v>
      </c>
      <c r="AJ332" s="234" t="str">
        <f>_xlfn.IFNA(VLOOKUP(F332,'Compiled report'!C:D,2,FALSE),"")</f>
        <v/>
      </c>
      <c r="AK332" s="134" t="str">
        <f t="shared" si="63"/>
        <v xml:space="preserve"> </v>
      </c>
      <c r="AL332" s="134" t="str">
        <f t="shared" si="64"/>
        <v/>
      </c>
      <c r="AM332" s="134" t="str">
        <f t="shared" si="65"/>
        <v xml:space="preserve"> </v>
      </c>
      <c r="AN332" s="134" t="str">
        <f t="shared" si="66"/>
        <v xml:space="preserve"> </v>
      </c>
      <c r="AO332" s="134" t="str">
        <f t="shared" si="55"/>
        <v xml:space="preserve"> </v>
      </c>
      <c r="AP332" s="137" t="s">
        <v>770</v>
      </c>
    </row>
    <row r="333" spans="1:42" s="134" customFormat="1" ht="26.1" customHeight="1" x14ac:dyDescent="0.2">
      <c r="A333" s="258">
        <v>335</v>
      </c>
      <c r="B333" s="284" t="s">
        <v>311</v>
      </c>
      <c r="C333" s="134" t="s">
        <v>181</v>
      </c>
      <c r="D333" s="171" t="s">
        <v>82</v>
      </c>
      <c r="E333" s="283" t="s">
        <v>312</v>
      </c>
      <c r="F333" s="186">
        <v>1497</v>
      </c>
      <c r="G333" s="284" t="s">
        <v>311</v>
      </c>
      <c r="H333" s="284" t="s">
        <v>1282</v>
      </c>
      <c r="I333" s="284" t="s">
        <v>1283</v>
      </c>
      <c r="J333" s="284" t="s">
        <v>384</v>
      </c>
      <c r="K333" s="284" t="s">
        <v>1284</v>
      </c>
      <c r="L333" s="284" t="s">
        <v>1284</v>
      </c>
      <c r="M333" s="284" t="s">
        <v>311</v>
      </c>
      <c r="N333" s="103" t="s">
        <v>87</v>
      </c>
      <c r="O333" s="138">
        <v>49400</v>
      </c>
      <c r="Q333" s="135"/>
      <c r="T333" s="135"/>
      <c r="U333" s="171" t="str">
        <f t="shared" si="67"/>
        <v>HBL-JEH-1497</v>
      </c>
      <c r="V333" s="133" t="s">
        <v>90</v>
      </c>
      <c r="W333" s="186">
        <v>1497</v>
      </c>
      <c r="X333" s="171" t="str">
        <f t="shared" si="54"/>
        <v>HBL-JEH-1497-Apr17-1-1</v>
      </c>
      <c r="Y333" s="136" t="s">
        <v>1163</v>
      </c>
      <c r="Z333" s="134" t="str">
        <f t="shared" si="56"/>
        <v xml:space="preserve"> </v>
      </c>
      <c r="AA333" s="134" t="str">
        <f t="shared" si="57"/>
        <v xml:space="preserve"> </v>
      </c>
      <c r="AB333" s="134" t="str">
        <f t="shared" si="58"/>
        <v>Yes</v>
      </c>
      <c r="AC333" s="134" t="e">
        <f>VLOOKUP(F333,'Wired Branches'!B:E,4,FALSE)</f>
        <v>#N/A</v>
      </c>
      <c r="AD333" s="134" t="str">
        <f t="shared" si="59"/>
        <v xml:space="preserve"> </v>
      </c>
      <c r="AE333" s="150" t="e">
        <f>VLOOKUP(W333,'Wired Branches'!B:F,5,FALSE)</f>
        <v>#N/A</v>
      </c>
      <c r="AF333" s="112" t="str">
        <f>_xlfn.IFNA(VLOOKUP(F333,'Compiled report'!C:F,4,FALSE),"")</f>
        <v/>
      </c>
      <c r="AG333" s="134" t="str">
        <f t="shared" si="60"/>
        <v xml:space="preserve"> </v>
      </c>
      <c r="AH333" s="134" t="str">
        <f t="shared" si="61"/>
        <v xml:space="preserve"> </v>
      </c>
      <c r="AI333" s="134" t="str">
        <f t="shared" si="62"/>
        <v xml:space="preserve"> </v>
      </c>
      <c r="AJ333" s="234" t="str">
        <f>_xlfn.IFNA(VLOOKUP(F333,'Compiled report'!C:D,2,FALSE),"")</f>
        <v/>
      </c>
      <c r="AK333" s="134" t="str">
        <f t="shared" si="63"/>
        <v xml:space="preserve"> </v>
      </c>
      <c r="AL333" s="134" t="str">
        <f t="shared" si="64"/>
        <v/>
      </c>
      <c r="AM333" s="134" t="str">
        <f t="shared" si="65"/>
        <v xml:space="preserve"> </v>
      </c>
      <c r="AN333" s="134" t="str">
        <f t="shared" si="66"/>
        <v xml:space="preserve"> </v>
      </c>
      <c r="AO333" s="134" t="str">
        <f t="shared" si="55"/>
        <v xml:space="preserve"> </v>
      </c>
      <c r="AP333" s="137" t="s">
        <v>770</v>
      </c>
    </row>
    <row r="334" spans="1:42" s="134" customFormat="1" ht="26.1" customHeight="1" x14ac:dyDescent="0.2">
      <c r="A334" s="258">
        <v>336</v>
      </c>
      <c r="B334" s="284" t="s">
        <v>311</v>
      </c>
      <c r="C334" s="134" t="s">
        <v>181</v>
      </c>
      <c r="D334" s="171" t="s">
        <v>82</v>
      </c>
      <c r="E334" s="283" t="s">
        <v>312</v>
      </c>
      <c r="F334" s="186">
        <v>1559</v>
      </c>
      <c r="G334" s="284" t="s">
        <v>311</v>
      </c>
      <c r="H334" s="284" t="s">
        <v>1285</v>
      </c>
      <c r="I334" s="284" t="s">
        <v>1286</v>
      </c>
      <c r="J334" s="284" t="s">
        <v>384</v>
      </c>
      <c r="K334" s="284" t="s">
        <v>1287</v>
      </c>
      <c r="L334" s="284" t="s">
        <v>1287</v>
      </c>
      <c r="M334" s="284" t="s">
        <v>311</v>
      </c>
      <c r="N334" s="103" t="s">
        <v>87</v>
      </c>
      <c r="O334" s="138">
        <v>49400</v>
      </c>
      <c r="Q334" s="135"/>
      <c r="T334" s="135"/>
      <c r="U334" s="171" t="str">
        <f t="shared" si="67"/>
        <v>HBL-JEH-1559</v>
      </c>
      <c r="V334" s="133" t="s">
        <v>90</v>
      </c>
      <c r="W334" s="186">
        <v>1559</v>
      </c>
      <c r="X334" s="171" t="str">
        <f t="shared" si="54"/>
        <v>HBL-JEH-1559-Apr17-1-1</v>
      </c>
      <c r="Y334" s="136" t="s">
        <v>1163</v>
      </c>
      <c r="Z334" s="134" t="str">
        <f t="shared" si="56"/>
        <v xml:space="preserve"> </v>
      </c>
      <c r="AA334" s="134" t="str">
        <f t="shared" si="57"/>
        <v xml:space="preserve"> </v>
      </c>
      <c r="AB334" s="134" t="str">
        <f t="shared" si="58"/>
        <v>Yes</v>
      </c>
      <c r="AC334" s="134" t="e">
        <f>VLOOKUP(F334,'Wired Branches'!B:E,4,FALSE)</f>
        <v>#N/A</v>
      </c>
      <c r="AD334" s="134" t="str">
        <f t="shared" si="59"/>
        <v xml:space="preserve"> </v>
      </c>
      <c r="AE334" s="150" t="e">
        <f>VLOOKUP(W334,'Wired Branches'!B:F,5,FALSE)</f>
        <v>#N/A</v>
      </c>
      <c r="AF334" s="112" t="str">
        <f>_xlfn.IFNA(VLOOKUP(F334,'Compiled report'!C:F,4,FALSE),"")</f>
        <v/>
      </c>
      <c r="AG334" s="134" t="str">
        <f t="shared" si="60"/>
        <v xml:space="preserve"> </v>
      </c>
      <c r="AH334" s="134" t="str">
        <f t="shared" si="61"/>
        <v xml:space="preserve"> </v>
      </c>
      <c r="AI334" s="134" t="str">
        <f t="shared" si="62"/>
        <v xml:space="preserve"> </v>
      </c>
      <c r="AJ334" s="234" t="str">
        <f>_xlfn.IFNA(VLOOKUP(F334,'Compiled report'!C:D,2,FALSE),"")</f>
        <v/>
      </c>
      <c r="AK334" s="134" t="str">
        <f t="shared" si="63"/>
        <v xml:space="preserve"> </v>
      </c>
      <c r="AL334" s="134" t="str">
        <f t="shared" si="64"/>
        <v/>
      </c>
      <c r="AM334" s="134" t="str">
        <f t="shared" si="65"/>
        <v xml:space="preserve"> </v>
      </c>
      <c r="AN334" s="134" t="str">
        <f t="shared" si="66"/>
        <v xml:space="preserve"> </v>
      </c>
      <c r="AO334" s="134" t="str">
        <f t="shared" si="55"/>
        <v xml:space="preserve"> </v>
      </c>
      <c r="AP334" s="137" t="s">
        <v>770</v>
      </c>
    </row>
    <row r="335" spans="1:42" s="134" customFormat="1" ht="26.1" customHeight="1" x14ac:dyDescent="0.2">
      <c r="A335" s="258">
        <v>337</v>
      </c>
      <c r="B335" s="284" t="s">
        <v>311</v>
      </c>
      <c r="C335" s="134" t="s">
        <v>181</v>
      </c>
      <c r="D335" s="171" t="s">
        <v>82</v>
      </c>
      <c r="E335" s="283" t="s">
        <v>312</v>
      </c>
      <c r="F335" s="186">
        <v>1581</v>
      </c>
      <c r="G335" s="284" t="s">
        <v>311</v>
      </c>
      <c r="H335" s="284" t="s">
        <v>1288</v>
      </c>
      <c r="I335" s="284" t="s">
        <v>1289</v>
      </c>
      <c r="J335" s="284" t="s">
        <v>384</v>
      </c>
      <c r="K335" s="284" t="s">
        <v>1288</v>
      </c>
      <c r="L335" s="284" t="s">
        <v>1288</v>
      </c>
      <c r="M335" s="284" t="s">
        <v>331</v>
      </c>
      <c r="N335" s="103" t="s">
        <v>87</v>
      </c>
      <c r="O335" s="138">
        <v>48695</v>
      </c>
      <c r="Q335" s="135"/>
      <c r="T335" s="135"/>
      <c r="U335" s="171" t="str">
        <f t="shared" si="67"/>
        <v>HBL-JEH-1581</v>
      </c>
      <c r="V335" s="133" t="s">
        <v>90</v>
      </c>
      <c r="W335" s="186">
        <v>1581</v>
      </c>
      <c r="X335" s="171" t="str">
        <f t="shared" si="54"/>
        <v>HBL-JEH-1581-Apr17-1-1</v>
      </c>
      <c r="Y335" s="136" t="s">
        <v>1163</v>
      </c>
      <c r="Z335" s="134" t="str">
        <f t="shared" si="56"/>
        <v xml:space="preserve"> </v>
      </c>
      <c r="AA335" s="134" t="str">
        <f t="shared" si="57"/>
        <v xml:space="preserve"> </v>
      </c>
      <c r="AB335" s="134" t="str">
        <f t="shared" si="58"/>
        <v>Yes</v>
      </c>
      <c r="AC335" s="134" t="e">
        <f>VLOOKUP(F335,'Wired Branches'!B:E,4,FALSE)</f>
        <v>#N/A</v>
      </c>
      <c r="AD335" s="134" t="str">
        <f t="shared" si="59"/>
        <v xml:space="preserve"> </v>
      </c>
      <c r="AE335" s="150" t="e">
        <f>VLOOKUP(W335,'Wired Branches'!B:F,5,FALSE)</f>
        <v>#N/A</v>
      </c>
      <c r="AF335" s="112" t="str">
        <f>_xlfn.IFNA(VLOOKUP(F335,'Compiled report'!C:F,4,FALSE),"")</f>
        <v/>
      </c>
      <c r="AG335" s="134" t="str">
        <f t="shared" si="60"/>
        <v xml:space="preserve"> </v>
      </c>
      <c r="AH335" s="134" t="str">
        <f t="shared" si="61"/>
        <v xml:space="preserve"> </v>
      </c>
      <c r="AI335" s="134" t="str">
        <f t="shared" si="62"/>
        <v xml:space="preserve"> </v>
      </c>
      <c r="AJ335" s="234" t="str">
        <f>_xlfn.IFNA(VLOOKUP(F335,'Compiled report'!C:D,2,FALSE),"")</f>
        <v/>
      </c>
      <c r="AK335" s="134" t="str">
        <f t="shared" si="63"/>
        <v xml:space="preserve"> </v>
      </c>
      <c r="AL335" s="134" t="str">
        <f t="shared" si="64"/>
        <v/>
      </c>
      <c r="AM335" s="134" t="str">
        <f t="shared" si="65"/>
        <v xml:space="preserve"> </v>
      </c>
      <c r="AN335" s="134" t="str">
        <f t="shared" si="66"/>
        <v xml:space="preserve"> </v>
      </c>
      <c r="AO335" s="134" t="str">
        <f t="shared" si="55"/>
        <v xml:space="preserve"> </v>
      </c>
      <c r="AP335" s="137" t="s">
        <v>770</v>
      </c>
    </row>
    <row r="336" spans="1:42" s="134" customFormat="1" ht="26.1" customHeight="1" x14ac:dyDescent="0.2">
      <c r="A336" s="258">
        <v>338</v>
      </c>
      <c r="B336" s="284" t="s">
        <v>311</v>
      </c>
      <c r="C336" s="134" t="s">
        <v>181</v>
      </c>
      <c r="D336" s="171" t="s">
        <v>82</v>
      </c>
      <c r="E336" s="283" t="s">
        <v>312</v>
      </c>
      <c r="F336" s="186">
        <v>1583</v>
      </c>
      <c r="G336" s="284" t="s">
        <v>311</v>
      </c>
      <c r="H336" s="284" t="s">
        <v>1290</v>
      </c>
      <c r="I336" s="284" t="s">
        <v>1291</v>
      </c>
      <c r="J336" s="284" t="s">
        <v>384</v>
      </c>
      <c r="K336" s="284" t="s">
        <v>1292</v>
      </c>
      <c r="L336" s="284" t="s">
        <v>1292</v>
      </c>
      <c r="M336" s="284" t="s">
        <v>323</v>
      </c>
      <c r="N336" s="103" t="s">
        <v>87</v>
      </c>
      <c r="O336" s="138">
        <v>48695</v>
      </c>
      <c r="Q336" s="135"/>
      <c r="T336" s="135"/>
      <c r="U336" s="171" t="str">
        <f t="shared" si="67"/>
        <v>HBL-JEH-1583</v>
      </c>
      <c r="V336" s="133" t="s">
        <v>90</v>
      </c>
      <c r="W336" s="186">
        <v>1583</v>
      </c>
      <c r="X336" s="171" t="str">
        <f t="shared" ref="X336:X399" si="68">CONCATENATE(U336,"-",Y336,"-",V336)</f>
        <v>HBL-JEH-1583-Apr17-1-1</v>
      </c>
      <c r="Y336" s="136" t="s">
        <v>1163</v>
      </c>
      <c r="Z336" s="134" t="str">
        <f t="shared" si="56"/>
        <v xml:space="preserve"> </v>
      </c>
      <c r="AA336" s="134" t="str">
        <f t="shared" si="57"/>
        <v xml:space="preserve"> </v>
      </c>
      <c r="AB336" s="134" t="str">
        <f t="shared" si="58"/>
        <v>Yes</v>
      </c>
      <c r="AC336" s="134" t="e">
        <f>VLOOKUP(F336,'Wired Branches'!B:E,4,FALSE)</f>
        <v>#N/A</v>
      </c>
      <c r="AD336" s="134" t="str">
        <f t="shared" si="59"/>
        <v xml:space="preserve"> </v>
      </c>
      <c r="AE336" s="150" t="e">
        <f>VLOOKUP(W336,'Wired Branches'!B:F,5,FALSE)</f>
        <v>#N/A</v>
      </c>
      <c r="AF336" s="112" t="str">
        <f>_xlfn.IFNA(VLOOKUP(F336,'Compiled report'!C:F,4,FALSE),"")</f>
        <v/>
      </c>
      <c r="AG336" s="134" t="str">
        <f t="shared" si="60"/>
        <v xml:space="preserve"> </v>
      </c>
      <c r="AH336" s="134" t="str">
        <f t="shared" si="61"/>
        <v xml:space="preserve"> </v>
      </c>
      <c r="AI336" s="134" t="str">
        <f t="shared" si="62"/>
        <v xml:space="preserve"> </v>
      </c>
      <c r="AJ336" s="234" t="str">
        <f>_xlfn.IFNA(VLOOKUP(F336,'Compiled report'!C:D,2,FALSE),"")</f>
        <v/>
      </c>
      <c r="AK336" s="134" t="str">
        <f t="shared" si="63"/>
        <v xml:space="preserve"> </v>
      </c>
      <c r="AL336" s="134" t="str">
        <f t="shared" si="64"/>
        <v/>
      </c>
      <c r="AM336" s="134" t="str">
        <f t="shared" si="65"/>
        <v xml:space="preserve"> </v>
      </c>
      <c r="AN336" s="134" t="str">
        <f t="shared" si="66"/>
        <v xml:space="preserve"> </v>
      </c>
      <c r="AO336" s="134" t="str">
        <f t="shared" si="55"/>
        <v xml:space="preserve"> </v>
      </c>
      <c r="AP336" s="137" t="s">
        <v>770</v>
      </c>
    </row>
    <row r="337" spans="1:42" s="134" customFormat="1" ht="26.1" customHeight="1" x14ac:dyDescent="0.2">
      <c r="A337" s="258">
        <v>339</v>
      </c>
      <c r="B337" s="284" t="s">
        <v>311</v>
      </c>
      <c r="C337" s="134" t="s">
        <v>181</v>
      </c>
      <c r="D337" s="171" t="s">
        <v>82</v>
      </c>
      <c r="E337" s="283" t="s">
        <v>312</v>
      </c>
      <c r="F337" s="186">
        <v>1599</v>
      </c>
      <c r="G337" s="284" t="s">
        <v>311</v>
      </c>
      <c r="H337" s="284" t="s">
        <v>1293</v>
      </c>
      <c r="I337" s="284" t="s">
        <v>1294</v>
      </c>
      <c r="J337" s="284" t="s">
        <v>384</v>
      </c>
      <c r="K337" s="284" t="s">
        <v>1293</v>
      </c>
      <c r="L337" s="284" t="s">
        <v>1293</v>
      </c>
      <c r="M337" s="284" t="s">
        <v>323</v>
      </c>
      <c r="N337" s="103" t="s">
        <v>87</v>
      </c>
      <c r="O337" s="138">
        <v>47850</v>
      </c>
      <c r="Q337" s="135"/>
      <c r="T337" s="135"/>
      <c r="U337" s="171" t="str">
        <f t="shared" si="67"/>
        <v>HBL-JEH-1599</v>
      </c>
      <c r="V337" s="133" t="s">
        <v>90</v>
      </c>
      <c r="W337" s="186">
        <v>1599</v>
      </c>
      <c r="X337" s="171" t="str">
        <f t="shared" si="68"/>
        <v>HBL-JEH-1599-Apr17-1-1</v>
      </c>
      <c r="Y337" s="136" t="s">
        <v>1163</v>
      </c>
      <c r="Z337" s="134" t="str">
        <f t="shared" si="56"/>
        <v xml:space="preserve"> </v>
      </c>
      <c r="AA337" s="134" t="str">
        <f t="shared" si="57"/>
        <v xml:space="preserve"> </v>
      </c>
      <c r="AB337" s="134" t="str">
        <f t="shared" si="58"/>
        <v>Yes</v>
      </c>
      <c r="AC337" s="134" t="e">
        <f>VLOOKUP(F337,'Wired Branches'!B:E,4,FALSE)</f>
        <v>#N/A</v>
      </c>
      <c r="AD337" s="134" t="str">
        <f t="shared" si="59"/>
        <v xml:space="preserve"> </v>
      </c>
      <c r="AE337" s="150" t="e">
        <f>VLOOKUP(W337,'Wired Branches'!B:F,5,FALSE)</f>
        <v>#N/A</v>
      </c>
      <c r="AF337" s="112" t="str">
        <f>_xlfn.IFNA(VLOOKUP(F337,'Compiled report'!C:F,4,FALSE),"")</f>
        <v/>
      </c>
      <c r="AG337" s="134" t="str">
        <f t="shared" si="60"/>
        <v xml:space="preserve"> </v>
      </c>
      <c r="AH337" s="134" t="str">
        <f t="shared" si="61"/>
        <v xml:space="preserve"> </v>
      </c>
      <c r="AI337" s="134" t="str">
        <f t="shared" si="62"/>
        <v xml:space="preserve"> </v>
      </c>
      <c r="AJ337" s="234" t="str">
        <f>_xlfn.IFNA(VLOOKUP(F337,'Compiled report'!C:D,2,FALSE),"")</f>
        <v/>
      </c>
      <c r="AK337" s="134" t="str">
        <f t="shared" si="63"/>
        <v xml:space="preserve"> </v>
      </c>
      <c r="AL337" s="134" t="str">
        <f t="shared" si="64"/>
        <v/>
      </c>
      <c r="AM337" s="134" t="str">
        <f t="shared" si="65"/>
        <v xml:space="preserve"> </v>
      </c>
      <c r="AN337" s="134" t="str">
        <f t="shared" si="66"/>
        <v xml:space="preserve"> </v>
      </c>
      <c r="AO337" s="134" t="str">
        <f t="shared" si="55"/>
        <v xml:space="preserve"> </v>
      </c>
      <c r="AP337" s="137" t="s">
        <v>770</v>
      </c>
    </row>
    <row r="338" spans="1:42" s="134" customFormat="1" ht="26.1" customHeight="1" x14ac:dyDescent="0.2">
      <c r="A338" s="258">
        <v>340</v>
      </c>
      <c r="B338" s="284" t="s">
        <v>311</v>
      </c>
      <c r="C338" s="134" t="s">
        <v>181</v>
      </c>
      <c r="D338" s="171" t="s">
        <v>82</v>
      </c>
      <c r="E338" s="283" t="s">
        <v>312</v>
      </c>
      <c r="F338" s="186">
        <v>1600</v>
      </c>
      <c r="G338" s="284" t="s">
        <v>311</v>
      </c>
      <c r="H338" s="284" t="s">
        <v>1295</v>
      </c>
      <c r="I338" s="284" t="s">
        <v>1296</v>
      </c>
      <c r="J338" s="284" t="s">
        <v>384</v>
      </c>
      <c r="K338" s="284" t="s">
        <v>1295</v>
      </c>
      <c r="L338" s="284" t="s">
        <v>1295</v>
      </c>
      <c r="M338" s="284" t="s">
        <v>1168</v>
      </c>
      <c r="N338" s="103" t="s">
        <v>87</v>
      </c>
      <c r="O338" s="138">
        <v>43260</v>
      </c>
      <c r="Q338" s="135"/>
      <c r="T338" s="135"/>
      <c r="U338" s="171" t="str">
        <f t="shared" si="67"/>
        <v>HBL-JEH-1600</v>
      </c>
      <c r="V338" s="133" t="s">
        <v>90</v>
      </c>
      <c r="W338" s="186">
        <v>1600</v>
      </c>
      <c r="X338" s="171" t="str">
        <f t="shared" si="68"/>
        <v>HBL-JEH-1600-Apr17-1-1</v>
      </c>
      <c r="Y338" s="136" t="s">
        <v>1163</v>
      </c>
      <c r="Z338" s="134" t="str">
        <f t="shared" si="56"/>
        <v xml:space="preserve"> </v>
      </c>
      <c r="AA338" s="134" t="str">
        <f t="shared" si="57"/>
        <v xml:space="preserve"> </v>
      </c>
      <c r="AB338" s="134" t="str">
        <f t="shared" si="58"/>
        <v>Yes</v>
      </c>
      <c r="AC338" s="134" t="e">
        <f>VLOOKUP(F338,'Wired Branches'!B:E,4,FALSE)</f>
        <v>#N/A</v>
      </c>
      <c r="AD338" s="134" t="str">
        <f t="shared" si="59"/>
        <v xml:space="preserve"> </v>
      </c>
      <c r="AE338" s="150" t="e">
        <f>VLOOKUP(W338,'Wired Branches'!B:F,5,FALSE)</f>
        <v>#N/A</v>
      </c>
      <c r="AF338" s="112" t="str">
        <f>_xlfn.IFNA(VLOOKUP(F338,'Compiled report'!C:F,4,FALSE),"")</f>
        <v/>
      </c>
      <c r="AG338" s="134" t="str">
        <f t="shared" si="60"/>
        <v xml:space="preserve"> </v>
      </c>
      <c r="AH338" s="134" t="str">
        <f t="shared" si="61"/>
        <v xml:space="preserve"> </v>
      </c>
      <c r="AI338" s="134" t="str">
        <f t="shared" si="62"/>
        <v xml:space="preserve"> </v>
      </c>
      <c r="AJ338" s="234" t="str">
        <f>_xlfn.IFNA(VLOOKUP(F338,'Compiled report'!C:D,2,FALSE),"")</f>
        <v/>
      </c>
      <c r="AK338" s="134" t="str">
        <f t="shared" si="63"/>
        <v xml:space="preserve"> </v>
      </c>
      <c r="AL338" s="134" t="str">
        <f t="shared" si="64"/>
        <v/>
      </c>
      <c r="AM338" s="134" t="str">
        <f t="shared" si="65"/>
        <v xml:space="preserve"> </v>
      </c>
      <c r="AN338" s="134" t="str">
        <f t="shared" si="66"/>
        <v xml:space="preserve"> </v>
      </c>
      <c r="AO338" s="134" t="str">
        <f t="shared" si="55"/>
        <v xml:space="preserve"> </v>
      </c>
      <c r="AP338" s="137" t="s">
        <v>770</v>
      </c>
    </row>
    <row r="339" spans="1:42" s="134" customFormat="1" ht="26.1" customHeight="1" x14ac:dyDescent="0.2">
      <c r="A339" s="258">
        <v>341</v>
      </c>
      <c r="B339" s="284" t="s">
        <v>311</v>
      </c>
      <c r="C339" s="134" t="s">
        <v>181</v>
      </c>
      <c r="D339" s="171" t="s">
        <v>82</v>
      </c>
      <c r="E339" s="283" t="s">
        <v>312</v>
      </c>
      <c r="F339" s="186">
        <v>1639</v>
      </c>
      <c r="G339" s="284" t="s">
        <v>311</v>
      </c>
      <c r="H339" s="284" t="s">
        <v>1297</v>
      </c>
      <c r="I339" s="284" t="s">
        <v>1298</v>
      </c>
      <c r="J339" s="284" t="s">
        <v>384</v>
      </c>
      <c r="K339" s="284" t="s">
        <v>1297</v>
      </c>
      <c r="L339" s="284" t="s">
        <v>1297</v>
      </c>
      <c r="M339" s="284" t="s">
        <v>323</v>
      </c>
      <c r="N339" s="103" t="s">
        <v>87</v>
      </c>
      <c r="O339" s="138">
        <v>47850</v>
      </c>
      <c r="Q339" s="135"/>
      <c r="T339" s="135"/>
      <c r="U339" s="171" t="str">
        <f t="shared" si="67"/>
        <v>HBL-JEH-1639</v>
      </c>
      <c r="V339" s="133" t="s">
        <v>90</v>
      </c>
      <c r="W339" s="186">
        <v>1639</v>
      </c>
      <c r="X339" s="171" t="str">
        <f t="shared" si="68"/>
        <v>HBL-JEH-1639-Apr17-1-1</v>
      </c>
      <c r="Y339" s="136" t="s">
        <v>1163</v>
      </c>
      <c r="Z339" s="134" t="str">
        <f t="shared" si="56"/>
        <v xml:space="preserve"> </v>
      </c>
      <c r="AA339" s="134" t="str">
        <f t="shared" si="57"/>
        <v xml:space="preserve"> </v>
      </c>
      <c r="AB339" s="134" t="str">
        <f t="shared" si="58"/>
        <v>Yes</v>
      </c>
      <c r="AC339" s="134" t="e">
        <f>VLOOKUP(F339,'Wired Branches'!B:E,4,FALSE)</f>
        <v>#N/A</v>
      </c>
      <c r="AD339" s="134" t="str">
        <f t="shared" si="59"/>
        <v xml:space="preserve"> </v>
      </c>
      <c r="AE339" s="150" t="e">
        <f>VLOOKUP(W339,'Wired Branches'!B:F,5,FALSE)</f>
        <v>#N/A</v>
      </c>
      <c r="AF339" s="112" t="str">
        <f>_xlfn.IFNA(VLOOKUP(F339,'Compiled report'!C:F,4,FALSE),"")</f>
        <v/>
      </c>
      <c r="AG339" s="134" t="str">
        <f t="shared" si="60"/>
        <v xml:space="preserve"> </v>
      </c>
      <c r="AH339" s="134" t="str">
        <f t="shared" si="61"/>
        <v xml:space="preserve"> </v>
      </c>
      <c r="AI339" s="134" t="str">
        <f t="shared" si="62"/>
        <v xml:space="preserve"> </v>
      </c>
      <c r="AJ339" s="234" t="str">
        <f>_xlfn.IFNA(VLOOKUP(F339,'Compiled report'!C:D,2,FALSE),"")</f>
        <v/>
      </c>
      <c r="AK339" s="134" t="str">
        <f t="shared" si="63"/>
        <v xml:space="preserve"> </v>
      </c>
      <c r="AL339" s="134" t="str">
        <f t="shared" si="64"/>
        <v/>
      </c>
      <c r="AM339" s="134" t="str">
        <f t="shared" si="65"/>
        <v xml:space="preserve"> </v>
      </c>
      <c r="AN339" s="134" t="str">
        <f t="shared" si="66"/>
        <v xml:space="preserve"> </v>
      </c>
      <c r="AO339" s="134" t="str">
        <f t="shared" si="55"/>
        <v xml:space="preserve"> </v>
      </c>
      <c r="AP339" s="137" t="s">
        <v>770</v>
      </c>
    </row>
    <row r="340" spans="1:42" s="134" customFormat="1" ht="26.1" customHeight="1" x14ac:dyDescent="0.2">
      <c r="A340" s="258">
        <v>342</v>
      </c>
      <c r="B340" s="284" t="s">
        <v>311</v>
      </c>
      <c r="C340" s="134" t="s">
        <v>181</v>
      </c>
      <c r="D340" s="171" t="s">
        <v>82</v>
      </c>
      <c r="E340" s="283" t="s">
        <v>312</v>
      </c>
      <c r="F340" s="186">
        <v>1847</v>
      </c>
      <c r="G340" s="284" t="s">
        <v>311</v>
      </c>
      <c r="H340" s="284" t="s">
        <v>1299</v>
      </c>
      <c r="I340" s="284" t="s">
        <v>1300</v>
      </c>
      <c r="J340" s="284" t="s">
        <v>384</v>
      </c>
      <c r="K340" s="284" t="s">
        <v>1301</v>
      </c>
      <c r="L340" s="284" t="s">
        <v>1301</v>
      </c>
      <c r="M340" s="284" t="s">
        <v>1168</v>
      </c>
      <c r="N340" s="103" t="s">
        <v>87</v>
      </c>
      <c r="O340" s="138">
        <v>43260</v>
      </c>
      <c r="Q340" s="135"/>
      <c r="T340" s="135"/>
      <c r="U340" s="171" t="str">
        <f t="shared" si="67"/>
        <v>HBL-JEH-1847</v>
      </c>
      <c r="V340" s="133" t="s">
        <v>90</v>
      </c>
      <c r="W340" s="186">
        <v>1847</v>
      </c>
      <c r="X340" s="171" t="str">
        <f t="shared" si="68"/>
        <v>HBL-JEH-1847-Apr17-1-1</v>
      </c>
      <c r="Y340" s="136" t="s">
        <v>1163</v>
      </c>
      <c r="Z340" s="134" t="str">
        <f t="shared" si="56"/>
        <v xml:space="preserve"> </v>
      </c>
      <c r="AA340" s="134" t="str">
        <f t="shared" si="57"/>
        <v xml:space="preserve"> </v>
      </c>
      <c r="AB340" s="134" t="str">
        <f t="shared" si="58"/>
        <v>Yes</v>
      </c>
      <c r="AC340" s="134" t="e">
        <f>VLOOKUP(F340,'Wired Branches'!B:E,4,FALSE)</f>
        <v>#N/A</v>
      </c>
      <c r="AD340" s="134" t="str">
        <f t="shared" si="59"/>
        <v xml:space="preserve"> </v>
      </c>
      <c r="AE340" s="150" t="e">
        <f>VLOOKUP(W340,'Wired Branches'!B:F,5,FALSE)</f>
        <v>#N/A</v>
      </c>
      <c r="AF340" s="112" t="str">
        <f>_xlfn.IFNA(VLOOKUP(F340,'Compiled report'!C:F,4,FALSE),"")</f>
        <v/>
      </c>
      <c r="AG340" s="134" t="str">
        <f t="shared" si="60"/>
        <v xml:space="preserve"> </v>
      </c>
      <c r="AH340" s="134" t="str">
        <f t="shared" si="61"/>
        <v xml:space="preserve"> </v>
      </c>
      <c r="AI340" s="134" t="str">
        <f t="shared" si="62"/>
        <v xml:space="preserve"> </v>
      </c>
      <c r="AJ340" s="234" t="str">
        <f>_xlfn.IFNA(VLOOKUP(F340,'Compiled report'!C:D,2,FALSE),"")</f>
        <v/>
      </c>
      <c r="AK340" s="134" t="str">
        <f t="shared" si="63"/>
        <v xml:space="preserve"> </v>
      </c>
      <c r="AL340" s="134" t="str">
        <f t="shared" si="64"/>
        <v/>
      </c>
      <c r="AM340" s="134" t="str">
        <f t="shared" si="65"/>
        <v xml:space="preserve"> </v>
      </c>
      <c r="AN340" s="134" t="str">
        <f t="shared" si="66"/>
        <v xml:space="preserve"> </v>
      </c>
      <c r="AO340" s="134" t="str">
        <f t="shared" si="55"/>
        <v xml:space="preserve"> </v>
      </c>
      <c r="AP340" s="137" t="s">
        <v>770</v>
      </c>
    </row>
    <row r="341" spans="1:42" s="134" customFormat="1" ht="26.1" customHeight="1" x14ac:dyDescent="0.2">
      <c r="A341" s="258">
        <v>343</v>
      </c>
      <c r="B341" s="284" t="s">
        <v>311</v>
      </c>
      <c r="C341" s="134" t="s">
        <v>181</v>
      </c>
      <c r="D341" s="171" t="s">
        <v>82</v>
      </c>
      <c r="E341" s="283" t="s">
        <v>312</v>
      </c>
      <c r="F341" s="186">
        <v>1851</v>
      </c>
      <c r="G341" s="284" t="s">
        <v>311</v>
      </c>
      <c r="H341" s="284" t="s">
        <v>1302</v>
      </c>
      <c r="I341" s="284" t="s">
        <v>1303</v>
      </c>
      <c r="J341" s="284" t="s">
        <v>384</v>
      </c>
      <c r="K341" s="284" t="s">
        <v>1302</v>
      </c>
      <c r="L341" s="284" t="s">
        <v>1302</v>
      </c>
      <c r="M341" s="284" t="s">
        <v>331</v>
      </c>
      <c r="N341" s="103" t="s">
        <v>87</v>
      </c>
      <c r="O341" s="138">
        <v>48100</v>
      </c>
      <c r="Q341" s="135"/>
      <c r="T341" s="135"/>
      <c r="U341" s="171" t="str">
        <f t="shared" si="67"/>
        <v>HBL-JEH-1851</v>
      </c>
      <c r="V341" s="133" t="s">
        <v>90</v>
      </c>
      <c r="W341" s="186">
        <v>1851</v>
      </c>
      <c r="X341" s="171" t="str">
        <f t="shared" si="68"/>
        <v>HBL-JEH-1851-Apr17-1-1</v>
      </c>
      <c r="Y341" s="136" t="s">
        <v>1163</v>
      </c>
      <c r="Z341" s="134" t="str">
        <f t="shared" si="56"/>
        <v xml:space="preserve"> </v>
      </c>
      <c r="AA341" s="134" t="str">
        <f t="shared" si="57"/>
        <v xml:space="preserve"> </v>
      </c>
      <c r="AB341" s="134" t="str">
        <f t="shared" si="58"/>
        <v>Yes</v>
      </c>
      <c r="AC341" s="134" t="e">
        <f>VLOOKUP(F341,'Wired Branches'!B:E,4,FALSE)</f>
        <v>#N/A</v>
      </c>
      <c r="AD341" s="134" t="str">
        <f t="shared" si="59"/>
        <v xml:space="preserve"> </v>
      </c>
      <c r="AE341" s="150" t="e">
        <f>VLOOKUP(W341,'Wired Branches'!B:F,5,FALSE)</f>
        <v>#N/A</v>
      </c>
      <c r="AF341" s="112" t="str">
        <f>_xlfn.IFNA(VLOOKUP(F341,'Compiled report'!C:F,4,FALSE),"")</f>
        <v/>
      </c>
      <c r="AG341" s="134" t="str">
        <f t="shared" si="60"/>
        <v xml:space="preserve"> </v>
      </c>
      <c r="AH341" s="134" t="str">
        <f t="shared" si="61"/>
        <v xml:space="preserve"> </v>
      </c>
      <c r="AI341" s="134" t="str">
        <f t="shared" si="62"/>
        <v xml:space="preserve"> </v>
      </c>
      <c r="AJ341" s="234" t="str">
        <f>_xlfn.IFNA(VLOOKUP(F341,'Compiled report'!C:D,2,FALSE),"")</f>
        <v/>
      </c>
      <c r="AK341" s="134" t="str">
        <f t="shared" si="63"/>
        <v xml:space="preserve"> </v>
      </c>
      <c r="AL341" s="134" t="str">
        <f t="shared" si="64"/>
        <v/>
      </c>
      <c r="AM341" s="134" t="str">
        <f t="shared" si="65"/>
        <v xml:space="preserve"> </v>
      </c>
      <c r="AN341" s="134" t="str">
        <f t="shared" si="66"/>
        <v xml:space="preserve"> </v>
      </c>
      <c r="AO341" s="134" t="str">
        <f t="shared" si="55"/>
        <v xml:space="preserve"> </v>
      </c>
      <c r="AP341" s="137" t="s">
        <v>770</v>
      </c>
    </row>
    <row r="342" spans="1:42" s="134" customFormat="1" ht="26.1" customHeight="1" x14ac:dyDescent="0.2">
      <c r="A342" s="258">
        <v>344</v>
      </c>
      <c r="B342" s="284" t="s">
        <v>311</v>
      </c>
      <c r="C342" s="134" t="s">
        <v>181</v>
      </c>
      <c r="D342" s="171" t="s">
        <v>82</v>
      </c>
      <c r="E342" s="283" t="s">
        <v>312</v>
      </c>
      <c r="F342" s="186">
        <v>1872</v>
      </c>
      <c r="G342" s="284" t="s">
        <v>311</v>
      </c>
      <c r="H342" s="284" t="s">
        <v>1304</v>
      </c>
      <c r="I342" s="284" t="s">
        <v>1305</v>
      </c>
      <c r="J342" s="284" t="s">
        <v>384</v>
      </c>
      <c r="K342" s="284" t="s">
        <v>1304</v>
      </c>
      <c r="L342" s="284" t="s">
        <v>1304</v>
      </c>
      <c r="M342" s="284" t="s">
        <v>1168</v>
      </c>
      <c r="N342" s="103" t="s">
        <v>87</v>
      </c>
      <c r="O342" s="138">
        <v>43260</v>
      </c>
      <c r="Q342" s="135"/>
      <c r="T342" s="135"/>
      <c r="U342" s="171" t="str">
        <f t="shared" si="67"/>
        <v>HBL-JEH-1872</v>
      </c>
      <c r="V342" s="133" t="s">
        <v>90</v>
      </c>
      <c r="W342" s="186">
        <v>1872</v>
      </c>
      <c r="X342" s="171" t="str">
        <f t="shared" si="68"/>
        <v>HBL-JEH-1872-Apr17-1-1</v>
      </c>
      <c r="Y342" s="136" t="s">
        <v>1163</v>
      </c>
      <c r="Z342" s="134" t="str">
        <f t="shared" si="56"/>
        <v xml:space="preserve"> </v>
      </c>
      <c r="AA342" s="134" t="str">
        <f t="shared" si="57"/>
        <v xml:space="preserve"> </v>
      </c>
      <c r="AB342" s="134" t="str">
        <f t="shared" si="58"/>
        <v>Yes</v>
      </c>
      <c r="AC342" s="134" t="e">
        <f>VLOOKUP(F342,'Wired Branches'!B:E,4,FALSE)</f>
        <v>#N/A</v>
      </c>
      <c r="AD342" s="134" t="str">
        <f t="shared" si="59"/>
        <v xml:space="preserve"> </v>
      </c>
      <c r="AE342" s="150" t="e">
        <f>VLOOKUP(W342,'Wired Branches'!B:F,5,FALSE)</f>
        <v>#N/A</v>
      </c>
      <c r="AF342" s="112" t="str">
        <f>_xlfn.IFNA(VLOOKUP(F342,'Compiled report'!C:F,4,FALSE),"")</f>
        <v/>
      </c>
      <c r="AG342" s="134" t="str">
        <f t="shared" si="60"/>
        <v xml:space="preserve"> </v>
      </c>
      <c r="AH342" s="134" t="str">
        <f t="shared" si="61"/>
        <v xml:space="preserve"> </v>
      </c>
      <c r="AI342" s="134" t="str">
        <f t="shared" si="62"/>
        <v xml:space="preserve"> </v>
      </c>
      <c r="AJ342" s="234" t="str">
        <f>_xlfn.IFNA(VLOOKUP(F342,'Compiled report'!C:D,2,FALSE),"")</f>
        <v/>
      </c>
      <c r="AK342" s="134" t="str">
        <f t="shared" si="63"/>
        <v xml:space="preserve"> </v>
      </c>
      <c r="AL342" s="134" t="str">
        <f t="shared" si="64"/>
        <v/>
      </c>
      <c r="AM342" s="134" t="str">
        <f t="shared" si="65"/>
        <v xml:space="preserve"> </v>
      </c>
      <c r="AN342" s="134" t="str">
        <f t="shared" si="66"/>
        <v xml:space="preserve"> </v>
      </c>
      <c r="AO342" s="134" t="str">
        <f t="shared" si="55"/>
        <v xml:space="preserve"> </v>
      </c>
      <c r="AP342" s="137" t="s">
        <v>770</v>
      </c>
    </row>
    <row r="343" spans="1:42" s="134" customFormat="1" ht="26.1" customHeight="1" x14ac:dyDescent="0.2">
      <c r="A343" s="258">
        <v>345</v>
      </c>
      <c r="B343" s="284" t="s">
        <v>311</v>
      </c>
      <c r="C343" s="134" t="s">
        <v>181</v>
      </c>
      <c r="D343" s="171" t="s">
        <v>82</v>
      </c>
      <c r="E343" s="283" t="s">
        <v>312</v>
      </c>
      <c r="F343" s="186">
        <v>1882</v>
      </c>
      <c r="G343" s="284" t="s">
        <v>311</v>
      </c>
      <c r="H343" s="284" t="s">
        <v>1306</v>
      </c>
      <c r="I343" s="284" t="s">
        <v>1307</v>
      </c>
      <c r="J343" s="284" t="s">
        <v>384</v>
      </c>
      <c r="K343" s="284" t="s">
        <v>1306</v>
      </c>
      <c r="L343" s="284" t="s">
        <v>1306</v>
      </c>
      <c r="M343" s="284" t="s">
        <v>311</v>
      </c>
      <c r="N343" s="103" t="s">
        <v>87</v>
      </c>
      <c r="O343" s="138">
        <v>49400</v>
      </c>
      <c r="Q343" s="135"/>
      <c r="T343" s="135"/>
      <c r="U343" s="171" t="str">
        <f t="shared" si="67"/>
        <v>HBL-JEH-1882</v>
      </c>
      <c r="V343" s="133" t="s">
        <v>90</v>
      </c>
      <c r="W343" s="186">
        <v>1882</v>
      </c>
      <c r="X343" s="171" t="str">
        <f t="shared" si="68"/>
        <v>HBL-JEH-1882-Apr17-1-1</v>
      </c>
      <c r="Y343" s="136" t="s">
        <v>1163</v>
      </c>
      <c r="Z343" s="134" t="str">
        <f t="shared" si="56"/>
        <v xml:space="preserve"> </v>
      </c>
      <c r="AA343" s="134" t="str">
        <f t="shared" si="57"/>
        <v xml:space="preserve"> </v>
      </c>
      <c r="AB343" s="134" t="str">
        <f t="shared" si="58"/>
        <v>Yes</v>
      </c>
      <c r="AC343" s="134" t="e">
        <f>VLOOKUP(F343,'Wired Branches'!B:E,4,FALSE)</f>
        <v>#N/A</v>
      </c>
      <c r="AD343" s="134" t="str">
        <f t="shared" si="59"/>
        <v xml:space="preserve"> </v>
      </c>
      <c r="AE343" s="150" t="e">
        <f>VLOOKUP(W343,'Wired Branches'!B:F,5,FALSE)</f>
        <v>#N/A</v>
      </c>
      <c r="AF343" s="112" t="str">
        <f>_xlfn.IFNA(VLOOKUP(F343,'Compiled report'!C:F,4,FALSE),"")</f>
        <v/>
      </c>
      <c r="AG343" s="134" t="str">
        <f t="shared" si="60"/>
        <v xml:space="preserve"> </v>
      </c>
      <c r="AH343" s="134" t="str">
        <f t="shared" si="61"/>
        <v xml:space="preserve"> </v>
      </c>
      <c r="AI343" s="134" t="str">
        <f t="shared" si="62"/>
        <v xml:space="preserve"> </v>
      </c>
      <c r="AJ343" s="234" t="str">
        <f>_xlfn.IFNA(VLOOKUP(F343,'Compiled report'!C:D,2,FALSE),"")</f>
        <v/>
      </c>
      <c r="AK343" s="134" t="str">
        <f t="shared" si="63"/>
        <v xml:space="preserve"> </v>
      </c>
      <c r="AL343" s="134" t="str">
        <f t="shared" si="64"/>
        <v/>
      </c>
      <c r="AM343" s="134" t="str">
        <f t="shared" si="65"/>
        <v xml:space="preserve"> </v>
      </c>
      <c r="AN343" s="134" t="str">
        <f t="shared" si="66"/>
        <v xml:space="preserve"> </v>
      </c>
      <c r="AO343" s="134" t="str">
        <f t="shared" si="55"/>
        <v xml:space="preserve"> </v>
      </c>
      <c r="AP343" s="137" t="s">
        <v>770</v>
      </c>
    </row>
    <row r="344" spans="1:42" s="134" customFormat="1" ht="26.1" customHeight="1" x14ac:dyDescent="0.2">
      <c r="A344" s="258">
        <v>346</v>
      </c>
      <c r="B344" s="284" t="s">
        <v>311</v>
      </c>
      <c r="C344" s="134" t="s">
        <v>181</v>
      </c>
      <c r="D344" s="171" t="s">
        <v>82</v>
      </c>
      <c r="E344" s="283" t="s">
        <v>312</v>
      </c>
      <c r="F344" s="186">
        <v>1883</v>
      </c>
      <c r="G344" s="284" t="s">
        <v>311</v>
      </c>
      <c r="H344" s="284" t="s">
        <v>1308</v>
      </c>
      <c r="I344" s="284" t="s">
        <v>1309</v>
      </c>
      <c r="J344" s="284" t="s">
        <v>384</v>
      </c>
      <c r="K344" s="284" t="s">
        <v>1308</v>
      </c>
      <c r="L344" s="284" t="s">
        <v>1308</v>
      </c>
      <c r="M344" s="284" t="s">
        <v>311</v>
      </c>
      <c r="N344" s="103" t="s">
        <v>87</v>
      </c>
      <c r="O344" s="138">
        <v>49400</v>
      </c>
      <c r="Q344" s="135"/>
      <c r="T344" s="135"/>
      <c r="U344" s="171" t="str">
        <f t="shared" si="67"/>
        <v>HBL-JEH-1883</v>
      </c>
      <c r="V344" s="133" t="s">
        <v>90</v>
      </c>
      <c r="W344" s="186">
        <v>1883</v>
      </c>
      <c r="X344" s="171" t="str">
        <f t="shared" si="68"/>
        <v>HBL-JEH-1883-Apr17-1-1</v>
      </c>
      <c r="Y344" s="136" t="s">
        <v>1163</v>
      </c>
      <c r="Z344" s="134" t="str">
        <f t="shared" si="56"/>
        <v xml:space="preserve"> </v>
      </c>
      <c r="AA344" s="134" t="str">
        <f t="shared" si="57"/>
        <v xml:space="preserve"> </v>
      </c>
      <c r="AB344" s="134" t="str">
        <f t="shared" si="58"/>
        <v>Yes</v>
      </c>
      <c r="AC344" s="134" t="e">
        <f>VLOOKUP(F344,'Wired Branches'!B:E,4,FALSE)</f>
        <v>#N/A</v>
      </c>
      <c r="AD344" s="134" t="str">
        <f t="shared" si="59"/>
        <v xml:space="preserve"> </v>
      </c>
      <c r="AE344" s="150" t="e">
        <f>VLOOKUP(W344,'Wired Branches'!B:F,5,FALSE)</f>
        <v>#N/A</v>
      </c>
      <c r="AF344" s="112" t="str">
        <f>_xlfn.IFNA(VLOOKUP(F344,'Compiled report'!C:F,4,FALSE),"")</f>
        <v/>
      </c>
      <c r="AG344" s="134" t="str">
        <f t="shared" si="60"/>
        <v xml:space="preserve"> </v>
      </c>
      <c r="AH344" s="134" t="str">
        <f t="shared" si="61"/>
        <v xml:space="preserve"> </v>
      </c>
      <c r="AI344" s="134" t="str">
        <f t="shared" si="62"/>
        <v xml:space="preserve"> </v>
      </c>
      <c r="AJ344" s="234" t="str">
        <f>_xlfn.IFNA(VLOOKUP(F344,'Compiled report'!C:D,2,FALSE),"")</f>
        <v/>
      </c>
      <c r="AK344" s="134" t="str">
        <f t="shared" si="63"/>
        <v xml:space="preserve"> </v>
      </c>
      <c r="AL344" s="134" t="str">
        <f t="shared" si="64"/>
        <v/>
      </c>
      <c r="AM344" s="134" t="str">
        <f t="shared" si="65"/>
        <v xml:space="preserve"> </v>
      </c>
      <c r="AN344" s="134" t="str">
        <f t="shared" si="66"/>
        <v xml:space="preserve"> </v>
      </c>
      <c r="AO344" s="134" t="str">
        <f t="shared" si="55"/>
        <v xml:space="preserve"> </v>
      </c>
      <c r="AP344" s="137" t="s">
        <v>770</v>
      </c>
    </row>
    <row r="345" spans="1:42" s="134" customFormat="1" ht="26.1" customHeight="1" x14ac:dyDescent="0.2">
      <c r="A345" s="258">
        <v>347</v>
      </c>
      <c r="B345" s="284" t="s">
        <v>311</v>
      </c>
      <c r="C345" s="134" t="s">
        <v>181</v>
      </c>
      <c r="D345" s="171" t="s">
        <v>82</v>
      </c>
      <c r="E345" s="283" t="s">
        <v>312</v>
      </c>
      <c r="F345" s="186">
        <v>1903</v>
      </c>
      <c r="G345" s="284" t="s">
        <v>311</v>
      </c>
      <c r="H345" s="284" t="s">
        <v>1310</v>
      </c>
      <c r="I345" s="284" t="s">
        <v>1311</v>
      </c>
      <c r="J345" s="284" t="s">
        <v>384</v>
      </c>
      <c r="K345" s="284" t="s">
        <v>1310</v>
      </c>
      <c r="L345" s="284" t="s">
        <v>1310</v>
      </c>
      <c r="M345" s="284" t="s">
        <v>323</v>
      </c>
      <c r="N345" s="103" t="s">
        <v>87</v>
      </c>
      <c r="O345" s="138">
        <v>47520</v>
      </c>
      <c r="Q345" s="135"/>
      <c r="T345" s="135"/>
      <c r="U345" s="171" t="str">
        <f t="shared" si="67"/>
        <v>HBL-JEH-1903</v>
      </c>
      <c r="V345" s="133" t="s">
        <v>90</v>
      </c>
      <c r="W345" s="186">
        <v>1903</v>
      </c>
      <c r="X345" s="171" t="str">
        <f t="shared" si="68"/>
        <v>HBL-JEH-1903-Apr17-1-1</v>
      </c>
      <c r="Y345" s="136" t="s">
        <v>1163</v>
      </c>
      <c r="Z345" s="134" t="str">
        <f t="shared" si="56"/>
        <v xml:space="preserve"> </v>
      </c>
      <c r="AA345" s="134" t="str">
        <f t="shared" si="57"/>
        <v xml:space="preserve"> </v>
      </c>
      <c r="AB345" s="134" t="str">
        <f t="shared" si="58"/>
        <v>Yes</v>
      </c>
      <c r="AC345" s="134" t="e">
        <f>VLOOKUP(F345,'Wired Branches'!B:E,4,FALSE)</f>
        <v>#N/A</v>
      </c>
      <c r="AD345" s="134" t="str">
        <f t="shared" si="59"/>
        <v xml:space="preserve"> </v>
      </c>
      <c r="AE345" s="150" t="e">
        <f>VLOOKUP(W345,'Wired Branches'!B:F,5,FALSE)</f>
        <v>#N/A</v>
      </c>
      <c r="AF345" s="112" t="str">
        <f>_xlfn.IFNA(VLOOKUP(F345,'Compiled report'!C:F,4,FALSE),"")</f>
        <v/>
      </c>
      <c r="AG345" s="134" t="str">
        <f t="shared" si="60"/>
        <v xml:space="preserve"> </v>
      </c>
      <c r="AH345" s="134" t="str">
        <f t="shared" si="61"/>
        <v xml:space="preserve"> </v>
      </c>
      <c r="AI345" s="134" t="str">
        <f t="shared" si="62"/>
        <v xml:space="preserve"> </v>
      </c>
      <c r="AJ345" s="234" t="str">
        <f>_xlfn.IFNA(VLOOKUP(F345,'Compiled report'!C:D,2,FALSE),"")</f>
        <v/>
      </c>
      <c r="AK345" s="134" t="str">
        <f t="shared" si="63"/>
        <v xml:space="preserve"> </v>
      </c>
      <c r="AL345" s="134" t="str">
        <f t="shared" si="64"/>
        <v/>
      </c>
      <c r="AM345" s="134" t="str">
        <f t="shared" si="65"/>
        <v xml:space="preserve"> </v>
      </c>
      <c r="AN345" s="134" t="str">
        <f t="shared" si="66"/>
        <v xml:space="preserve"> </v>
      </c>
      <c r="AO345" s="134" t="str">
        <f t="shared" ref="AO345:AO361" si="69">IF(AJ345=""," ","Installation Completed")</f>
        <v xml:space="preserve"> </v>
      </c>
      <c r="AP345" s="137" t="s">
        <v>770</v>
      </c>
    </row>
    <row r="346" spans="1:42" s="134" customFormat="1" ht="26.1" customHeight="1" x14ac:dyDescent="0.2">
      <c r="A346" s="258">
        <v>348</v>
      </c>
      <c r="B346" s="284" t="s">
        <v>311</v>
      </c>
      <c r="C346" s="134" t="s">
        <v>181</v>
      </c>
      <c r="D346" s="171" t="s">
        <v>82</v>
      </c>
      <c r="E346" s="283" t="s">
        <v>312</v>
      </c>
      <c r="F346" s="186">
        <v>1924</v>
      </c>
      <c r="G346" s="284" t="s">
        <v>311</v>
      </c>
      <c r="H346" s="284" t="s">
        <v>1312</v>
      </c>
      <c r="I346" s="284" t="s">
        <v>1313</v>
      </c>
      <c r="J346" s="284" t="s">
        <v>384</v>
      </c>
      <c r="K346" s="284" t="s">
        <v>1312</v>
      </c>
      <c r="L346" s="284" t="s">
        <v>1312</v>
      </c>
      <c r="M346" s="284" t="s">
        <v>331</v>
      </c>
      <c r="N346" s="103" t="s">
        <v>87</v>
      </c>
      <c r="O346" s="138">
        <v>48695</v>
      </c>
      <c r="Q346" s="135"/>
      <c r="T346" s="135"/>
      <c r="U346" s="171" t="str">
        <f t="shared" si="67"/>
        <v>HBL-JEH-1924</v>
      </c>
      <c r="V346" s="133" t="s">
        <v>90</v>
      </c>
      <c r="W346" s="186">
        <v>1924</v>
      </c>
      <c r="X346" s="171" t="str">
        <f t="shared" si="68"/>
        <v>HBL-JEH-1924-Apr17-1-1</v>
      </c>
      <c r="Y346" s="136" t="s">
        <v>1163</v>
      </c>
      <c r="Z346" s="134" t="str">
        <f t="shared" si="56"/>
        <v xml:space="preserve"> </v>
      </c>
      <c r="AA346" s="134" t="str">
        <f t="shared" si="57"/>
        <v xml:space="preserve"> </v>
      </c>
      <c r="AB346" s="134" t="str">
        <f t="shared" si="58"/>
        <v>Yes</v>
      </c>
      <c r="AC346" s="134" t="e">
        <f>VLOOKUP(F346,'Wired Branches'!B:E,4,FALSE)</f>
        <v>#N/A</v>
      </c>
      <c r="AD346" s="134" t="str">
        <f t="shared" si="59"/>
        <v xml:space="preserve"> </v>
      </c>
      <c r="AE346" s="150" t="e">
        <f>VLOOKUP(W346,'Wired Branches'!B:F,5,FALSE)</f>
        <v>#N/A</v>
      </c>
      <c r="AF346" s="112" t="str">
        <f>_xlfn.IFNA(VLOOKUP(F346,'Compiled report'!C:F,4,FALSE),"")</f>
        <v/>
      </c>
      <c r="AG346" s="134" t="str">
        <f t="shared" si="60"/>
        <v xml:space="preserve"> </v>
      </c>
      <c r="AH346" s="134" t="str">
        <f t="shared" si="61"/>
        <v xml:space="preserve"> </v>
      </c>
      <c r="AI346" s="134" t="str">
        <f t="shared" si="62"/>
        <v xml:space="preserve"> </v>
      </c>
      <c r="AJ346" s="234" t="str">
        <f>_xlfn.IFNA(VLOOKUP(F346,'Compiled report'!C:D,2,FALSE),"")</f>
        <v/>
      </c>
      <c r="AK346" s="134" t="str">
        <f t="shared" si="63"/>
        <v xml:space="preserve"> </v>
      </c>
      <c r="AL346" s="134" t="str">
        <f t="shared" si="64"/>
        <v/>
      </c>
      <c r="AM346" s="134" t="str">
        <f t="shared" si="65"/>
        <v xml:space="preserve"> </v>
      </c>
      <c r="AN346" s="134" t="str">
        <f t="shared" si="66"/>
        <v xml:space="preserve"> </v>
      </c>
      <c r="AO346" s="134" t="str">
        <f t="shared" si="69"/>
        <v xml:space="preserve"> </v>
      </c>
      <c r="AP346" s="137" t="s">
        <v>770</v>
      </c>
    </row>
    <row r="347" spans="1:42" s="134" customFormat="1" ht="26.1" customHeight="1" x14ac:dyDescent="0.2">
      <c r="A347" s="258">
        <v>349</v>
      </c>
      <c r="B347" s="284" t="s">
        <v>311</v>
      </c>
      <c r="C347" s="134" t="s">
        <v>181</v>
      </c>
      <c r="D347" s="171" t="s">
        <v>82</v>
      </c>
      <c r="E347" s="283" t="s">
        <v>312</v>
      </c>
      <c r="F347" s="186">
        <v>1935</v>
      </c>
      <c r="G347" s="284" t="s">
        <v>311</v>
      </c>
      <c r="H347" s="284" t="s">
        <v>1314</v>
      </c>
      <c r="I347" s="284" t="s">
        <v>1315</v>
      </c>
      <c r="J347" s="284" t="s">
        <v>384</v>
      </c>
      <c r="K347" s="284" t="s">
        <v>1314</v>
      </c>
      <c r="L347" s="284" t="s">
        <v>1314</v>
      </c>
      <c r="M347" s="284" t="s">
        <v>331</v>
      </c>
      <c r="N347" s="103" t="s">
        <v>87</v>
      </c>
      <c r="O347" s="138">
        <v>48695</v>
      </c>
      <c r="Q347" s="135"/>
      <c r="T347" s="135"/>
      <c r="U347" s="171" t="str">
        <f t="shared" si="67"/>
        <v>HBL-JEH-1935</v>
      </c>
      <c r="V347" s="133" t="s">
        <v>90</v>
      </c>
      <c r="W347" s="186">
        <v>1935</v>
      </c>
      <c r="X347" s="171" t="str">
        <f t="shared" si="68"/>
        <v>HBL-JEH-1935-Apr17-1-1</v>
      </c>
      <c r="Y347" s="136" t="s">
        <v>1163</v>
      </c>
      <c r="Z347" s="134" t="str">
        <f t="shared" si="56"/>
        <v xml:space="preserve"> </v>
      </c>
      <c r="AA347" s="134" t="str">
        <f t="shared" si="57"/>
        <v xml:space="preserve"> </v>
      </c>
      <c r="AB347" s="134" t="str">
        <f t="shared" si="58"/>
        <v>Yes</v>
      </c>
      <c r="AC347" s="134" t="e">
        <f>VLOOKUP(F347,'Wired Branches'!B:E,4,FALSE)</f>
        <v>#N/A</v>
      </c>
      <c r="AD347" s="134" t="str">
        <f t="shared" si="59"/>
        <v xml:space="preserve"> </v>
      </c>
      <c r="AE347" s="150" t="e">
        <f>VLOOKUP(W347,'Wired Branches'!B:F,5,FALSE)</f>
        <v>#N/A</v>
      </c>
      <c r="AF347" s="112" t="str">
        <f>_xlfn.IFNA(VLOOKUP(F347,'Compiled report'!C:F,4,FALSE),"")</f>
        <v/>
      </c>
      <c r="AG347" s="134" t="str">
        <f t="shared" si="60"/>
        <v xml:space="preserve"> </v>
      </c>
      <c r="AH347" s="134" t="str">
        <f t="shared" si="61"/>
        <v xml:space="preserve"> </v>
      </c>
      <c r="AI347" s="134" t="str">
        <f t="shared" si="62"/>
        <v xml:space="preserve"> </v>
      </c>
      <c r="AJ347" s="234" t="str">
        <f>_xlfn.IFNA(VLOOKUP(F347,'Compiled report'!C:D,2,FALSE),"")</f>
        <v/>
      </c>
      <c r="AK347" s="134" t="str">
        <f t="shared" si="63"/>
        <v xml:space="preserve"> </v>
      </c>
      <c r="AL347" s="134" t="str">
        <f t="shared" si="64"/>
        <v/>
      </c>
      <c r="AM347" s="134" t="str">
        <f t="shared" si="65"/>
        <v xml:space="preserve"> </v>
      </c>
      <c r="AN347" s="134" t="str">
        <f t="shared" si="66"/>
        <v xml:space="preserve"> </v>
      </c>
      <c r="AO347" s="134" t="str">
        <f t="shared" si="69"/>
        <v xml:space="preserve"> </v>
      </c>
      <c r="AP347" s="137" t="s">
        <v>770</v>
      </c>
    </row>
    <row r="348" spans="1:42" s="134" customFormat="1" ht="26.1" customHeight="1" x14ac:dyDescent="0.2">
      <c r="A348" s="258">
        <v>350</v>
      </c>
      <c r="B348" s="284" t="s">
        <v>311</v>
      </c>
      <c r="C348" s="134" t="s">
        <v>181</v>
      </c>
      <c r="D348" s="171" t="s">
        <v>82</v>
      </c>
      <c r="E348" s="283" t="s">
        <v>312</v>
      </c>
      <c r="F348" s="186">
        <v>1940</v>
      </c>
      <c r="G348" s="284" t="s">
        <v>311</v>
      </c>
      <c r="H348" s="284" t="s">
        <v>1316</v>
      </c>
      <c r="I348" s="284" t="s">
        <v>1317</v>
      </c>
      <c r="J348" s="284" t="s">
        <v>384</v>
      </c>
      <c r="K348" s="284" t="s">
        <v>1316</v>
      </c>
      <c r="L348" s="284" t="s">
        <v>1316</v>
      </c>
      <c r="M348" s="284" t="s">
        <v>311</v>
      </c>
      <c r="N348" s="103" t="s">
        <v>87</v>
      </c>
      <c r="O348" s="138">
        <v>49606</v>
      </c>
      <c r="Q348" s="135"/>
      <c r="T348" s="135"/>
      <c r="U348" s="171" t="str">
        <f t="shared" si="67"/>
        <v>HBL-JEH-1940</v>
      </c>
      <c r="V348" s="133" t="s">
        <v>90</v>
      </c>
      <c r="W348" s="186">
        <v>1940</v>
      </c>
      <c r="X348" s="171" t="str">
        <f t="shared" si="68"/>
        <v>HBL-JEH-1940-Apr17-1-1</v>
      </c>
      <c r="Y348" s="136" t="s">
        <v>1163</v>
      </c>
      <c r="Z348" s="134" t="str">
        <f t="shared" si="56"/>
        <v xml:space="preserve"> </v>
      </c>
      <c r="AA348" s="134" t="str">
        <f t="shared" si="57"/>
        <v xml:space="preserve"> </v>
      </c>
      <c r="AB348" s="134" t="str">
        <f t="shared" si="58"/>
        <v>Yes</v>
      </c>
      <c r="AC348" s="134" t="e">
        <f>VLOOKUP(F348,'Wired Branches'!B:E,4,FALSE)</f>
        <v>#N/A</v>
      </c>
      <c r="AD348" s="134" t="str">
        <f t="shared" si="59"/>
        <v xml:space="preserve"> </v>
      </c>
      <c r="AE348" s="150" t="e">
        <f>VLOOKUP(W348,'Wired Branches'!B:F,5,FALSE)</f>
        <v>#N/A</v>
      </c>
      <c r="AF348" s="112" t="str">
        <f>_xlfn.IFNA(VLOOKUP(F348,'Compiled report'!C:F,4,FALSE),"")</f>
        <v/>
      </c>
      <c r="AG348" s="134" t="str">
        <f t="shared" si="60"/>
        <v xml:space="preserve"> </v>
      </c>
      <c r="AH348" s="134" t="str">
        <f t="shared" si="61"/>
        <v xml:space="preserve"> </v>
      </c>
      <c r="AI348" s="134" t="str">
        <f t="shared" si="62"/>
        <v xml:space="preserve"> </v>
      </c>
      <c r="AJ348" s="234" t="str">
        <f>_xlfn.IFNA(VLOOKUP(F348,'Compiled report'!C:D,2,FALSE),"")</f>
        <v/>
      </c>
      <c r="AK348" s="134" t="str">
        <f t="shared" si="63"/>
        <v xml:space="preserve"> </v>
      </c>
      <c r="AL348" s="134" t="str">
        <f t="shared" si="64"/>
        <v/>
      </c>
      <c r="AM348" s="134" t="str">
        <f t="shared" si="65"/>
        <v xml:space="preserve"> </v>
      </c>
      <c r="AN348" s="134" t="str">
        <f t="shared" si="66"/>
        <v xml:space="preserve"> </v>
      </c>
      <c r="AO348" s="134" t="str">
        <f t="shared" si="69"/>
        <v xml:space="preserve"> </v>
      </c>
      <c r="AP348" s="137" t="s">
        <v>770</v>
      </c>
    </row>
    <row r="349" spans="1:42" s="134" customFormat="1" ht="26.1" customHeight="1" x14ac:dyDescent="0.2">
      <c r="A349" s="258">
        <v>351</v>
      </c>
      <c r="B349" s="284" t="s">
        <v>311</v>
      </c>
      <c r="C349" s="134" t="s">
        <v>181</v>
      </c>
      <c r="D349" s="171" t="s">
        <v>82</v>
      </c>
      <c r="E349" s="283" t="s">
        <v>312</v>
      </c>
      <c r="F349" s="186">
        <v>1944</v>
      </c>
      <c r="G349" s="284" t="s">
        <v>311</v>
      </c>
      <c r="H349" s="284" t="s">
        <v>1318</v>
      </c>
      <c r="I349" s="284" t="s">
        <v>1319</v>
      </c>
      <c r="J349" s="284" t="s">
        <v>384</v>
      </c>
      <c r="K349" s="284" t="s">
        <v>1320</v>
      </c>
      <c r="L349" s="284" t="s">
        <v>1320</v>
      </c>
      <c r="M349" s="284" t="s">
        <v>331</v>
      </c>
      <c r="N349" s="103" t="s">
        <v>87</v>
      </c>
      <c r="O349" s="138">
        <v>48100</v>
      </c>
      <c r="Q349" s="135"/>
      <c r="T349" s="135"/>
      <c r="U349" s="171" t="str">
        <f t="shared" si="67"/>
        <v>HBL-JEH-1944</v>
      </c>
      <c r="V349" s="133" t="s">
        <v>90</v>
      </c>
      <c r="W349" s="186">
        <v>1944</v>
      </c>
      <c r="X349" s="171" t="str">
        <f t="shared" si="68"/>
        <v>HBL-JEH-1944-Apr17-1-1</v>
      </c>
      <c r="Y349" s="136" t="s">
        <v>1163</v>
      </c>
      <c r="Z349" s="134" t="str">
        <f t="shared" si="56"/>
        <v xml:space="preserve"> </v>
      </c>
      <c r="AA349" s="134" t="str">
        <f t="shared" si="57"/>
        <v xml:space="preserve"> </v>
      </c>
      <c r="AB349" s="134" t="str">
        <f t="shared" si="58"/>
        <v>Yes</v>
      </c>
      <c r="AC349" s="134" t="e">
        <f>VLOOKUP(F349,'Wired Branches'!B:E,4,FALSE)</f>
        <v>#N/A</v>
      </c>
      <c r="AD349" s="134" t="str">
        <f t="shared" si="59"/>
        <v xml:space="preserve"> </v>
      </c>
      <c r="AE349" s="150" t="e">
        <f>VLOOKUP(W349,'Wired Branches'!B:F,5,FALSE)</f>
        <v>#N/A</v>
      </c>
      <c r="AF349" s="112" t="str">
        <f>_xlfn.IFNA(VLOOKUP(F349,'Compiled report'!C:F,4,FALSE),"")</f>
        <v/>
      </c>
      <c r="AG349" s="134" t="str">
        <f t="shared" si="60"/>
        <v xml:space="preserve"> </v>
      </c>
      <c r="AH349" s="134" t="str">
        <f t="shared" si="61"/>
        <v xml:space="preserve"> </v>
      </c>
      <c r="AI349" s="134" t="str">
        <f t="shared" si="62"/>
        <v xml:space="preserve"> </v>
      </c>
      <c r="AJ349" s="234" t="str">
        <f>_xlfn.IFNA(VLOOKUP(F349,'Compiled report'!C:D,2,FALSE),"")</f>
        <v/>
      </c>
      <c r="AK349" s="134" t="str">
        <f t="shared" si="63"/>
        <v xml:space="preserve"> </v>
      </c>
      <c r="AL349" s="134" t="str">
        <f t="shared" si="64"/>
        <v/>
      </c>
      <c r="AM349" s="134" t="str">
        <f t="shared" si="65"/>
        <v xml:space="preserve"> </v>
      </c>
      <c r="AN349" s="134" t="str">
        <f t="shared" si="66"/>
        <v xml:space="preserve"> </v>
      </c>
      <c r="AO349" s="134" t="str">
        <f t="shared" si="69"/>
        <v xml:space="preserve"> </v>
      </c>
      <c r="AP349" s="137" t="s">
        <v>770</v>
      </c>
    </row>
    <row r="350" spans="1:42" s="134" customFormat="1" ht="26.1" customHeight="1" x14ac:dyDescent="0.2">
      <c r="A350" s="258">
        <v>352</v>
      </c>
      <c r="B350" s="284" t="s">
        <v>311</v>
      </c>
      <c r="C350" s="134" t="s">
        <v>181</v>
      </c>
      <c r="D350" s="171" t="s">
        <v>82</v>
      </c>
      <c r="E350" s="283" t="s">
        <v>312</v>
      </c>
      <c r="F350" s="186">
        <v>1990</v>
      </c>
      <c r="G350" s="284" t="s">
        <v>311</v>
      </c>
      <c r="H350" s="284" t="s">
        <v>1321</v>
      </c>
      <c r="I350" s="284" t="s">
        <v>1322</v>
      </c>
      <c r="J350" s="284" t="s">
        <v>384</v>
      </c>
      <c r="K350" s="284" t="s">
        <v>311</v>
      </c>
      <c r="L350" s="284" t="s">
        <v>311</v>
      </c>
      <c r="M350" s="284" t="s">
        <v>311</v>
      </c>
      <c r="N350" s="103" t="s">
        <v>87</v>
      </c>
      <c r="O350" s="138">
        <v>49600</v>
      </c>
      <c r="Q350" s="135"/>
      <c r="T350" s="135"/>
      <c r="U350" s="171" t="str">
        <f t="shared" si="67"/>
        <v>HBL-JEH-1990</v>
      </c>
      <c r="V350" s="133" t="s">
        <v>90</v>
      </c>
      <c r="W350" s="186">
        <v>1990</v>
      </c>
      <c r="X350" s="171" t="str">
        <f t="shared" si="68"/>
        <v>HBL-JEH-1990-Apr17-1-1</v>
      </c>
      <c r="Y350" s="136" t="s">
        <v>1163</v>
      </c>
      <c r="Z350" s="134" t="str">
        <f t="shared" si="56"/>
        <v xml:space="preserve"> </v>
      </c>
      <c r="AA350" s="134" t="str">
        <f t="shared" si="57"/>
        <v xml:space="preserve"> </v>
      </c>
      <c r="AB350" s="134" t="str">
        <f t="shared" si="58"/>
        <v>Yes</v>
      </c>
      <c r="AC350" s="134" t="e">
        <f>VLOOKUP(F350,'Wired Branches'!B:E,4,FALSE)</f>
        <v>#N/A</v>
      </c>
      <c r="AD350" s="134" t="str">
        <f t="shared" si="59"/>
        <v xml:space="preserve"> </v>
      </c>
      <c r="AE350" s="150" t="e">
        <f>VLOOKUP(W350,'Wired Branches'!B:F,5,FALSE)</f>
        <v>#N/A</v>
      </c>
      <c r="AF350" s="112" t="str">
        <f>_xlfn.IFNA(VLOOKUP(F350,'Compiled report'!C:F,4,FALSE),"")</f>
        <v/>
      </c>
      <c r="AG350" s="134" t="str">
        <f t="shared" si="60"/>
        <v xml:space="preserve"> </v>
      </c>
      <c r="AH350" s="134" t="str">
        <f t="shared" si="61"/>
        <v xml:space="preserve"> </v>
      </c>
      <c r="AI350" s="134" t="str">
        <f t="shared" si="62"/>
        <v xml:space="preserve"> </v>
      </c>
      <c r="AJ350" s="234" t="str">
        <f>_xlfn.IFNA(VLOOKUP(F350,'Compiled report'!C:D,2,FALSE),"")</f>
        <v/>
      </c>
      <c r="AK350" s="134" t="str">
        <f t="shared" si="63"/>
        <v xml:space="preserve"> </v>
      </c>
      <c r="AL350" s="134" t="str">
        <f t="shared" si="64"/>
        <v/>
      </c>
      <c r="AM350" s="134" t="str">
        <f t="shared" si="65"/>
        <v xml:space="preserve"> </v>
      </c>
      <c r="AN350" s="134" t="str">
        <f t="shared" si="66"/>
        <v xml:space="preserve"> </v>
      </c>
      <c r="AO350" s="134" t="str">
        <f t="shared" si="69"/>
        <v xml:space="preserve"> </v>
      </c>
      <c r="AP350" s="137" t="s">
        <v>770</v>
      </c>
    </row>
    <row r="351" spans="1:42" s="134" customFormat="1" ht="26.1" customHeight="1" x14ac:dyDescent="0.2">
      <c r="A351" s="258">
        <v>353</v>
      </c>
      <c r="B351" s="284" t="s">
        <v>311</v>
      </c>
      <c r="C351" s="134" t="s">
        <v>181</v>
      </c>
      <c r="D351" s="171" t="s">
        <v>82</v>
      </c>
      <c r="E351" s="283" t="s">
        <v>312</v>
      </c>
      <c r="F351" s="186">
        <v>2251</v>
      </c>
      <c r="G351" s="284" t="s">
        <v>311</v>
      </c>
      <c r="H351" s="284" t="s">
        <v>1323</v>
      </c>
      <c r="I351" s="284" t="s">
        <v>1324</v>
      </c>
      <c r="J351" s="284" t="s">
        <v>384</v>
      </c>
      <c r="K351" s="284" t="s">
        <v>1323</v>
      </c>
      <c r="L351" s="284" t="s">
        <v>1323</v>
      </c>
      <c r="M351" s="284" t="s">
        <v>181</v>
      </c>
      <c r="N351" s="103" t="s">
        <v>87</v>
      </c>
      <c r="O351" s="138">
        <v>47850</v>
      </c>
      <c r="Q351" s="135"/>
      <c r="T351" s="135"/>
      <c r="U351" s="171" t="str">
        <f t="shared" si="67"/>
        <v>HBL-JEH-2251</v>
      </c>
      <c r="V351" s="133" t="s">
        <v>90</v>
      </c>
      <c r="W351" s="186">
        <v>2251</v>
      </c>
      <c r="X351" s="171" t="str">
        <f t="shared" si="68"/>
        <v>HBL-JEH-2251-Apr17-1-1</v>
      </c>
      <c r="Y351" s="136" t="s">
        <v>1163</v>
      </c>
      <c r="Z351" s="134" t="str">
        <f t="shared" si="56"/>
        <v xml:space="preserve"> </v>
      </c>
      <c r="AA351" s="134" t="str">
        <f t="shared" si="57"/>
        <v xml:space="preserve"> </v>
      </c>
      <c r="AB351" s="134" t="str">
        <f t="shared" si="58"/>
        <v>Yes</v>
      </c>
      <c r="AC351" s="134" t="e">
        <f>VLOOKUP(F351,'Wired Branches'!B:E,4,FALSE)</f>
        <v>#N/A</v>
      </c>
      <c r="AD351" s="134" t="str">
        <f t="shared" si="59"/>
        <v xml:space="preserve"> </v>
      </c>
      <c r="AE351" s="150" t="e">
        <f>VLOOKUP(W351,'Wired Branches'!B:F,5,FALSE)</f>
        <v>#N/A</v>
      </c>
      <c r="AF351" s="112" t="str">
        <f>_xlfn.IFNA(VLOOKUP(F351,'Compiled report'!C:F,4,FALSE),"")</f>
        <v/>
      </c>
      <c r="AG351" s="134" t="str">
        <f t="shared" si="60"/>
        <v xml:space="preserve"> </v>
      </c>
      <c r="AH351" s="134" t="str">
        <f t="shared" si="61"/>
        <v xml:space="preserve"> </v>
      </c>
      <c r="AI351" s="134" t="str">
        <f t="shared" si="62"/>
        <v xml:space="preserve"> </v>
      </c>
      <c r="AJ351" s="234" t="str">
        <f>_xlfn.IFNA(VLOOKUP(F351,'Compiled report'!C:D,2,FALSE),"")</f>
        <v/>
      </c>
      <c r="AK351" s="134" t="str">
        <f t="shared" si="63"/>
        <v xml:space="preserve"> </v>
      </c>
      <c r="AL351" s="134" t="str">
        <f t="shared" si="64"/>
        <v/>
      </c>
      <c r="AM351" s="134" t="str">
        <f t="shared" si="65"/>
        <v xml:space="preserve"> </v>
      </c>
      <c r="AN351" s="134" t="str">
        <f t="shared" si="66"/>
        <v xml:space="preserve"> </v>
      </c>
      <c r="AO351" s="134" t="str">
        <f t="shared" si="69"/>
        <v xml:space="preserve"> </v>
      </c>
      <c r="AP351" s="137" t="s">
        <v>770</v>
      </c>
    </row>
    <row r="352" spans="1:42" s="134" customFormat="1" ht="26.1" customHeight="1" x14ac:dyDescent="0.2">
      <c r="A352" s="258">
        <v>354</v>
      </c>
      <c r="B352" s="284" t="s">
        <v>311</v>
      </c>
      <c r="C352" s="134" t="s">
        <v>181</v>
      </c>
      <c r="D352" s="171" t="s">
        <v>82</v>
      </c>
      <c r="E352" s="283" t="s">
        <v>312</v>
      </c>
      <c r="F352" s="187">
        <v>2409</v>
      </c>
      <c r="G352" s="284" t="s">
        <v>311</v>
      </c>
      <c r="H352" s="284" t="s">
        <v>1325</v>
      </c>
      <c r="I352" s="284" t="s">
        <v>1313</v>
      </c>
      <c r="J352" s="284" t="s">
        <v>384</v>
      </c>
      <c r="K352" s="284" t="s">
        <v>331</v>
      </c>
      <c r="L352" s="284" t="s">
        <v>331</v>
      </c>
      <c r="M352" s="284" t="s">
        <v>331</v>
      </c>
      <c r="N352" s="103" t="s">
        <v>87</v>
      </c>
      <c r="O352" s="138">
        <v>48695</v>
      </c>
      <c r="Q352" s="135"/>
      <c r="T352" s="135"/>
      <c r="U352" s="171" t="str">
        <f t="shared" si="67"/>
        <v>HBL-JEH-2409</v>
      </c>
      <c r="V352" s="133" t="s">
        <v>90</v>
      </c>
      <c r="W352" s="187">
        <v>2409</v>
      </c>
      <c r="X352" s="171" t="str">
        <f t="shared" si="68"/>
        <v>HBL-JEH-2409-Apr17-1-1</v>
      </c>
      <c r="Y352" s="136" t="s">
        <v>1163</v>
      </c>
      <c r="Z352" s="134" t="str">
        <f t="shared" si="56"/>
        <v xml:space="preserve"> </v>
      </c>
      <c r="AA352" s="134" t="str">
        <f t="shared" si="57"/>
        <v xml:space="preserve"> </v>
      </c>
      <c r="AB352" s="134" t="str">
        <f t="shared" si="58"/>
        <v>Yes</v>
      </c>
      <c r="AC352" s="134" t="e">
        <f>VLOOKUP(F352,'Wired Branches'!B:E,4,FALSE)</f>
        <v>#N/A</v>
      </c>
      <c r="AD352" s="134" t="str">
        <f t="shared" si="59"/>
        <v xml:space="preserve"> </v>
      </c>
      <c r="AE352" s="150" t="e">
        <f>VLOOKUP(W352,'Wired Branches'!B:F,5,FALSE)</f>
        <v>#N/A</v>
      </c>
      <c r="AF352" s="112" t="str">
        <f>_xlfn.IFNA(VLOOKUP(F352,'Compiled report'!C:F,4,FALSE),"")</f>
        <v/>
      </c>
      <c r="AG352" s="134" t="str">
        <f t="shared" si="60"/>
        <v xml:space="preserve"> </v>
      </c>
      <c r="AH352" s="134" t="str">
        <f t="shared" si="61"/>
        <v xml:space="preserve"> </v>
      </c>
      <c r="AI352" s="134" t="str">
        <f t="shared" si="62"/>
        <v xml:space="preserve"> </v>
      </c>
      <c r="AJ352" s="234" t="str">
        <f>_xlfn.IFNA(VLOOKUP(F352,'Compiled report'!C:D,2,FALSE),"")</f>
        <v/>
      </c>
      <c r="AK352" s="134" t="str">
        <f t="shared" si="63"/>
        <v xml:space="preserve"> </v>
      </c>
      <c r="AL352" s="134" t="str">
        <f t="shared" si="64"/>
        <v/>
      </c>
      <c r="AM352" s="134" t="str">
        <f t="shared" si="65"/>
        <v xml:space="preserve"> </v>
      </c>
      <c r="AN352" s="134" t="str">
        <f t="shared" si="66"/>
        <v xml:space="preserve"> </v>
      </c>
      <c r="AO352" s="134" t="str">
        <f t="shared" si="69"/>
        <v xml:space="preserve"> </v>
      </c>
      <c r="AP352" s="137" t="s">
        <v>770</v>
      </c>
    </row>
    <row r="353" spans="1:42" s="134" customFormat="1" ht="26.1" customHeight="1" x14ac:dyDescent="0.2">
      <c r="A353" s="258">
        <v>355</v>
      </c>
      <c r="B353" s="284" t="s">
        <v>311</v>
      </c>
      <c r="C353" s="134" t="s">
        <v>181</v>
      </c>
      <c r="D353" s="171" t="s">
        <v>82</v>
      </c>
      <c r="E353" s="283" t="s">
        <v>312</v>
      </c>
      <c r="F353" s="187">
        <v>2427</v>
      </c>
      <c r="G353" s="284" t="s">
        <v>311</v>
      </c>
      <c r="H353" s="284" t="s">
        <v>1326</v>
      </c>
      <c r="I353" s="284" t="s">
        <v>1327</v>
      </c>
      <c r="J353" s="284" t="s">
        <v>384</v>
      </c>
      <c r="K353" s="284" t="s">
        <v>1326</v>
      </c>
      <c r="L353" s="284" t="s">
        <v>1326</v>
      </c>
      <c r="M353" s="284" t="s">
        <v>331</v>
      </c>
      <c r="N353" s="103" t="s">
        <v>87</v>
      </c>
      <c r="O353" s="138">
        <v>48695</v>
      </c>
      <c r="Q353" s="135"/>
      <c r="T353" s="135"/>
      <c r="U353" s="171" t="str">
        <f t="shared" si="67"/>
        <v>HBL-JEH-2427</v>
      </c>
      <c r="V353" s="133" t="s">
        <v>90</v>
      </c>
      <c r="W353" s="187">
        <v>2427</v>
      </c>
      <c r="X353" s="171" t="str">
        <f t="shared" si="68"/>
        <v>HBL-JEH-2427-Apr17-1-1</v>
      </c>
      <c r="Y353" s="136" t="s">
        <v>1163</v>
      </c>
      <c r="Z353" s="134" t="str">
        <f t="shared" si="56"/>
        <v xml:space="preserve"> </v>
      </c>
      <c r="AA353" s="134" t="str">
        <f t="shared" si="57"/>
        <v xml:space="preserve"> </v>
      </c>
      <c r="AB353" s="134" t="str">
        <f t="shared" si="58"/>
        <v>Yes</v>
      </c>
      <c r="AC353" s="134" t="e">
        <f>VLOOKUP(F353,'Wired Branches'!B:E,4,FALSE)</f>
        <v>#N/A</v>
      </c>
      <c r="AD353" s="134" t="str">
        <f t="shared" si="59"/>
        <v xml:space="preserve"> </v>
      </c>
      <c r="AE353" s="150" t="e">
        <f>VLOOKUP(W353,'Wired Branches'!B:F,5,FALSE)</f>
        <v>#N/A</v>
      </c>
      <c r="AF353" s="112" t="str">
        <f>_xlfn.IFNA(VLOOKUP(F353,'Compiled report'!C:F,4,FALSE),"")</f>
        <v/>
      </c>
      <c r="AG353" s="134" t="str">
        <f t="shared" si="60"/>
        <v xml:space="preserve"> </v>
      </c>
      <c r="AH353" s="134" t="str">
        <f t="shared" si="61"/>
        <v xml:space="preserve"> </v>
      </c>
      <c r="AI353" s="134" t="str">
        <f t="shared" si="62"/>
        <v xml:space="preserve"> </v>
      </c>
      <c r="AJ353" s="234" t="str">
        <f>_xlfn.IFNA(VLOOKUP(F353,'Compiled report'!C:D,2,FALSE),"")</f>
        <v/>
      </c>
      <c r="AK353" s="134" t="str">
        <f t="shared" si="63"/>
        <v xml:space="preserve"> </v>
      </c>
      <c r="AL353" s="134" t="str">
        <f t="shared" si="64"/>
        <v/>
      </c>
      <c r="AM353" s="134" t="str">
        <f t="shared" si="65"/>
        <v xml:space="preserve"> </v>
      </c>
      <c r="AN353" s="134" t="str">
        <f t="shared" si="66"/>
        <v xml:space="preserve"> </v>
      </c>
      <c r="AO353" s="134" t="str">
        <f t="shared" si="69"/>
        <v xml:space="preserve"> </v>
      </c>
      <c r="AP353" s="137" t="s">
        <v>770</v>
      </c>
    </row>
    <row r="354" spans="1:42" s="134" customFormat="1" ht="26.1" customHeight="1" x14ac:dyDescent="0.2">
      <c r="A354" s="258">
        <v>356</v>
      </c>
      <c r="B354" s="284" t="s">
        <v>311</v>
      </c>
      <c r="C354" s="134" t="s">
        <v>181</v>
      </c>
      <c r="D354" s="171" t="s">
        <v>82</v>
      </c>
      <c r="E354" s="283" t="s">
        <v>312</v>
      </c>
      <c r="F354" s="187">
        <v>2495</v>
      </c>
      <c r="G354" s="284" t="s">
        <v>311</v>
      </c>
      <c r="H354" s="284" t="s">
        <v>1328</v>
      </c>
      <c r="I354" s="284" t="s">
        <v>1329</v>
      </c>
      <c r="J354" s="284" t="s">
        <v>384</v>
      </c>
      <c r="K354" s="284" t="s">
        <v>1328</v>
      </c>
      <c r="L354" s="284" t="s">
        <v>1328</v>
      </c>
      <c r="M354" s="284" t="s">
        <v>323</v>
      </c>
      <c r="N354" s="103" t="s">
        <v>87</v>
      </c>
      <c r="O354" s="138">
        <v>47850</v>
      </c>
      <c r="Q354" s="135"/>
      <c r="T354" s="135"/>
      <c r="U354" s="171" t="str">
        <f t="shared" si="67"/>
        <v>HBL-JEH-2495</v>
      </c>
      <c r="V354" s="133" t="s">
        <v>90</v>
      </c>
      <c r="W354" s="187">
        <v>2495</v>
      </c>
      <c r="X354" s="171" t="str">
        <f t="shared" si="68"/>
        <v>HBL-JEH-2495-Apr17-1-1</v>
      </c>
      <c r="Y354" s="136" t="s">
        <v>1163</v>
      </c>
      <c r="Z354" s="134" t="str">
        <f t="shared" si="56"/>
        <v xml:space="preserve"> </v>
      </c>
      <c r="AA354" s="134" t="str">
        <f t="shared" si="57"/>
        <v xml:space="preserve"> </v>
      </c>
      <c r="AB354" s="134" t="str">
        <f t="shared" si="58"/>
        <v>Yes</v>
      </c>
      <c r="AC354" s="134" t="e">
        <f>VLOOKUP(F354,'Wired Branches'!B:E,4,FALSE)</f>
        <v>#N/A</v>
      </c>
      <c r="AD354" s="134" t="str">
        <f t="shared" si="59"/>
        <v xml:space="preserve"> </v>
      </c>
      <c r="AE354" s="150" t="e">
        <f>VLOOKUP(W354,'Wired Branches'!B:F,5,FALSE)</f>
        <v>#N/A</v>
      </c>
      <c r="AF354" s="112" t="str">
        <f>_xlfn.IFNA(VLOOKUP(F354,'Compiled report'!C:F,4,FALSE),"")</f>
        <v/>
      </c>
      <c r="AG354" s="134" t="str">
        <f t="shared" si="60"/>
        <v xml:space="preserve"> </v>
      </c>
      <c r="AH354" s="134" t="str">
        <f t="shared" si="61"/>
        <v xml:space="preserve"> </v>
      </c>
      <c r="AI354" s="134" t="str">
        <f t="shared" si="62"/>
        <v xml:space="preserve"> </v>
      </c>
      <c r="AJ354" s="234" t="str">
        <f>_xlfn.IFNA(VLOOKUP(F354,'Compiled report'!C:D,2,FALSE),"")</f>
        <v/>
      </c>
      <c r="AK354" s="134" t="str">
        <f t="shared" si="63"/>
        <v xml:space="preserve"> </v>
      </c>
      <c r="AL354" s="134" t="str">
        <f t="shared" si="64"/>
        <v/>
      </c>
      <c r="AM354" s="134" t="str">
        <f t="shared" si="65"/>
        <v xml:space="preserve"> </v>
      </c>
      <c r="AN354" s="134" t="str">
        <f t="shared" si="66"/>
        <v xml:space="preserve"> </v>
      </c>
      <c r="AO354" s="134" t="str">
        <f t="shared" si="69"/>
        <v xml:space="preserve"> </v>
      </c>
      <c r="AP354" s="137" t="s">
        <v>770</v>
      </c>
    </row>
    <row r="355" spans="1:42" s="134" customFormat="1" ht="26.1" customHeight="1" x14ac:dyDescent="0.2">
      <c r="A355" s="258">
        <v>357</v>
      </c>
      <c r="B355" s="284" t="s">
        <v>311</v>
      </c>
      <c r="C355" s="134" t="s">
        <v>181</v>
      </c>
      <c r="D355" s="171" t="s">
        <v>82</v>
      </c>
      <c r="E355" s="283" t="s">
        <v>312</v>
      </c>
      <c r="F355" s="187">
        <v>5021</v>
      </c>
      <c r="G355" s="284" t="s">
        <v>311</v>
      </c>
      <c r="H355" s="284" t="s">
        <v>1330</v>
      </c>
      <c r="I355" s="284" t="s">
        <v>1331</v>
      </c>
      <c r="J355" s="284" t="s">
        <v>384</v>
      </c>
      <c r="K355" s="284" t="s">
        <v>311</v>
      </c>
      <c r="L355" s="284" t="s">
        <v>311</v>
      </c>
      <c r="M355" s="284" t="s">
        <v>311</v>
      </c>
      <c r="N355" s="103" t="s">
        <v>87</v>
      </c>
      <c r="O355" s="138">
        <v>49600</v>
      </c>
      <c r="Q355" s="135"/>
      <c r="T355" s="135"/>
      <c r="U355" s="171" t="str">
        <f t="shared" si="67"/>
        <v>HBL-JEH-5021</v>
      </c>
      <c r="V355" s="133" t="s">
        <v>90</v>
      </c>
      <c r="W355" s="187">
        <v>5021</v>
      </c>
      <c r="X355" s="171" t="str">
        <f t="shared" si="68"/>
        <v>HBL-JEH-5021-Apr17-1-1</v>
      </c>
      <c r="Y355" s="136" t="s">
        <v>1163</v>
      </c>
      <c r="Z355" s="134" t="str">
        <f t="shared" si="56"/>
        <v xml:space="preserve"> </v>
      </c>
      <c r="AA355" s="134" t="str">
        <f t="shared" si="57"/>
        <v xml:space="preserve"> </v>
      </c>
      <c r="AB355" s="134" t="str">
        <f t="shared" si="58"/>
        <v>Yes</v>
      </c>
      <c r="AC355" s="134" t="e">
        <f>VLOOKUP(F355,'Wired Branches'!B:E,4,FALSE)</f>
        <v>#N/A</v>
      </c>
      <c r="AD355" s="134" t="str">
        <f t="shared" si="59"/>
        <v xml:space="preserve"> </v>
      </c>
      <c r="AE355" s="150" t="e">
        <f>VLOOKUP(W355,'Wired Branches'!B:F,5,FALSE)</f>
        <v>#N/A</v>
      </c>
      <c r="AF355" s="112" t="str">
        <f>_xlfn.IFNA(VLOOKUP(F355,'Compiled report'!C:F,4,FALSE),"")</f>
        <v/>
      </c>
      <c r="AG355" s="134" t="str">
        <f t="shared" si="60"/>
        <v xml:space="preserve"> </v>
      </c>
      <c r="AH355" s="134" t="str">
        <f t="shared" si="61"/>
        <v xml:space="preserve"> </v>
      </c>
      <c r="AI355" s="134" t="str">
        <f t="shared" si="62"/>
        <v xml:space="preserve"> </v>
      </c>
      <c r="AJ355" s="234" t="str">
        <f>_xlfn.IFNA(VLOOKUP(F355,'Compiled report'!C:D,2,FALSE),"")</f>
        <v/>
      </c>
      <c r="AK355" s="134" t="str">
        <f t="shared" si="63"/>
        <v xml:space="preserve"> </v>
      </c>
      <c r="AL355" s="134" t="str">
        <f t="shared" si="64"/>
        <v/>
      </c>
      <c r="AM355" s="134" t="str">
        <f t="shared" si="65"/>
        <v xml:space="preserve"> </v>
      </c>
      <c r="AN355" s="134" t="str">
        <f t="shared" si="66"/>
        <v xml:space="preserve"> </v>
      </c>
      <c r="AO355" s="134" t="str">
        <f t="shared" si="69"/>
        <v xml:space="preserve"> </v>
      </c>
      <c r="AP355" s="137" t="s">
        <v>770</v>
      </c>
    </row>
    <row r="356" spans="1:42" s="134" customFormat="1" ht="26.1" customHeight="1" x14ac:dyDescent="0.2">
      <c r="A356" s="258">
        <v>358</v>
      </c>
      <c r="B356" s="284" t="s">
        <v>102</v>
      </c>
      <c r="C356" s="134" t="s">
        <v>102</v>
      </c>
      <c r="D356" s="171" t="s">
        <v>82</v>
      </c>
      <c r="E356" s="283" t="s">
        <v>205</v>
      </c>
      <c r="F356" s="188">
        <v>121</v>
      </c>
      <c r="G356" s="284" t="s">
        <v>102</v>
      </c>
      <c r="H356" s="284" t="s">
        <v>1332</v>
      </c>
      <c r="I356" s="284" t="s">
        <v>1332</v>
      </c>
      <c r="J356" s="284" t="s">
        <v>384</v>
      </c>
      <c r="K356" s="284" t="s">
        <v>102</v>
      </c>
      <c r="L356" s="284" t="s">
        <v>102</v>
      </c>
      <c r="M356" s="284" t="s">
        <v>102</v>
      </c>
      <c r="N356" s="103" t="s">
        <v>87</v>
      </c>
      <c r="O356" s="105">
        <v>54000</v>
      </c>
      <c r="Q356" s="135"/>
      <c r="T356" s="135"/>
      <c r="U356" s="171" t="str">
        <f t="shared" si="67"/>
        <v>HBL-LHR-121</v>
      </c>
      <c r="V356" s="133" t="s">
        <v>90</v>
      </c>
      <c r="W356" s="188">
        <v>121</v>
      </c>
      <c r="X356" s="171" t="str">
        <f t="shared" si="68"/>
        <v>HBL-LHR-121-Jan17-1-1</v>
      </c>
      <c r="Y356" s="136" t="s">
        <v>769</v>
      </c>
      <c r="Z356" s="134" t="str">
        <f t="shared" si="56"/>
        <v>Yes</v>
      </c>
      <c r="AA356" s="134" t="str">
        <f t="shared" si="57"/>
        <v>Yes</v>
      </c>
      <c r="AB356" s="134" t="str">
        <f t="shared" si="58"/>
        <v>Yes</v>
      </c>
      <c r="AC356" s="134" t="str">
        <f>VLOOKUP(F356,'Wired Branches'!B:E,4,FALSE)</f>
        <v>10.20.69.10</v>
      </c>
      <c r="AD356" s="134" t="str">
        <f t="shared" si="59"/>
        <v>255.255.255.0</v>
      </c>
      <c r="AE356" s="150" t="str">
        <f>VLOOKUP(W356,'Wired Branches'!B:F,5,FALSE)</f>
        <v>10.20.69.1</v>
      </c>
      <c r="AF356" s="112" t="str">
        <f>_xlfn.IFNA(VLOOKUP(F356,'Compiled report'!C:F,4,FALSE),"")</f>
        <v>265160e74</v>
      </c>
      <c r="AG356" s="134" t="str">
        <f t="shared" si="60"/>
        <v>10.200.57.196</v>
      </c>
      <c r="AH356" s="134" t="str">
        <f t="shared" si="61"/>
        <v>Yes</v>
      </c>
      <c r="AI356" s="134" t="str">
        <f t="shared" si="62"/>
        <v>Yes</v>
      </c>
      <c r="AJ356" s="234">
        <f>_xlfn.IFNA(VLOOKUP(F356,'Compiled report'!C:D,2,FALSE),"")</f>
        <v>42777</v>
      </c>
      <c r="AK356" s="134" t="str">
        <f t="shared" si="63"/>
        <v>Yes</v>
      </c>
      <c r="AL356" s="134" t="str">
        <f t="shared" si="64"/>
        <v>Yes</v>
      </c>
      <c r="AM356" s="134" t="str">
        <f t="shared" si="65"/>
        <v>Yes</v>
      </c>
      <c r="AN356" s="134" t="str">
        <f t="shared" si="66"/>
        <v>Yes</v>
      </c>
      <c r="AO356" s="134" t="str">
        <f t="shared" si="69"/>
        <v>Installation Completed</v>
      </c>
      <c r="AP356" s="137" t="s">
        <v>770</v>
      </c>
    </row>
    <row r="357" spans="1:42" s="134" customFormat="1" ht="26.1" customHeight="1" x14ac:dyDescent="0.2">
      <c r="A357" s="258">
        <v>359</v>
      </c>
      <c r="B357" s="284" t="s">
        <v>102</v>
      </c>
      <c r="C357" s="134" t="s">
        <v>102</v>
      </c>
      <c r="D357" s="171" t="s">
        <v>82</v>
      </c>
      <c r="E357" s="283" t="s">
        <v>205</v>
      </c>
      <c r="F357" s="189">
        <v>122</v>
      </c>
      <c r="G357" s="284" t="s">
        <v>102</v>
      </c>
      <c r="H357" s="284" t="s">
        <v>1333</v>
      </c>
      <c r="I357" s="284" t="s">
        <v>1333</v>
      </c>
      <c r="J357" s="284" t="s">
        <v>384</v>
      </c>
      <c r="K357" s="284" t="s">
        <v>102</v>
      </c>
      <c r="L357" s="284" t="s">
        <v>102</v>
      </c>
      <c r="M357" s="284" t="s">
        <v>102</v>
      </c>
      <c r="N357" s="103" t="s">
        <v>87</v>
      </c>
      <c r="O357" s="105">
        <v>54000</v>
      </c>
      <c r="Q357" s="135"/>
      <c r="T357" s="135"/>
      <c r="U357" s="171" t="str">
        <f t="shared" si="67"/>
        <v>HBL-LHR-122</v>
      </c>
      <c r="V357" s="133" t="s">
        <v>90</v>
      </c>
      <c r="W357" s="189">
        <v>122</v>
      </c>
      <c r="X357" s="171" t="str">
        <f t="shared" si="68"/>
        <v>HBL-LHR-122-Jan17-1-1</v>
      </c>
      <c r="Y357" s="136" t="s">
        <v>769</v>
      </c>
      <c r="Z357" s="134" t="str">
        <f t="shared" si="56"/>
        <v xml:space="preserve"> </v>
      </c>
      <c r="AA357" s="134" t="str">
        <f t="shared" si="57"/>
        <v xml:space="preserve"> </v>
      </c>
      <c r="AB357" s="134" t="str">
        <f t="shared" si="58"/>
        <v>Yes</v>
      </c>
      <c r="AC357" s="134" t="e">
        <f>VLOOKUP(F357,'Wired Branches'!B:E,4,FALSE)</f>
        <v>#N/A</v>
      </c>
      <c r="AD357" s="134" t="str">
        <f t="shared" si="59"/>
        <v xml:space="preserve"> </v>
      </c>
      <c r="AE357" s="150" t="e">
        <f>VLOOKUP(W357,'Wired Branches'!B:F,5,FALSE)</f>
        <v>#N/A</v>
      </c>
      <c r="AF357" s="112" t="str">
        <f>_xlfn.IFNA(VLOOKUP(F357,'Compiled report'!C:F,4,FALSE),"")</f>
        <v/>
      </c>
      <c r="AG357" s="134" t="str">
        <f t="shared" si="60"/>
        <v xml:space="preserve"> </v>
      </c>
      <c r="AH357" s="134" t="str">
        <f t="shared" si="61"/>
        <v xml:space="preserve"> </v>
      </c>
      <c r="AI357" s="134" t="str">
        <f t="shared" si="62"/>
        <v xml:space="preserve"> </v>
      </c>
      <c r="AJ357" s="234" t="str">
        <f>_xlfn.IFNA(VLOOKUP(F357,'Compiled report'!C:D,2,FALSE),"")</f>
        <v/>
      </c>
      <c r="AK357" s="134" t="str">
        <f t="shared" si="63"/>
        <v xml:space="preserve"> </v>
      </c>
      <c r="AL357" s="134" t="str">
        <f t="shared" si="64"/>
        <v/>
      </c>
      <c r="AM357" s="134" t="str">
        <f t="shared" si="65"/>
        <v xml:space="preserve"> </v>
      </c>
      <c r="AN357" s="134" t="str">
        <f t="shared" si="66"/>
        <v xml:space="preserve"> </v>
      </c>
      <c r="AO357" s="134" t="str">
        <f t="shared" si="69"/>
        <v xml:space="preserve"> </v>
      </c>
      <c r="AP357" s="137" t="s">
        <v>770</v>
      </c>
    </row>
    <row r="358" spans="1:42" s="134" customFormat="1" ht="26.1" customHeight="1" x14ac:dyDescent="0.2">
      <c r="A358" s="258">
        <v>360</v>
      </c>
      <c r="B358" s="284" t="s">
        <v>102</v>
      </c>
      <c r="C358" s="134" t="s">
        <v>102</v>
      </c>
      <c r="D358" s="171" t="s">
        <v>82</v>
      </c>
      <c r="E358" s="283" t="s">
        <v>205</v>
      </c>
      <c r="F358" s="189">
        <v>123</v>
      </c>
      <c r="G358" s="284" t="s">
        <v>102</v>
      </c>
      <c r="H358" s="284" t="s">
        <v>1334</v>
      </c>
      <c r="I358" s="284" t="s">
        <v>1335</v>
      </c>
      <c r="J358" s="284" t="s">
        <v>384</v>
      </c>
      <c r="K358" s="284" t="s">
        <v>102</v>
      </c>
      <c r="L358" s="284" t="s">
        <v>102</v>
      </c>
      <c r="M358" s="284" t="s">
        <v>102</v>
      </c>
      <c r="N358" s="103" t="s">
        <v>87</v>
      </c>
      <c r="O358" s="105">
        <v>54000</v>
      </c>
      <c r="Q358" s="135"/>
      <c r="T358" s="135"/>
      <c r="U358" s="171" t="str">
        <f t="shared" si="67"/>
        <v>HBL-LHR-123</v>
      </c>
      <c r="V358" s="133" t="s">
        <v>90</v>
      </c>
      <c r="W358" s="189">
        <v>123</v>
      </c>
      <c r="X358" s="171" t="str">
        <f t="shared" si="68"/>
        <v>HBL-LHR-123-Jan17-1-1</v>
      </c>
      <c r="Y358" s="136" t="s">
        <v>769</v>
      </c>
      <c r="Z358" s="134" t="str">
        <f t="shared" si="56"/>
        <v>Yes</v>
      </c>
      <c r="AA358" s="134" t="str">
        <f t="shared" si="57"/>
        <v>Yes</v>
      </c>
      <c r="AB358" s="134" t="str">
        <f t="shared" si="58"/>
        <v>Yes</v>
      </c>
      <c r="AC358" s="134" t="str">
        <f>VLOOKUP(F358,'Wired Branches'!B:E,4,FALSE)</f>
        <v>10.20.55.10</v>
      </c>
      <c r="AD358" s="134" t="str">
        <f t="shared" si="59"/>
        <v>255.255.255.0</v>
      </c>
      <c r="AE358" s="150" t="str">
        <f>VLOOKUP(W358,'Wired Branches'!B:F,5,FALSE)</f>
        <v>10.20.55.1</v>
      </c>
      <c r="AF358" s="112" t="str">
        <f>_xlfn.IFNA(VLOOKUP(F358,'Compiled report'!C:F,4,FALSE),"")</f>
        <v>265160e76</v>
      </c>
      <c r="AG358" s="134" t="str">
        <f t="shared" si="60"/>
        <v>10.200.57.196</v>
      </c>
      <c r="AH358" s="134" t="str">
        <f t="shared" si="61"/>
        <v>Yes</v>
      </c>
      <c r="AI358" s="134" t="str">
        <f t="shared" si="62"/>
        <v>Yes</v>
      </c>
      <c r="AJ358" s="234">
        <f>_xlfn.IFNA(VLOOKUP(F358,'Compiled report'!C:D,2,FALSE),"")</f>
        <v>42777</v>
      </c>
      <c r="AK358" s="134" t="str">
        <f t="shared" si="63"/>
        <v>Yes</v>
      </c>
      <c r="AL358" s="134" t="str">
        <f t="shared" si="64"/>
        <v>Yes</v>
      </c>
      <c r="AM358" s="134" t="str">
        <f t="shared" si="65"/>
        <v>Yes</v>
      </c>
      <c r="AN358" s="134" t="str">
        <f t="shared" si="66"/>
        <v>Yes</v>
      </c>
      <c r="AO358" s="134" t="str">
        <f t="shared" si="69"/>
        <v>Installation Completed</v>
      </c>
      <c r="AP358" s="137" t="s">
        <v>770</v>
      </c>
    </row>
    <row r="359" spans="1:42" s="134" customFormat="1" ht="26.1" customHeight="1" x14ac:dyDescent="0.2">
      <c r="A359" s="258">
        <v>361</v>
      </c>
      <c r="B359" s="284" t="s">
        <v>102</v>
      </c>
      <c r="C359" s="134" t="s">
        <v>102</v>
      </c>
      <c r="D359" s="171" t="s">
        <v>82</v>
      </c>
      <c r="E359" s="283" t="s">
        <v>205</v>
      </c>
      <c r="F359" s="189">
        <v>124</v>
      </c>
      <c r="G359" s="284" t="s">
        <v>102</v>
      </c>
      <c r="H359" s="284" t="s">
        <v>1336</v>
      </c>
      <c r="I359" s="284" t="s">
        <v>1336</v>
      </c>
      <c r="J359" s="284" t="s">
        <v>384</v>
      </c>
      <c r="K359" s="284" t="s">
        <v>102</v>
      </c>
      <c r="L359" s="284" t="s">
        <v>102</v>
      </c>
      <c r="M359" s="284" t="s">
        <v>102</v>
      </c>
      <c r="N359" s="103" t="s">
        <v>87</v>
      </c>
      <c r="O359" s="105">
        <v>54000</v>
      </c>
      <c r="Q359" s="135"/>
      <c r="T359" s="135"/>
      <c r="U359" s="171" t="str">
        <f t="shared" si="67"/>
        <v>HBL-LHR-124</v>
      </c>
      <c r="V359" s="133" t="s">
        <v>90</v>
      </c>
      <c r="W359" s="189">
        <v>124</v>
      </c>
      <c r="X359" s="171" t="str">
        <f t="shared" si="68"/>
        <v>HBL-LHR-124-Jan17-1-1</v>
      </c>
      <c r="Y359" s="136" t="s">
        <v>769</v>
      </c>
      <c r="Z359" s="134" t="str">
        <f t="shared" si="56"/>
        <v>Yes</v>
      </c>
      <c r="AA359" s="134" t="str">
        <f t="shared" si="57"/>
        <v>Yes</v>
      </c>
      <c r="AB359" s="134" t="str">
        <f t="shared" si="58"/>
        <v>Yes</v>
      </c>
      <c r="AC359" s="134" t="str">
        <f>VLOOKUP(F359,'Wired Branches'!B:E,4,FALSE)</f>
        <v>10.20.58.10</v>
      </c>
      <c r="AD359" s="134" t="str">
        <f t="shared" si="59"/>
        <v>255.255.255.0</v>
      </c>
      <c r="AE359" s="150" t="str">
        <f>VLOOKUP(W359,'Wired Branches'!B:F,5,FALSE)</f>
        <v>10.20.58.1</v>
      </c>
      <c r="AF359" s="112" t="str">
        <f>_xlfn.IFNA(VLOOKUP(F359,'Compiled report'!C:F,4,FALSE),"")</f>
        <v>265160e77</v>
      </c>
      <c r="AG359" s="134" t="str">
        <f t="shared" si="60"/>
        <v>10.200.57.196</v>
      </c>
      <c r="AH359" s="134" t="str">
        <f t="shared" si="61"/>
        <v>Yes</v>
      </c>
      <c r="AI359" s="134" t="str">
        <f t="shared" si="62"/>
        <v>Yes</v>
      </c>
      <c r="AJ359" s="234">
        <f>_xlfn.IFNA(VLOOKUP(F359,'Compiled report'!C:D,2,FALSE),"")</f>
        <v>42777</v>
      </c>
      <c r="AK359" s="134" t="str">
        <f t="shared" si="63"/>
        <v>Yes</v>
      </c>
      <c r="AL359" s="134" t="str">
        <f t="shared" si="64"/>
        <v>Yes</v>
      </c>
      <c r="AM359" s="134" t="str">
        <f t="shared" si="65"/>
        <v>Yes</v>
      </c>
      <c r="AN359" s="134" t="str">
        <f t="shared" si="66"/>
        <v>Yes</v>
      </c>
      <c r="AO359" s="134" t="str">
        <f t="shared" si="69"/>
        <v>Installation Completed</v>
      </c>
      <c r="AP359" s="137" t="s">
        <v>770</v>
      </c>
    </row>
    <row r="360" spans="1:42" s="134" customFormat="1" ht="26.1" customHeight="1" x14ac:dyDescent="0.2">
      <c r="A360" s="258">
        <v>362</v>
      </c>
      <c r="B360" s="284" t="s">
        <v>102</v>
      </c>
      <c r="C360" s="134" t="s">
        <v>102</v>
      </c>
      <c r="D360" s="171" t="s">
        <v>82</v>
      </c>
      <c r="E360" s="283" t="s">
        <v>205</v>
      </c>
      <c r="F360" s="189">
        <v>125</v>
      </c>
      <c r="G360" s="284" t="s">
        <v>102</v>
      </c>
      <c r="H360" s="284" t="s">
        <v>1337</v>
      </c>
      <c r="I360" s="284" t="s">
        <v>1338</v>
      </c>
      <c r="J360" s="284" t="s">
        <v>384</v>
      </c>
      <c r="K360" s="284" t="s">
        <v>102</v>
      </c>
      <c r="L360" s="284" t="s">
        <v>102</v>
      </c>
      <c r="M360" s="284" t="s">
        <v>102</v>
      </c>
      <c r="N360" s="103" t="s">
        <v>87</v>
      </c>
      <c r="O360" s="105">
        <v>54000</v>
      </c>
      <c r="Q360" s="135"/>
      <c r="T360" s="135"/>
      <c r="U360" s="171" t="str">
        <f t="shared" si="67"/>
        <v>HBL-LHR-125</v>
      </c>
      <c r="V360" s="133" t="s">
        <v>90</v>
      </c>
      <c r="W360" s="189">
        <v>125</v>
      </c>
      <c r="X360" s="171" t="str">
        <f t="shared" si="68"/>
        <v>HBL-LHR-125-Jan17-1-1</v>
      </c>
      <c r="Y360" s="136" t="s">
        <v>769</v>
      </c>
      <c r="Z360" s="134" t="str">
        <f t="shared" si="56"/>
        <v>Yes</v>
      </c>
      <c r="AA360" s="134" t="str">
        <f t="shared" si="57"/>
        <v>Yes</v>
      </c>
      <c r="AB360" s="134" t="str">
        <f t="shared" si="58"/>
        <v>Yes</v>
      </c>
      <c r="AC360" s="134" t="e">
        <f>VLOOKUP(F360,'Wired Branches'!B:E,4,FALSE)</f>
        <v>#N/A</v>
      </c>
      <c r="AD360" s="134" t="str">
        <f t="shared" si="59"/>
        <v>255.255.255.0</v>
      </c>
      <c r="AE360" s="150" t="e">
        <f>VLOOKUP(W360,'Wired Branches'!B:F,5,FALSE)</f>
        <v>#N/A</v>
      </c>
      <c r="AF360" s="112">
        <f>_xlfn.IFNA(VLOOKUP(F360,'Compiled report'!C:F,4,FALSE),"")</f>
        <v>2.6515999999999999E+83</v>
      </c>
      <c r="AG360" s="134" t="str">
        <f t="shared" si="60"/>
        <v>10.200.57.196</v>
      </c>
      <c r="AH360" s="134" t="str">
        <f t="shared" si="61"/>
        <v>Yes</v>
      </c>
      <c r="AI360" s="134" t="str">
        <f t="shared" si="62"/>
        <v>Yes</v>
      </c>
      <c r="AJ360" s="234">
        <f>_xlfn.IFNA(VLOOKUP(F360,'Compiled report'!C:D,2,FALSE),"")</f>
        <v>42769</v>
      </c>
      <c r="AK360" s="134" t="str">
        <f t="shared" si="63"/>
        <v>Yes</v>
      </c>
      <c r="AL360" s="134" t="str">
        <f t="shared" si="64"/>
        <v>Yes</v>
      </c>
      <c r="AM360" s="134" t="str">
        <f t="shared" si="65"/>
        <v>Yes</v>
      </c>
      <c r="AN360" s="134" t="str">
        <f t="shared" si="66"/>
        <v>Yes</v>
      </c>
      <c r="AO360" s="134" t="str">
        <f t="shared" si="69"/>
        <v>Installation Completed</v>
      </c>
      <c r="AP360" s="137" t="s">
        <v>770</v>
      </c>
    </row>
    <row r="361" spans="1:42" s="134" customFormat="1" ht="26.1" customHeight="1" x14ac:dyDescent="0.2">
      <c r="A361" s="258">
        <v>363</v>
      </c>
      <c r="B361" s="284" t="s">
        <v>102</v>
      </c>
      <c r="C361" s="134" t="s">
        <v>102</v>
      </c>
      <c r="D361" s="171" t="s">
        <v>82</v>
      </c>
      <c r="E361" s="283" t="s">
        <v>205</v>
      </c>
      <c r="F361" s="189">
        <v>126</v>
      </c>
      <c r="G361" s="284" t="s">
        <v>102</v>
      </c>
      <c r="H361" s="284" t="s">
        <v>410</v>
      </c>
      <c r="I361" s="284" t="s">
        <v>1339</v>
      </c>
      <c r="J361" s="284" t="s">
        <v>384</v>
      </c>
      <c r="K361" s="284" t="s">
        <v>102</v>
      </c>
      <c r="L361" s="284" t="s">
        <v>102</v>
      </c>
      <c r="M361" s="284" t="s">
        <v>102</v>
      </c>
      <c r="N361" s="103" t="s">
        <v>87</v>
      </c>
      <c r="O361" s="105">
        <v>54000</v>
      </c>
      <c r="Q361" s="135"/>
      <c r="T361" s="135"/>
      <c r="U361" s="171" t="str">
        <f t="shared" si="67"/>
        <v>HBL-LHR-126</v>
      </c>
      <c r="V361" s="133" t="s">
        <v>90</v>
      </c>
      <c r="W361" s="189">
        <v>126</v>
      </c>
      <c r="X361" s="171" t="str">
        <f t="shared" si="68"/>
        <v>HBL-LHR-126-Jan17-1-1</v>
      </c>
      <c r="Y361" s="136" t="s">
        <v>769</v>
      </c>
      <c r="Z361" s="134" t="str">
        <f t="shared" ref="Z361:Z425" si="70">IF(AJ361=""," ","Yes")</f>
        <v>Yes</v>
      </c>
      <c r="AA361" s="134" t="str">
        <f t="shared" ref="AA361:AA425" si="71">IF(AJ361=""," ","Yes")</f>
        <v>Yes</v>
      </c>
      <c r="AB361" s="134" t="str">
        <f t="shared" ref="AB361:AB426" si="72">IF(ISBLANK(AJ361)," ","Yes")</f>
        <v>Yes</v>
      </c>
      <c r="AC361" s="134" t="str">
        <f>VLOOKUP(F361,'Wired Branches'!B:E,4,FALSE)</f>
        <v>10.20.56.10</v>
      </c>
      <c r="AD361" s="134" t="str">
        <f t="shared" ref="AD361:AD425" si="73">IF(AJ361=""," ","255.255.255.0")</f>
        <v>255.255.255.0</v>
      </c>
      <c r="AE361" s="150" t="str">
        <f>VLOOKUP(W361,'Wired Branches'!B:F,5,FALSE)</f>
        <v>10.20.56.1</v>
      </c>
      <c r="AF361" s="112">
        <f>_xlfn.IFNA(VLOOKUP(F361,'Compiled report'!C:F,4,FALSE),"")</f>
        <v>26516000000</v>
      </c>
      <c r="AG361" s="134" t="str">
        <f t="shared" ref="AG361:AG425" si="74">IF(AJ361=""," ","10.200.57.196")</f>
        <v>10.200.57.196</v>
      </c>
      <c r="AH361" s="134" t="str">
        <f t="shared" ref="AH361:AH425" si="75">IF(AJ361=""," ","Yes")</f>
        <v>Yes</v>
      </c>
      <c r="AI361" s="134" t="str">
        <f t="shared" ref="AI361:AI425" si="76">IF(AJ361=""," ","Yes")</f>
        <v>Yes</v>
      </c>
      <c r="AJ361" s="234">
        <f>_xlfn.IFNA(VLOOKUP(F361,'Compiled report'!C:D,2,FALSE),"")</f>
        <v>42753</v>
      </c>
      <c r="AK361" s="134" t="str">
        <f t="shared" ref="AK361:AK425" si="77">IF(AJ361=""," ","Yes")</f>
        <v>Yes</v>
      </c>
      <c r="AL361" s="134" t="str">
        <f t="shared" ref="AL361:AL425" si="78">IF((OR(AF361="",AF361=0)),"","Yes")</f>
        <v>Yes</v>
      </c>
      <c r="AM361" s="134" t="str">
        <f t="shared" ref="AM361:AM425" si="79">IF(AJ361=""," ","Yes")</f>
        <v>Yes</v>
      </c>
      <c r="AN361" s="134" t="str">
        <f t="shared" ref="AN361:AN425" si="80">IF(AJ361=""," ","Yes")</f>
        <v>Yes</v>
      </c>
      <c r="AO361" s="134" t="str">
        <f t="shared" si="69"/>
        <v>Installation Completed</v>
      </c>
      <c r="AP361" s="137" t="s">
        <v>770</v>
      </c>
    </row>
    <row r="362" spans="1:42" s="134" customFormat="1" ht="26.1" customHeight="1" x14ac:dyDescent="0.25">
      <c r="A362" s="258">
        <v>364</v>
      </c>
      <c r="B362" s="284" t="s">
        <v>102</v>
      </c>
      <c r="C362" s="134" t="s">
        <v>102</v>
      </c>
      <c r="D362" s="171" t="s">
        <v>82</v>
      </c>
      <c r="E362" s="283" t="s">
        <v>205</v>
      </c>
      <c r="F362" s="189">
        <v>126</v>
      </c>
      <c r="G362" s="284" t="s">
        <v>102</v>
      </c>
      <c r="H362" s="195" t="s">
        <v>1340</v>
      </c>
      <c r="I362" s="284"/>
      <c r="J362" s="284"/>
      <c r="K362" s="284" t="s">
        <v>102</v>
      </c>
      <c r="L362" s="284" t="s">
        <v>102</v>
      </c>
      <c r="M362" s="284" t="s">
        <v>102</v>
      </c>
      <c r="N362" s="103" t="s">
        <v>87</v>
      </c>
      <c r="O362" s="105">
        <v>54000</v>
      </c>
      <c r="Q362" s="135"/>
      <c r="T362" s="135"/>
      <c r="U362" s="171" t="str">
        <f t="shared" si="67"/>
        <v>HBL-LHR-126</v>
      </c>
      <c r="V362" s="133" t="s">
        <v>90</v>
      </c>
      <c r="W362" s="189">
        <v>1261</v>
      </c>
      <c r="X362" s="171" t="str">
        <f t="shared" si="68"/>
        <v>HBL-LHR-126--1-1</v>
      </c>
      <c r="Y362" s="136"/>
      <c r="Z362" s="134" t="str">
        <f t="shared" si="70"/>
        <v>Yes</v>
      </c>
      <c r="AA362" s="134" t="str">
        <f t="shared" si="71"/>
        <v>Yes</v>
      </c>
      <c r="AD362" s="134" t="str">
        <f t="shared" si="73"/>
        <v>255.255.255.0</v>
      </c>
      <c r="AE362" s="150" t="str">
        <f>VLOOKUP(W362,'Wired Branches'!B:F,5,FALSE)</f>
        <v>10.1.39.1</v>
      </c>
      <c r="AF362" s="112">
        <f>_xlfn.IFNA(VLOOKUP(F362,'Compiled report'!C:F,4,FALSE),"")</f>
        <v>26516000000</v>
      </c>
      <c r="AG362" s="134" t="str">
        <f t="shared" si="74"/>
        <v>10.200.57.196</v>
      </c>
      <c r="AH362" s="134" t="str">
        <f t="shared" si="75"/>
        <v>Yes</v>
      </c>
      <c r="AI362" s="134" t="str">
        <f t="shared" si="76"/>
        <v>Yes</v>
      </c>
      <c r="AJ362" s="234">
        <f>_xlfn.IFNA(VLOOKUP(F362,'Compiled report'!C:D,2,FALSE),"")</f>
        <v>42753</v>
      </c>
      <c r="AK362" s="134" t="str">
        <f t="shared" si="77"/>
        <v>Yes</v>
      </c>
      <c r="AL362" s="134" t="str">
        <f t="shared" si="78"/>
        <v>Yes</v>
      </c>
      <c r="AM362" s="134" t="str">
        <f t="shared" si="79"/>
        <v>Yes</v>
      </c>
      <c r="AN362" s="134" t="str">
        <f t="shared" si="80"/>
        <v>Yes</v>
      </c>
      <c r="AO362" s="134" t="str">
        <f t="shared" ref="AO362" si="81">IF(ISBLANK(AJ362)," ","Installation Completed")</f>
        <v>Installation Completed</v>
      </c>
      <c r="AP362" s="137" t="s">
        <v>1341</v>
      </c>
    </row>
    <row r="363" spans="1:42" s="134" customFormat="1" ht="26.1" customHeight="1" x14ac:dyDescent="0.2">
      <c r="A363" s="258">
        <v>365</v>
      </c>
      <c r="B363" s="284" t="s">
        <v>102</v>
      </c>
      <c r="C363" s="134" t="s">
        <v>102</v>
      </c>
      <c r="D363" s="171" t="s">
        <v>82</v>
      </c>
      <c r="E363" s="283" t="s">
        <v>205</v>
      </c>
      <c r="F363" s="189">
        <v>127</v>
      </c>
      <c r="G363" s="284" t="s">
        <v>102</v>
      </c>
      <c r="H363" s="284" t="s">
        <v>1342</v>
      </c>
      <c r="I363" s="284" t="s">
        <v>1343</v>
      </c>
      <c r="J363" s="284" t="s">
        <v>384</v>
      </c>
      <c r="K363" s="284" t="s">
        <v>102</v>
      </c>
      <c r="L363" s="284" t="s">
        <v>102</v>
      </c>
      <c r="M363" s="284" t="s">
        <v>102</v>
      </c>
      <c r="N363" s="103" t="s">
        <v>87</v>
      </c>
      <c r="O363" s="105">
        <v>54000</v>
      </c>
      <c r="Q363" s="135"/>
      <c r="T363" s="135"/>
      <c r="U363" s="171" t="str">
        <f t="shared" si="67"/>
        <v>HBL-LHR-127</v>
      </c>
      <c r="V363" s="133" t="s">
        <v>90</v>
      </c>
      <c r="W363" s="189">
        <v>127</v>
      </c>
      <c r="X363" s="171" t="str">
        <f t="shared" si="68"/>
        <v>HBL-LHR-127-Jan17-1-1</v>
      </c>
      <c r="Y363" s="136" t="s">
        <v>769</v>
      </c>
      <c r="Z363" s="134" t="str">
        <f t="shared" si="70"/>
        <v>Yes</v>
      </c>
      <c r="AA363" s="134" t="str">
        <f t="shared" si="71"/>
        <v>Yes</v>
      </c>
      <c r="AB363" s="134" t="str">
        <f t="shared" si="72"/>
        <v>Yes</v>
      </c>
      <c r="AC363" s="134" t="str">
        <f>VLOOKUP(F363,'Wired Branches'!B:E,4,FALSE)</f>
        <v>10.20.70.10</v>
      </c>
      <c r="AD363" s="134" t="str">
        <f t="shared" si="73"/>
        <v>255.255.255.0</v>
      </c>
      <c r="AE363" s="150" t="str">
        <f>VLOOKUP(W363,'Wired Branches'!B:F,5,FALSE)</f>
        <v>10.20.70.1</v>
      </c>
      <c r="AF363" s="112" t="str">
        <f>_xlfn.IFNA(VLOOKUP(F363,'Compiled report'!C:F,4,FALSE),"")</f>
        <v>265160e7a</v>
      </c>
      <c r="AG363" s="134" t="str">
        <f t="shared" si="74"/>
        <v>10.200.57.196</v>
      </c>
      <c r="AH363" s="134" t="str">
        <f t="shared" si="75"/>
        <v>Yes</v>
      </c>
      <c r="AI363" s="134" t="str">
        <f t="shared" si="76"/>
        <v>Yes</v>
      </c>
      <c r="AJ363" s="234">
        <f>_xlfn.IFNA(VLOOKUP(F363,'Compiled report'!C:D,2,FALSE),"")</f>
        <v>42751</v>
      </c>
      <c r="AK363" s="134" t="str">
        <f t="shared" si="77"/>
        <v>Yes</v>
      </c>
      <c r="AL363" s="134" t="str">
        <f t="shared" si="78"/>
        <v>Yes</v>
      </c>
      <c r="AM363" s="134" t="str">
        <f t="shared" si="79"/>
        <v>Yes</v>
      </c>
      <c r="AN363" s="134" t="str">
        <f t="shared" si="80"/>
        <v>Yes</v>
      </c>
      <c r="AO363" s="134" t="str">
        <f t="shared" ref="AO363:AO427" si="82">IF(AJ363=""," ","Installation Completed")</f>
        <v>Installation Completed</v>
      </c>
      <c r="AP363" s="137" t="s">
        <v>770</v>
      </c>
    </row>
    <row r="364" spans="1:42" s="290" customFormat="1" ht="26.1" customHeight="1" x14ac:dyDescent="0.2">
      <c r="A364" s="258">
        <v>23</v>
      </c>
      <c r="B364" s="348" t="s">
        <v>102</v>
      </c>
      <c r="C364" s="348" t="s">
        <v>102</v>
      </c>
      <c r="D364" s="171" t="s">
        <v>82</v>
      </c>
      <c r="E364" s="332" t="s">
        <v>205</v>
      </c>
      <c r="F364" s="332">
        <v>3768</v>
      </c>
      <c r="G364" s="348" t="s">
        <v>102</v>
      </c>
      <c r="H364" s="339"/>
      <c r="I364" s="288"/>
      <c r="J364" s="339"/>
      <c r="K364" s="337"/>
      <c r="L364" s="339"/>
      <c r="M364" s="337"/>
      <c r="N364" s="293"/>
      <c r="O364" s="294"/>
      <c r="P364" s="288"/>
      <c r="Q364" s="292"/>
      <c r="R364" s="289"/>
      <c r="S364" s="337"/>
      <c r="T364" s="289"/>
      <c r="U364" s="348" t="str">
        <f t="shared" si="67"/>
        <v>HBL-LHR-3768</v>
      </c>
      <c r="V364" s="46" t="s">
        <v>1344</v>
      </c>
      <c r="W364" s="348">
        <v>37689</v>
      </c>
      <c r="X364" s="121" t="str">
        <f t="shared" si="68"/>
        <v>HBL-LHR-3768--9-9</v>
      </c>
      <c r="Y364" s="52"/>
      <c r="Z364" s="134" t="str">
        <f>IF(AJ364=""," ","Yes")</f>
        <v>Yes</v>
      </c>
      <c r="AA364" s="134" t="str">
        <f>IF(AJ364=""," ","Yes")</f>
        <v>Yes</v>
      </c>
      <c r="AB364" s="348"/>
      <c r="AC364" s="348" t="s">
        <v>1345</v>
      </c>
      <c r="AD364" s="134" t="str">
        <f>IF(AJ364=""," ","255.255.255.0")</f>
        <v>255.255.255.0</v>
      </c>
      <c r="AE364" s="150" t="e">
        <f>VLOOKUP(W364,'Wired Branches'!B:F,5,FALSE)</f>
        <v>#N/A</v>
      </c>
      <c r="AF364" s="112">
        <f>_xlfn.IFNA(VLOOKUP(F364,'Compiled report'!C:F,4,FALSE),"")</f>
        <v>265161016</v>
      </c>
      <c r="AG364" s="134" t="str">
        <f>IF(AJ364=""," ","10.200.57.196")</f>
        <v>10.200.57.196</v>
      </c>
      <c r="AH364" s="134" t="str">
        <f>IF(AJ364=""," ","Yes")</f>
        <v>Yes</v>
      </c>
      <c r="AI364" s="134" t="str">
        <f>IF(AJ364=""," ","Yes")</f>
        <v>Yes</v>
      </c>
      <c r="AJ364" s="234">
        <f>_xlfn.IFNA(VLOOKUP(F364,'Compiled report'!C:D,2,FALSE),"")</f>
        <v>42755</v>
      </c>
      <c r="AK364" s="134" t="str">
        <f>IF(AJ364=""," ","Yes")</f>
        <v>Yes</v>
      </c>
      <c r="AL364" s="134" t="str">
        <f>IF((OR(AF364="",AF364=0)),"","Yes")</f>
        <v>Yes</v>
      </c>
      <c r="AM364" s="134" t="str">
        <f>IF(AJ364=""," ","Yes")</f>
        <v>Yes</v>
      </c>
      <c r="AN364" s="134" t="str">
        <f>IF(AJ364=""," ","Yes")</f>
        <v>Yes</v>
      </c>
      <c r="AO364" s="134" t="str">
        <f>IF(AJ364=""," ","Installation Completed")</f>
        <v>Installation Completed</v>
      </c>
      <c r="AP364" s="150" t="s">
        <v>770</v>
      </c>
    </row>
    <row r="365" spans="1:42" s="134" customFormat="1" ht="26.1" customHeight="1" x14ac:dyDescent="0.2">
      <c r="A365" s="258">
        <v>366</v>
      </c>
      <c r="B365" s="284" t="s">
        <v>102</v>
      </c>
      <c r="C365" s="134" t="s">
        <v>102</v>
      </c>
      <c r="D365" s="171" t="s">
        <v>82</v>
      </c>
      <c r="E365" s="283" t="s">
        <v>205</v>
      </c>
      <c r="F365" s="189">
        <v>128</v>
      </c>
      <c r="G365" s="284" t="s">
        <v>102</v>
      </c>
      <c r="H365" s="284" t="s">
        <v>1346</v>
      </c>
      <c r="I365" s="284" t="s">
        <v>1346</v>
      </c>
      <c r="J365" s="284" t="s">
        <v>384</v>
      </c>
      <c r="K365" s="284" t="s">
        <v>102</v>
      </c>
      <c r="L365" s="284" t="s">
        <v>102</v>
      </c>
      <c r="M365" s="284" t="s">
        <v>102</v>
      </c>
      <c r="N365" s="103" t="s">
        <v>87</v>
      </c>
      <c r="O365" s="105">
        <v>54000</v>
      </c>
      <c r="Q365" s="135"/>
      <c r="T365" s="135"/>
      <c r="U365" s="171" t="str">
        <f t="shared" si="67"/>
        <v>HBL-LHR-128</v>
      </c>
      <c r="V365" s="133" t="s">
        <v>90</v>
      </c>
      <c r="W365" s="189">
        <v>128</v>
      </c>
      <c r="X365" s="171" t="str">
        <f t="shared" si="68"/>
        <v>HBL-LHR-128-Jan17-1-1</v>
      </c>
      <c r="Y365" s="136" t="s">
        <v>769</v>
      </c>
      <c r="Z365" s="134" t="str">
        <f t="shared" si="70"/>
        <v>Yes</v>
      </c>
      <c r="AA365" s="134" t="str">
        <f t="shared" si="71"/>
        <v>Yes</v>
      </c>
      <c r="AB365" s="134" t="str">
        <f t="shared" si="72"/>
        <v>Yes</v>
      </c>
      <c r="AC365" s="134" t="e">
        <f>VLOOKUP(F365,'Wired Branches'!B:E,4,FALSE)</f>
        <v>#N/A</v>
      </c>
      <c r="AD365" s="134" t="str">
        <f t="shared" si="73"/>
        <v>255.255.255.0</v>
      </c>
      <c r="AE365" s="150" t="e">
        <f>VLOOKUP(W365,'Wired Branches'!B:F,5,FALSE)</f>
        <v>#N/A</v>
      </c>
      <c r="AF365" s="112" t="str">
        <f>_xlfn.IFNA(VLOOKUP(F365,'Compiled report'!C:F,4,FALSE),"")</f>
        <v>265160e7b</v>
      </c>
      <c r="AG365" s="134" t="str">
        <f t="shared" si="74"/>
        <v>10.200.57.196</v>
      </c>
      <c r="AH365" s="134" t="str">
        <f t="shared" si="75"/>
        <v>Yes</v>
      </c>
      <c r="AI365" s="134" t="str">
        <f t="shared" si="76"/>
        <v>Yes</v>
      </c>
      <c r="AJ365" s="234">
        <f>_xlfn.IFNA(VLOOKUP(F365,'Compiled report'!C:D,2,FALSE),"")</f>
        <v>42774</v>
      </c>
      <c r="AK365" s="134" t="str">
        <f t="shared" si="77"/>
        <v>Yes</v>
      </c>
      <c r="AL365" s="134" t="str">
        <f t="shared" si="78"/>
        <v>Yes</v>
      </c>
      <c r="AM365" s="134" t="str">
        <f t="shared" si="79"/>
        <v>Yes</v>
      </c>
      <c r="AN365" s="134" t="str">
        <f t="shared" si="80"/>
        <v>Yes</v>
      </c>
      <c r="AO365" s="134" t="str">
        <f t="shared" si="82"/>
        <v>Installation Completed</v>
      </c>
      <c r="AP365" s="137" t="s">
        <v>770</v>
      </c>
    </row>
    <row r="366" spans="1:42" s="134" customFormat="1" ht="26.1" customHeight="1" x14ac:dyDescent="0.2">
      <c r="A366" s="258">
        <v>367</v>
      </c>
      <c r="B366" s="284" t="s">
        <v>102</v>
      </c>
      <c r="C366" s="134" t="s">
        <v>102</v>
      </c>
      <c r="D366" s="171" t="s">
        <v>82</v>
      </c>
      <c r="E366" s="283" t="s">
        <v>205</v>
      </c>
      <c r="F366" s="189">
        <v>129</v>
      </c>
      <c r="G366" s="284" t="s">
        <v>102</v>
      </c>
      <c r="H366" s="284" t="s">
        <v>1347</v>
      </c>
      <c r="I366" s="284" t="s">
        <v>1347</v>
      </c>
      <c r="J366" s="284" t="s">
        <v>384</v>
      </c>
      <c r="K366" s="284" t="s">
        <v>102</v>
      </c>
      <c r="L366" s="284" t="s">
        <v>102</v>
      </c>
      <c r="M366" s="284" t="s">
        <v>102</v>
      </c>
      <c r="N366" s="103" t="s">
        <v>87</v>
      </c>
      <c r="O366" s="105">
        <v>54000</v>
      </c>
      <c r="Q366" s="135"/>
      <c r="T366" s="135"/>
      <c r="U366" s="171" t="str">
        <f t="shared" si="67"/>
        <v>HBL-LHR-129</v>
      </c>
      <c r="V366" s="133" t="s">
        <v>90</v>
      </c>
      <c r="W366" s="189">
        <v>129</v>
      </c>
      <c r="X366" s="171" t="str">
        <f t="shared" si="68"/>
        <v>HBL-LHR-129-Jan17-1-1</v>
      </c>
      <c r="Y366" s="136" t="s">
        <v>769</v>
      </c>
      <c r="Z366" s="134" t="str">
        <f t="shared" si="70"/>
        <v>Yes</v>
      </c>
      <c r="AA366" s="134" t="str">
        <f t="shared" si="71"/>
        <v>Yes</v>
      </c>
      <c r="AB366" s="134" t="str">
        <f t="shared" si="72"/>
        <v>Yes</v>
      </c>
      <c r="AC366" s="134" t="str">
        <f>VLOOKUP(F366,'Wired Branches'!B:E,4,FALSE)</f>
        <v>10.20.120.10</v>
      </c>
      <c r="AD366" s="134" t="str">
        <f t="shared" si="73"/>
        <v>255.255.255.0</v>
      </c>
      <c r="AE366" s="150" t="str">
        <f>VLOOKUP(W366,'Wired Branches'!B:F,5,FALSE)</f>
        <v>10.20.120.1</v>
      </c>
      <c r="AF366" s="112" t="str">
        <f>_xlfn.IFNA(VLOOKUP(F366,'Compiled report'!C:F,4,FALSE),"")</f>
        <v>265160e7c</v>
      </c>
      <c r="AG366" s="134" t="str">
        <f t="shared" si="74"/>
        <v>10.200.57.196</v>
      </c>
      <c r="AH366" s="134" t="str">
        <f t="shared" si="75"/>
        <v>Yes</v>
      </c>
      <c r="AI366" s="134" t="str">
        <f t="shared" si="76"/>
        <v>Yes</v>
      </c>
      <c r="AJ366" s="234">
        <f>_xlfn.IFNA(VLOOKUP(F366,'Compiled report'!C:D,2,FALSE),"")</f>
        <v>42753</v>
      </c>
      <c r="AK366" s="134" t="str">
        <f t="shared" si="77"/>
        <v>Yes</v>
      </c>
      <c r="AL366" s="134" t="str">
        <f t="shared" si="78"/>
        <v>Yes</v>
      </c>
      <c r="AM366" s="134" t="str">
        <f t="shared" si="79"/>
        <v>Yes</v>
      </c>
      <c r="AN366" s="134" t="str">
        <f t="shared" si="80"/>
        <v>Yes</v>
      </c>
      <c r="AO366" s="134" t="str">
        <f t="shared" si="82"/>
        <v>Installation Completed</v>
      </c>
      <c r="AP366" s="137" t="s">
        <v>770</v>
      </c>
    </row>
    <row r="367" spans="1:42" s="134" customFormat="1" ht="26.1" customHeight="1" x14ac:dyDescent="0.2">
      <c r="A367" s="258">
        <v>368</v>
      </c>
      <c r="B367" s="284" t="s">
        <v>102</v>
      </c>
      <c r="C367" s="134" t="s">
        <v>102</v>
      </c>
      <c r="D367" s="171" t="s">
        <v>82</v>
      </c>
      <c r="E367" s="283" t="s">
        <v>205</v>
      </c>
      <c r="F367" s="189">
        <v>130</v>
      </c>
      <c r="G367" s="284" t="s">
        <v>102</v>
      </c>
      <c r="H367" s="284" t="s">
        <v>1348</v>
      </c>
      <c r="I367" s="284" t="s">
        <v>1348</v>
      </c>
      <c r="J367" s="284" t="s">
        <v>384</v>
      </c>
      <c r="K367" s="284" t="s">
        <v>102</v>
      </c>
      <c r="L367" s="284" t="s">
        <v>102</v>
      </c>
      <c r="M367" s="284" t="s">
        <v>102</v>
      </c>
      <c r="N367" s="103" t="s">
        <v>87</v>
      </c>
      <c r="O367" s="105">
        <v>54000</v>
      </c>
      <c r="Q367" s="135"/>
      <c r="T367" s="135"/>
      <c r="U367" s="171" t="str">
        <f t="shared" si="67"/>
        <v>HBL-LHR-130</v>
      </c>
      <c r="V367" s="133" t="s">
        <v>90</v>
      </c>
      <c r="W367" s="189">
        <v>130</v>
      </c>
      <c r="X367" s="171" t="str">
        <f t="shared" si="68"/>
        <v>HBL-LHR-130-Jan17-1-1</v>
      </c>
      <c r="Y367" s="136" t="s">
        <v>769</v>
      </c>
      <c r="Z367" s="134" t="str">
        <f t="shared" si="70"/>
        <v>Yes</v>
      </c>
      <c r="AA367" s="134" t="str">
        <f t="shared" si="71"/>
        <v>Yes</v>
      </c>
      <c r="AB367" s="134" t="str">
        <f t="shared" si="72"/>
        <v>Yes</v>
      </c>
      <c r="AC367" s="134" t="str">
        <f>VLOOKUP(F367,'Wired Branches'!B:E,4,FALSE)</f>
        <v>10.20.25.10</v>
      </c>
      <c r="AD367" s="134" t="str">
        <f t="shared" si="73"/>
        <v>255.255.255.0</v>
      </c>
      <c r="AE367" s="150" t="str">
        <f>VLOOKUP(W367,'Wired Branches'!B:F,5,FALSE)</f>
        <v>10.20.25.1</v>
      </c>
      <c r="AF367" s="112" t="str">
        <f>_xlfn.IFNA(VLOOKUP(F367,'Compiled report'!C:F,4,FALSE),"")</f>
        <v>000265160e2d</v>
      </c>
      <c r="AG367" s="134" t="str">
        <f t="shared" si="74"/>
        <v>10.200.57.196</v>
      </c>
      <c r="AH367" s="134" t="str">
        <f t="shared" si="75"/>
        <v>Yes</v>
      </c>
      <c r="AI367" s="134" t="str">
        <f t="shared" si="76"/>
        <v>Yes</v>
      </c>
      <c r="AJ367" s="234">
        <f>_xlfn.IFNA(VLOOKUP(F367,'Compiled report'!C:D,2,FALSE),"")</f>
        <v>42740</v>
      </c>
      <c r="AK367" s="134" t="str">
        <f t="shared" si="77"/>
        <v>Yes</v>
      </c>
      <c r="AL367" s="134" t="str">
        <f t="shared" si="78"/>
        <v>Yes</v>
      </c>
      <c r="AM367" s="134" t="str">
        <f t="shared" si="79"/>
        <v>Yes</v>
      </c>
      <c r="AN367" s="134" t="str">
        <f t="shared" si="80"/>
        <v>Yes</v>
      </c>
      <c r="AO367" s="134" t="str">
        <f t="shared" si="82"/>
        <v>Installation Completed</v>
      </c>
      <c r="AP367" s="137" t="s">
        <v>770</v>
      </c>
    </row>
    <row r="368" spans="1:42" s="134" customFormat="1" ht="26.1" customHeight="1" x14ac:dyDescent="0.2">
      <c r="A368" s="258">
        <v>369</v>
      </c>
      <c r="B368" s="284" t="s">
        <v>102</v>
      </c>
      <c r="C368" s="134" t="s">
        <v>102</v>
      </c>
      <c r="D368" s="171" t="s">
        <v>82</v>
      </c>
      <c r="E368" s="283" t="s">
        <v>205</v>
      </c>
      <c r="F368" s="189">
        <v>133</v>
      </c>
      <c r="G368" s="284" t="s">
        <v>102</v>
      </c>
      <c r="H368" s="284" t="s">
        <v>1349</v>
      </c>
      <c r="I368" s="284" t="s">
        <v>1349</v>
      </c>
      <c r="J368" s="284" t="s">
        <v>384</v>
      </c>
      <c r="K368" s="284" t="s">
        <v>102</v>
      </c>
      <c r="L368" s="284" t="s">
        <v>102</v>
      </c>
      <c r="M368" s="284" t="s">
        <v>102</v>
      </c>
      <c r="N368" s="103" t="s">
        <v>87</v>
      </c>
      <c r="O368" s="105">
        <v>54000</v>
      </c>
      <c r="Q368" s="135"/>
      <c r="T368" s="135"/>
      <c r="U368" s="171" t="str">
        <f t="shared" si="67"/>
        <v>HBL-LHR-133</v>
      </c>
      <c r="V368" s="133" t="s">
        <v>90</v>
      </c>
      <c r="W368" s="189">
        <v>133</v>
      </c>
      <c r="X368" s="171" t="str">
        <f t="shared" si="68"/>
        <v>HBL-LHR-133-Jan17-1-1</v>
      </c>
      <c r="Y368" s="136" t="s">
        <v>769</v>
      </c>
      <c r="Z368" s="134" t="str">
        <f t="shared" si="70"/>
        <v>Yes</v>
      </c>
      <c r="AA368" s="134" t="str">
        <f t="shared" si="71"/>
        <v>Yes</v>
      </c>
      <c r="AB368" s="134" t="str">
        <f t="shared" si="72"/>
        <v>Yes</v>
      </c>
      <c r="AC368" s="134" t="str">
        <f>VLOOKUP(F368,'Wired Branches'!B:E,4,FALSE)</f>
        <v>10.20.27.10</v>
      </c>
      <c r="AD368" s="134" t="str">
        <f t="shared" si="73"/>
        <v>255.255.255.0</v>
      </c>
      <c r="AE368" s="150" t="str">
        <f>VLOOKUP(W368,'Wired Branches'!B:F,5,FALSE)</f>
        <v>10.20.27.1</v>
      </c>
      <c r="AF368" s="112" t="str">
        <f>_xlfn.IFNA(VLOOKUP(F368,'Compiled report'!C:F,4,FALSE),"")</f>
        <v>265160e2e</v>
      </c>
      <c r="AG368" s="134" t="str">
        <f t="shared" si="74"/>
        <v>10.200.57.196</v>
      </c>
      <c r="AH368" s="134" t="str">
        <f t="shared" si="75"/>
        <v>Yes</v>
      </c>
      <c r="AI368" s="134" t="str">
        <f t="shared" si="76"/>
        <v>Yes</v>
      </c>
      <c r="AJ368" s="234">
        <f>_xlfn.IFNA(VLOOKUP(F368,'Compiled report'!C:D,2,FALSE),"")</f>
        <v>42758</v>
      </c>
      <c r="AK368" s="134" t="str">
        <f t="shared" si="77"/>
        <v>Yes</v>
      </c>
      <c r="AL368" s="134" t="str">
        <f t="shared" si="78"/>
        <v>Yes</v>
      </c>
      <c r="AM368" s="134" t="str">
        <f t="shared" si="79"/>
        <v>Yes</v>
      </c>
      <c r="AN368" s="134" t="str">
        <f t="shared" si="80"/>
        <v>Yes</v>
      </c>
      <c r="AO368" s="134" t="str">
        <f t="shared" si="82"/>
        <v>Installation Completed</v>
      </c>
      <c r="AP368" s="137" t="s">
        <v>770</v>
      </c>
    </row>
    <row r="369" spans="1:42" s="134" customFormat="1" ht="26.1" customHeight="1" x14ac:dyDescent="0.2">
      <c r="A369" s="258">
        <v>370</v>
      </c>
      <c r="B369" s="284" t="s">
        <v>102</v>
      </c>
      <c r="C369" s="134" t="s">
        <v>102</v>
      </c>
      <c r="D369" s="171" t="s">
        <v>82</v>
      </c>
      <c r="E369" s="283" t="s">
        <v>205</v>
      </c>
      <c r="F369" s="189">
        <v>134</v>
      </c>
      <c r="G369" s="284" t="s">
        <v>102</v>
      </c>
      <c r="H369" s="284" t="s">
        <v>1350</v>
      </c>
      <c r="I369" s="284" t="s">
        <v>1350</v>
      </c>
      <c r="J369" s="284" t="s">
        <v>384</v>
      </c>
      <c r="K369" s="284" t="s">
        <v>102</v>
      </c>
      <c r="L369" s="284" t="s">
        <v>102</v>
      </c>
      <c r="M369" s="284" t="s">
        <v>102</v>
      </c>
      <c r="N369" s="103" t="s">
        <v>87</v>
      </c>
      <c r="O369" s="105">
        <v>54000</v>
      </c>
      <c r="Q369" s="135"/>
      <c r="T369" s="135"/>
      <c r="U369" s="171" t="str">
        <f t="shared" si="67"/>
        <v>HBL-LHR-134</v>
      </c>
      <c r="V369" s="133" t="s">
        <v>90</v>
      </c>
      <c r="W369" s="189">
        <v>134</v>
      </c>
      <c r="X369" s="171" t="str">
        <f t="shared" si="68"/>
        <v>HBL-LHR-134-Jan17-1-1</v>
      </c>
      <c r="Y369" s="136" t="s">
        <v>769</v>
      </c>
      <c r="Z369" s="134" t="str">
        <f t="shared" si="70"/>
        <v>Yes</v>
      </c>
      <c r="AA369" s="134" t="str">
        <f t="shared" si="71"/>
        <v>Yes</v>
      </c>
      <c r="AB369" s="134" t="str">
        <f t="shared" si="72"/>
        <v>Yes</v>
      </c>
      <c r="AC369" s="134" t="str">
        <f>VLOOKUP(F369,'Wired Branches'!B:E,4,FALSE)</f>
        <v>10.20.57.10</v>
      </c>
      <c r="AD369" s="134" t="str">
        <f t="shared" si="73"/>
        <v>255.255.255.0</v>
      </c>
      <c r="AE369" s="150" t="str">
        <f>VLOOKUP(W369,'Wired Branches'!B:F,5,FALSE)</f>
        <v>10.20.57.1</v>
      </c>
      <c r="AF369" s="112" t="str">
        <f>_xlfn.IFNA(VLOOKUP(F369,'Compiled report'!C:F,4,FALSE),"")</f>
        <v>265160e2f</v>
      </c>
      <c r="AG369" s="134" t="str">
        <f t="shared" si="74"/>
        <v>10.200.57.196</v>
      </c>
      <c r="AH369" s="134" t="str">
        <f t="shared" si="75"/>
        <v>Yes</v>
      </c>
      <c r="AI369" s="134" t="str">
        <f t="shared" si="76"/>
        <v>Yes</v>
      </c>
      <c r="AJ369" s="234">
        <f>_xlfn.IFNA(VLOOKUP(F369,'Compiled report'!C:D,2,FALSE),"")</f>
        <v>42753</v>
      </c>
      <c r="AK369" s="134" t="str">
        <f t="shared" si="77"/>
        <v>Yes</v>
      </c>
      <c r="AL369" s="134" t="str">
        <f t="shared" si="78"/>
        <v>Yes</v>
      </c>
      <c r="AM369" s="134" t="str">
        <f t="shared" si="79"/>
        <v>Yes</v>
      </c>
      <c r="AN369" s="134" t="str">
        <f t="shared" si="80"/>
        <v>Yes</v>
      </c>
      <c r="AO369" s="134" t="str">
        <f t="shared" si="82"/>
        <v>Installation Completed</v>
      </c>
      <c r="AP369" s="137" t="s">
        <v>770</v>
      </c>
    </row>
    <row r="370" spans="1:42" s="134" customFormat="1" ht="26.1" customHeight="1" x14ac:dyDescent="0.2">
      <c r="A370" s="258">
        <v>371</v>
      </c>
      <c r="B370" s="284" t="s">
        <v>102</v>
      </c>
      <c r="C370" s="134" t="s">
        <v>102</v>
      </c>
      <c r="D370" s="171" t="s">
        <v>82</v>
      </c>
      <c r="E370" s="283" t="s">
        <v>205</v>
      </c>
      <c r="F370" s="189">
        <v>136</v>
      </c>
      <c r="G370" s="284" t="s">
        <v>102</v>
      </c>
      <c r="H370" s="284" t="s">
        <v>1351</v>
      </c>
      <c r="I370" s="284" t="s">
        <v>1351</v>
      </c>
      <c r="J370" s="284" t="s">
        <v>384</v>
      </c>
      <c r="K370" s="284" t="s">
        <v>102</v>
      </c>
      <c r="L370" s="284" t="s">
        <v>102</v>
      </c>
      <c r="M370" s="284" t="s">
        <v>102</v>
      </c>
      <c r="N370" s="103" t="s">
        <v>87</v>
      </c>
      <c r="O370" s="105">
        <v>54000</v>
      </c>
      <c r="Q370" s="135"/>
      <c r="T370" s="135"/>
      <c r="U370" s="171" t="str">
        <f t="shared" si="67"/>
        <v>HBL-LHR-136</v>
      </c>
      <c r="V370" s="133" t="s">
        <v>90</v>
      </c>
      <c r="W370" s="189">
        <v>136</v>
      </c>
      <c r="X370" s="171" t="str">
        <f t="shared" si="68"/>
        <v>HBL-LHR-136-Jan17-1-1</v>
      </c>
      <c r="Y370" s="136" t="s">
        <v>769</v>
      </c>
      <c r="Z370" s="134" t="str">
        <f t="shared" si="70"/>
        <v>Yes</v>
      </c>
      <c r="AA370" s="134" t="str">
        <f t="shared" si="71"/>
        <v>Yes</v>
      </c>
      <c r="AB370" s="134" t="str">
        <f t="shared" si="72"/>
        <v>Yes</v>
      </c>
      <c r="AC370" s="134" t="str">
        <f>VLOOKUP(F370,'Wired Branches'!B:E,4,FALSE)</f>
        <v>10.20.63.10</v>
      </c>
      <c r="AD370" s="134" t="str">
        <f t="shared" si="73"/>
        <v>255.255.255.0</v>
      </c>
      <c r="AE370" s="150" t="str">
        <f>VLOOKUP(W370,'Wired Branches'!B:F,5,FALSE)</f>
        <v>10.20.63.1</v>
      </c>
      <c r="AF370" s="112" t="str">
        <f>_xlfn.IFNA(VLOOKUP(F370,'Compiled report'!C:F,4,FALSE),"")</f>
        <v>265160e31</v>
      </c>
      <c r="AG370" s="134" t="str">
        <f t="shared" si="74"/>
        <v>10.200.57.196</v>
      </c>
      <c r="AH370" s="134" t="str">
        <f t="shared" si="75"/>
        <v>Yes</v>
      </c>
      <c r="AI370" s="134" t="str">
        <f t="shared" si="76"/>
        <v>Yes</v>
      </c>
      <c r="AJ370" s="234">
        <f>_xlfn.IFNA(VLOOKUP(F370,'Compiled report'!C:D,2,FALSE),"")</f>
        <v>42751</v>
      </c>
      <c r="AK370" s="134" t="str">
        <f t="shared" si="77"/>
        <v>Yes</v>
      </c>
      <c r="AL370" s="134" t="str">
        <f t="shared" si="78"/>
        <v>Yes</v>
      </c>
      <c r="AM370" s="134" t="str">
        <f t="shared" si="79"/>
        <v>Yes</v>
      </c>
      <c r="AN370" s="134" t="str">
        <f t="shared" si="80"/>
        <v>Yes</v>
      </c>
      <c r="AO370" s="134" t="str">
        <f t="shared" si="82"/>
        <v>Installation Completed</v>
      </c>
      <c r="AP370" s="137" t="s">
        <v>770</v>
      </c>
    </row>
    <row r="371" spans="1:42" s="134" customFormat="1" ht="26.1" customHeight="1" x14ac:dyDescent="0.2">
      <c r="A371" s="258">
        <v>372</v>
      </c>
      <c r="B371" s="284" t="s">
        <v>102</v>
      </c>
      <c r="C371" s="134" t="s">
        <v>102</v>
      </c>
      <c r="D371" s="171" t="s">
        <v>82</v>
      </c>
      <c r="E371" s="283" t="s">
        <v>205</v>
      </c>
      <c r="F371" s="189">
        <v>137</v>
      </c>
      <c r="G371" s="284" t="s">
        <v>102</v>
      </c>
      <c r="H371" s="284" t="s">
        <v>1352</v>
      </c>
      <c r="I371" s="284" t="s">
        <v>1352</v>
      </c>
      <c r="J371" s="284" t="s">
        <v>384</v>
      </c>
      <c r="K371" s="284" t="s">
        <v>102</v>
      </c>
      <c r="L371" s="284" t="s">
        <v>102</v>
      </c>
      <c r="M371" s="284" t="s">
        <v>102</v>
      </c>
      <c r="N371" s="103" t="s">
        <v>87</v>
      </c>
      <c r="O371" s="105">
        <v>54000</v>
      </c>
      <c r="Q371" s="135"/>
      <c r="T371" s="135"/>
      <c r="U371" s="171" t="str">
        <f t="shared" si="67"/>
        <v>HBL-LHR-137</v>
      </c>
      <c r="V371" s="133" t="s">
        <v>90</v>
      </c>
      <c r="W371" s="189">
        <v>137</v>
      </c>
      <c r="X371" s="171" t="str">
        <f t="shared" si="68"/>
        <v>HBL-LHR-137-Jan17-1-1</v>
      </c>
      <c r="Y371" s="136" t="s">
        <v>769</v>
      </c>
      <c r="Z371" s="134" t="str">
        <f t="shared" si="70"/>
        <v>Yes</v>
      </c>
      <c r="AA371" s="134" t="str">
        <f t="shared" si="71"/>
        <v>Yes</v>
      </c>
      <c r="AB371" s="134" t="str">
        <f t="shared" si="72"/>
        <v>Yes</v>
      </c>
      <c r="AC371" s="134" t="str">
        <f>VLOOKUP(F371,'Wired Branches'!B:E,4,FALSE)</f>
        <v>10.20.7.10</v>
      </c>
      <c r="AD371" s="134" t="str">
        <f t="shared" si="73"/>
        <v>255.255.255.0</v>
      </c>
      <c r="AE371" s="150" t="str">
        <f>VLOOKUP(W371,'Wired Branches'!B:F,5,FALSE)</f>
        <v>10.20.7.1</v>
      </c>
      <c r="AF371" s="112" t="str">
        <f>_xlfn.IFNA(VLOOKUP(F371,'Compiled report'!C:F,4,FALSE),"")</f>
        <v>265160e32</v>
      </c>
      <c r="AG371" s="134" t="str">
        <f t="shared" si="74"/>
        <v>10.200.57.196</v>
      </c>
      <c r="AH371" s="134" t="str">
        <f t="shared" si="75"/>
        <v>Yes</v>
      </c>
      <c r="AI371" s="134" t="str">
        <f t="shared" si="76"/>
        <v>Yes</v>
      </c>
      <c r="AJ371" s="234">
        <f>_xlfn.IFNA(VLOOKUP(F371,'Compiled report'!C:D,2,FALSE),"")</f>
        <v>42769</v>
      </c>
      <c r="AK371" s="134" t="str">
        <f t="shared" si="77"/>
        <v>Yes</v>
      </c>
      <c r="AL371" s="134" t="str">
        <f t="shared" si="78"/>
        <v>Yes</v>
      </c>
      <c r="AM371" s="134" t="str">
        <f t="shared" si="79"/>
        <v>Yes</v>
      </c>
      <c r="AN371" s="134" t="str">
        <f t="shared" si="80"/>
        <v>Yes</v>
      </c>
      <c r="AO371" s="134" t="str">
        <f t="shared" si="82"/>
        <v>Installation Completed</v>
      </c>
      <c r="AP371" s="137" t="s">
        <v>770</v>
      </c>
    </row>
    <row r="372" spans="1:42" s="134" customFormat="1" ht="26.1" customHeight="1" x14ac:dyDescent="0.2">
      <c r="A372" s="258">
        <v>373</v>
      </c>
      <c r="B372" s="284" t="s">
        <v>102</v>
      </c>
      <c r="C372" s="134" t="s">
        <v>102</v>
      </c>
      <c r="D372" s="171" t="s">
        <v>82</v>
      </c>
      <c r="E372" s="283" t="s">
        <v>205</v>
      </c>
      <c r="F372" s="189">
        <v>138</v>
      </c>
      <c r="G372" s="284" t="s">
        <v>102</v>
      </c>
      <c r="H372" s="284" t="s">
        <v>1353</v>
      </c>
      <c r="I372" s="284" t="s">
        <v>1353</v>
      </c>
      <c r="J372" s="284" t="s">
        <v>384</v>
      </c>
      <c r="K372" s="284" t="s">
        <v>102</v>
      </c>
      <c r="L372" s="284" t="s">
        <v>102</v>
      </c>
      <c r="M372" s="284" t="s">
        <v>102</v>
      </c>
      <c r="N372" s="103" t="s">
        <v>87</v>
      </c>
      <c r="O372" s="105">
        <v>54000</v>
      </c>
      <c r="Q372" s="135"/>
      <c r="T372" s="135"/>
      <c r="U372" s="171" t="str">
        <f t="shared" si="67"/>
        <v>HBL-LHR-138</v>
      </c>
      <c r="V372" s="133" t="s">
        <v>90</v>
      </c>
      <c r="W372" s="189">
        <v>138</v>
      </c>
      <c r="X372" s="171" t="str">
        <f t="shared" si="68"/>
        <v>HBL-LHR-138-Jan17-1-1</v>
      </c>
      <c r="Y372" s="136" t="s">
        <v>769</v>
      </c>
      <c r="Z372" s="134" t="str">
        <f t="shared" si="70"/>
        <v>Yes</v>
      </c>
      <c r="AA372" s="134" t="str">
        <f t="shared" si="71"/>
        <v>Yes</v>
      </c>
      <c r="AB372" s="134" t="str">
        <f t="shared" si="72"/>
        <v>Yes</v>
      </c>
      <c r="AC372" s="134" t="str">
        <f>VLOOKUP(F372,'Wired Branches'!B:E,4,FALSE)</f>
        <v>10.20.28.10</v>
      </c>
      <c r="AD372" s="134" t="str">
        <f t="shared" si="73"/>
        <v>255.255.255.0</v>
      </c>
      <c r="AE372" s="150" t="str">
        <f>VLOOKUP(W372,'Wired Branches'!B:F,5,FALSE)</f>
        <v>10.20.28.1</v>
      </c>
      <c r="AF372" s="112" t="str">
        <f>_xlfn.IFNA(VLOOKUP(F372,'Compiled report'!C:F,4,FALSE),"")</f>
        <v>265160e33</v>
      </c>
      <c r="AG372" s="134" t="str">
        <f t="shared" si="74"/>
        <v>10.200.57.196</v>
      </c>
      <c r="AH372" s="134" t="str">
        <f t="shared" si="75"/>
        <v>Yes</v>
      </c>
      <c r="AI372" s="134" t="str">
        <f t="shared" si="76"/>
        <v>Yes</v>
      </c>
      <c r="AJ372" s="234">
        <f>_xlfn.IFNA(VLOOKUP(F372,'Compiled report'!C:D,2,FALSE),"")</f>
        <v>42755</v>
      </c>
      <c r="AK372" s="134" t="str">
        <f t="shared" si="77"/>
        <v>Yes</v>
      </c>
      <c r="AL372" s="134" t="str">
        <f t="shared" si="78"/>
        <v>Yes</v>
      </c>
      <c r="AM372" s="134" t="str">
        <f t="shared" si="79"/>
        <v>Yes</v>
      </c>
      <c r="AN372" s="134" t="str">
        <f t="shared" si="80"/>
        <v>Yes</v>
      </c>
      <c r="AO372" s="134" t="str">
        <f t="shared" si="82"/>
        <v>Installation Completed</v>
      </c>
      <c r="AP372" s="137" t="s">
        <v>770</v>
      </c>
    </row>
    <row r="373" spans="1:42" s="134" customFormat="1" ht="26.1" customHeight="1" x14ac:dyDescent="0.2">
      <c r="A373" s="258">
        <v>374</v>
      </c>
      <c r="B373" s="284" t="s">
        <v>102</v>
      </c>
      <c r="C373" s="134" t="s">
        <v>102</v>
      </c>
      <c r="D373" s="171" t="s">
        <v>82</v>
      </c>
      <c r="E373" s="283" t="s">
        <v>205</v>
      </c>
      <c r="F373" s="189">
        <v>172</v>
      </c>
      <c r="G373" s="284" t="s">
        <v>102</v>
      </c>
      <c r="H373" s="284" t="s">
        <v>1354</v>
      </c>
      <c r="I373" s="284" t="s">
        <v>1354</v>
      </c>
      <c r="J373" s="284" t="s">
        <v>384</v>
      </c>
      <c r="K373" s="284" t="s">
        <v>102</v>
      </c>
      <c r="L373" s="284" t="s">
        <v>102</v>
      </c>
      <c r="M373" s="284" t="s">
        <v>102</v>
      </c>
      <c r="N373" s="103" t="s">
        <v>87</v>
      </c>
      <c r="O373" s="105">
        <v>54000</v>
      </c>
      <c r="Q373" s="135"/>
      <c r="T373" s="135"/>
      <c r="U373" s="171" t="str">
        <f t="shared" si="67"/>
        <v>HBL-LHR-172</v>
      </c>
      <c r="V373" s="133" t="s">
        <v>90</v>
      </c>
      <c r="W373" s="189">
        <v>172</v>
      </c>
      <c r="X373" s="171" t="str">
        <f t="shared" si="68"/>
        <v>HBL-LHR-172-Jan17-1-1</v>
      </c>
      <c r="Y373" s="136" t="s">
        <v>769</v>
      </c>
      <c r="Z373" s="134" t="str">
        <f t="shared" si="70"/>
        <v>Yes</v>
      </c>
      <c r="AA373" s="134" t="str">
        <f t="shared" si="71"/>
        <v>Yes</v>
      </c>
      <c r="AB373" s="134" t="str">
        <f t="shared" si="72"/>
        <v>Yes</v>
      </c>
      <c r="AC373" s="134" t="str">
        <f>VLOOKUP(F373,'Wired Branches'!B:E,4,FALSE)</f>
        <v>10.20.6.10</v>
      </c>
      <c r="AD373" s="134" t="str">
        <f t="shared" si="73"/>
        <v>255.255.255.0</v>
      </c>
      <c r="AE373" s="150" t="str">
        <f>VLOOKUP(W373,'Wired Branches'!B:F,5,FALSE)</f>
        <v>10.20.6.1</v>
      </c>
      <c r="AF373" s="112" t="str">
        <f>_xlfn.IFNA(VLOOKUP(F373,'Compiled report'!C:F,4,FALSE),"")</f>
        <v>265160e34</v>
      </c>
      <c r="AG373" s="134" t="str">
        <f t="shared" si="74"/>
        <v>10.200.57.196</v>
      </c>
      <c r="AH373" s="134" t="str">
        <f t="shared" si="75"/>
        <v>Yes</v>
      </c>
      <c r="AI373" s="134" t="str">
        <f t="shared" si="76"/>
        <v>Yes</v>
      </c>
      <c r="AJ373" s="234">
        <f>_xlfn.IFNA(VLOOKUP(F373,'Compiled report'!C:D,2,FALSE),"")</f>
        <v>42746</v>
      </c>
      <c r="AK373" s="134" t="str">
        <f t="shared" si="77"/>
        <v>Yes</v>
      </c>
      <c r="AL373" s="134" t="str">
        <f t="shared" si="78"/>
        <v>Yes</v>
      </c>
      <c r="AM373" s="134" t="str">
        <f t="shared" si="79"/>
        <v>Yes</v>
      </c>
      <c r="AN373" s="134" t="str">
        <f t="shared" si="80"/>
        <v>Yes</v>
      </c>
      <c r="AO373" s="134" t="str">
        <f t="shared" si="82"/>
        <v>Installation Completed</v>
      </c>
      <c r="AP373" s="137" t="s">
        <v>770</v>
      </c>
    </row>
    <row r="374" spans="1:42" s="134" customFormat="1" ht="26.1" customHeight="1" x14ac:dyDescent="0.2">
      <c r="A374" s="258">
        <v>375</v>
      </c>
      <c r="B374" s="284" t="s">
        <v>102</v>
      </c>
      <c r="C374" s="134" t="s">
        <v>102</v>
      </c>
      <c r="D374" s="171" t="s">
        <v>82</v>
      </c>
      <c r="E374" s="283" t="s">
        <v>205</v>
      </c>
      <c r="F374" s="189">
        <v>182</v>
      </c>
      <c r="G374" s="284" t="s">
        <v>102</v>
      </c>
      <c r="H374" s="284" t="s">
        <v>1355</v>
      </c>
      <c r="I374" s="284" t="s">
        <v>1355</v>
      </c>
      <c r="J374" s="284" t="s">
        <v>384</v>
      </c>
      <c r="K374" s="284" t="s">
        <v>102</v>
      </c>
      <c r="L374" s="284" t="s">
        <v>102</v>
      </c>
      <c r="M374" s="284" t="s">
        <v>102</v>
      </c>
      <c r="N374" s="103" t="s">
        <v>87</v>
      </c>
      <c r="O374" s="105">
        <v>54000</v>
      </c>
      <c r="Q374" s="135"/>
      <c r="T374" s="135"/>
      <c r="U374" s="171" t="str">
        <f t="shared" si="67"/>
        <v>HBL-LHR-182</v>
      </c>
      <c r="V374" s="133" t="s">
        <v>90</v>
      </c>
      <c r="W374" s="189">
        <v>182</v>
      </c>
      <c r="X374" s="171" t="str">
        <f t="shared" si="68"/>
        <v>HBL-LHR-182-Jan17-1-1</v>
      </c>
      <c r="Y374" s="136" t="s">
        <v>769</v>
      </c>
      <c r="Z374" s="134" t="str">
        <f t="shared" si="70"/>
        <v>Yes</v>
      </c>
      <c r="AA374" s="134" t="str">
        <f t="shared" si="71"/>
        <v>Yes</v>
      </c>
      <c r="AB374" s="134" t="str">
        <f t="shared" si="72"/>
        <v>Yes</v>
      </c>
      <c r="AC374" s="134" t="str">
        <f>VLOOKUP(F374,'Wired Branches'!B:E,4,FALSE)</f>
        <v>10.20.24.10</v>
      </c>
      <c r="AD374" s="134" t="str">
        <f t="shared" si="73"/>
        <v>255.255.255.0</v>
      </c>
      <c r="AE374" s="150" t="str">
        <f>VLOOKUP(W374,'Wired Branches'!B:F,5,FALSE)</f>
        <v>10.20.24.1</v>
      </c>
      <c r="AF374" s="112">
        <f>_xlfn.IFNA(VLOOKUP(F374,'Compiled report'!C:F,4,FALSE),"")</f>
        <v>2.6515999999999998E+40</v>
      </c>
      <c r="AG374" s="134" t="str">
        <f t="shared" si="74"/>
        <v>10.200.57.196</v>
      </c>
      <c r="AH374" s="134" t="str">
        <f t="shared" si="75"/>
        <v>Yes</v>
      </c>
      <c r="AI374" s="134" t="str">
        <f t="shared" si="76"/>
        <v>Yes</v>
      </c>
      <c r="AJ374" s="234">
        <f>_xlfn.IFNA(VLOOKUP(F374,'Compiled report'!C:D,2,FALSE),"")</f>
        <v>42766</v>
      </c>
      <c r="AK374" s="134" t="str">
        <f t="shared" si="77"/>
        <v>Yes</v>
      </c>
      <c r="AL374" s="134" t="str">
        <f t="shared" si="78"/>
        <v>Yes</v>
      </c>
      <c r="AM374" s="134" t="str">
        <f t="shared" si="79"/>
        <v>Yes</v>
      </c>
      <c r="AN374" s="134" t="str">
        <f t="shared" si="80"/>
        <v>Yes</v>
      </c>
      <c r="AO374" s="134" t="str">
        <f t="shared" si="82"/>
        <v>Installation Completed</v>
      </c>
      <c r="AP374" s="137" t="s">
        <v>770</v>
      </c>
    </row>
    <row r="375" spans="1:42" s="134" customFormat="1" ht="26.1" customHeight="1" x14ac:dyDescent="0.2">
      <c r="A375" s="258">
        <v>376</v>
      </c>
      <c r="B375" s="284" t="s">
        <v>102</v>
      </c>
      <c r="C375" s="134" t="s">
        <v>102</v>
      </c>
      <c r="D375" s="171" t="s">
        <v>82</v>
      </c>
      <c r="E375" s="283" t="s">
        <v>205</v>
      </c>
      <c r="F375" s="189">
        <v>192</v>
      </c>
      <c r="G375" s="284" t="s">
        <v>102</v>
      </c>
      <c r="H375" s="284" t="s">
        <v>1356</v>
      </c>
      <c r="I375" s="284" t="s">
        <v>1356</v>
      </c>
      <c r="J375" s="284" t="s">
        <v>384</v>
      </c>
      <c r="K375" s="284" t="s">
        <v>102</v>
      </c>
      <c r="L375" s="284" t="s">
        <v>102</v>
      </c>
      <c r="M375" s="284" t="s">
        <v>102</v>
      </c>
      <c r="N375" s="103" t="s">
        <v>87</v>
      </c>
      <c r="O375" s="105">
        <v>54000</v>
      </c>
      <c r="Q375" s="135"/>
      <c r="T375" s="135"/>
      <c r="U375" s="171" t="str">
        <f t="shared" si="67"/>
        <v>HBL-LHR-192</v>
      </c>
      <c r="V375" s="133" t="s">
        <v>90</v>
      </c>
      <c r="W375" s="189">
        <v>192</v>
      </c>
      <c r="X375" s="171" t="str">
        <f t="shared" si="68"/>
        <v>HBL-LHR-192-Jan17-1-1</v>
      </c>
      <c r="Y375" s="136" t="s">
        <v>769</v>
      </c>
      <c r="Z375" s="134" t="str">
        <f t="shared" si="70"/>
        <v>Yes</v>
      </c>
      <c r="AA375" s="134" t="str">
        <f t="shared" si="71"/>
        <v>Yes</v>
      </c>
      <c r="AB375" s="134" t="str">
        <f t="shared" si="72"/>
        <v>Yes</v>
      </c>
      <c r="AC375" s="134" t="str">
        <f>VLOOKUP(F375,'Wired Branches'!B:E,4,FALSE)</f>
        <v>10.20.49.10</v>
      </c>
      <c r="AD375" s="134" t="str">
        <f t="shared" si="73"/>
        <v>255.255.255.0</v>
      </c>
      <c r="AE375" s="150" t="str">
        <f>VLOOKUP(W375,'Wired Branches'!B:F,5,FALSE)</f>
        <v>10.20.49.1</v>
      </c>
      <c r="AF375" s="112" t="str">
        <f>_xlfn.IFNA(VLOOKUP(F375,'Compiled report'!C:F,4,FALSE),"")</f>
        <v>265160e36</v>
      </c>
      <c r="AG375" s="134" t="str">
        <f t="shared" si="74"/>
        <v>10.200.57.196</v>
      </c>
      <c r="AH375" s="134" t="str">
        <f t="shared" si="75"/>
        <v>Yes</v>
      </c>
      <c r="AI375" s="134" t="str">
        <f t="shared" si="76"/>
        <v>Yes</v>
      </c>
      <c r="AJ375" s="234">
        <f>_xlfn.IFNA(VLOOKUP(F375,'Compiled report'!C:D,2,FALSE),"")</f>
        <v>42752</v>
      </c>
      <c r="AK375" s="134" t="str">
        <f t="shared" si="77"/>
        <v>Yes</v>
      </c>
      <c r="AL375" s="134" t="str">
        <f t="shared" si="78"/>
        <v>Yes</v>
      </c>
      <c r="AM375" s="134" t="str">
        <f t="shared" si="79"/>
        <v>Yes</v>
      </c>
      <c r="AN375" s="134" t="str">
        <f t="shared" si="80"/>
        <v>Yes</v>
      </c>
      <c r="AO375" s="134" t="str">
        <f t="shared" si="82"/>
        <v>Installation Completed</v>
      </c>
      <c r="AP375" s="137" t="s">
        <v>770</v>
      </c>
    </row>
    <row r="376" spans="1:42" s="134" customFormat="1" ht="26.1" customHeight="1" x14ac:dyDescent="0.2">
      <c r="A376" s="258">
        <v>377</v>
      </c>
      <c r="B376" s="284" t="s">
        <v>102</v>
      </c>
      <c r="C376" s="134" t="s">
        <v>102</v>
      </c>
      <c r="D376" s="171" t="s">
        <v>82</v>
      </c>
      <c r="E376" s="283" t="s">
        <v>205</v>
      </c>
      <c r="F376" s="189">
        <v>195</v>
      </c>
      <c r="G376" s="284" t="s">
        <v>102</v>
      </c>
      <c r="H376" s="284" t="s">
        <v>1357</v>
      </c>
      <c r="I376" s="284" t="s">
        <v>1357</v>
      </c>
      <c r="J376" s="284" t="s">
        <v>384</v>
      </c>
      <c r="K376" s="284" t="s">
        <v>102</v>
      </c>
      <c r="L376" s="284" t="s">
        <v>102</v>
      </c>
      <c r="M376" s="284" t="s">
        <v>102</v>
      </c>
      <c r="N376" s="103" t="s">
        <v>87</v>
      </c>
      <c r="O376" s="105">
        <v>54000</v>
      </c>
      <c r="Q376" s="135"/>
      <c r="T376" s="135"/>
      <c r="U376" s="171" t="str">
        <f t="shared" si="67"/>
        <v>HBL-LHR-195</v>
      </c>
      <c r="V376" s="133" t="s">
        <v>90</v>
      </c>
      <c r="W376" s="189">
        <v>195</v>
      </c>
      <c r="X376" s="171" t="str">
        <f t="shared" si="68"/>
        <v>HBL-LHR-195-Jan17-1-1</v>
      </c>
      <c r="Y376" s="136" t="s">
        <v>769</v>
      </c>
      <c r="Z376" s="134" t="str">
        <f t="shared" si="70"/>
        <v>Yes</v>
      </c>
      <c r="AA376" s="134" t="str">
        <f t="shared" si="71"/>
        <v>Yes</v>
      </c>
      <c r="AB376" s="134" t="str">
        <f t="shared" si="72"/>
        <v>Yes</v>
      </c>
      <c r="AC376" s="134" t="str">
        <f>VLOOKUP(F376,'Wired Branches'!B:E,4,FALSE)</f>
        <v>10.20.10.10</v>
      </c>
      <c r="AD376" s="134" t="str">
        <f t="shared" si="73"/>
        <v>255.255.255.0</v>
      </c>
      <c r="AE376" s="150" t="str">
        <f>VLOOKUP(W376,'Wired Branches'!B:F,5,FALSE)</f>
        <v>10.20.10.1</v>
      </c>
      <c r="AF376" s="112" t="str">
        <f>_xlfn.IFNA(VLOOKUP(F376,'Compiled report'!C:F,4,FALSE),"")</f>
        <v>265160e19</v>
      </c>
      <c r="AG376" s="134" t="str">
        <f t="shared" si="74"/>
        <v>10.200.57.196</v>
      </c>
      <c r="AH376" s="134" t="str">
        <f t="shared" si="75"/>
        <v>Yes</v>
      </c>
      <c r="AI376" s="134" t="str">
        <f t="shared" si="76"/>
        <v>Yes</v>
      </c>
      <c r="AJ376" s="234">
        <f>_xlfn.IFNA(VLOOKUP(F376,'Compiled report'!C:D,2,FALSE),"")</f>
        <v>42758</v>
      </c>
      <c r="AK376" s="134" t="str">
        <f t="shared" si="77"/>
        <v>Yes</v>
      </c>
      <c r="AL376" s="134" t="str">
        <f t="shared" si="78"/>
        <v>Yes</v>
      </c>
      <c r="AM376" s="134" t="str">
        <f t="shared" si="79"/>
        <v>Yes</v>
      </c>
      <c r="AN376" s="134" t="str">
        <f t="shared" si="80"/>
        <v>Yes</v>
      </c>
      <c r="AO376" s="134" t="str">
        <f t="shared" si="82"/>
        <v>Installation Completed</v>
      </c>
      <c r="AP376" s="137" t="s">
        <v>770</v>
      </c>
    </row>
    <row r="377" spans="1:42" s="134" customFormat="1" ht="26.1" customHeight="1" x14ac:dyDescent="0.2">
      <c r="A377" s="258">
        <v>378</v>
      </c>
      <c r="B377" s="284" t="s">
        <v>102</v>
      </c>
      <c r="C377" s="134" t="s">
        <v>102</v>
      </c>
      <c r="D377" s="171" t="s">
        <v>82</v>
      </c>
      <c r="E377" s="283" t="s">
        <v>205</v>
      </c>
      <c r="F377" s="189">
        <v>197</v>
      </c>
      <c r="G377" s="284" t="s">
        <v>102</v>
      </c>
      <c r="H377" s="284" t="s">
        <v>1358</v>
      </c>
      <c r="I377" s="284" t="s">
        <v>1358</v>
      </c>
      <c r="J377" s="284" t="s">
        <v>384</v>
      </c>
      <c r="K377" s="284" t="s">
        <v>102</v>
      </c>
      <c r="L377" s="284" t="s">
        <v>102</v>
      </c>
      <c r="M377" s="284" t="s">
        <v>102</v>
      </c>
      <c r="N377" s="103" t="s">
        <v>87</v>
      </c>
      <c r="O377" s="105">
        <v>54000</v>
      </c>
      <c r="Q377" s="135"/>
      <c r="T377" s="135"/>
      <c r="U377" s="171" t="str">
        <f t="shared" si="67"/>
        <v>HBL-LHR-197</v>
      </c>
      <c r="V377" s="133" t="s">
        <v>90</v>
      </c>
      <c r="W377" s="189">
        <v>197</v>
      </c>
      <c r="X377" s="171" t="str">
        <f t="shared" si="68"/>
        <v>HBL-LHR-197-Jan17-1-1</v>
      </c>
      <c r="Y377" s="136" t="s">
        <v>769</v>
      </c>
      <c r="Z377" s="134" t="str">
        <f t="shared" si="70"/>
        <v>Yes</v>
      </c>
      <c r="AA377" s="134" t="str">
        <f t="shared" si="71"/>
        <v>Yes</v>
      </c>
      <c r="AB377" s="134" t="str">
        <f t="shared" si="72"/>
        <v>Yes</v>
      </c>
      <c r="AC377" s="134" t="e">
        <f>VLOOKUP(F377,'Wired Branches'!B:E,4,FALSE)</f>
        <v>#N/A</v>
      </c>
      <c r="AD377" s="134" t="str">
        <f t="shared" si="73"/>
        <v>255.255.255.0</v>
      </c>
      <c r="AE377" s="150" t="e">
        <f>VLOOKUP(W377,'Wired Branches'!B:F,5,FALSE)</f>
        <v>#N/A</v>
      </c>
      <c r="AF377" s="112" t="str">
        <f>_xlfn.IFNA(VLOOKUP(F377,'Compiled report'!C:F,4,FALSE),"")</f>
        <v>000265160e1a</v>
      </c>
      <c r="AG377" s="134" t="str">
        <f t="shared" si="74"/>
        <v>10.200.57.196</v>
      </c>
      <c r="AH377" s="134" t="str">
        <f t="shared" si="75"/>
        <v>Yes</v>
      </c>
      <c r="AI377" s="134" t="str">
        <f t="shared" si="76"/>
        <v>Yes</v>
      </c>
      <c r="AJ377" s="234">
        <f>_xlfn.IFNA(VLOOKUP(F377,'Compiled report'!C:D,2,FALSE),"")</f>
        <v>42772</v>
      </c>
      <c r="AK377" s="134" t="str">
        <f t="shared" si="77"/>
        <v>Yes</v>
      </c>
      <c r="AL377" s="134" t="str">
        <f t="shared" si="78"/>
        <v>Yes</v>
      </c>
      <c r="AM377" s="134" t="str">
        <f t="shared" si="79"/>
        <v>Yes</v>
      </c>
      <c r="AN377" s="134" t="str">
        <f t="shared" si="80"/>
        <v>Yes</v>
      </c>
      <c r="AO377" s="134" t="str">
        <f t="shared" si="82"/>
        <v>Installation Completed</v>
      </c>
      <c r="AP377" s="137" t="s">
        <v>770</v>
      </c>
    </row>
    <row r="378" spans="1:42" s="134" customFormat="1" ht="26.1" customHeight="1" x14ac:dyDescent="0.2">
      <c r="A378" s="258">
        <v>379</v>
      </c>
      <c r="B378" s="284" t="s">
        <v>102</v>
      </c>
      <c r="C378" s="134" t="s">
        <v>102</v>
      </c>
      <c r="D378" s="171" t="s">
        <v>82</v>
      </c>
      <c r="E378" s="283" t="s">
        <v>205</v>
      </c>
      <c r="F378" s="189">
        <v>207</v>
      </c>
      <c r="G378" s="284" t="s">
        <v>102</v>
      </c>
      <c r="H378" s="284" t="s">
        <v>1359</v>
      </c>
      <c r="I378" s="284" t="s">
        <v>1359</v>
      </c>
      <c r="J378" s="284" t="s">
        <v>384</v>
      </c>
      <c r="K378" s="284" t="s">
        <v>102</v>
      </c>
      <c r="L378" s="284" t="s">
        <v>102</v>
      </c>
      <c r="M378" s="284" t="s">
        <v>102</v>
      </c>
      <c r="N378" s="103" t="s">
        <v>87</v>
      </c>
      <c r="O378" s="105">
        <v>54000</v>
      </c>
      <c r="Q378" s="135"/>
      <c r="T378" s="135"/>
      <c r="U378" s="171" t="str">
        <f t="shared" si="67"/>
        <v>HBL-LHR-207</v>
      </c>
      <c r="V378" s="133" t="s">
        <v>90</v>
      </c>
      <c r="W378" s="189">
        <v>207</v>
      </c>
      <c r="X378" s="171" t="str">
        <f t="shared" si="68"/>
        <v>HBL-LHR-207-Jan17-1-1</v>
      </c>
      <c r="Y378" s="136" t="s">
        <v>769</v>
      </c>
      <c r="Z378" s="134" t="str">
        <f t="shared" si="70"/>
        <v>Yes</v>
      </c>
      <c r="AA378" s="134" t="str">
        <f t="shared" si="71"/>
        <v>Yes</v>
      </c>
      <c r="AB378" s="134" t="str">
        <f t="shared" si="72"/>
        <v>Yes</v>
      </c>
      <c r="AC378" s="134" t="str">
        <f>VLOOKUP(F378,'Wired Branches'!B:E,4,FALSE)</f>
        <v>10.20.62.10</v>
      </c>
      <c r="AD378" s="134" t="str">
        <f t="shared" si="73"/>
        <v>255.255.255.0</v>
      </c>
      <c r="AE378" s="150" t="str">
        <f>VLOOKUP(W378,'Wired Branches'!B:F,5,FALSE)</f>
        <v>10.20.62.1</v>
      </c>
      <c r="AF378" s="112" t="str">
        <f>_xlfn.IFNA(VLOOKUP(F378,'Compiled report'!C:F,4,FALSE),"")</f>
        <v>265160e1b</v>
      </c>
      <c r="AG378" s="134" t="str">
        <f t="shared" si="74"/>
        <v>10.200.57.196</v>
      </c>
      <c r="AH378" s="134" t="str">
        <f t="shared" si="75"/>
        <v>Yes</v>
      </c>
      <c r="AI378" s="134" t="str">
        <f t="shared" si="76"/>
        <v>Yes</v>
      </c>
      <c r="AJ378" s="234">
        <f>_xlfn.IFNA(VLOOKUP(F378,'Compiled report'!C:D,2,FALSE),"")</f>
        <v>42753</v>
      </c>
      <c r="AK378" s="134" t="str">
        <f t="shared" si="77"/>
        <v>Yes</v>
      </c>
      <c r="AL378" s="134" t="str">
        <f t="shared" si="78"/>
        <v>Yes</v>
      </c>
      <c r="AM378" s="134" t="str">
        <f t="shared" si="79"/>
        <v>Yes</v>
      </c>
      <c r="AN378" s="134" t="str">
        <f t="shared" si="80"/>
        <v>Yes</v>
      </c>
      <c r="AO378" s="134" t="str">
        <f t="shared" si="82"/>
        <v>Installation Completed</v>
      </c>
      <c r="AP378" s="137" t="s">
        <v>770</v>
      </c>
    </row>
    <row r="379" spans="1:42" s="134" customFormat="1" ht="26.1" customHeight="1" x14ac:dyDescent="0.2">
      <c r="A379" s="258">
        <v>380</v>
      </c>
      <c r="B379" s="284" t="s">
        <v>102</v>
      </c>
      <c r="C379" s="134" t="s">
        <v>102</v>
      </c>
      <c r="D379" s="171" t="s">
        <v>82</v>
      </c>
      <c r="E379" s="283" t="s">
        <v>205</v>
      </c>
      <c r="F379" s="189">
        <v>243</v>
      </c>
      <c r="G379" s="284" t="s">
        <v>102</v>
      </c>
      <c r="H379" s="284" t="s">
        <v>1360</v>
      </c>
      <c r="I379" s="284" t="s">
        <v>1360</v>
      </c>
      <c r="J379" s="284" t="s">
        <v>384</v>
      </c>
      <c r="K379" s="284" t="s">
        <v>102</v>
      </c>
      <c r="L379" s="284" t="s">
        <v>102</v>
      </c>
      <c r="M379" s="284" t="s">
        <v>102</v>
      </c>
      <c r="N379" s="103" t="s">
        <v>87</v>
      </c>
      <c r="O379" s="105">
        <v>54000</v>
      </c>
      <c r="Q379" s="135"/>
      <c r="T379" s="135"/>
      <c r="U379" s="171" t="str">
        <f t="shared" si="67"/>
        <v>HBL-LHR-243</v>
      </c>
      <c r="V379" s="133" t="s">
        <v>90</v>
      </c>
      <c r="W379" s="189">
        <v>243</v>
      </c>
      <c r="X379" s="171" t="str">
        <f t="shared" si="68"/>
        <v>HBL-LHR-243-Jan17-1-1</v>
      </c>
      <c r="Y379" s="136" t="s">
        <v>769</v>
      </c>
      <c r="Z379" s="134" t="str">
        <f t="shared" si="70"/>
        <v>Yes</v>
      </c>
      <c r="AA379" s="134" t="str">
        <f t="shared" si="71"/>
        <v>Yes</v>
      </c>
      <c r="AB379" s="134" t="str">
        <f t="shared" si="72"/>
        <v>Yes</v>
      </c>
      <c r="AC379" s="134" t="str">
        <f>VLOOKUP(F379,'Wired Branches'!B:E,4,FALSE)</f>
        <v>10.20.104.10</v>
      </c>
      <c r="AD379" s="134" t="str">
        <f t="shared" si="73"/>
        <v>255.255.255.0</v>
      </c>
      <c r="AE379" s="150" t="str">
        <f>VLOOKUP(W379,'Wired Branches'!B:F,5,FALSE)</f>
        <v>10.20.104.1</v>
      </c>
      <c r="AF379" s="112" t="str">
        <f>_xlfn.IFNA(VLOOKUP(F379,'Compiled report'!C:F,4,FALSE),"")</f>
        <v>265160e1c</v>
      </c>
      <c r="AG379" s="134" t="str">
        <f t="shared" si="74"/>
        <v>10.200.57.196</v>
      </c>
      <c r="AH379" s="134" t="str">
        <f t="shared" si="75"/>
        <v>Yes</v>
      </c>
      <c r="AI379" s="134" t="str">
        <f t="shared" si="76"/>
        <v>Yes</v>
      </c>
      <c r="AJ379" s="234">
        <f>_xlfn.IFNA(VLOOKUP(F379,'Compiled report'!C:D,2,FALSE),"")</f>
        <v>42758</v>
      </c>
      <c r="AK379" s="134" t="str">
        <f t="shared" si="77"/>
        <v>Yes</v>
      </c>
      <c r="AL379" s="134" t="str">
        <f t="shared" si="78"/>
        <v>Yes</v>
      </c>
      <c r="AM379" s="134" t="str">
        <f t="shared" si="79"/>
        <v>Yes</v>
      </c>
      <c r="AN379" s="134" t="str">
        <f t="shared" si="80"/>
        <v>Yes</v>
      </c>
      <c r="AO379" s="134" t="str">
        <f t="shared" si="82"/>
        <v>Installation Completed</v>
      </c>
      <c r="AP379" s="137" t="s">
        <v>770</v>
      </c>
    </row>
    <row r="380" spans="1:42" s="134" customFormat="1" ht="26.1" customHeight="1" x14ac:dyDescent="0.2">
      <c r="A380" s="258">
        <v>381</v>
      </c>
      <c r="B380" s="284" t="s">
        <v>102</v>
      </c>
      <c r="C380" s="134" t="s">
        <v>102</v>
      </c>
      <c r="D380" s="171" t="s">
        <v>82</v>
      </c>
      <c r="E380" s="283" t="s">
        <v>205</v>
      </c>
      <c r="F380" s="189">
        <v>401</v>
      </c>
      <c r="G380" s="284" t="s">
        <v>102</v>
      </c>
      <c r="H380" s="284" t="s">
        <v>1361</v>
      </c>
      <c r="I380" s="284" t="s">
        <v>1361</v>
      </c>
      <c r="J380" s="284" t="s">
        <v>384</v>
      </c>
      <c r="K380" s="284" t="s">
        <v>102</v>
      </c>
      <c r="L380" s="284" t="s">
        <v>102</v>
      </c>
      <c r="M380" s="284" t="s">
        <v>102</v>
      </c>
      <c r="N380" s="103" t="s">
        <v>87</v>
      </c>
      <c r="O380" s="105">
        <v>54000</v>
      </c>
      <c r="Q380" s="135"/>
      <c r="T380" s="135"/>
      <c r="U380" s="171" t="str">
        <f t="shared" si="67"/>
        <v>HBL-LHR-401</v>
      </c>
      <c r="V380" s="133" t="s">
        <v>90</v>
      </c>
      <c r="W380" s="189">
        <v>401</v>
      </c>
      <c r="X380" s="171" t="str">
        <f t="shared" si="68"/>
        <v>HBL-LHR-401-Jan17-1-1</v>
      </c>
      <c r="Y380" s="136" t="s">
        <v>769</v>
      </c>
      <c r="Z380" s="134" t="str">
        <f t="shared" si="70"/>
        <v>Yes</v>
      </c>
      <c r="AA380" s="134" t="str">
        <f t="shared" si="71"/>
        <v>Yes</v>
      </c>
      <c r="AB380" s="134" t="str">
        <f t="shared" si="72"/>
        <v>Yes</v>
      </c>
      <c r="AC380" s="134" t="str">
        <f>VLOOKUP(F380,'Wired Branches'!B:E,4,FALSE)</f>
        <v>10.20.42.10</v>
      </c>
      <c r="AD380" s="134" t="str">
        <f t="shared" si="73"/>
        <v>255.255.255.0</v>
      </c>
      <c r="AE380" s="150" t="str">
        <f>VLOOKUP(W380,'Wired Branches'!B:F,5,FALSE)</f>
        <v>10.20.42.1</v>
      </c>
      <c r="AF380" s="112" t="str">
        <f>_xlfn.IFNA(VLOOKUP(F380,'Compiled report'!C:F,4,FALSE),"")</f>
        <v>265160e1d</v>
      </c>
      <c r="AG380" s="134" t="str">
        <f t="shared" si="74"/>
        <v>10.200.57.196</v>
      </c>
      <c r="AH380" s="134" t="str">
        <f t="shared" si="75"/>
        <v>Yes</v>
      </c>
      <c r="AI380" s="134" t="str">
        <f t="shared" si="76"/>
        <v>Yes</v>
      </c>
      <c r="AJ380" s="234">
        <f>_xlfn.IFNA(VLOOKUP(F380,'Compiled report'!C:D,2,FALSE),"")</f>
        <v>42751</v>
      </c>
      <c r="AK380" s="134" t="str">
        <f t="shared" si="77"/>
        <v>Yes</v>
      </c>
      <c r="AL380" s="134" t="str">
        <f t="shared" si="78"/>
        <v>Yes</v>
      </c>
      <c r="AM380" s="134" t="str">
        <f t="shared" si="79"/>
        <v>Yes</v>
      </c>
      <c r="AN380" s="134" t="str">
        <f t="shared" si="80"/>
        <v>Yes</v>
      </c>
      <c r="AO380" s="134" t="str">
        <f t="shared" si="82"/>
        <v>Installation Completed</v>
      </c>
      <c r="AP380" s="137" t="s">
        <v>770</v>
      </c>
    </row>
    <row r="381" spans="1:42" s="134" customFormat="1" ht="26.1" customHeight="1" x14ac:dyDescent="0.2">
      <c r="A381" s="258">
        <v>382</v>
      </c>
      <c r="B381" s="284" t="s">
        <v>102</v>
      </c>
      <c r="C381" s="134" t="s">
        <v>102</v>
      </c>
      <c r="D381" s="171" t="s">
        <v>82</v>
      </c>
      <c r="E381" s="283" t="s">
        <v>205</v>
      </c>
      <c r="F381" s="189">
        <v>411</v>
      </c>
      <c r="G381" s="284" t="s">
        <v>102</v>
      </c>
      <c r="H381" s="284" t="s">
        <v>1362</v>
      </c>
      <c r="I381" s="284" t="s">
        <v>1363</v>
      </c>
      <c r="J381" s="284" t="s">
        <v>384</v>
      </c>
      <c r="K381" s="284" t="s">
        <v>102</v>
      </c>
      <c r="L381" s="284" t="s">
        <v>102</v>
      </c>
      <c r="M381" s="284" t="s">
        <v>102</v>
      </c>
      <c r="N381" s="103" t="s">
        <v>87</v>
      </c>
      <c r="O381" s="105">
        <v>54000</v>
      </c>
      <c r="Q381" s="135"/>
      <c r="T381" s="135"/>
      <c r="U381" s="171" t="str">
        <f t="shared" si="67"/>
        <v>HBL-LHR-411</v>
      </c>
      <c r="V381" s="133" t="s">
        <v>90</v>
      </c>
      <c r="W381" s="189">
        <v>411</v>
      </c>
      <c r="X381" s="171" t="str">
        <f t="shared" si="68"/>
        <v>HBL-LHR-411-Jan17-1-1</v>
      </c>
      <c r="Y381" s="136" t="s">
        <v>769</v>
      </c>
      <c r="Z381" s="134" t="str">
        <f t="shared" si="70"/>
        <v>Yes</v>
      </c>
      <c r="AA381" s="134" t="str">
        <f t="shared" si="71"/>
        <v>Yes</v>
      </c>
      <c r="AB381" s="134" t="str">
        <f t="shared" si="72"/>
        <v>Yes</v>
      </c>
      <c r="AC381" s="134" t="e">
        <f>VLOOKUP(F381,'Wired Branches'!B:E,4,FALSE)</f>
        <v>#N/A</v>
      </c>
      <c r="AD381" s="134" t="str">
        <f t="shared" si="73"/>
        <v>255.255.255.0</v>
      </c>
      <c r="AE381" s="150" t="e">
        <f>VLOOKUP(W381,'Wired Branches'!B:F,5,FALSE)</f>
        <v>#N/A</v>
      </c>
      <c r="AF381" s="112" t="str">
        <f>_xlfn.IFNA(VLOOKUP(F381,'Compiled report'!C:F,4,FALSE),"")</f>
        <v>265160e1e</v>
      </c>
      <c r="AG381" s="134" t="str">
        <f t="shared" si="74"/>
        <v>10.200.57.196</v>
      </c>
      <c r="AH381" s="134" t="str">
        <f t="shared" si="75"/>
        <v>Yes</v>
      </c>
      <c r="AI381" s="134" t="str">
        <f t="shared" si="76"/>
        <v>Yes</v>
      </c>
      <c r="AJ381" s="234">
        <f>_xlfn.IFNA(VLOOKUP(F381,'Compiled report'!C:D,2,FALSE),"")</f>
        <v>42777</v>
      </c>
      <c r="AK381" s="134" t="str">
        <f t="shared" si="77"/>
        <v>Yes</v>
      </c>
      <c r="AL381" s="134" t="str">
        <f t="shared" si="78"/>
        <v>Yes</v>
      </c>
      <c r="AM381" s="134" t="str">
        <f t="shared" si="79"/>
        <v>Yes</v>
      </c>
      <c r="AN381" s="134" t="str">
        <f t="shared" si="80"/>
        <v>Yes</v>
      </c>
      <c r="AO381" s="134" t="str">
        <f t="shared" si="82"/>
        <v>Installation Completed</v>
      </c>
      <c r="AP381" s="137" t="s">
        <v>770</v>
      </c>
    </row>
    <row r="382" spans="1:42" s="134" customFormat="1" ht="26.1" customHeight="1" x14ac:dyDescent="0.2">
      <c r="A382" s="258">
        <v>383</v>
      </c>
      <c r="B382" s="284" t="s">
        <v>102</v>
      </c>
      <c r="C382" s="134" t="s">
        <v>102</v>
      </c>
      <c r="D382" s="171" t="s">
        <v>82</v>
      </c>
      <c r="E382" s="283" t="s">
        <v>205</v>
      </c>
      <c r="F382" s="189">
        <v>442</v>
      </c>
      <c r="G382" s="284" t="s">
        <v>102</v>
      </c>
      <c r="H382" s="284" t="s">
        <v>1364</v>
      </c>
      <c r="I382" s="284" t="s">
        <v>1364</v>
      </c>
      <c r="J382" s="284" t="s">
        <v>384</v>
      </c>
      <c r="K382" s="284" t="s">
        <v>102</v>
      </c>
      <c r="L382" s="284" t="s">
        <v>102</v>
      </c>
      <c r="M382" s="284" t="s">
        <v>102</v>
      </c>
      <c r="N382" s="103" t="s">
        <v>87</v>
      </c>
      <c r="O382" s="105">
        <v>54000</v>
      </c>
      <c r="Q382" s="135"/>
      <c r="T382" s="135"/>
      <c r="U382" s="171" t="str">
        <f t="shared" si="67"/>
        <v>HBL-LHR-442</v>
      </c>
      <c r="V382" s="133" t="s">
        <v>90</v>
      </c>
      <c r="W382" s="189">
        <v>442</v>
      </c>
      <c r="X382" s="171" t="str">
        <f t="shared" si="68"/>
        <v>HBL-LHR-442-Jan17-1-1</v>
      </c>
      <c r="Y382" s="136" t="s">
        <v>769</v>
      </c>
      <c r="Z382" s="134" t="str">
        <f t="shared" si="70"/>
        <v>Yes</v>
      </c>
      <c r="AA382" s="134" t="str">
        <f t="shared" si="71"/>
        <v>Yes</v>
      </c>
      <c r="AB382" s="134" t="str">
        <f t="shared" si="72"/>
        <v>Yes</v>
      </c>
      <c r="AC382" s="134" t="str">
        <f>VLOOKUP(F382,'Wired Branches'!B:E,4,FALSE)</f>
        <v>10.20.116.10</v>
      </c>
      <c r="AD382" s="134" t="str">
        <f t="shared" si="73"/>
        <v>255.255.255.0</v>
      </c>
      <c r="AE382" s="150" t="str">
        <f>VLOOKUP(W382,'Wired Branches'!B:F,5,FALSE)</f>
        <v>10.20.116.1</v>
      </c>
      <c r="AF382" s="112" t="str">
        <f>_xlfn.IFNA(VLOOKUP(F382,'Compiled report'!C:F,4,FALSE),"")</f>
        <v>265160e1f</v>
      </c>
      <c r="AG382" s="134" t="str">
        <f t="shared" si="74"/>
        <v>10.200.57.196</v>
      </c>
      <c r="AH382" s="134" t="str">
        <f t="shared" si="75"/>
        <v>Yes</v>
      </c>
      <c r="AI382" s="134" t="str">
        <f t="shared" si="76"/>
        <v>Yes</v>
      </c>
      <c r="AJ382" s="234">
        <f>_xlfn.IFNA(VLOOKUP(F382,'Compiled report'!C:D,2,FALSE),"")</f>
        <v>42766</v>
      </c>
      <c r="AK382" s="134" t="str">
        <f t="shared" si="77"/>
        <v>Yes</v>
      </c>
      <c r="AL382" s="134" t="str">
        <f t="shared" si="78"/>
        <v>Yes</v>
      </c>
      <c r="AM382" s="134" t="str">
        <f t="shared" si="79"/>
        <v>Yes</v>
      </c>
      <c r="AN382" s="134" t="str">
        <f t="shared" si="80"/>
        <v>Yes</v>
      </c>
      <c r="AO382" s="134" t="str">
        <f t="shared" si="82"/>
        <v>Installation Completed</v>
      </c>
      <c r="AP382" s="137" t="s">
        <v>770</v>
      </c>
    </row>
    <row r="383" spans="1:42" s="134" customFormat="1" ht="26.1" customHeight="1" x14ac:dyDescent="0.2">
      <c r="A383" s="258">
        <v>384</v>
      </c>
      <c r="B383" s="284" t="s">
        <v>102</v>
      </c>
      <c r="C383" s="134" t="s">
        <v>102</v>
      </c>
      <c r="D383" s="171" t="s">
        <v>82</v>
      </c>
      <c r="E383" s="283" t="s">
        <v>205</v>
      </c>
      <c r="F383" s="189">
        <v>444</v>
      </c>
      <c r="G383" s="284" t="s">
        <v>102</v>
      </c>
      <c r="H383" s="284" t="s">
        <v>1365</v>
      </c>
      <c r="I383" s="284" t="s">
        <v>1365</v>
      </c>
      <c r="J383" s="284" t="s">
        <v>384</v>
      </c>
      <c r="K383" s="284" t="s">
        <v>102</v>
      </c>
      <c r="L383" s="284" t="s">
        <v>102</v>
      </c>
      <c r="M383" s="284" t="s">
        <v>102</v>
      </c>
      <c r="N383" s="103" t="s">
        <v>87</v>
      </c>
      <c r="O383" s="105">
        <v>54000</v>
      </c>
      <c r="Q383" s="135"/>
      <c r="T383" s="135"/>
      <c r="U383" s="171" t="str">
        <f t="shared" si="67"/>
        <v>HBL-LHR-444</v>
      </c>
      <c r="V383" s="133" t="s">
        <v>90</v>
      </c>
      <c r="W383" s="189">
        <v>444</v>
      </c>
      <c r="X383" s="171" t="str">
        <f t="shared" si="68"/>
        <v>HBL-LHR-444-Jan17-1-1</v>
      </c>
      <c r="Y383" s="136" t="s">
        <v>769</v>
      </c>
      <c r="Z383" s="134" t="str">
        <f t="shared" si="70"/>
        <v>Yes</v>
      </c>
      <c r="AA383" s="134" t="str">
        <f t="shared" si="71"/>
        <v>Yes</v>
      </c>
      <c r="AB383" s="134" t="str">
        <f t="shared" si="72"/>
        <v>Yes</v>
      </c>
      <c r="AC383" s="134" t="e">
        <f>VLOOKUP(F383,'Wired Branches'!B:E,4,FALSE)</f>
        <v>#N/A</v>
      </c>
      <c r="AD383" s="134" t="str">
        <f t="shared" si="73"/>
        <v>255.255.255.0</v>
      </c>
      <c r="AE383" s="150" t="e">
        <f>VLOOKUP(W383,'Wired Branches'!B:F,5,FALSE)</f>
        <v>#N/A</v>
      </c>
      <c r="AF383" s="112">
        <f>_xlfn.IFNA(VLOOKUP(F383,'Compiled report'!C:F,4,FALSE),"")</f>
        <v>2.6516E+25</v>
      </c>
      <c r="AG383" s="134" t="str">
        <f t="shared" si="74"/>
        <v>10.200.57.196</v>
      </c>
      <c r="AH383" s="134" t="str">
        <f t="shared" si="75"/>
        <v>Yes</v>
      </c>
      <c r="AI383" s="134" t="str">
        <f t="shared" si="76"/>
        <v>Yes</v>
      </c>
      <c r="AJ383" s="234">
        <f>_xlfn.IFNA(VLOOKUP(F383,'Compiled report'!C:D,2,FALSE),"")</f>
        <v>42767</v>
      </c>
      <c r="AK383" s="134" t="str">
        <f t="shared" si="77"/>
        <v>Yes</v>
      </c>
      <c r="AL383" s="134" t="str">
        <f t="shared" si="78"/>
        <v>Yes</v>
      </c>
      <c r="AM383" s="134" t="str">
        <f t="shared" si="79"/>
        <v>Yes</v>
      </c>
      <c r="AN383" s="134" t="str">
        <f t="shared" si="80"/>
        <v>Yes</v>
      </c>
      <c r="AO383" s="134" t="str">
        <f t="shared" si="82"/>
        <v>Installation Completed</v>
      </c>
      <c r="AP383" s="137" t="s">
        <v>770</v>
      </c>
    </row>
    <row r="384" spans="1:42" s="134" customFormat="1" ht="26.1" customHeight="1" x14ac:dyDescent="0.2">
      <c r="A384" s="258">
        <v>385</v>
      </c>
      <c r="B384" s="284" t="s">
        <v>102</v>
      </c>
      <c r="C384" s="134" t="s">
        <v>102</v>
      </c>
      <c r="D384" s="171" t="s">
        <v>82</v>
      </c>
      <c r="E384" s="283" t="s">
        <v>205</v>
      </c>
      <c r="F384" s="189">
        <v>445</v>
      </c>
      <c r="G384" s="284" t="s">
        <v>102</v>
      </c>
      <c r="H384" s="284" t="s">
        <v>1366</v>
      </c>
      <c r="I384" s="284" t="s">
        <v>1366</v>
      </c>
      <c r="J384" s="284" t="s">
        <v>384</v>
      </c>
      <c r="K384" s="284" t="s">
        <v>102</v>
      </c>
      <c r="L384" s="284" t="s">
        <v>102</v>
      </c>
      <c r="M384" s="284" t="s">
        <v>102</v>
      </c>
      <c r="N384" s="103" t="s">
        <v>87</v>
      </c>
      <c r="O384" s="105">
        <v>54000</v>
      </c>
      <c r="Q384" s="135"/>
      <c r="T384" s="135"/>
      <c r="U384" s="171" t="str">
        <f t="shared" si="67"/>
        <v>HBL-LHR-445</v>
      </c>
      <c r="V384" s="133" t="s">
        <v>90</v>
      </c>
      <c r="W384" s="189">
        <v>445</v>
      </c>
      <c r="X384" s="171" t="str">
        <f t="shared" si="68"/>
        <v>HBL-LHR-445-Jan17-1-1</v>
      </c>
      <c r="Y384" s="136" t="s">
        <v>769</v>
      </c>
      <c r="Z384" s="134" t="str">
        <f t="shared" si="70"/>
        <v>Yes</v>
      </c>
      <c r="AA384" s="134" t="str">
        <f t="shared" si="71"/>
        <v>Yes</v>
      </c>
      <c r="AB384" s="134" t="str">
        <f t="shared" si="72"/>
        <v>Yes</v>
      </c>
      <c r="AC384" s="134" t="str">
        <f>VLOOKUP(F384,'Wired Branches'!B:E,4,FALSE)</f>
        <v>10.20.110.10</v>
      </c>
      <c r="AD384" s="134" t="str">
        <f t="shared" si="73"/>
        <v>255.255.255.0</v>
      </c>
      <c r="AE384" s="150" t="str">
        <f>VLOOKUP(W384,'Wired Branches'!B:F,5,FALSE)</f>
        <v>10.20.110.1</v>
      </c>
      <c r="AF384" s="112">
        <f>_xlfn.IFNA(VLOOKUP(F384,'Compiled report'!C:F,4,FALSE),"")</f>
        <v>2.6516000000000001E+26</v>
      </c>
      <c r="AG384" s="134" t="str">
        <f t="shared" si="74"/>
        <v>10.200.57.196</v>
      </c>
      <c r="AH384" s="134" t="str">
        <f t="shared" si="75"/>
        <v>Yes</v>
      </c>
      <c r="AI384" s="134" t="str">
        <f t="shared" si="76"/>
        <v>Yes</v>
      </c>
      <c r="AJ384" s="234">
        <f>_xlfn.IFNA(VLOOKUP(F384,'Compiled report'!C:D,2,FALSE),"")</f>
        <v>42765</v>
      </c>
      <c r="AK384" s="134" t="str">
        <f t="shared" si="77"/>
        <v>Yes</v>
      </c>
      <c r="AL384" s="134" t="str">
        <f t="shared" si="78"/>
        <v>Yes</v>
      </c>
      <c r="AM384" s="134" t="str">
        <f t="shared" si="79"/>
        <v>Yes</v>
      </c>
      <c r="AN384" s="134" t="str">
        <f t="shared" si="80"/>
        <v>Yes</v>
      </c>
      <c r="AO384" s="134" t="str">
        <f t="shared" si="82"/>
        <v>Installation Completed</v>
      </c>
      <c r="AP384" s="137" t="s">
        <v>770</v>
      </c>
    </row>
    <row r="385" spans="1:42" s="134" customFormat="1" ht="26.1" customHeight="1" x14ac:dyDescent="0.2">
      <c r="A385" s="258">
        <v>386</v>
      </c>
      <c r="B385" s="284" t="s">
        <v>102</v>
      </c>
      <c r="C385" s="134" t="s">
        <v>102</v>
      </c>
      <c r="D385" s="171" t="s">
        <v>82</v>
      </c>
      <c r="E385" s="283" t="s">
        <v>205</v>
      </c>
      <c r="F385" s="189">
        <v>522</v>
      </c>
      <c r="G385" s="284" t="s">
        <v>102</v>
      </c>
      <c r="H385" s="284" t="s">
        <v>1367</v>
      </c>
      <c r="I385" s="284" t="s">
        <v>1367</v>
      </c>
      <c r="J385" s="284" t="s">
        <v>384</v>
      </c>
      <c r="K385" s="284" t="s">
        <v>102</v>
      </c>
      <c r="L385" s="284" t="s">
        <v>102</v>
      </c>
      <c r="M385" s="284" t="s">
        <v>102</v>
      </c>
      <c r="N385" s="103" t="s">
        <v>87</v>
      </c>
      <c r="O385" s="105">
        <v>54000</v>
      </c>
      <c r="Q385" s="135"/>
      <c r="T385" s="135"/>
      <c r="U385" s="171" t="str">
        <f t="shared" si="67"/>
        <v>HBL-LHR-522</v>
      </c>
      <c r="V385" s="133" t="s">
        <v>90</v>
      </c>
      <c r="W385" s="189">
        <v>522</v>
      </c>
      <c r="X385" s="171" t="str">
        <f t="shared" si="68"/>
        <v>HBL-LHR-522-Jan17-1-1</v>
      </c>
      <c r="Y385" s="136" t="s">
        <v>769</v>
      </c>
      <c r="Z385" s="134" t="str">
        <f t="shared" si="70"/>
        <v>Yes</v>
      </c>
      <c r="AA385" s="134" t="str">
        <f t="shared" si="71"/>
        <v>Yes</v>
      </c>
      <c r="AB385" s="134" t="str">
        <f t="shared" si="72"/>
        <v>Yes</v>
      </c>
      <c r="AC385" s="134" t="e">
        <f>VLOOKUP(F385,'Wired Branches'!B:E,4,FALSE)</f>
        <v>#N/A</v>
      </c>
      <c r="AD385" s="134" t="str">
        <f t="shared" si="73"/>
        <v>255.255.255.0</v>
      </c>
      <c r="AE385" s="150" t="e">
        <f>VLOOKUP(W385,'Wired Branches'!B:F,5,FALSE)</f>
        <v>#N/A</v>
      </c>
      <c r="AF385" s="112" t="str">
        <f>_xlfn.IFNA(VLOOKUP(F385,'Compiled report'!C:F,4,FALSE),"")</f>
        <v>265160e22</v>
      </c>
      <c r="AG385" s="134" t="str">
        <f t="shared" si="74"/>
        <v>10.200.57.196</v>
      </c>
      <c r="AH385" s="134" t="str">
        <f t="shared" si="75"/>
        <v>Yes</v>
      </c>
      <c r="AI385" s="134" t="str">
        <f t="shared" si="76"/>
        <v>Yes</v>
      </c>
      <c r="AJ385" s="234">
        <f>_xlfn.IFNA(VLOOKUP(F385,'Compiled report'!C:D,2,FALSE),"")</f>
        <v>42774</v>
      </c>
      <c r="AK385" s="134" t="str">
        <f t="shared" si="77"/>
        <v>Yes</v>
      </c>
      <c r="AL385" s="134" t="str">
        <f t="shared" si="78"/>
        <v>Yes</v>
      </c>
      <c r="AM385" s="134" t="str">
        <f t="shared" si="79"/>
        <v>Yes</v>
      </c>
      <c r="AN385" s="134" t="str">
        <f t="shared" si="80"/>
        <v>Yes</v>
      </c>
      <c r="AO385" s="134" t="str">
        <f t="shared" si="82"/>
        <v>Installation Completed</v>
      </c>
      <c r="AP385" s="137" t="s">
        <v>770</v>
      </c>
    </row>
    <row r="386" spans="1:42" s="134" customFormat="1" ht="26.1" customHeight="1" x14ac:dyDescent="0.2">
      <c r="A386" s="258">
        <v>387</v>
      </c>
      <c r="B386" s="284" t="s">
        <v>102</v>
      </c>
      <c r="C386" s="134" t="s">
        <v>102</v>
      </c>
      <c r="D386" s="171" t="s">
        <v>82</v>
      </c>
      <c r="E386" s="283" t="s">
        <v>205</v>
      </c>
      <c r="F386" s="189">
        <v>523</v>
      </c>
      <c r="G386" s="284" t="s">
        <v>102</v>
      </c>
      <c r="H386" s="284" t="s">
        <v>1368</v>
      </c>
      <c r="I386" s="284" t="s">
        <v>1368</v>
      </c>
      <c r="J386" s="284" t="s">
        <v>384</v>
      </c>
      <c r="K386" s="284" t="s">
        <v>102</v>
      </c>
      <c r="L386" s="284" t="s">
        <v>102</v>
      </c>
      <c r="M386" s="284" t="s">
        <v>102</v>
      </c>
      <c r="N386" s="103" t="s">
        <v>87</v>
      </c>
      <c r="O386" s="105">
        <v>54000</v>
      </c>
      <c r="Q386" s="135"/>
      <c r="T386" s="135"/>
      <c r="U386" s="171" t="str">
        <f t="shared" ref="U386:U449" si="83">CONCATENATE(D386,"-",E386,"-",F386)</f>
        <v>HBL-LHR-523</v>
      </c>
      <c r="V386" s="133" t="s">
        <v>90</v>
      </c>
      <c r="W386" s="189">
        <v>523</v>
      </c>
      <c r="X386" s="171" t="str">
        <f t="shared" si="68"/>
        <v>HBL-LHR-523-Jan17-1-1</v>
      </c>
      <c r="Y386" s="136" t="s">
        <v>769</v>
      </c>
      <c r="Z386" s="134" t="str">
        <f t="shared" si="70"/>
        <v>Yes</v>
      </c>
      <c r="AA386" s="134" t="str">
        <f t="shared" si="71"/>
        <v>Yes</v>
      </c>
      <c r="AB386" s="134" t="str">
        <f t="shared" si="72"/>
        <v>Yes</v>
      </c>
      <c r="AC386" s="134" t="e">
        <f>VLOOKUP(F386,'Wired Branches'!B:E,4,FALSE)</f>
        <v>#N/A</v>
      </c>
      <c r="AD386" s="134" t="str">
        <f t="shared" si="73"/>
        <v>255.255.255.0</v>
      </c>
      <c r="AE386" s="150" t="e">
        <f>VLOOKUP(W386,'Wired Branches'!B:F,5,FALSE)</f>
        <v>#N/A</v>
      </c>
      <c r="AF386" s="112" t="str">
        <f>_xlfn.IFNA(VLOOKUP(F386,'Compiled report'!C:F,4,FALSE),"")</f>
        <v>000265160ea5</v>
      </c>
      <c r="AG386" s="134" t="str">
        <f t="shared" si="74"/>
        <v>10.200.57.196</v>
      </c>
      <c r="AH386" s="134" t="str">
        <f t="shared" si="75"/>
        <v>Yes</v>
      </c>
      <c r="AI386" s="134" t="str">
        <f t="shared" si="76"/>
        <v>Yes</v>
      </c>
      <c r="AJ386" s="234">
        <f>_xlfn.IFNA(VLOOKUP(F386,'Compiled report'!C:D,2,FALSE),"")</f>
        <v>42769</v>
      </c>
      <c r="AK386" s="134" t="str">
        <f t="shared" si="77"/>
        <v>Yes</v>
      </c>
      <c r="AL386" s="134" t="str">
        <f t="shared" si="78"/>
        <v>Yes</v>
      </c>
      <c r="AM386" s="134" t="str">
        <f t="shared" si="79"/>
        <v>Yes</v>
      </c>
      <c r="AN386" s="134" t="str">
        <f t="shared" si="80"/>
        <v>Yes</v>
      </c>
      <c r="AO386" s="134" t="str">
        <f t="shared" si="82"/>
        <v>Installation Completed</v>
      </c>
      <c r="AP386" s="137" t="s">
        <v>770</v>
      </c>
    </row>
    <row r="387" spans="1:42" s="134" customFormat="1" ht="26.1" customHeight="1" x14ac:dyDescent="0.2">
      <c r="A387" s="258">
        <v>388</v>
      </c>
      <c r="B387" s="284" t="s">
        <v>102</v>
      </c>
      <c r="C387" s="134" t="s">
        <v>102</v>
      </c>
      <c r="D387" s="171" t="s">
        <v>82</v>
      </c>
      <c r="E387" s="283" t="s">
        <v>205</v>
      </c>
      <c r="F387" s="189">
        <v>532</v>
      </c>
      <c r="G387" s="284" t="s">
        <v>102</v>
      </c>
      <c r="H387" s="284" t="s">
        <v>1369</v>
      </c>
      <c r="I387" s="284" t="s">
        <v>1370</v>
      </c>
      <c r="J387" s="284" t="s">
        <v>384</v>
      </c>
      <c r="K387" s="284" t="s">
        <v>102</v>
      </c>
      <c r="L387" s="284" t="s">
        <v>102</v>
      </c>
      <c r="M387" s="284" t="s">
        <v>102</v>
      </c>
      <c r="N387" s="103" t="s">
        <v>87</v>
      </c>
      <c r="O387" s="105">
        <v>54000</v>
      </c>
      <c r="Q387" s="135"/>
      <c r="T387" s="135"/>
      <c r="U387" s="171" t="str">
        <f t="shared" si="83"/>
        <v>HBL-LHR-532</v>
      </c>
      <c r="V387" s="133" t="s">
        <v>90</v>
      </c>
      <c r="W387" s="189">
        <v>532</v>
      </c>
      <c r="X387" s="171" t="str">
        <f t="shared" si="68"/>
        <v>HBL-LHR-532-Jan17-1-1</v>
      </c>
      <c r="Y387" s="136" t="s">
        <v>769</v>
      </c>
      <c r="Z387" s="134" t="str">
        <f t="shared" si="70"/>
        <v>Yes</v>
      </c>
      <c r="AA387" s="134" t="str">
        <f t="shared" si="71"/>
        <v>Yes</v>
      </c>
      <c r="AB387" s="134" t="str">
        <f t="shared" si="72"/>
        <v>Yes</v>
      </c>
      <c r="AC387" s="134" t="str">
        <f>VLOOKUP(F387,'Wired Branches'!B:E,4,FALSE)</f>
        <v>10.20.11.10</v>
      </c>
      <c r="AD387" s="134" t="str">
        <f t="shared" si="73"/>
        <v>255.255.255.0</v>
      </c>
      <c r="AE387" s="150" t="str">
        <f>VLOOKUP(W387,'Wired Branches'!B:F,5,FALSE)</f>
        <v>10.20.11.1</v>
      </c>
      <c r="AF387" s="112" t="str">
        <f>_xlfn.IFNA(VLOOKUP(F387,'Compiled report'!C:F,4,FALSE),"")</f>
        <v>265160ea6</v>
      </c>
      <c r="AG387" s="134" t="str">
        <f t="shared" si="74"/>
        <v>10.200.57.196</v>
      </c>
      <c r="AH387" s="134" t="str">
        <f t="shared" si="75"/>
        <v>Yes</v>
      </c>
      <c r="AI387" s="134" t="str">
        <f t="shared" si="76"/>
        <v>Yes</v>
      </c>
      <c r="AJ387" s="234">
        <f>_xlfn.IFNA(VLOOKUP(F387,'Compiled report'!C:D,2,FALSE),"")</f>
        <v>42762</v>
      </c>
      <c r="AK387" s="134" t="str">
        <f t="shared" si="77"/>
        <v>Yes</v>
      </c>
      <c r="AL387" s="134" t="str">
        <f t="shared" si="78"/>
        <v>Yes</v>
      </c>
      <c r="AM387" s="134" t="str">
        <f t="shared" si="79"/>
        <v>Yes</v>
      </c>
      <c r="AN387" s="134" t="str">
        <f t="shared" si="80"/>
        <v>Yes</v>
      </c>
      <c r="AO387" s="134" t="str">
        <f t="shared" si="82"/>
        <v>Installation Completed</v>
      </c>
      <c r="AP387" s="137" t="s">
        <v>770</v>
      </c>
    </row>
    <row r="388" spans="1:42" s="134" customFormat="1" ht="26.1" customHeight="1" x14ac:dyDescent="0.2">
      <c r="A388" s="258">
        <v>389</v>
      </c>
      <c r="B388" s="284" t="s">
        <v>102</v>
      </c>
      <c r="C388" s="134" t="s">
        <v>102</v>
      </c>
      <c r="D388" s="171" t="s">
        <v>82</v>
      </c>
      <c r="E388" s="283" t="s">
        <v>205</v>
      </c>
      <c r="F388" s="189">
        <v>533</v>
      </c>
      <c r="G388" s="284" t="s">
        <v>102</v>
      </c>
      <c r="H388" s="284" t="s">
        <v>1371</v>
      </c>
      <c r="I388" s="284" t="s">
        <v>1371</v>
      </c>
      <c r="J388" s="284" t="s">
        <v>384</v>
      </c>
      <c r="K388" s="284" t="s">
        <v>102</v>
      </c>
      <c r="L388" s="284" t="s">
        <v>102</v>
      </c>
      <c r="M388" s="284" t="s">
        <v>102</v>
      </c>
      <c r="N388" s="103" t="s">
        <v>87</v>
      </c>
      <c r="O388" s="105">
        <v>54000</v>
      </c>
      <c r="Q388" s="135"/>
      <c r="T388" s="135"/>
      <c r="U388" s="171" t="str">
        <f t="shared" si="83"/>
        <v>HBL-LHR-533</v>
      </c>
      <c r="V388" s="133" t="s">
        <v>90</v>
      </c>
      <c r="W388" s="189">
        <v>533</v>
      </c>
      <c r="X388" s="171" t="str">
        <f t="shared" si="68"/>
        <v>HBL-LHR-533-Jan17-1-1</v>
      </c>
      <c r="Y388" s="136" t="s">
        <v>769</v>
      </c>
      <c r="Z388" s="134" t="str">
        <f t="shared" si="70"/>
        <v>Yes</v>
      </c>
      <c r="AA388" s="134" t="str">
        <f t="shared" si="71"/>
        <v>Yes</v>
      </c>
      <c r="AB388" s="134" t="str">
        <f t="shared" si="72"/>
        <v>Yes</v>
      </c>
      <c r="AC388" s="134" t="str">
        <f>VLOOKUP(F388,'Wired Branches'!B:E,4,FALSE)</f>
        <v>10.20.101.10</v>
      </c>
      <c r="AD388" s="134" t="str">
        <f t="shared" si="73"/>
        <v>255.255.255.0</v>
      </c>
      <c r="AE388" s="150" t="str">
        <f>VLOOKUP(W388,'Wired Branches'!B:F,5,FALSE)</f>
        <v>10.20.101.1</v>
      </c>
      <c r="AF388" s="112" t="str">
        <f>_xlfn.IFNA(VLOOKUP(F388,'Compiled report'!C:F,4,FALSE),"")</f>
        <v>265160ea7</v>
      </c>
      <c r="AG388" s="134" t="str">
        <f t="shared" si="74"/>
        <v>10.200.57.196</v>
      </c>
      <c r="AH388" s="134" t="str">
        <f t="shared" si="75"/>
        <v>Yes</v>
      </c>
      <c r="AI388" s="134" t="str">
        <f t="shared" si="76"/>
        <v>Yes</v>
      </c>
      <c r="AJ388" s="234">
        <f>_xlfn.IFNA(VLOOKUP(F388,'Compiled report'!C:D,2,FALSE),"")</f>
        <v>42775</v>
      </c>
      <c r="AK388" s="134" t="str">
        <f t="shared" si="77"/>
        <v>Yes</v>
      </c>
      <c r="AL388" s="134" t="str">
        <f t="shared" si="78"/>
        <v>Yes</v>
      </c>
      <c r="AM388" s="134" t="str">
        <f t="shared" si="79"/>
        <v>Yes</v>
      </c>
      <c r="AN388" s="134" t="str">
        <f t="shared" si="80"/>
        <v>Yes</v>
      </c>
      <c r="AO388" s="134" t="str">
        <f t="shared" si="82"/>
        <v>Installation Completed</v>
      </c>
      <c r="AP388" s="137" t="s">
        <v>770</v>
      </c>
    </row>
    <row r="389" spans="1:42" s="134" customFormat="1" ht="26.1" customHeight="1" x14ac:dyDescent="0.2">
      <c r="A389" s="258">
        <v>390</v>
      </c>
      <c r="B389" s="284" t="s">
        <v>102</v>
      </c>
      <c r="C389" s="134" t="s">
        <v>102</v>
      </c>
      <c r="D389" s="171" t="s">
        <v>82</v>
      </c>
      <c r="E389" s="283" t="s">
        <v>205</v>
      </c>
      <c r="F389" s="189">
        <v>545</v>
      </c>
      <c r="G389" s="284" t="s">
        <v>102</v>
      </c>
      <c r="H389" s="284" t="s">
        <v>1372</v>
      </c>
      <c r="I389" s="284" t="s">
        <v>1372</v>
      </c>
      <c r="J389" s="284" t="s">
        <v>384</v>
      </c>
      <c r="K389" s="284" t="s">
        <v>102</v>
      </c>
      <c r="L389" s="284" t="s">
        <v>102</v>
      </c>
      <c r="M389" s="284" t="s">
        <v>102</v>
      </c>
      <c r="N389" s="103" t="s">
        <v>87</v>
      </c>
      <c r="O389" s="105">
        <v>54000</v>
      </c>
      <c r="Q389" s="135"/>
      <c r="T389" s="135"/>
      <c r="U389" s="171" t="str">
        <f t="shared" si="83"/>
        <v>HBL-LHR-545</v>
      </c>
      <c r="V389" s="133" t="s">
        <v>90</v>
      </c>
      <c r="W389" s="189">
        <v>545</v>
      </c>
      <c r="X389" s="171" t="str">
        <f t="shared" si="68"/>
        <v>HBL-LHR-545-Jan17-1-1</v>
      </c>
      <c r="Y389" s="136" t="s">
        <v>769</v>
      </c>
      <c r="Z389" s="134" t="str">
        <f t="shared" si="70"/>
        <v>Yes</v>
      </c>
      <c r="AA389" s="134" t="str">
        <f t="shared" si="71"/>
        <v>Yes</v>
      </c>
      <c r="AB389" s="134" t="str">
        <f t="shared" si="72"/>
        <v>Yes</v>
      </c>
      <c r="AC389" s="134" t="str">
        <f>VLOOKUP(F389,'Wired Branches'!B:E,4,FALSE)</f>
        <v>10.20.8.10</v>
      </c>
      <c r="AD389" s="134" t="str">
        <f t="shared" si="73"/>
        <v>255.255.255.0</v>
      </c>
      <c r="AE389" s="150" t="str">
        <f>VLOOKUP(W389,'Wired Branches'!B:F,5,FALSE)</f>
        <v>10.20.8.1</v>
      </c>
      <c r="AF389" s="112" t="str">
        <f>_xlfn.IFNA(VLOOKUP(F389,'Compiled report'!C:F,4,FALSE),"")</f>
        <v>265160ea8</v>
      </c>
      <c r="AG389" s="134" t="str">
        <f t="shared" si="74"/>
        <v>10.200.57.196</v>
      </c>
      <c r="AH389" s="134" t="str">
        <f t="shared" si="75"/>
        <v>Yes</v>
      </c>
      <c r="AI389" s="134" t="str">
        <f t="shared" si="76"/>
        <v>Yes</v>
      </c>
      <c r="AJ389" s="234">
        <f>_xlfn.IFNA(VLOOKUP(F389,'Compiled report'!C:D,2,FALSE),"")</f>
        <v>42759</v>
      </c>
      <c r="AK389" s="134" t="str">
        <f t="shared" si="77"/>
        <v>Yes</v>
      </c>
      <c r="AL389" s="134" t="str">
        <f t="shared" si="78"/>
        <v>Yes</v>
      </c>
      <c r="AM389" s="134" t="str">
        <f t="shared" si="79"/>
        <v>Yes</v>
      </c>
      <c r="AN389" s="134" t="str">
        <f t="shared" si="80"/>
        <v>Yes</v>
      </c>
      <c r="AO389" s="134" t="str">
        <f t="shared" si="82"/>
        <v>Installation Completed</v>
      </c>
      <c r="AP389" s="137" t="s">
        <v>770</v>
      </c>
    </row>
    <row r="390" spans="1:42" s="134" customFormat="1" ht="26.1" customHeight="1" x14ac:dyDescent="0.2">
      <c r="A390" s="258">
        <v>391</v>
      </c>
      <c r="B390" s="284" t="s">
        <v>102</v>
      </c>
      <c r="C390" s="134" t="s">
        <v>102</v>
      </c>
      <c r="D390" s="171" t="s">
        <v>82</v>
      </c>
      <c r="E390" s="283" t="s">
        <v>205</v>
      </c>
      <c r="F390" s="189">
        <v>551</v>
      </c>
      <c r="G390" s="284" t="s">
        <v>102</v>
      </c>
      <c r="H390" s="284" t="s">
        <v>1373</v>
      </c>
      <c r="I390" s="284" t="s">
        <v>1373</v>
      </c>
      <c r="J390" s="284" t="s">
        <v>384</v>
      </c>
      <c r="K390" s="284" t="s">
        <v>102</v>
      </c>
      <c r="L390" s="284" t="s">
        <v>102</v>
      </c>
      <c r="M390" s="284" t="s">
        <v>102</v>
      </c>
      <c r="N390" s="103" t="s">
        <v>87</v>
      </c>
      <c r="O390" s="105">
        <v>54000</v>
      </c>
      <c r="Q390" s="135"/>
      <c r="T390" s="135"/>
      <c r="U390" s="171" t="str">
        <f t="shared" si="83"/>
        <v>HBL-LHR-551</v>
      </c>
      <c r="V390" s="133" t="s">
        <v>90</v>
      </c>
      <c r="W390" s="189">
        <v>551</v>
      </c>
      <c r="X390" s="171" t="str">
        <f t="shared" si="68"/>
        <v>HBL-LHR-551-Jan17-1-1</v>
      </c>
      <c r="Y390" s="136" t="s">
        <v>769</v>
      </c>
      <c r="Z390" s="134" t="str">
        <f t="shared" si="70"/>
        <v>Yes</v>
      </c>
      <c r="AA390" s="134" t="str">
        <f t="shared" si="71"/>
        <v>Yes</v>
      </c>
      <c r="AB390" s="134" t="str">
        <f t="shared" si="72"/>
        <v>Yes</v>
      </c>
      <c r="AC390" s="134" t="str">
        <f>VLOOKUP(F390,'Wired Branches'!B:E,4,FALSE)</f>
        <v>10.20.40.10</v>
      </c>
      <c r="AD390" s="134" t="str">
        <f t="shared" si="73"/>
        <v>255.255.255.0</v>
      </c>
      <c r="AE390" s="150" t="str">
        <f>VLOOKUP(W390,'Wired Branches'!B:F,5,FALSE)</f>
        <v>10.20.40.1</v>
      </c>
      <c r="AF390" s="112" t="str">
        <f>_xlfn.IFNA(VLOOKUP(F390,'Compiled report'!C:F,4,FALSE),"")</f>
        <v>000265160ea9</v>
      </c>
      <c r="AG390" s="134" t="str">
        <f t="shared" si="74"/>
        <v>10.200.57.196</v>
      </c>
      <c r="AH390" s="134" t="str">
        <f t="shared" si="75"/>
        <v>Yes</v>
      </c>
      <c r="AI390" s="134" t="str">
        <f t="shared" si="76"/>
        <v>Yes</v>
      </c>
      <c r="AJ390" s="234">
        <f>_xlfn.IFNA(VLOOKUP(F390,'Compiled report'!C:D,2,FALSE),"")</f>
        <v>42740</v>
      </c>
      <c r="AK390" s="134" t="str">
        <f t="shared" si="77"/>
        <v>Yes</v>
      </c>
      <c r="AL390" s="134" t="str">
        <f t="shared" si="78"/>
        <v>Yes</v>
      </c>
      <c r="AM390" s="134" t="str">
        <f t="shared" si="79"/>
        <v>Yes</v>
      </c>
      <c r="AN390" s="134" t="str">
        <f t="shared" si="80"/>
        <v>Yes</v>
      </c>
      <c r="AO390" s="134" t="str">
        <f t="shared" si="82"/>
        <v>Installation Completed</v>
      </c>
      <c r="AP390" s="137" t="s">
        <v>770</v>
      </c>
    </row>
    <row r="391" spans="1:42" s="134" customFormat="1" ht="26.1" customHeight="1" x14ac:dyDescent="0.2">
      <c r="A391" s="258">
        <v>392</v>
      </c>
      <c r="B391" s="284" t="s">
        <v>102</v>
      </c>
      <c r="C391" s="134" t="s">
        <v>102</v>
      </c>
      <c r="D391" s="171" t="s">
        <v>82</v>
      </c>
      <c r="E391" s="283" t="s">
        <v>205</v>
      </c>
      <c r="F391" s="189">
        <v>552</v>
      </c>
      <c r="G391" s="284" t="s">
        <v>102</v>
      </c>
      <c r="H391" s="284" t="s">
        <v>1374</v>
      </c>
      <c r="I391" s="284" t="s">
        <v>1374</v>
      </c>
      <c r="J391" s="284" t="s">
        <v>384</v>
      </c>
      <c r="K391" s="284" t="s">
        <v>102</v>
      </c>
      <c r="L391" s="284" t="s">
        <v>102</v>
      </c>
      <c r="M391" s="284" t="s">
        <v>102</v>
      </c>
      <c r="N391" s="103" t="s">
        <v>87</v>
      </c>
      <c r="O391" s="105">
        <v>54000</v>
      </c>
      <c r="Q391" s="135"/>
      <c r="T391" s="135"/>
      <c r="U391" s="171" t="str">
        <f t="shared" si="83"/>
        <v>HBL-LHR-552</v>
      </c>
      <c r="V391" s="133" t="s">
        <v>90</v>
      </c>
      <c r="W391" s="189">
        <v>552</v>
      </c>
      <c r="X391" s="171" t="str">
        <f t="shared" si="68"/>
        <v>HBL-LHR-552-Jan17-1-1</v>
      </c>
      <c r="Y391" s="136" t="s">
        <v>769</v>
      </c>
      <c r="Z391" s="134" t="str">
        <f t="shared" si="70"/>
        <v>Yes</v>
      </c>
      <c r="AA391" s="134" t="str">
        <f t="shared" si="71"/>
        <v>Yes</v>
      </c>
      <c r="AB391" s="134" t="str">
        <f t="shared" si="72"/>
        <v>Yes</v>
      </c>
      <c r="AC391" s="134" t="str">
        <f>VLOOKUP(F391,'Wired Branches'!B:E,4,FALSE)</f>
        <v>10.20.16.10</v>
      </c>
      <c r="AD391" s="134" t="str">
        <f t="shared" si="73"/>
        <v>255.255.255.0</v>
      </c>
      <c r="AE391" s="150" t="str">
        <f>VLOOKUP(W391,'Wired Branches'!B:F,5,FALSE)</f>
        <v>10.20.16.1</v>
      </c>
      <c r="AF391" s="112" t="str">
        <f>_xlfn.IFNA(VLOOKUP(F391,'Compiled report'!C:F,4,FALSE),"")</f>
        <v>000265160eaa</v>
      </c>
      <c r="AG391" s="134" t="str">
        <f t="shared" si="74"/>
        <v>10.200.57.196</v>
      </c>
      <c r="AH391" s="134" t="str">
        <f t="shared" si="75"/>
        <v>Yes</v>
      </c>
      <c r="AI391" s="134" t="str">
        <f t="shared" si="76"/>
        <v>Yes</v>
      </c>
      <c r="AJ391" s="234">
        <f>_xlfn.IFNA(VLOOKUP(F391,'Compiled report'!C:D,2,FALSE),"")</f>
        <v>42739</v>
      </c>
      <c r="AK391" s="134" t="str">
        <f t="shared" si="77"/>
        <v>Yes</v>
      </c>
      <c r="AL391" s="134" t="str">
        <f t="shared" si="78"/>
        <v>Yes</v>
      </c>
      <c r="AM391" s="134" t="str">
        <f t="shared" si="79"/>
        <v>Yes</v>
      </c>
      <c r="AN391" s="134" t="str">
        <f t="shared" si="80"/>
        <v>Yes</v>
      </c>
      <c r="AO391" s="134" t="str">
        <f t="shared" si="82"/>
        <v>Installation Completed</v>
      </c>
      <c r="AP391" s="137" t="s">
        <v>770</v>
      </c>
    </row>
    <row r="392" spans="1:42" s="134" customFormat="1" ht="26.1" customHeight="1" x14ac:dyDescent="0.2">
      <c r="A392" s="258">
        <v>393</v>
      </c>
      <c r="B392" s="284" t="s">
        <v>102</v>
      </c>
      <c r="C392" s="134" t="s">
        <v>102</v>
      </c>
      <c r="D392" s="171" t="s">
        <v>82</v>
      </c>
      <c r="E392" s="283" t="s">
        <v>205</v>
      </c>
      <c r="F392" s="189">
        <v>554</v>
      </c>
      <c r="G392" s="284" t="s">
        <v>102</v>
      </c>
      <c r="H392" s="284" t="s">
        <v>1375</v>
      </c>
      <c r="I392" s="284" t="s">
        <v>1375</v>
      </c>
      <c r="J392" s="284" t="s">
        <v>384</v>
      </c>
      <c r="K392" s="284" t="s">
        <v>102</v>
      </c>
      <c r="L392" s="284" t="s">
        <v>102</v>
      </c>
      <c r="M392" s="284" t="s">
        <v>102</v>
      </c>
      <c r="N392" s="103" t="s">
        <v>87</v>
      </c>
      <c r="O392" s="105">
        <v>54000</v>
      </c>
      <c r="Q392" s="135"/>
      <c r="T392" s="135"/>
      <c r="U392" s="171" t="str">
        <f t="shared" si="83"/>
        <v>HBL-LHR-554</v>
      </c>
      <c r="V392" s="133" t="s">
        <v>90</v>
      </c>
      <c r="W392" s="189">
        <v>554</v>
      </c>
      <c r="X392" s="171" t="str">
        <f t="shared" si="68"/>
        <v>HBL-LHR-554-Jan17-1-1</v>
      </c>
      <c r="Y392" s="136" t="s">
        <v>769</v>
      </c>
      <c r="Z392" s="134" t="str">
        <f t="shared" si="70"/>
        <v>Yes</v>
      </c>
      <c r="AA392" s="134" t="str">
        <f t="shared" si="71"/>
        <v>Yes</v>
      </c>
      <c r="AB392" s="134" t="str">
        <f t="shared" si="72"/>
        <v>Yes</v>
      </c>
      <c r="AC392" s="134" t="str">
        <f>VLOOKUP(F392,'Wired Branches'!B:E,4,FALSE)</f>
        <v>10.20.64.10</v>
      </c>
      <c r="AD392" s="134" t="str">
        <f t="shared" si="73"/>
        <v>255.255.255.0</v>
      </c>
      <c r="AE392" s="150" t="str">
        <f>VLOOKUP(W392,'Wired Branches'!B:F,5,FALSE)</f>
        <v>10.20.64.1</v>
      </c>
      <c r="AF392" s="112" t="str">
        <f>_xlfn.IFNA(VLOOKUP(F392,'Compiled report'!C:F,4,FALSE),"")</f>
        <v>265160eab</v>
      </c>
      <c r="AG392" s="134" t="str">
        <f t="shared" si="74"/>
        <v>10.200.57.196</v>
      </c>
      <c r="AH392" s="134" t="str">
        <f t="shared" si="75"/>
        <v>Yes</v>
      </c>
      <c r="AI392" s="134" t="str">
        <f t="shared" si="76"/>
        <v>Yes</v>
      </c>
      <c r="AJ392" s="234">
        <f>_xlfn.IFNA(VLOOKUP(F392,'Compiled report'!C:D,2,FALSE),"")</f>
        <v>42752</v>
      </c>
      <c r="AK392" s="134" t="str">
        <f t="shared" si="77"/>
        <v>Yes</v>
      </c>
      <c r="AL392" s="134" t="str">
        <f t="shared" si="78"/>
        <v>Yes</v>
      </c>
      <c r="AM392" s="134" t="str">
        <f t="shared" si="79"/>
        <v>Yes</v>
      </c>
      <c r="AN392" s="134" t="str">
        <f t="shared" si="80"/>
        <v>Yes</v>
      </c>
      <c r="AO392" s="134" t="str">
        <f t="shared" si="82"/>
        <v>Installation Completed</v>
      </c>
      <c r="AP392" s="137" t="s">
        <v>770</v>
      </c>
    </row>
    <row r="393" spans="1:42" s="134" customFormat="1" ht="26.1" customHeight="1" x14ac:dyDescent="0.2">
      <c r="A393" s="258">
        <v>394</v>
      </c>
      <c r="B393" s="284" t="s">
        <v>102</v>
      </c>
      <c r="C393" s="134" t="s">
        <v>102</v>
      </c>
      <c r="D393" s="171" t="s">
        <v>82</v>
      </c>
      <c r="E393" s="283" t="s">
        <v>205</v>
      </c>
      <c r="F393" s="189">
        <v>556</v>
      </c>
      <c r="G393" s="284" t="s">
        <v>102</v>
      </c>
      <c r="H393" s="284" t="s">
        <v>1376</v>
      </c>
      <c r="I393" s="284" t="s">
        <v>1376</v>
      </c>
      <c r="J393" s="284" t="s">
        <v>384</v>
      </c>
      <c r="K393" s="284" t="s">
        <v>102</v>
      </c>
      <c r="L393" s="284" t="s">
        <v>102</v>
      </c>
      <c r="M393" s="284" t="s">
        <v>102</v>
      </c>
      <c r="N393" s="103" t="s">
        <v>87</v>
      </c>
      <c r="O393" s="105">
        <v>54000</v>
      </c>
      <c r="Q393" s="135"/>
      <c r="T393" s="135"/>
      <c r="U393" s="171" t="str">
        <f t="shared" si="83"/>
        <v>HBL-LHR-556</v>
      </c>
      <c r="V393" s="133" t="s">
        <v>90</v>
      </c>
      <c r="W393" s="189">
        <v>556</v>
      </c>
      <c r="X393" s="171" t="str">
        <f t="shared" si="68"/>
        <v>HBL-LHR-556-Jan17-1-1</v>
      </c>
      <c r="Y393" s="136" t="s">
        <v>769</v>
      </c>
      <c r="Z393" s="134" t="str">
        <f t="shared" si="70"/>
        <v>Yes</v>
      </c>
      <c r="AA393" s="134" t="str">
        <f t="shared" si="71"/>
        <v>Yes</v>
      </c>
      <c r="AB393" s="134" t="str">
        <f t="shared" si="72"/>
        <v>Yes</v>
      </c>
      <c r="AC393" s="134" t="str">
        <f>VLOOKUP(F393,'Wired Branches'!B:E,4,FALSE)</f>
        <v>10.20.45.10</v>
      </c>
      <c r="AD393" s="134" t="str">
        <f t="shared" si="73"/>
        <v>255.255.255.0</v>
      </c>
      <c r="AE393" s="150" t="str">
        <f>VLOOKUP(W393,'Wired Branches'!B:F,5,FALSE)</f>
        <v>10.20.45.1</v>
      </c>
      <c r="AF393" s="112" t="str">
        <f>_xlfn.IFNA(VLOOKUP(F393,'Compiled report'!C:F,4,FALSE),"")</f>
        <v>265160eac</v>
      </c>
      <c r="AG393" s="134" t="str">
        <f t="shared" si="74"/>
        <v>10.200.57.196</v>
      </c>
      <c r="AH393" s="134" t="str">
        <f t="shared" si="75"/>
        <v>Yes</v>
      </c>
      <c r="AI393" s="134" t="str">
        <f t="shared" si="76"/>
        <v>Yes</v>
      </c>
      <c r="AJ393" s="234">
        <f>_xlfn.IFNA(VLOOKUP(F393,'Compiled report'!C:D,2,FALSE),"")</f>
        <v>42751</v>
      </c>
      <c r="AK393" s="134" t="str">
        <f t="shared" si="77"/>
        <v>Yes</v>
      </c>
      <c r="AL393" s="134" t="str">
        <f t="shared" si="78"/>
        <v>Yes</v>
      </c>
      <c r="AM393" s="134" t="str">
        <f t="shared" si="79"/>
        <v>Yes</v>
      </c>
      <c r="AN393" s="134" t="str">
        <f t="shared" si="80"/>
        <v>Yes</v>
      </c>
      <c r="AO393" s="134" t="str">
        <f t="shared" si="82"/>
        <v>Installation Completed</v>
      </c>
      <c r="AP393" s="137" t="s">
        <v>770</v>
      </c>
    </row>
    <row r="394" spans="1:42" s="134" customFormat="1" ht="26.1" customHeight="1" x14ac:dyDescent="0.2">
      <c r="A394" s="258">
        <v>395</v>
      </c>
      <c r="B394" s="284" t="s">
        <v>102</v>
      </c>
      <c r="C394" s="134" t="s">
        <v>102</v>
      </c>
      <c r="D394" s="171" t="s">
        <v>82</v>
      </c>
      <c r="E394" s="283" t="s">
        <v>205</v>
      </c>
      <c r="F394" s="189">
        <v>557</v>
      </c>
      <c r="G394" s="284" t="s">
        <v>102</v>
      </c>
      <c r="H394" s="284" t="s">
        <v>1377</v>
      </c>
      <c r="I394" s="284" t="s">
        <v>1377</v>
      </c>
      <c r="J394" s="284" t="s">
        <v>384</v>
      </c>
      <c r="K394" s="284" t="s">
        <v>102</v>
      </c>
      <c r="L394" s="284" t="s">
        <v>102</v>
      </c>
      <c r="M394" s="284" t="s">
        <v>102</v>
      </c>
      <c r="N394" s="103" t="s">
        <v>87</v>
      </c>
      <c r="O394" s="105">
        <v>54000</v>
      </c>
      <c r="Q394" s="135"/>
      <c r="T394" s="135"/>
      <c r="U394" s="171" t="str">
        <f t="shared" si="83"/>
        <v>HBL-LHR-557</v>
      </c>
      <c r="V394" s="133" t="s">
        <v>90</v>
      </c>
      <c r="W394" s="189">
        <v>557</v>
      </c>
      <c r="X394" s="171" t="str">
        <f t="shared" si="68"/>
        <v>HBL-LHR-557-Jan17-1-1</v>
      </c>
      <c r="Y394" s="136" t="s">
        <v>769</v>
      </c>
      <c r="Z394" s="134" t="str">
        <f t="shared" si="70"/>
        <v>Yes</v>
      </c>
      <c r="AA394" s="134" t="str">
        <f t="shared" si="71"/>
        <v>Yes</v>
      </c>
      <c r="AB394" s="134" t="str">
        <f t="shared" si="72"/>
        <v>Yes</v>
      </c>
      <c r="AC394" s="134" t="str">
        <f>VLOOKUP(F394,'Wired Branches'!B:E,4,FALSE)</f>
        <v>10.20.50.10</v>
      </c>
      <c r="AD394" s="134" t="str">
        <f t="shared" si="73"/>
        <v>255.255.255.0</v>
      </c>
      <c r="AE394" s="150" t="str">
        <f>VLOOKUP(W394,'Wired Branches'!B:F,5,FALSE)</f>
        <v>10.20.50.1</v>
      </c>
      <c r="AF394" s="112" t="str">
        <f>_xlfn.IFNA(VLOOKUP(F394,'Compiled report'!C:F,4,FALSE),"")</f>
        <v>265160eAI</v>
      </c>
      <c r="AG394" s="134" t="str">
        <f t="shared" si="74"/>
        <v>10.200.57.196</v>
      </c>
      <c r="AH394" s="134" t="str">
        <f t="shared" si="75"/>
        <v>Yes</v>
      </c>
      <c r="AI394" s="134" t="str">
        <f t="shared" si="76"/>
        <v>Yes</v>
      </c>
      <c r="AJ394" s="234">
        <f>_xlfn.IFNA(VLOOKUP(F394,'Compiled report'!C:D,2,FALSE),"")</f>
        <v>42752</v>
      </c>
      <c r="AK394" s="134" t="str">
        <f t="shared" si="77"/>
        <v>Yes</v>
      </c>
      <c r="AL394" s="134" t="str">
        <f t="shared" si="78"/>
        <v>Yes</v>
      </c>
      <c r="AM394" s="134" t="str">
        <f t="shared" si="79"/>
        <v>Yes</v>
      </c>
      <c r="AN394" s="134" t="str">
        <f t="shared" si="80"/>
        <v>Yes</v>
      </c>
      <c r="AO394" s="134" t="str">
        <f t="shared" si="82"/>
        <v>Installation Completed</v>
      </c>
      <c r="AP394" s="137" t="s">
        <v>770</v>
      </c>
    </row>
    <row r="395" spans="1:42" s="134" customFormat="1" ht="26.1" customHeight="1" x14ac:dyDescent="0.2">
      <c r="A395" s="258">
        <v>396</v>
      </c>
      <c r="B395" s="284" t="s">
        <v>102</v>
      </c>
      <c r="C395" s="134" t="s">
        <v>102</v>
      </c>
      <c r="D395" s="171" t="s">
        <v>82</v>
      </c>
      <c r="E395" s="283" t="s">
        <v>205</v>
      </c>
      <c r="F395" s="189">
        <v>558</v>
      </c>
      <c r="G395" s="284" t="s">
        <v>102</v>
      </c>
      <c r="H395" s="284" t="s">
        <v>1378</v>
      </c>
      <c r="I395" s="284" t="s">
        <v>1378</v>
      </c>
      <c r="J395" s="284" t="s">
        <v>384</v>
      </c>
      <c r="K395" s="284" t="s">
        <v>102</v>
      </c>
      <c r="L395" s="284" t="s">
        <v>102</v>
      </c>
      <c r="M395" s="284" t="s">
        <v>102</v>
      </c>
      <c r="N395" s="103" t="s">
        <v>87</v>
      </c>
      <c r="O395" s="105">
        <v>54000</v>
      </c>
      <c r="Q395" s="135"/>
      <c r="T395" s="135"/>
      <c r="U395" s="171" t="str">
        <f t="shared" si="83"/>
        <v>HBL-LHR-558</v>
      </c>
      <c r="V395" s="133" t="s">
        <v>90</v>
      </c>
      <c r="W395" s="189">
        <v>558</v>
      </c>
      <c r="X395" s="171" t="str">
        <f t="shared" si="68"/>
        <v>HBL-LHR-558-Jan17-1-1</v>
      </c>
      <c r="Y395" s="136" t="s">
        <v>769</v>
      </c>
      <c r="Z395" s="134" t="str">
        <f t="shared" si="70"/>
        <v>Yes</v>
      </c>
      <c r="AA395" s="134" t="str">
        <f t="shared" si="71"/>
        <v>Yes</v>
      </c>
      <c r="AB395" s="134" t="str">
        <f t="shared" si="72"/>
        <v>Yes</v>
      </c>
      <c r="AC395" s="134" t="str">
        <f>VLOOKUP(F395,'Wired Branches'!B:E,4,FALSE)</f>
        <v>10.20.103.10</v>
      </c>
      <c r="AD395" s="134" t="str">
        <f t="shared" si="73"/>
        <v>255.255.255.0</v>
      </c>
      <c r="AE395" s="150" t="str">
        <f>VLOOKUP(W395,'Wired Branches'!B:F,5,FALSE)</f>
        <v>10.20.103.1</v>
      </c>
      <c r="AF395" s="112" t="str">
        <f>_xlfn.IFNA(VLOOKUP(F395,'Compiled report'!C:F,4,FALSE),"")</f>
        <v>265160eae</v>
      </c>
      <c r="AG395" s="134" t="str">
        <f t="shared" si="74"/>
        <v>10.200.57.196</v>
      </c>
      <c r="AH395" s="134" t="str">
        <f t="shared" si="75"/>
        <v>Yes</v>
      </c>
      <c r="AI395" s="134" t="str">
        <f t="shared" si="76"/>
        <v>Yes</v>
      </c>
      <c r="AJ395" s="234">
        <f>_xlfn.IFNA(VLOOKUP(F395,'Compiled report'!C:D,2,FALSE),"")</f>
        <v>42759</v>
      </c>
      <c r="AK395" s="134" t="str">
        <f t="shared" si="77"/>
        <v>Yes</v>
      </c>
      <c r="AL395" s="134" t="str">
        <f t="shared" si="78"/>
        <v>Yes</v>
      </c>
      <c r="AM395" s="134" t="str">
        <f t="shared" si="79"/>
        <v>Yes</v>
      </c>
      <c r="AN395" s="134" t="str">
        <f t="shared" si="80"/>
        <v>Yes</v>
      </c>
      <c r="AO395" s="134" t="str">
        <f t="shared" si="82"/>
        <v>Installation Completed</v>
      </c>
      <c r="AP395" s="137" t="s">
        <v>770</v>
      </c>
    </row>
    <row r="396" spans="1:42" s="134" customFormat="1" ht="26.1" customHeight="1" x14ac:dyDescent="0.2">
      <c r="A396" s="258">
        <v>397</v>
      </c>
      <c r="B396" s="284" t="s">
        <v>102</v>
      </c>
      <c r="C396" s="134" t="s">
        <v>102</v>
      </c>
      <c r="D396" s="171" t="s">
        <v>82</v>
      </c>
      <c r="E396" s="283" t="s">
        <v>205</v>
      </c>
      <c r="F396" s="189">
        <v>581</v>
      </c>
      <c r="G396" s="284" t="s">
        <v>102</v>
      </c>
      <c r="H396" s="284" t="s">
        <v>1379</v>
      </c>
      <c r="I396" s="284" t="s">
        <v>1379</v>
      </c>
      <c r="J396" s="284" t="s">
        <v>384</v>
      </c>
      <c r="K396" s="284" t="s">
        <v>102</v>
      </c>
      <c r="L396" s="284" t="s">
        <v>102</v>
      </c>
      <c r="M396" s="284" t="s">
        <v>102</v>
      </c>
      <c r="N396" s="103" t="s">
        <v>87</v>
      </c>
      <c r="O396" s="105">
        <v>54000</v>
      </c>
      <c r="Q396" s="135"/>
      <c r="T396" s="135"/>
      <c r="U396" s="171" t="str">
        <f t="shared" si="83"/>
        <v>HBL-LHR-581</v>
      </c>
      <c r="V396" s="133" t="s">
        <v>90</v>
      </c>
      <c r="W396" s="189">
        <v>581</v>
      </c>
      <c r="X396" s="171" t="str">
        <f t="shared" si="68"/>
        <v>HBL-LHR-581-Jan17-1-1</v>
      </c>
      <c r="Y396" s="136" t="s">
        <v>769</v>
      </c>
      <c r="Z396" s="134" t="str">
        <f t="shared" si="70"/>
        <v>Yes</v>
      </c>
      <c r="AA396" s="134" t="str">
        <f t="shared" si="71"/>
        <v>Yes</v>
      </c>
      <c r="AB396" s="134" t="str">
        <f t="shared" si="72"/>
        <v>Yes</v>
      </c>
      <c r="AC396" s="134" t="e">
        <f>VLOOKUP(F396,'Wired Branches'!B:E,4,FALSE)</f>
        <v>#N/A</v>
      </c>
      <c r="AD396" s="134" t="str">
        <f t="shared" si="73"/>
        <v>255.255.255.0</v>
      </c>
      <c r="AE396" s="150" t="e">
        <f>VLOOKUP(W396,'Wired Branches'!B:F,5,FALSE)</f>
        <v>#N/A</v>
      </c>
      <c r="AF396" s="112">
        <f>_xlfn.IFNA(VLOOKUP(F396,'Compiled report'!C:F,4,FALSE),"")</f>
        <v>0</v>
      </c>
      <c r="AG396" s="134" t="str">
        <f t="shared" si="74"/>
        <v>10.200.57.196</v>
      </c>
      <c r="AH396" s="134" t="str">
        <f t="shared" si="75"/>
        <v>Yes</v>
      </c>
      <c r="AI396" s="134" t="str">
        <f t="shared" si="76"/>
        <v>Yes</v>
      </c>
      <c r="AJ396" s="234">
        <f>_xlfn.IFNA(VLOOKUP(F396,'Compiled report'!C:D,2,FALSE),"")</f>
        <v>42758</v>
      </c>
      <c r="AK396" s="134" t="str">
        <f t="shared" si="77"/>
        <v>Yes</v>
      </c>
      <c r="AL396" s="134" t="str">
        <f t="shared" si="78"/>
        <v/>
      </c>
      <c r="AM396" s="134" t="str">
        <f t="shared" si="79"/>
        <v>Yes</v>
      </c>
      <c r="AN396" s="134" t="str">
        <f t="shared" si="80"/>
        <v>Yes</v>
      </c>
      <c r="AO396" s="134" t="str">
        <f t="shared" si="82"/>
        <v>Installation Completed</v>
      </c>
      <c r="AP396" s="137" t="s">
        <v>770</v>
      </c>
    </row>
    <row r="397" spans="1:42" s="134" customFormat="1" ht="26.1" customHeight="1" x14ac:dyDescent="0.2">
      <c r="A397" s="258">
        <v>398</v>
      </c>
      <c r="B397" s="284" t="s">
        <v>102</v>
      </c>
      <c r="C397" s="134" t="s">
        <v>102</v>
      </c>
      <c r="D397" s="171" t="s">
        <v>82</v>
      </c>
      <c r="E397" s="283" t="s">
        <v>205</v>
      </c>
      <c r="F397" s="189">
        <v>588</v>
      </c>
      <c r="G397" s="284" t="s">
        <v>102</v>
      </c>
      <c r="H397" s="284" t="s">
        <v>1380</v>
      </c>
      <c r="I397" s="284" t="s">
        <v>1380</v>
      </c>
      <c r="J397" s="284" t="s">
        <v>384</v>
      </c>
      <c r="K397" s="284" t="s">
        <v>102</v>
      </c>
      <c r="L397" s="284" t="s">
        <v>102</v>
      </c>
      <c r="M397" s="284" t="s">
        <v>102</v>
      </c>
      <c r="N397" s="103" t="s">
        <v>87</v>
      </c>
      <c r="O397" s="105">
        <v>54000</v>
      </c>
      <c r="Q397" s="135"/>
      <c r="T397" s="135"/>
      <c r="U397" s="171" t="str">
        <f t="shared" si="83"/>
        <v>HBL-LHR-588</v>
      </c>
      <c r="V397" s="133" t="s">
        <v>90</v>
      </c>
      <c r="W397" s="189">
        <v>588</v>
      </c>
      <c r="X397" s="171" t="str">
        <f t="shared" si="68"/>
        <v>HBL-LHR-588-Jan17-1-1</v>
      </c>
      <c r="Y397" s="136" t="s">
        <v>769</v>
      </c>
      <c r="Z397" s="134" t="str">
        <f t="shared" si="70"/>
        <v>Yes</v>
      </c>
      <c r="AA397" s="134" t="str">
        <f t="shared" si="71"/>
        <v>Yes</v>
      </c>
      <c r="AB397" s="134" t="str">
        <f t="shared" si="72"/>
        <v>Yes</v>
      </c>
      <c r="AC397" s="134" t="str">
        <f>VLOOKUP(F397,'Wired Branches'!B:E,4,FALSE)</f>
        <v>10.20.122.10</v>
      </c>
      <c r="AD397" s="134" t="str">
        <f t="shared" si="73"/>
        <v>255.255.255.0</v>
      </c>
      <c r="AE397" s="150" t="str">
        <f>VLOOKUP(W397,'Wired Branches'!B:F,5,FALSE)</f>
        <v>10.20.122.1</v>
      </c>
      <c r="AF397" s="112" t="str">
        <f>_xlfn.IFNA(VLOOKUP(F397,'Compiled report'!C:F,4,FALSE),"")</f>
        <v>265160e9c</v>
      </c>
      <c r="AG397" s="134" t="str">
        <f t="shared" si="74"/>
        <v>10.200.57.196</v>
      </c>
      <c r="AH397" s="134" t="str">
        <f t="shared" si="75"/>
        <v>Yes</v>
      </c>
      <c r="AI397" s="134" t="str">
        <f t="shared" si="76"/>
        <v>Yes</v>
      </c>
      <c r="AJ397" s="234">
        <f>_xlfn.IFNA(VLOOKUP(F397,'Compiled report'!C:D,2,FALSE),"")</f>
        <v>42753</v>
      </c>
      <c r="AK397" s="134" t="str">
        <f t="shared" si="77"/>
        <v>Yes</v>
      </c>
      <c r="AL397" s="134" t="str">
        <f t="shared" si="78"/>
        <v>Yes</v>
      </c>
      <c r="AM397" s="134" t="str">
        <f t="shared" si="79"/>
        <v>Yes</v>
      </c>
      <c r="AN397" s="134" t="str">
        <f t="shared" si="80"/>
        <v>Yes</v>
      </c>
      <c r="AO397" s="134" t="str">
        <f t="shared" si="82"/>
        <v>Installation Completed</v>
      </c>
      <c r="AP397" s="137" t="s">
        <v>770</v>
      </c>
    </row>
    <row r="398" spans="1:42" s="134" customFormat="1" ht="26.1" customHeight="1" x14ac:dyDescent="0.2">
      <c r="A398" s="258">
        <v>399</v>
      </c>
      <c r="B398" s="284" t="s">
        <v>102</v>
      </c>
      <c r="C398" s="134" t="s">
        <v>102</v>
      </c>
      <c r="D398" s="171" t="s">
        <v>82</v>
      </c>
      <c r="E398" s="283" t="s">
        <v>205</v>
      </c>
      <c r="F398" s="189">
        <v>593</v>
      </c>
      <c r="G398" s="284" t="s">
        <v>102</v>
      </c>
      <c r="H398" s="284" t="s">
        <v>1381</v>
      </c>
      <c r="I398" s="284" t="s">
        <v>1381</v>
      </c>
      <c r="J398" s="284" t="s">
        <v>384</v>
      </c>
      <c r="K398" s="284" t="s">
        <v>102</v>
      </c>
      <c r="L398" s="284" t="s">
        <v>102</v>
      </c>
      <c r="M398" s="284" t="s">
        <v>102</v>
      </c>
      <c r="N398" s="103" t="s">
        <v>87</v>
      </c>
      <c r="O398" s="105">
        <v>54000</v>
      </c>
      <c r="Q398" s="135"/>
      <c r="T398" s="135"/>
      <c r="U398" s="171" t="str">
        <f t="shared" si="83"/>
        <v>HBL-LHR-593</v>
      </c>
      <c r="V398" s="133" t="s">
        <v>90</v>
      </c>
      <c r="W398" s="189">
        <v>593</v>
      </c>
      <c r="X398" s="171" t="str">
        <f t="shared" si="68"/>
        <v>HBL-LHR-593-Jan17-1-1</v>
      </c>
      <c r="Y398" s="136" t="s">
        <v>769</v>
      </c>
      <c r="Z398" s="134" t="str">
        <f t="shared" si="70"/>
        <v>Yes</v>
      </c>
      <c r="AA398" s="134" t="str">
        <f t="shared" si="71"/>
        <v>Yes</v>
      </c>
      <c r="AB398" s="134" t="str">
        <f t="shared" si="72"/>
        <v>Yes</v>
      </c>
      <c r="AC398" s="134" t="str">
        <f>VLOOKUP(F398,'Wired Branches'!B:E,4,FALSE)</f>
        <v>10.20.114.10</v>
      </c>
      <c r="AD398" s="134" t="str">
        <f t="shared" si="73"/>
        <v>255.255.255.0</v>
      </c>
      <c r="AE398" s="150" t="str">
        <f>VLOOKUP(W398,'Wired Branches'!B:F,5,FALSE)</f>
        <v>10.20.114.1</v>
      </c>
      <c r="AF398" s="112" t="str">
        <f>_xlfn.IFNA(VLOOKUP(F398,'Compiled report'!C:F,4,FALSE),"")</f>
        <v>265160e9d</v>
      </c>
      <c r="AG398" s="134" t="str">
        <f t="shared" si="74"/>
        <v>10.200.57.196</v>
      </c>
      <c r="AH398" s="134" t="str">
        <f t="shared" si="75"/>
        <v>Yes</v>
      </c>
      <c r="AI398" s="134" t="str">
        <f t="shared" si="76"/>
        <v>Yes</v>
      </c>
      <c r="AJ398" s="234">
        <f>_xlfn.IFNA(VLOOKUP(F398,'Compiled report'!C:D,2,FALSE),"")</f>
        <v>42751</v>
      </c>
      <c r="AK398" s="134" t="str">
        <f t="shared" si="77"/>
        <v>Yes</v>
      </c>
      <c r="AL398" s="134" t="str">
        <f t="shared" si="78"/>
        <v>Yes</v>
      </c>
      <c r="AM398" s="134" t="str">
        <f t="shared" si="79"/>
        <v>Yes</v>
      </c>
      <c r="AN398" s="134" t="str">
        <f t="shared" si="80"/>
        <v>Yes</v>
      </c>
      <c r="AO398" s="134" t="str">
        <f t="shared" si="82"/>
        <v>Installation Completed</v>
      </c>
      <c r="AP398" s="137" t="s">
        <v>770</v>
      </c>
    </row>
    <row r="399" spans="1:42" s="134" customFormat="1" ht="26.1" customHeight="1" x14ac:dyDescent="0.2">
      <c r="A399" s="258">
        <v>400</v>
      </c>
      <c r="B399" s="284" t="s">
        <v>102</v>
      </c>
      <c r="C399" s="134" t="s">
        <v>102</v>
      </c>
      <c r="D399" s="171" t="s">
        <v>82</v>
      </c>
      <c r="E399" s="283" t="s">
        <v>205</v>
      </c>
      <c r="F399" s="189">
        <v>594</v>
      </c>
      <c r="G399" s="284" t="s">
        <v>102</v>
      </c>
      <c r="H399" s="284" t="s">
        <v>1382</v>
      </c>
      <c r="I399" s="284" t="s">
        <v>1383</v>
      </c>
      <c r="J399" s="284" t="s">
        <v>384</v>
      </c>
      <c r="K399" s="284" t="s">
        <v>102</v>
      </c>
      <c r="L399" s="284" t="s">
        <v>102</v>
      </c>
      <c r="M399" s="284" t="s">
        <v>102</v>
      </c>
      <c r="N399" s="103" t="s">
        <v>87</v>
      </c>
      <c r="O399" s="105">
        <v>54000</v>
      </c>
      <c r="Q399" s="135"/>
      <c r="T399" s="135"/>
      <c r="U399" s="171" t="str">
        <f t="shared" si="83"/>
        <v>HBL-LHR-594</v>
      </c>
      <c r="V399" s="133" t="s">
        <v>90</v>
      </c>
      <c r="W399" s="189">
        <v>594</v>
      </c>
      <c r="X399" s="171" t="str">
        <f t="shared" si="68"/>
        <v>HBL-LHR-594-Jan17-1-1</v>
      </c>
      <c r="Y399" s="136" t="s">
        <v>769</v>
      </c>
      <c r="Z399" s="134" t="str">
        <f t="shared" si="70"/>
        <v>Yes</v>
      </c>
      <c r="AA399" s="134" t="str">
        <f t="shared" si="71"/>
        <v>Yes</v>
      </c>
      <c r="AB399" s="134" t="str">
        <f t="shared" si="72"/>
        <v>Yes</v>
      </c>
      <c r="AC399" s="134" t="str">
        <f>VLOOKUP(F399,'Wired Branches'!B:E,4,FALSE)</f>
        <v>10.20.68.10</v>
      </c>
      <c r="AD399" s="134" t="str">
        <f t="shared" si="73"/>
        <v>255.255.255.0</v>
      </c>
      <c r="AE399" s="150" t="str">
        <f>VLOOKUP(W399,'Wired Branches'!B:F,5,FALSE)</f>
        <v>10.20.68.1</v>
      </c>
      <c r="AF399" s="112" t="str">
        <f>_xlfn.IFNA(VLOOKUP(F399,'Compiled report'!C:F,4,FALSE),"")</f>
        <v>000265160e9e</v>
      </c>
      <c r="AG399" s="134" t="str">
        <f t="shared" si="74"/>
        <v>10.200.57.196</v>
      </c>
      <c r="AH399" s="134" t="str">
        <f t="shared" si="75"/>
        <v>Yes</v>
      </c>
      <c r="AI399" s="134" t="str">
        <f t="shared" si="76"/>
        <v>Yes</v>
      </c>
      <c r="AJ399" s="234">
        <f>_xlfn.IFNA(VLOOKUP(F399,'Compiled report'!C:D,2,FALSE),"")</f>
        <v>42765</v>
      </c>
      <c r="AK399" s="134" t="str">
        <f t="shared" si="77"/>
        <v>Yes</v>
      </c>
      <c r="AL399" s="134" t="str">
        <f t="shared" si="78"/>
        <v>Yes</v>
      </c>
      <c r="AM399" s="134" t="str">
        <f t="shared" si="79"/>
        <v>Yes</v>
      </c>
      <c r="AN399" s="134" t="str">
        <f t="shared" si="80"/>
        <v>Yes</v>
      </c>
      <c r="AO399" s="134" t="str">
        <f t="shared" si="82"/>
        <v>Installation Completed</v>
      </c>
      <c r="AP399" s="137" t="s">
        <v>770</v>
      </c>
    </row>
    <row r="400" spans="1:42" s="134" customFormat="1" ht="26.1" customHeight="1" x14ac:dyDescent="0.2">
      <c r="A400" s="258">
        <v>401</v>
      </c>
      <c r="B400" s="284" t="s">
        <v>102</v>
      </c>
      <c r="C400" s="134" t="s">
        <v>102</v>
      </c>
      <c r="D400" s="171" t="s">
        <v>82</v>
      </c>
      <c r="E400" s="283" t="s">
        <v>205</v>
      </c>
      <c r="F400" s="189">
        <v>595</v>
      </c>
      <c r="G400" s="284" t="s">
        <v>102</v>
      </c>
      <c r="H400" s="284" t="s">
        <v>1384</v>
      </c>
      <c r="I400" s="284" t="s">
        <v>1384</v>
      </c>
      <c r="J400" s="284" t="s">
        <v>384</v>
      </c>
      <c r="K400" s="284" t="s">
        <v>102</v>
      </c>
      <c r="L400" s="284" t="s">
        <v>102</v>
      </c>
      <c r="M400" s="284" t="s">
        <v>102</v>
      </c>
      <c r="N400" s="103" t="s">
        <v>87</v>
      </c>
      <c r="O400" s="105">
        <v>54000</v>
      </c>
      <c r="Q400" s="135"/>
      <c r="T400" s="135"/>
      <c r="U400" s="171" t="str">
        <f t="shared" si="83"/>
        <v>HBL-LHR-595</v>
      </c>
      <c r="V400" s="133" t="s">
        <v>90</v>
      </c>
      <c r="W400" s="189">
        <v>595</v>
      </c>
      <c r="X400" s="171" t="str">
        <f t="shared" ref="X400:X463" si="84">CONCATENATE(U400,"-",Y400,"-",V400)</f>
        <v>HBL-LHR-595-Jan17-1-1</v>
      </c>
      <c r="Y400" s="136" t="s">
        <v>769</v>
      </c>
      <c r="Z400" s="134" t="str">
        <f t="shared" si="70"/>
        <v>Yes</v>
      </c>
      <c r="AA400" s="134" t="str">
        <f t="shared" si="71"/>
        <v>Yes</v>
      </c>
      <c r="AB400" s="134" t="str">
        <f t="shared" si="72"/>
        <v>Yes</v>
      </c>
      <c r="AC400" s="134" t="str">
        <f>VLOOKUP(F400,'Wired Branches'!B:E,4,FALSE)</f>
        <v>10.20.115.10</v>
      </c>
      <c r="AD400" s="134" t="str">
        <f t="shared" si="73"/>
        <v>255.255.255.0</v>
      </c>
      <c r="AE400" s="150" t="str">
        <f>VLOOKUP(W400,'Wired Branches'!B:F,5,FALSE)</f>
        <v>10.20.115.1</v>
      </c>
      <c r="AF400" s="112" t="str">
        <f>_xlfn.IFNA(VLOOKUP(F400,'Compiled report'!C:F,4,FALSE),"")</f>
        <v>265160e9f</v>
      </c>
      <c r="AG400" s="134" t="str">
        <f t="shared" si="74"/>
        <v>10.200.57.196</v>
      </c>
      <c r="AH400" s="134" t="str">
        <f t="shared" si="75"/>
        <v>Yes</v>
      </c>
      <c r="AI400" s="134" t="str">
        <f t="shared" si="76"/>
        <v>Yes</v>
      </c>
      <c r="AJ400" s="234">
        <f>_xlfn.IFNA(VLOOKUP(F400,'Compiled report'!C:D,2,FALSE),"")</f>
        <v>42751</v>
      </c>
      <c r="AK400" s="134" t="str">
        <f t="shared" si="77"/>
        <v>Yes</v>
      </c>
      <c r="AL400" s="134" t="str">
        <f t="shared" si="78"/>
        <v>Yes</v>
      </c>
      <c r="AM400" s="134" t="str">
        <f t="shared" si="79"/>
        <v>Yes</v>
      </c>
      <c r="AN400" s="134" t="str">
        <f t="shared" si="80"/>
        <v>Yes</v>
      </c>
      <c r="AO400" s="134" t="str">
        <f t="shared" si="82"/>
        <v>Installation Completed</v>
      </c>
      <c r="AP400" s="137" t="s">
        <v>770</v>
      </c>
    </row>
    <row r="401" spans="1:42" s="134" customFormat="1" ht="26.1" customHeight="1" x14ac:dyDescent="0.2">
      <c r="A401" s="258">
        <v>402</v>
      </c>
      <c r="B401" s="284" t="s">
        <v>102</v>
      </c>
      <c r="C401" s="134" t="s">
        <v>102</v>
      </c>
      <c r="D401" s="171" t="s">
        <v>82</v>
      </c>
      <c r="E401" s="283" t="s">
        <v>205</v>
      </c>
      <c r="F401" s="189">
        <v>605</v>
      </c>
      <c r="G401" s="284" t="s">
        <v>102</v>
      </c>
      <c r="H401" s="284" t="s">
        <v>1385</v>
      </c>
      <c r="I401" s="284" t="s">
        <v>1385</v>
      </c>
      <c r="J401" s="284" t="s">
        <v>384</v>
      </c>
      <c r="K401" s="284" t="s">
        <v>102</v>
      </c>
      <c r="L401" s="284" t="s">
        <v>102</v>
      </c>
      <c r="M401" s="284" t="s">
        <v>102</v>
      </c>
      <c r="N401" s="103" t="s">
        <v>87</v>
      </c>
      <c r="O401" s="105">
        <v>54000</v>
      </c>
      <c r="Q401" s="135"/>
      <c r="T401" s="135"/>
      <c r="U401" s="171" t="str">
        <f t="shared" si="83"/>
        <v>HBL-LHR-605</v>
      </c>
      <c r="V401" s="133" t="s">
        <v>90</v>
      </c>
      <c r="W401" s="189">
        <v>605</v>
      </c>
      <c r="X401" s="171" t="str">
        <f t="shared" si="84"/>
        <v>HBL-LHR-605-Jan17-1-1</v>
      </c>
      <c r="Y401" s="136" t="s">
        <v>769</v>
      </c>
      <c r="Z401" s="134" t="str">
        <f t="shared" si="70"/>
        <v>Yes</v>
      </c>
      <c r="AA401" s="134" t="str">
        <f t="shared" si="71"/>
        <v>Yes</v>
      </c>
      <c r="AB401" s="134" t="str">
        <f t="shared" si="72"/>
        <v>Yes</v>
      </c>
      <c r="AC401" s="134" t="str">
        <f>VLOOKUP(F401,'Wired Branches'!B:E,4,FALSE)</f>
        <v>10.20.100.10</v>
      </c>
      <c r="AD401" s="134" t="str">
        <f t="shared" si="73"/>
        <v>255.255.255.0</v>
      </c>
      <c r="AE401" s="150" t="str">
        <f>VLOOKUP(W401,'Wired Branches'!B:F,5,FALSE)</f>
        <v>10.20.100.1</v>
      </c>
      <c r="AF401" s="112" t="str">
        <f>_xlfn.IFNA(VLOOKUP(F401,'Compiled report'!C:F,4,FALSE),"")</f>
        <v>000265160ea0</v>
      </c>
      <c r="AG401" s="134" t="str">
        <f t="shared" si="74"/>
        <v>10.200.57.196</v>
      </c>
      <c r="AH401" s="134" t="str">
        <f t="shared" si="75"/>
        <v>Yes</v>
      </c>
      <c r="AI401" s="134" t="str">
        <f t="shared" si="76"/>
        <v>Yes</v>
      </c>
      <c r="AJ401" s="234">
        <f>_xlfn.IFNA(VLOOKUP(F401,'Compiled report'!C:D,2,FALSE),"")</f>
        <v>42740</v>
      </c>
      <c r="AK401" s="134" t="str">
        <f t="shared" si="77"/>
        <v>Yes</v>
      </c>
      <c r="AL401" s="134" t="str">
        <f t="shared" si="78"/>
        <v>Yes</v>
      </c>
      <c r="AM401" s="134" t="str">
        <f t="shared" si="79"/>
        <v>Yes</v>
      </c>
      <c r="AN401" s="134" t="str">
        <f t="shared" si="80"/>
        <v>Yes</v>
      </c>
      <c r="AO401" s="134" t="str">
        <f t="shared" si="82"/>
        <v>Installation Completed</v>
      </c>
      <c r="AP401" s="137" t="s">
        <v>770</v>
      </c>
    </row>
    <row r="402" spans="1:42" s="134" customFormat="1" ht="26.1" customHeight="1" x14ac:dyDescent="0.2">
      <c r="A402" s="258">
        <v>403</v>
      </c>
      <c r="B402" s="284" t="s">
        <v>102</v>
      </c>
      <c r="C402" s="134" t="s">
        <v>102</v>
      </c>
      <c r="D402" s="171" t="s">
        <v>82</v>
      </c>
      <c r="E402" s="283" t="s">
        <v>205</v>
      </c>
      <c r="F402" s="189">
        <v>614</v>
      </c>
      <c r="G402" s="284" t="s">
        <v>102</v>
      </c>
      <c r="H402" s="284" t="s">
        <v>1386</v>
      </c>
      <c r="I402" s="284" t="s">
        <v>1386</v>
      </c>
      <c r="J402" s="284" t="s">
        <v>384</v>
      </c>
      <c r="K402" s="284" t="s">
        <v>102</v>
      </c>
      <c r="L402" s="284" t="s">
        <v>102</v>
      </c>
      <c r="M402" s="284" t="s">
        <v>102</v>
      </c>
      <c r="N402" s="103" t="s">
        <v>87</v>
      </c>
      <c r="O402" s="105">
        <v>54000</v>
      </c>
      <c r="Q402" s="135"/>
      <c r="T402" s="135"/>
      <c r="U402" s="171" t="str">
        <f t="shared" si="83"/>
        <v>HBL-LHR-614</v>
      </c>
      <c r="V402" s="133" t="s">
        <v>90</v>
      </c>
      <c r="W402" s="189">
        <v>614</v>
      </c>
      <c r="X402" s="171" t="str">
        <f t="shared" si="84"/>
        <v>HBL-LHR-614-Jan17-1-1</v>
      </c>
      <c r="Y402" s="136" t="s">
        <v>769</v>
      </c>
      <c r="Z402" s="134" t="str">
        <f t="shared" si="70"/>
        <v>Yes</v>
      </c>
      <c r="AA402" s="134" t="str">
        <f t="shared" si="71"/>
        <v>Yes</v>
      </c>
      <c r="AB402" s="134" t="str">
        <f t="shared" si="72"/>
        <v>Yes</v>
      </c>
      <c r="AC402" s="134" t="str">
        <f>VLOOKUP(F402,'Wired Branches'!B:E,4,FALSE)</f>
        <v>10.20.117.10</v>
      </c>
      <c r="AD402" s="134" t="str">
        <f t="shared" si="73"/>
        <v>255.255.255.0</v>
      </c>
      <c r="AE402" s="150" t="str">
        <f>VLOOKUP(W402,'Wired Branches'!B:F,5,FALSE)</f>
        <v>10.20.117.1</v>
      </c>
      <c r="AF402" s="112" t="str">
        <f>_xlfn.IFNA(VLOOKUP(F402,'Compiled report'!C:F,4,FALSE),"")</f>
        <v>265160ea1</v>
      </c>
      <c r="AG402" s="134" t="str">
        <f t="shared" si="74"/>
        <v>10.200.57.196</v>
      </c>
      <c r="AH402" s="134" t="str">
        <f t="shared" si="75"/>
        <v>Yes</v>
      </c>
      <c r="AI402" s="134" t="str">
        <f t="shared" si="76"/>
        <v>Yes</v>
      </c>
      <c r="AJ402" s="234">
        <f>_xlfn.IFNA(VLOOKUP(F402,'Compiled report'!C:D,2,FALSE),"")</f>
        <v>42758</v>
      </c>
      <c r="AK402" s="134" t="str">
        <f t="shared" si="77"/>
        <v>Yes</v>
      </c>
      <c r="AL402" s="134" t="str">
        <f t="shared" si="78"/>
        <v>Yes</v>
      </c>
      <c r="AM402" s="134" t="str">
        <f t="shared" si="79"/>
        <v>Yes</v>
      </c>
      <c r="AN402" s="134" t="str">
        <f t="shared" si="80"/>
        <v>Yes</v>
      </c>
      <c r="AO402" s="134" t="str">
        <f t="shared" si="82"/>
        <v>Installation Completed</v>
      </c>
      <c r="AP402" s="137" t="s">
        <v>770</v>
      </c>
    </row>
    <row r="403" spans="1:42" s="134" customFormat="1" ht="26.1" customHeight="1" x14ac:dyDescent="0.2">
      <c r="A403" s="258">
        <v>404</v>
      </c>
      <c r="B403" s="284" t="s">
        <v>102</v>
      </c>
      <c r="C403" s="134" t="s">
        <v>102</v>
      </c>
      <c r="D403" s="171" t="s">
        <v>82</v>
      </c>
      <c r="E403" s="283" t="s">
        <v>205</v>
      </c>
      <c r="F403" s="189">
        <v>616</v>
      </c>
      <c r="G403" s="284" t="s">
        <v>102</v>
      </c>
      <c r="H403" s="284" t="s">
        <v>1387</v>
      </c>
      <c r="I403" s="284" t="s">
        <v>1387</v>
      </c>
      <c r="J403" s="284" t="s">
        <v>384</v>
      </c>
      <c r="K403" s="284" t="s">
        <v>102</v>
      </c>
      <c r="L403" s="284" t="s">
        <v>102</v>
      </c>
      <c r="M403" s="284" t="s">
        <v>102</v>
      </c>
      <c r="N403" s="103" t="s">
        <v>87</v>
      </c>
      <c r="O403" s="105">
        <v>54000</v>
      </c>
      <c r="Q403" s="135"/>
      <c r="T403" s="135"/>
      <c r="U403" s="171" t="str">
        <f t="shared" si="83"/>
        <v>HBL-LHR-616</v>
      </c>
      <c r="V403" s="133" t="s">
        <v>90</v>
      </c>
      <c r="W403" s="189">
        <v>616</v>
      </c>
      <c r="X403" s="171" t="str">
        <f t="shared" si="84"/>
        <v>HBL-LHR-616-Jan17-1-1</v>
      </c>
      <c r="Y403" s="136" t="s">
        <v>769</v>
      </c>
      <c r="Z403" s="134" t="str">
        <f t="shared" si="70"/>
        <v>Yes</v>
      </c>
      <c r="AA403" s="134" t="str">
        <f t="shared" si="71"/>
        <v>Yes</v>
      </c>
      <c r="AB403" s="134" t="str">
        <f t="shared" si="72"/>
        <v>Yes</v>
      </c>
      <c r="AC403" s="134">
        <f>VLOOKUP(F403,'Wired Branches'!B:E,4,FALSE)</f>
        <v>0</v>
      </c>
      <c r="AD403" s="134" t="str">
        <f t="shared" si="73"/>
        <v>255.255.255.0</v>
      </c>
      <c r="AE403" s="150" t="e">
        <f>VLOOKUP(W403,'Wired Branches'!B:F,5,FALSE)</f>
        <v>#VALUE!</v>
      </c>
      <c r="AF403" s="112">
        <f>_xlfn.IFNA(VLOOKUP(F403,'Compiled report'!C:F,4,FALSE),"")</f>
        <v>0</v>
      </c>
      <c r="AG403" s="134" t="str">
        <f t="shared" si="74"/>
        <v>10.200.57.196</v>
      </c>
      <c r="AH403" s="134" t="str">
        <f t="shared" si="75"/>
        <v>Yes</v>
      </c>
      <c r="AI403" s="134" t="str">
        <f t="shared" si="76"/>
        <v>Yes</v>
      </c>
      <c r="AJ403" s="234">
        <f>_xlfn.IFNA(VLOOKUP(F403,'Compiled report'!C:D,2,FALSE),"")</f>
        <v>42755</v>
      </c>
      <c r="AK403" s="134" t="str">
        <f t="shared" si="77"/>
        <v>Yes</v>
      </c>
      <c r="AL403" s="134" t="str">
        <f t="shared" si="78"/>
        <v/>
      </c>
      <c r="AM403" s="134" t="str">
        <f t="shared" si="79"/>
        <v>Yes</v>
      </c>
      <c r="AN403" s="134" t="str">
        <f t="shared" si="80"/>
        <v>Yes</v>
      </c>
      <c r="AO403" s="134" t="str">
        <f t="shared" si="82"/>
        <v>Installation Completed</v>
      </c>
      <c r="AP403" s="137" t="s">
        <v>770</v>
      </c>
    </row>
    <row r="404" spans="1:42" s="134" customFormat="1" ht="26.1" customHeight="1" x14ac:dyDescent="0.2">
      <c r="A404" s="258">
        <v>405</v>
      </c>
      <c r="B404" s="284" t="s">
        <v>102</v>
      </c>
      <c r="C404" s="134" t="s">
        <v>102</v>
      </c>
      <c r="D404" s="171" t="s">
        <v>82</v>
      </c>
      <c r="E404" s="283" t="s">
        <v>205</v>
      </c>
      <c r="F404" s="189">
        <v>617</v>
      </c>
      <c r="G404" s="284" t="s">
        <v>102</v>
      </c>
      <c r="H404" s="284" t="s">
        <v>1388</v>
      </c>
      <c r="I404" s="284" t="s">
        <v>1388</v>
      </c>
      <c r="J404" s="284" t="s">
        <v>384</v>
      </c>
      <c r="K404" s="284" t="s">
        <v>102</v>
      </c>
      <c r="L404" s="284" t="s">
        <v>102</v>
      </c>
      <c r="M404" s="284" t="s">
        <v>102</v>
      </c>
      <c r="N404" s="103" t="s">
        <v>87</v>
      </c>
      <c r="O404" s="105">
        <v>54000</v>
      </c>
      <c r="Q404" s="135"/>
      <c r="T404" s="135"/>
      <c r="U404" s="171" t="str">
        <f t="shared" si="83"/>
        <v>HBL-LHR-617</v>
      </c>
      <c r="V404" s="133" t="s">
        <v>90</v>
      </c>
      <c r="W404" s="189">
        <v>617</v>
      </c>
      <c r="X404" s="171" t="str">
        <f t="shared" si="84"/>
        <v>HBL-LHR-617-Jan17-1-1</v>
      </c>
      <c r="Y404" s="136" t="s">
        <v>769</v>
      </c>
      <c r="Z404" s="134" t="str">
        <f t="shared" si="70"/>
        <v>Yes</v>
      </c>
      <c r="AA404" s="134" t="str">
        <f t="shared" si="71"/>
        <v>Yes</v>
      </c>
      <c r="AB404" s="134" t="str">
        <f t="shared" si="72"/>
        <v>Yes</v>
      </c>
      <c r="AC404" s="134" t="str">
        <f>VLOOKUP(F404,'Wired Branches'!B:E,4,FALSE)</f>
        <v>10.20.29.10</v>
      </c>
      <c r="AD404" s="134" t="str">
        <f t="shared" si="73"/>
        <v>255.255.255.0</v>
      </c>
      <c r="AE404" s="150" t="str">
        <f>VLOOKUP(W404,'Wired Branches'!B:F,5,FALSE)</f>
        <v>10.20.29.1</v>
      </c>
      <c r="AF404" s="112" t="str">
        <f>_xlfn.IFNA(VLOOKUP(F404,'Compiled report'!C:F,4,FALSE),"")</f>
        <v>265160ea3</v>
      </c>
      <c r="AG404" s="134" t="str">
        <f t="shared" si="74"/>
        <v>10.200.57.196</v>
      </c>
      <c r="AH404" s="134" t="str">
        <f t="shared" si="75"/>
        <v>Yes</v>
      </c>
      <c r="AI404" s="134" t="str">
        <f t="shared" si="76"/>
        <v>Yes</v>
      </c>
      <c r="AJ404" s="234">
        <f>_xlfn.IFNA(VLOOKUP(F404,'Compiled report'!C:D,2,FALSE),"")</f>
        <v>42752</v>
      </c>
      <c r="AK404" s="134" t="str">
        <f t="shared" si="77"/>
        <v>Yes</v>
      </c>
      <c r="AL404" s="134" t="str">
        <f t="shared" si="78"/>
        <v>Yes</v>
      </c>
      <c r="AM404" s="134" t="str">
        <f t="shared" si="79"/>
        <v>Yes</v>
      </c>
      <c r="AN404" s="134" t="str">
        <f t="shared" si="80"/>
        <v>Yes</v>
      </c>
      <c r="AO404" s="134" t="str">
        <f t="shared" si="82"/>
        <v>Installation Completed</v>
      </c>
      <c r="AP404" s="137" t="s">
        <v>770</v>
      </c>
    </row>
    <row r="405" spans="1:42" s="134" customFormat="1" ht="26.1" customHeight="1" x14ac:dyDescent="0.2">
      <c r="A405" s="258">
        <v>406</v>
      </c>
      <c r="B405" s="284" t="s">
        <v>102</v>
      </c>
      <c r="C405" s="134" t="s">
        <v>102</v>
      </c>
      <c r="D405" s="171" t="s">
        <v>82</v>
      </c>
      <c r="E405" s="283" t="s">
        <v>205</v>
      </c>
      <c r="F405" s="189">
        <v>618</v>
      </c>
      <c r="G405" s="284" t="s">
        <v>102</v>
      </c>
      <c r="H405" s="284" t="s">
        <v>1389</v>
      </c>
      <c r="I405" s="284" t="s">
        <v>1389</v>
      </c>
      <c r="J405" s="284" t="s">
        <v>384</v>
      </c>
      <c r="K405" s="284" t="s">
        <v>102</v>
      </c>
      <c r="L405" s="284" t="s">
        <v>102</v>
      </c>
      <c r="M405" s="284" t="s">
        <v>102</v>
      </c>
      <c r="N405" s="103" t="s">
        <v>87</v>
      </c>
      <c r="O405" s="105">
        <v>54000</v>
      </c>
      <c r="Q405" s="135"/>
      <c r="T405" s="135"/>
      <c r="U405" s="171" t="str">
        <f t="shared" si="83"/>
        <v>HBL-LHR-618</v>
      </c>
      <c r="V405" s="133" t="s">
        <v>90</v>
      </c>
      <c r="W405" s="189">
        <v>618</v>
      </c>
      <c r="X405" s="171" t="str">
        <f t="shared" si="84"/>
        <v>HBL-LHR-618-Jan17-1-1</v>
      </c>
      <c r="Y405" s="136" t="s">
        <v>769</v>
      </c>
      <c r="Z405" s="134" t="str">
        <f t="shared" si="70"/>
        <v>Yes</v>
      </c>
      <c r="AA405" s="134" t="str">
        <f t="shared" si="71"/>
        <v>Yes</v>
      </c>
      <c r="AB405" s="134" t="str">
        <f t="shared" si="72"/>
        <v>Yes</v>
      </c>
      <c r="AC405" s="134" t="str">
        <f>VLOOKUP(F405,'Wired Branches'!B:E,4,FALSE)</f>
        <v>10.20.67.10</v>
      </c>
      <c r="AD405" s="134" t="str">
        <f t="shared" si="73"/>
        <v>255.255.255.0</v>
      </c>
      <c r="AE405" s="150" t="str">
        <f>VLOOKUP(W405,'Wired Branches'!B:F,5,FALSE)</f>
        <v>10.20.67.1</v>
      </c>
      <c r="AF405" s="112" t="str">
        <f>_xlfn.IFNA(VLOOKUP(F405,'Compiled report'!C:F,4,FALSE),"")</f>
        <v>265160ea4</v>
      </c>
      <c r="AG405" s="134" t="str">
        <f t="shared" si="74"/>
        <v>10.200.57.196</v>
      </c>
      <c r="AH405" s="134" t="str">
        <f t="shared" si="75"/>
        <v>Yes</v>
      </c>
      <c r="AI405" s="134" t="str">
        <f t="shared" si="76"/>
        <v>Yes</v>
      </c>
      <c r="AJ405" s="234">
        <f>_xlfn.IFNA(VLOOKUP(F405,'Compiled report'!C:D,2,FALSE),"")</f>
        <v>42758</v>
      </c>
      <c r="AK405" s="134" t="str">
        <f t="shared" si="77"/>
        <v>Yes</v>
      </c>
      <c r="AL405" s="134" t="str">
        <f t="shared" si="78"/>
        <v>Yes</v>
      </c>
      <c r="AM405" s="134" t="str">
        <f t="shared" si="79"/>
        <v>Yes</v>
      </c>
      <c r="AN405" s="134" t="str">
        <f t="shared" si="80"/>
        <v>Yes</v>
      </c>
      <c r="AO405" s="134" t="str">
        <f t="shared" si="82"/>
        <v>Installation Completed</v>
      </c>
      <c r="AP405" s="137" t="s">
        <v>770</v>
      </c>
    </row>
    <row r="406" spans="1:42" s="134" customFormat="1" ht="26.1" customHeight="1" x14ac:dyDescent="0.2">
      <c r="A406" s="258">
        <v>407</v>
      </c>
      <c r="B406" s="284" t="s">
        <v>102</v>
      </c>
      <c r="C406" s="134" t="s">
        <v>102</v>
      </c>
      <c r="D406" s="171" t="s">
        <v>82</v>
      </c>
      <c r="E406" s="283" t="s">
        <v>205</v>
      </c>
      <c r="F406" s="189">
        <v>620</v>
      </c>
      <c r="G406" s="284" t="s">
        <v>102</v>
      </c>
      <c r="H406" s="284" t="s">
        <v>1390</v>
      </c>
      <c r="I406" s="284" t="s">
        <v>1390</v>
      </c>
      <c r="J406" s="284" t="s">
        <v>384</v>
      </c>
      <c r="K406" s="284" t="s">
        <v>102</v>
      </c>
      <c r="L406" s="284" t="s">
        <v>102</v>
      </c>
      <c r="M406" s="284" t="s">
        <v>102</v>
      </c>
      <c r="N406" s="103" t="s">
        <v>87</v>
      </c>
      <c r="O406" s="105">
        <v>54000</v>
      </c>
      <c r="Q406" s="135"/>
      <c r="T406" s="135"/>
      <c r="U406" s="171" t="str">
        <f t="shared" si="83"/>
        <v>HBL-LHR-620</v>
      </c>
      <c r="V406" s="133" t="s">
        <v>90</v>
      </c>
      <c r="W406" s="189">
        <v>620</v>
      </c>
      <c r="X406" s="171" t="str">
        <f t="shared" si="84"/>
        <v>HBL-LHR-620-Jan17-1-1</v>
      </c>
      <c r="Y406" s="136" t="s">
        <v>769</v>
      </c>
      <c r="Z406" s="134" t="str">
        <f t="shared" si="70"/>
        <v>Yes</v>
      </c>
      <c r="AA406" s="134" t="str">
        <f t="shared" si="71"/>
        <v>Yes</v>
      </c>
      <c r="AB406" s="134" t="str">
        <f t="shared" si="72"/>
        <v>Yes</v>
      </c>
      <c r="AC406" s="134" t="str">
        <f>VLOOKUP(F406,'Wired Branches'!B:E,4,FALSE)</f>
        <v>10.20.39.10</v>
      </c>
      <c r="AD406" s="134" t="str">
        <f t="shared" si="73"/>
        <v>255.255.255.0</v>
      </c>
      <c r="AE406" s="150" t="str">
        <f>VLOOKUP(W406,'Wired Branches'!B:F,5,FALSE)</f>
        <v>10.20.39.1</v>
      </c>
      <c r="AF406" s="112" t="str">
        <f>_xlfn.IFNA(VLOOKUP(F406,'Compiled report'!C:F,4,FALSE),"")</f>
        <v>26515e320</v>
      </c>
      <c r="AG406" s="134" t="str">
        <f t="shared" si="74"/>
        <v>10.200.57.196</v>
      </c>
      <c r="AH406" s="134" t="str">
        <f t="shared" si="75"/>
        <v>Yes</v>
      </c>
      <c r="AI406" s="134" t="str">
        <f t="shared" si="76"/>
        <v>Yes</v>
      </c>
      <c r="AJ406" s="234">
        <f>_xlfn.IFNA(VLOOKUP(F406,'Compiled report'!C:D,2,FALSE),"")</f>
        <v>42758</v>
      </c>
      <c r="AK406" s="134" t="str">
        <f t="shared" si="77"/>
        <v>Yes</v>
      </c>
      <c r="AL406" s="134" t="str">
        <f t="shared" si="78"/>
        <v>Yes</v>
      </c>
      <c r="AM406" s="134" t="str">
        <f t="shared" si="79"/>
        <v>Yes</v>
      </c>
      <c r="AN406" s="134" t="str">
        <f t="shared" si="80"/>
        <v>Yes</v>
      </c>
      <c r="AO406" s="134" t="str">
        <f t="shared" si="82"/>
        <v>Installation Completed</v>
      </c>
      <c r="AP406" s="137" t="s">
        <v>770</v>
      </c>
    </row>
    <row r="407" spans="1:42" s="134" customFormat="1" ht="26.1" customHeight="1" x14ac:dyDescent="0.2">
      <c r="A407" s="258">
        <v>408</v>
      </c>
      <c r="B407" s="284" t="s">
        <v>102</v>
      </c>
      <c r="C407" s="134" t="s">
        <v>102</v>
      </c>
      <c r="D407" s="171" t="s">
        <v>82</v>
      </c>
      <c r="E407" s="283" t="s">
        <v>205</v>
      </c>
      <c r="F407" s="189">
        <v>621</v>
      </c>
      <c r="G407" s="284" t="s">
        <v>102</v>
      </c>
      <c r="H407" s="284" t="s">
        <v>1391</v>
      </c>
      <c r="I407" s="284" t="s">
        <v>1391</v>
      </c>
      <c r="J407" s="284" t="s">
        <v>384</v>
      </c>
      <c r="K407" s="284" t="s">
        <v>102</v>
      </c>
      <c r="L407" s="284" t="s">
        <v>102</v>
      </c>
      <c r="M407" s="284" t="s">
        <v>102</v>
      </c>
      <c r="N407" s="103" t="s">
        <v>87</v>
      </c>
      <c r="O407" s="105">
        <v>54000</v>
      </c>
      <c r="Q407" s="135"/>
      <c r="T407" s="135"/>
      <c r="U407" s="171" t="str">
        <f t="shared" si="83"/>
        <v>HBL-LHR-621</v>
      </c>
      <c r="V407" s="133" t="s">
        <v>90</v>
      </c>
      <c r="W407" s="189">
        <v>621</v>
      </c>
      <c r="X407" s="171" t="str">
        <f t="shared" si="84"/>
        <v>HBL-LHR-621-Jan17-1-1</v>
      </c>
      <c r="Y407" s="136" t="s">
        <v>769</v>
      </c>
      <c r="Z407" s="134" t="str">
        <f t="shared" si="70"/>
        <v>Yes</v>
      </c>
      <c r="AA407" s="134" t="str">
        <f t="shared" si="71"/>
        <v>Yes</v>
      </c>
      <c r="AB407" s="134" t="str">
        <f t="shared" si="72"/>
        <v>Yes</v>
      </c>
      <c r="AC407" s="134" t="e">
        <f>VLOOKUP(F407,'Wired Branches'!B:E,4,FALSE)</f>
        <v>#N/A</v>
      </c>
      <c r="AD407" s="134" t="str">
        <f t="shared" si="73"/>
        <v>255.255.255.0</v>
      </c>
      <c r="AE407" s="150" t="e">
        <f>VLOOKUP(W407,'Wired Branches'!B:F,5,FALSE)</f>
        <v>#N/A</v>
      </c>
      <c r="AF407" s="112">
        <f>_xlfn.IFNA(VLOOKUP(F407,'Compiled report'!C:F,4,FALSE),"")</f>
        <v>0</v>
      </c>
      <c r="AG407" s="134" t="str">
        <f t="shared" si="74"/>
        <v>10.200.57.196</v>
      </c>
      <c r="AH407" s="134" t="str">
        <f t="shared" si="75"/>
        <v>Yes</v>
      </c>
      <c r="AI407" s="134" t="str">
        <f t="shared" si="76"/>
        <v>Yes</v>
      </c>
      <c r="AJ407" s="234">
        <f>_xlfn.IFNA(VLOOKUP(F407,'Compiled report'!C:D,2,FALSE),"")</f>
        <v>42769</v>
      </c>
      <c r="AK407" s="134" t="str">
        <f t="shared" si="77"/>
        <v>Yes</v>
      </c>
      <c r="AL407" s="134" t="str">
        <f t="shared" si="78"/>
        <v/>
      </c>
      <c r="AM407" s="134" t="str">
        <f t="shared" si="79"/>
        <v>Yes</v>
      </c>
      <c r="AN407" s="134" t="str">
        <f t="shared" si="80"/>
        <v>Yes</v>
      </c>
      <c r="AO407" s="134" t="str">
        <f t="shared" si="82"/>
        <v>Installation Completed</v>
      </c>
      <c r="AP407" s="137" t="s">
        <v>770</v>
      </c>
    </row>
    <row r="408" spans="1:42" s="134" customFormat="1" ht="26.1" customHeight="1" x14ac:dyDescent="0.2">
      <c r="A408" s="258">
        <v>409</v>
      </c>
      <c r="B408" s="284" t="s">
        <v>102</v>
      </c>
      <c r="C408" s="134" t="s">
        <v>102</v>
      </c>
      <c r="D408" s="171" t="s">
        <v>82</v>
      </c>
      <c r="E408" s="283" t="s">
        <v>205</v>
      </c>
      <c r="F408" s="188">
        <v>813</v>
      </c>
      <c r="G408" s="284" t="s">
        <v>102</v>
      </c>
      <c r="H408" s="284" t="s">
        <v>1392</v>
      </c>
      <c r="I408" s="284" t="s">
        <v>1392</v>
      </c>
      <c r="J408" s="284" t="s">
        <v>384</v>
      </c>
      <c r="K408" s="284" t="s">
        <v>102</v>
      </c>
      <c r="L408" s="284" t="s">
        <v>102</v>
      </c>
      <c r="M408" s="284" t="s">
        <v>102</v>
      </c>
      <c r="N408" s="103" t="s">
        <v>87</v>
      </c>
      <c r="O408" s="105">
        <v>54000</v>
      </c>
      <c r="Q408" s="135"/>
      <c r="T408" s="135"/>
      <c r="U408" s="171" t="str">
        <f t="shared" si="83"/>
        <v>HBL-LHR-813</v>
      </c>
      <c r="V408" s="133" t="s">
        <v>90</v>
      </c>
      <c r="W408" s="188">
        <v>813</v>
      </c>
      <c r="X408" s="171" t="str">
        <f t="shared" si="84"/>
        <v>HBL-LHR-813-Jan17-1-1</v>
      </c>
      <c r="Y408" s="136" t="s">
        <v>769</v>
      </c>
      <c r="Z408" s="134" t="str">
        <f t="shared" si="70"/>
        <v>Yes</v>
      </c>
      <c r="AA408" s="134" t="str">
        <f t="shared" si="71"/>
        <v>Yes</v>
      </c>
      <c r="AB408" s="134" t="str">
        <f t="shared" si="72"/>
        <v>Yes</v>
      </c>
      <c r="AC408" s="134" t="str">
        <f>VLOOKUP(F408,'Wired Branches'!B:E,4,FALSE)</f>
        <v>10.20.59.10</v>
      </c>
      <c r="AD408" s="134" t="str">
        <f t="shared" si="73"/>
        <v>255.255.255.0</v>
      </c>
      <c r="AE408" s="150" t="str">
        <f>VLOOKUP(W408,'Wired Branches'!B:F,5,FALSE)</f>
        <v>10.20.59.1</v>
      </c>
      <c r="AF408" s="112" t="str">
        <f>_xlfn.IFNA(VLOOKUP(F408,'Compiled report'!C:F,4,FALSE),"")</f>
        <v>26515e322</v>
      </c>
      <c r="AG408" s="134" t="str">
        <f t="shared" si="74"/>
        <v>10.200.57.196</v>
      </c>
      <c r="AH408" s="134" t="str">
        <f t="shared" si="75"/>
        <v>Yes</v>
      </c>
      <c r="AI408" s="134" t="str">
        <f t="shared" si="76"/>
        <v>Yes</v>
      </c>
      <c r="AJ408" s="234">
        <f>_xlfn.IFNA(VLOOKUP(F408,'Compiled report'!C:D,2,FALSE),"")</f>
        <v>42753</v>
      </c>
      <c r="AK408" s="134" t="str">
        <f t="shared" si="77"/>
        <v>Yes</v>
      </c>
      <c r="AL408" s="134" t="str">
        <f t="shared" si="78"/>
        <v>Yes</v>
      </c>
      <c r="AM408" s="134" t="str">
        <f t="shared" si="79"/>
        <v>Yes</v>
      </c>
      <c r="AN408" s="134" t="str">
        <f t="shared" si="80"/>
        <v>Yes</v>
      </c>
      <c r="AO408" s="134" t="str">
        <f t="shared" si="82"/>
        <v>Installation Completed</v>
      </c>
      <c r="AP408" s="137" t="s">
        <v>770</v>
      </c>
    </row>
    <row r="409" spans="1:42" s="134" customFormat="1" ht="26.1" customHeight="1" x14ac:dyDescent="0.2">
      <c r="A409" s="258">
        <v>410</v>
      </c>
      <c r="B409" s="284" t="s">
        <v>102</v>
      </c>
      <c r="C409" s="134" t="s">
        <v>102</v>
      </c>
      <c r="D409" s="171" t="s">
        <v>82</v>
      </c>
      <c r="E409" s="283" t="s">
        <v>205</v>
      </c>
      <c r="F409" s="189">
        <v>866</v>
      </c>
      <c r="G409" s="284" t="s">
        <v>102</v>
      </c>
      <c r="H409" s="284" t="s">
        <v>1393</v>
      </c>
      <c r="I409" s="284" t="s">
        <v>1394</v>
      </c>
      <c r="J409" s="284" t="s">
        <v>384</v>
      </c>
      <c r="K409" s="284" t="s">
        <v>102</v>
      </c>
      <c r="L409" s="284" t="s">
        <v>102</v>
      </c>
      <c r="M409" s="284" t="s">
        <v>102</v>
      </c>
      <c r="N409" s="103" t="s">
        <v>87</v>
      </c>
      <c r="O409" s="105">
        <v>54000</v>
      </c>
      <c r="Q409" s="135"/>
      <c r="T409" s="135"/>
      <c r="U409" s="171" t="str">
        <f t="shared" si="83"/>
        <v>HBL-LHR-866</v>
      </c>
      <c r="V409" s="133" t="s">
        <v>90</v>
      </c>
      <c r="W409" s="189">
        <v>866</v>
      </c>
      <c r="X409" s="171" t="str">
        <f t="shared" si="84"/>
        <v>HBL-LHR-866-Jan17-1-1</v>
      </c>
      <c r="Y409" s="136" t="s">
        <v>769</v>
      </c>
      <c r="Z409" s="134" t="str">
        <f t="shared" si="70"/>
        <v>Yes</v>
      </c>
      <c r="AA409" s="134" t="str">
        <f t="shared" si="71"/>
        <v>Yes</v>
      </c>
      <c r="AB409" s="134" t="str">
        <f t="shared" si="72"/>
        <v>Yes</v>
      </c>
      <c r="AC409" s="134" t="str">
        <f>VLOOKUP(F409,'Wired Branches'!B:E,4,FALSE)</f>
        <v>10.20.19.10</v>
      </c>
      <c r="AD409" s="134" t="str">
        <f t="shared" si="73"/>
        <v>255.255.255.0</v>
      </c>
      <c r="AE409" s="150" t="str">
        <f>VLOOKUP(W409,'Wired Branches'!B:F,5,FALSE)</f>
        <v>10.20.19.1</v>
      </c>
      <c r="AF409" s="112" t="str">
        <f>_xlfn.IFNA(VLOOKUP(F409,'Compiled report'!C:F,4,FALSE),"")</f>
        <v>26515e323</v>
      </c>
      <c r="AG409" s="134" t="str">
        <f t="shared" si="74"/>
        <v>10.200.57.196</v>
      </c>
      <c r="AH409" s="134" t="str">
        <f t="shared" si="75"/>
        <v>Yes</v>
      </c>
      <c r="AI409" s="134" t="str">
        <f t="shared" si="76"/>
        <v>Yes</v>
      </c>
      <c r="AJ409" s="234">
        <f>_xlfn.IFNA(VLOOKUP(F409,'Compiled report'!C:D,2,FALSE),"")</f>
        <v>42752</v>
      </c>
      <c r="AK409" s="134" t="str">
        <f t="shared" si="77"/>
        <v>Yes</v>
      </c>
      <c r="AL409" s="134" t="str">
        <f t="shared" si="78"/>
        <v>Yes</v>
      </c>
      <c r="AM409" s="134" t="str">
        <f t="shared" si="79"/>
        <v>Yes</v>
      </c>
      <c r="AN409" s="134" t="str">
        <f t="shared" si="80"/>
        <v>Yes</v>
      </c>
      <c r="AO409" s="134" t="str">
        <f t="shared" si="82"/>
        <v>Installation Completed</v>
      </c>
      <c r="AP409" s="137" t="s">
        <v>770</v>
      </c>
    </row>
    <row r="410" spans="1:42" s="134" customFormat="1" ht="26.1" customHeight="1" x14ac:dyDescent="0.2">
      <c r="A410" s="258">
        <v>411</v>
      </c>
      <c r="B410" s="284" t="s">
        <v>102</v>
      </c>
      <c r="C410" s="134" t="s">
        <v>102</v>
      </c>
      <c r="D410" s="171" t="s">
        <v>82</v>
      </c>
      <c r="E410" s="283" t="s">
        <v>205</v>
      </c>
      <c r="F410" s="189">
        <v>912</v>
      </c>
      <c r="G410" s="284" t="s">
        <v>102</v>
      </c>
      <c r="H410" s="284" t="s">
        <v>1395</v>
      </c>
      <c r="I410" s="284" t="s">
        <v>1395</v>
      </c>
      <c r="J410" s="284" t="s">
        <v>384</v>
      </c>
      <c r="K410" s="284" t="s">
        <v>102</v>
      </c>
      <c r="L410" s="284" t="s">
        <v>102</v>
      </c>
      <c r="M410" s="284" t="s">
        <v>102</v>
      </c>
      <c r="N410" s="103" t="s">
        <v>87</v>
      </c>
      <c r="O410" s="105">
        <v>54000</v>
      </c>
      <c r="Q410" s="135"/>
      <c r="T410" s="135"/>
      <c r="U410" s="171" t="str">
        <f t="shared" si="83"/>
        <v>HBL-LHR-912</v>
      </c>
      <c r="V410" s="133" t="s">
        <v>90</v>
      </c>
      <c r="W410" s="189">
        <v>912</v>
      </c>
      <c r="X410" s="171" t="str">
        <f t="shared" si="84"/>
        <v>HBL-LHR-912-Jan17-1-1</v>
      </c>
      <c r="Y410" s="136" t="s">
        <v>769</v>
      </c>
      <c r="Z410" s="134" t="str">
        <f t="shared" si="70"/>
        <v>Yes</v>
      </c>
      <c r="AA410" s="134" t="str">
        <f t="shared" si="71"/>
        <v>Yes</v>
      </c>
      <c r="AB410" s="134" t="str">
        <f t="shared" si="72"/>
        <v>Yes</v>
      </c>
      <c r="AC410" s="134" t="e">
        <f>VLOOKUP(F410,'Wired Branches'!B:E,4,FALSE)</f>
        <v>#N/A</v>
      </c>
      <c r="AD410" s="134" t="str">
        <f t="shared" si="73"/>
        <v>255.255.255.0</v>
      </c>
      <c r="AE410" s="150" t="e">
        <f>VLOOKUP(W410,'Wired Branches'!B:F,5,FALSE)</f>
        <v>#N/A</v>
      </c>
      <c r="AF410" s="112" t="str">
        <f>_xlfn.IFNA(VLOOKUP(F410,'Compiled report'!C:F,4,FALSE),"")</f>
        <v>26515e324</v>
      </c>
      <c r="AG410" s="134" t="str">
        <f t="shared" si="74"/>
        <v>10.200.57.196</v>
      </c>
      <c r="AH410" s="134" t="str">
        <f t="shared" si="75"/>
        <v>Yes</v>
      </c>
      <c r="AI410" s="134" t="str">
        <f t="shared" si="76"/>
        <v>Yes</v>
      </c>
      <c r="AJ410" s="234">
        <f>_xlfn.IFNA(VLOOKUP(F410,'Compiled report'!C:D,2,FALSE),"")</f>
        <v>42773</v>
      </c>
      <c r="AK410" s="134" t="str">
        <f t="shared" si="77"/>
        <v>Yes</v>
      </c>
      <c r="AL410" s="134" t="str">
        <f t="shared" si="78"/>
        <v>Yes</v>
      </c>
      <c r="AM410" s="134" t="str">
        <f t="shared" si="79"/>
        <v>Yes</v>
      </c>
      <c r="AN410" s="134" t="str">
        <f t="shared" si="80"/>
        <v>Yes</v>
      </c>
      <c r="AO410" s="134" t="str">
        <f t="shared" si="82"/>
        <v>Installation Completed</v>
      </c>
      <c r="AP410" s="137" t="s">
        <v>770</v>
      </c>
    </row>
    <row r="411" spans="1:42" s="134" customFormat="1" ht="26.1" customHeight="1" x14ac:dyDescent="0.2">
      <c r="A411" s="258">
        <v>412</v>
      </c>
      <c r="B411" s="284" t="s">
        <v>102</v>
      </c>
      <c r="C411" s="134" t="s">
        <v>102</v>
      </c>
      <c r="D411" s="171" t="s">
        <v>82</v>
      </c>
      <c r="E411" s="283" t="s">
        <v>205</v>
      </c>
      <c r="F411" s="189">
        <v>926</v>
      </c>
      <c r="G411" s="284" t="s">
        <v>102</v>
      </c>
      <c r="H411" s="284" t="s">
        <v>1396</v>
      </c>
      <c r="I411" s="284" t="s">
        <v>1396</v>
      </c>
      <c r="J411" s="284" t="s">
        <v>384</v>
      </c>
      <c r="K411" s="284" t="s">
        <v>102</v>
      </c>
      <c r="L411" s="284" t="s">
        <v>102</v>
      </c>
      <c r="M411" s="284" t="s">
        <v>102</v>
      </c>
      <c r="N411" s="103" t="s">
        <v>87</v>
      </c>
      <c r="O411" s="105">
        <v>54000</v>
      </c>
      <c r="Q411" s="135"/>
      <c r="T411" s="135"/>
      <c r="U411" s="171" t="str">
        <f t="shared" si="83"/>
        <v>HBL-LHR-926</v>
      </c>
      <c r="V411" s="133" t="s">
        <v>90</v>
      </c>
      <c r="W411" s="189">
        <v>926</v>
      </c>
      <c r="X411" s="171" t="str">
        <f t="shared" si="84"/>
        <v>HBL-LHR-926-Jan17-1-1</v>
      </c>
      <c r="Y411" s="136" t="s">
        <v>769</v>
      </c>
      <c r="Z411" s="134" t="str">
        <f t="shared" si="70"/>
        <v>Yes</v>
      </c>
      <c r="AA411" s="134" t="str">
        <f t="shared" si="71"/>
        <v>Yes</v>
      </c>
      <c r="AB411" s="134" t="str">
        <f t="shared" si="72"/>
        <v>Yes</v>
      </c>
      <c r="AC411" s="134" t="str">
        <f>VLOOKUP(F411,'Wired Branches'!B:E,4,FALSE)</f>
        <v>10.20.4.10</v>
      </c>
      <c r="AD411" s="134" t="str">
        <f t="shared" si="73"/>
        <v>255.255.255.0</v>
      </c>
      <c r="AE411" s="150" t="str">
        <f>VLOOKUP(W411,'Wired Branches'!B:F,5,FALSE)</f>
        <v>10.20.4.1</v>
      </c>
      <c r="AF411" s="112" t="str">
        <f>_xlfn.IFNA(VLOOKUP(F411,'Compiled report'!C:F,4,FALSE),"")</f>
        <v>26515e325</v>
      </c>
      <c r="AG411" s="134" t="str">
        <f t="shared" si="74"/>
        <v>10.200.57.196</v>
      </c>
      <c r="AH411" s="134" t="str">
        <f t="shared" si="75"/>
        <v>Yes</v>
      </c>
      <c r="AI411" s="134" t="str">
        <f t="shared" si="76"/>
        <v>Yes</v>
      </c>
      <c r="AJ411" s="234">
        <f>_xlfn.IFNA(VLOOKUP(F411,'Compiled report'!C:D,2,FALSE),"")</f>
        <v>42758</v>
      </c>
      <c r="AK411" s="134" t="str">
        <f t="shared" si="77"/>
        <v>Yes</v>
      </c>
      <c r="AL411" s="134" t="str">
        <f t="shared" si="78"/>
        <v>Yes</v>
      </c>
      <c r="AM411" s="134" t="str">
        <f t="shared" si="79"/>
        <v>Yes</v>
      </c>
      <c r="AN411" s="134" t="str">
        <f t="shared" si="80"/>
        <v>Yes</v>
      </c>
      <c r="AO411" s="134" t="str">
        <f t="shared" si="82"/>
        <v>Installation Completed</v>
      </c>
      <c r="AP411" s="137" t="s">
        <v>770</v>
      </c>
    </row>
    <row r="412" spans="1:42" s="134" customFormat="1" ht="26.1" customHeight="1" x14ac:dyDescent="0.2">
      <c r="A412" s="258">
        <v>413</v>
      </c>
      <c r="B412" s="284" t="s">
        <v>102</v>
      </c>
      <c r="C412" s="134" t="s">
        <v>102</v>
      </c>
      <c r="D412" s="171" t="s">
        <v>82</v>
      </c>
      <c r="E412" s="283" t="s">
        <v>205</v>
      </c>
      <c r="F412" s="189">
        <v>965</v>
      </c>
      <c r="G412" s="284" t="s">
        <v>102</v>
      </c>
      <c r="H412" s="284" t="s">
        <v>1397</v>
      </c>
      <c r="I412" s="284" t="s">
        <v>1397</v>
      </c>
      <c r="J412" s="284" t="s">
        <v>384</v>
      </c>
      <c r="K412" s="284" t="s">
        <v>102</v>
      </c>
      <c r="L412" s="284" t="s">
        <v>102</v>
      </c>
      <c r="M412" s="284" t="s">
        <v>102</v>
      </c>
      <c r="N412" s="103" t="s">
        <v>87</v>
      </c>
      <c r="O412" s="105">
        <v>54000</v>
      </c>
      <c r="Q412" s="135"/>
      <c r="T412" s="135"/>
      <c r="U412" s="171" t="str">
        <f t="shared" si="83"/>
        <v>HBL-LHR-965</v>
      </c>
      <c r="V412" s="133" t="s">
        <v>90</v>
      </c>
      <c r="W412" s="189">
        <v>965</v>
      </c>
      <c r="X412" s="171" t="str">
        <f t="shared" si="84"/>
        <v>HBL-LHR-965-Jan17-1-1</v>
      </c>
      <c r="Y412" s="136" t="s">
        <v>769</v>
      </c>
      <c r="Z412" s="134" t="str">
        <f t="shared" si="70"/>
        <v>Yes</v>
      </c>
      <c r="AA412" s="134" t="str">
        <f t="shared" si="71"/>
        <v>Yes</v>
      </c>
      <c r="AB412" s="134" t="str">
        <f t="shared" si="72"/>
        <v>Yes</v>
      </c>
      <c r="AC412" s="134" t="e">
        <f>VLOOKUP(F412,'Wired Branches'!B:E,4,FALSE)</f>
        <v>#N/A</v>
      </c>
      <c r="AD412" s="134" t="str">
        <f t="shared" si="73"/>
        <v>255.255.255.0</v>
      </c>
      <c r="AE412" s="150" t="e">
        <f>VLOOKUP(W412,'Wired Branches'!B:F,5,FALSE)</f>
        <v>#N/A</v>
      </c>
      <c r="AF412" s="112" t="str">
        <f>_xlfn.IFNA(VLOOKUP(F412,'Compiled report'!C:F,4,FALSE),"")</f>
        <v>26515E326</v>
      </c>
      <c r="AG412" s="134" t="str">
        <f t="shared" si="74"/>
        <v>10.200.57.196</v>
      </c>
      <c r="AH412" s="134" t="str">
        <f t="shared" si="75"/>
        <v>Yes</v>
      </c>
      <c r="AI412" s="134" t="str">
        <f t="shared" si="76"/>
        <v>Yes</v>
      </c>
      <c r="AJ412" s="234">
        <f>_xlfn.IFNA(VLOOKUP(F412,'Compiled report'!C:D,2,FALSE),"")</f>
        <v>42774</v>
      </c>
      <c r="AK412" s="134" t="str">
        <f t="shared" si="77"/>
        <v>Yes</v>
      </c>
      <c r="AL412" s="134" t="str">
        <f t="shared" si="78"/>
        <v>Yes</v>
      </c>
      <c r="AM412" s="134" t="str">
        <f t="shared" si="79"/>
        <v>Yes</v>
      </c>
      <c r="AN412" s="134" t="str">
        <f t="shared" si="80"/>
        <v>Yes</v>
      </c>
      <c r="AO412" s="134" t="str">
        <f t="shared" si="82"/>
        <v>Installation Completed</v>
      </c>
      <c r="AP412" s="137" t="s">
        <v>770</v>
      </c>
    </row>
    <row r="413" spans="1:42" s="134" customFormat="1" ht="26.1" customHeight="1" x14ac:dyDescent="0.2">
      <c r="A413" s="258">
        <v>414</v>
      </c>
      <c r="B413" s="284" t="s">
        <v>102</v>
      </c>
      <c r="C413" s="134" t="s">
        <v>102</v>
      </c>
      <c r="D413" s="171" t="s">
        <v>82</v>
      </c>
      <c r="E413" s="283" t="s">
        <v>205</v>
      </c>
      <c r="F413" s="189">
        <v>1015</v>
      </c>
      <c r="G413" s="284" t="s">
        <v>102</v>
      </c>
      <c r="H413" s="284" t="s">
        <v>1398</v>
      </c>
      <c r="I413" s="284" t="s">
        <v>1398</v>
      </c>
      <c r="J413" s="284" t="s">
        <v>384</v>
      </c>
      <c r="K413" s="284" t="s">
        <v>102</v>
      </c>
      <c r="L413" s="284" t="s">
        <v>102</v>
      </c>
      <c r="M413" s="284" t="s">
        <v>102</v>
      </c>
      <c r="N413" s="103" t="s">
        <v>87</v>
      </c>
      <c r="O413" s="105">
        <v>54000</v>
      </c>
      <c r="Q413" s="135"/>
      <c r="T413" s="135"/>
      <c r="U413" s="171" t="str">
        <f t="shared" si="83"/>
        <v>HBL-LHR-1015</v>
      </c>
      <c r="V413" s="133" t="s">
        <v>90</v>
      </c>
      <c r="W413" s="189">
        <v>1015</v>
      </c>
      <c r="X413" s="171" t="str">
        <f t="shared" si="84"/>
        <v>HBL-LHR-1015-Jan17-1-1</v>
      </c>
      <c r="Y413" s="136" t="s">
        <v>769</v>
      </c>
      <c r="Z413" s="134" t="str">
        <f t="shared" si="70"/>
        <v>Yes</v>
      </c>
      <c r="AA413" s="134" t="str">
        <f t="shared" si="71"/>
        <v>Yes</v>
      </c>
      <c r="AB413" s="134" t="str">
        <f t="shared" si="72"/>
        <v>Yes</v>
      </c>
      <c r="AC413" s="134" t="str">
        <f>VLOOKUP(F413,'Wired Branches'!B:E,4,FALSE)</f>
        <v>10.20.98.10</v>
      </c>
      <c r="AD413" s="134" t="str">
        <f t="shared" si="73"/>
        <v>255.255.255.0</v>
      </c>
      <c r="AE413" s="150" t="str">
        <f>VLOOKUP(W413,'Wired Branches'!B:F,5,FALSE)</f>
        <v>10.20.98.1</v>
      </c>
      <c r="AF413" s="112" t="str">
        <f>_xlfn.IFNA(VLOOKUP(F413,'Compiled report'!C:F,4,FALSE),"")</f>
        <v>00026515e328</v>
      </c>
      <c r="AG413" s="134" t="str">
        <f t="shared" si="74"/>
        <v>10.200.57.196</v>
      </c>
      <c r="AH413" s="134" t="str">
        <f t="shared" si="75"/>
        <v>Yes</v>
      </c>
      <c r="AI413" s="134" t="str">
        <f t="shared" si="76"/>
        <v>Yes</v>
      </c>
      <c r="AJ413" s="234">
        <f>_xlfn.IFNA(VLOOKUP(F413,'Compiled report'!C:D,2,FALSE),"")</f>
        <v>42765</v>
      </c>
      <c r="AK413" s="134" t="str">
        <f t="shared" si="77"/>
        <v>Yes</v>
      </c>
      <c r="AL413" s="134" t="str">
        <f t="shared" si="78"/>
        <v>Yes</v>
      </c>
      <c r="AM413" s="134" t="str">
        <f t="shared" si="79"/>
        <v>Yes</v>
      </c>
      <c r="AN413" s="134" t="str">
        <f t="shared" si="80"/>
        <v>Yes</v>
      </c>
      <c r="AO413" s="134" t="str">
        <f t="shared" si="82"/>
        <v>Installation Completed</v>
      </c>
      <c r="AP413" s="137" t="s">
        <v>770</v>
      </c>
    </row>
    <row r="414" spans="1:42" s="134" customFormat="1" ht="26.1" customHeight="1" x14ac:dyDescent="0.2">
      <c r="A414" s="258">
        <v>415</v>
      </c>
      <c r="B414" s="284" t="s">
        <v>102</v>
      </c>
      <c r="C414" s="134" t="s">
        <v>102</v>
      </c>
      <c r="D414" s="171" t="s">
        <v>82</v>
      </c>
      <c r="E414" s="283" t="s">
        <v>205</v>
      </c>
      <c r="F414" s="189">
        <v>1018</v>
      </c>
      <c r="G414" s="284" t="s">
        <v>102</v>
      </c>
      <c r="H414" s="284" t="s">
        <v>1399</v>
      </c>
      <c r="I414" s="284" t="s">
        <v>1399</v>
      </c>
      <c r="J414" s="284" t="s">
        <v>384</v>
      </c>
      <c r="K414" s="284" t="s">
        <v>102</v>
      </c>
      <c r="L414" s="284" t="s">
        <v>102</v>
      </c>
      <c r="M414" s="284" t="s">
        <v>102</v>
      </c>
      <c r="N414" s="103" t="s">
        <v>87</v>
      </c>
      <c r="O414" s="105">
        <v>54000</v>
      </c>
      <c r="Q414" s="135"/>
      <c r="T414" s="135"/>
      <c r="U414" s="171" t="str">
        <f t="shared" si="83"/>
        <v>HBL-LHR-1018</v>
      </c>
      <c r="V414" s="133" t="s">
        <v>90</v>
      </c>
      <c r="W414" s="189">
        <v>1018</v>
      </c>
      <c r="X414" s="171" t="str">
        <f t="shared" si="84"/>
        <v>HBL-LHR-1018-Jan17-1-1</v>
      </c>
      <c r="Y414" s="136" t="s">
        <v>769</v>
      </c>
      <c r="Z414" s="134" t="str">
        <f t="shared" si="70"/>
        <v>Yes</v>
      </c>
      <c r="AA414" s="134" t="str">
        <f t="shared" si="71"/>
        <v>Yes</v>
      </c>
      <c r="AB414" s="134" t="str">
        <f t="shared" si="72"/>
        <v>Yes</v>
      </c>
      <c r="AC414" s="134" t="e">
        <f>VLOOKUP(F414,'Wired Branches'!B:E,4,FALSE)</f>
        <v>#N/A</v>
      </c>
      <c r="AD414" s="134" t="str">
        <f t="shared" si="73"/>
        <v>255.255.255.0</v>
      </c>
      <c r="AE414" s="150" t="e">
        <f>VLOOKUP(W414,'Wired Branches'!B:F,5,FALSE)</f>
        <v>#N/A</v>
      </c>
      <c r="AF414" s="112" t="str">
        <f>_xlfn.IFNA(VLOOKUP(F414,'Compiled report'!C:F,4,FALSE),"")</f>
        <v>26515e329</v>
      </c>
      <c r="AG414" s="134" t="str">
        <f t="shared" si="74"/>
        <v>10.200.57.196</v>
      </c>
      <c r="AH414" s="134" t="str">
        <f t="shared" si="75"/>
        <v>Yes</v>
      </c>
      <c r="AI414" s="134" t="str">
        <f t="shared" si="76"/>
        <v>Yes</v>
      </c>
      <c r="AJ414" s="234">
        <f>_xlfn.IFNA(VLOOKUP(F414,'Compiled report'!C:D,2,FALSE),"")</f>
        <v>42773</v>
      </c>
      <c r="AK414" s="134" t="str">
        <f t="shared" si="77"/>
        <v>Yes</v>
      </c>
      <c r="AL414" s="134" t="str">
        <f t="shared" si="78"/>
        <v>Yes</v>
      </c>
      <c r="AM414" s="134" t="str">
        <f t="shared" si="79"/>
        <v>Yes</v>
      </c>
      <c r="AN414" s="134" t="str">
        <f t="shared" si="80"/>
        <v>Yes</v>
      </c>
      <c r="AO414" s="134" t="str">
        <f t="shared" si="82"/>
        <v>Installation Completed</v>
      </c>
      <c r="AP414" s="137" t="s">
        <v>770</v>
      </c>
    </row>
    <row r="415" spans="1:42" s="134" customFormat="1" ht="26.1" customHeight="1" x14ac:dyDescent="0.2">
      <c r="A415" s="258">
        <v>416</v>
      </c>
      <c r="B415" s="284" t="s">
        <v>102</v>
      </c>
      <c r="C415" s="134" t="s">
        <v>102</v>
      </c>
      <c r="D415" s="171" t="s">
        <v>82</v>
      </c>
      <c r="E415" s="283" t="s">
        <v>205</v>
      </c>
      <c r="F415" s="189">
        <v>1019</v>
      </c>
      <c r="G415" s="284" t="s">
        <v>102</v>
      </c>
      <c r="H415" s="284" t="s">
        <v>1400</v>
      </c>
      <c r="I415" s="284" t="s">
        <v>1400</v>
      </c>
      <c r="J415" s="284" t="s">
        <v>384</v>
      </c>
      <c r="K415" s="284" t="s">
        <v>102</v>
      </c>
      <c r="L415" s="284" t="s">
        <v>102</v>
      </c>
      <c r="M415" s="284" t="s">
        <v>102</v>
      </c>
      <c r="N415" s="103" t="s">
        <v>87</v>
      </c>
      <c r="O415" s="105">
        <v>54000</v>
      </c>
      <c r="Q415" s="135"/>
      <c r="T415" s="135"/>
      <c r="U415" s="171" t="str">
        <f t="shared" si="83"/>
        <v>HBL-LHR-1019</v>
      </c>
      <c r="V415" s="133" t="s">
        <v>90</v>
      </c>
      <c r="W415" s="189">
        <v>1019</v>
      </c>
      <c r="X415" s="171" t="str">
        <f t="shared" si="84"/>
        <v>HBL-LHR-1019-Jan17-1-1</v>
      </c>
      <c r="Y415" s="136" t="s">
        <v>769</v>
      </c>
      <c r="Z415" s="134" t="str">
        <f t="shared" si="70"/>
        <v>Yes</v>
      </c>
      <c r="AA415" s="134" t="str">
        <f t="shared" si="71"/>
        <v>Yes</v>
      </c>
      <c r="AB415" s="134" t="str">
        <f t="shared" si="72"/>
        <v>Yes</v>
      </c>
      <c r="AC415" s="134" t="str">
        <f>VLOOKUP(F415,'Wired Branches'!B:E,4,FALSE)</f>
        <v>10.20.11.10</v>
      </c>
      <c r="AD415" s="134" t="str">
        <f t="shared" si="73"/>
        <v>255.255.255.0</v>
      </c>
      <c r="AE415" s="150" t="str">
        <f>VLOOKUP(W415,'Wired Branches'!B:F,5,FALSE)</f>
        <v>10.20.11.1</v>
      </c>
      <c r="AF415" s="112" t="str">
        <f>_xlfn.IFNA(VLOOKUP(F415,'Compiled report'!C:F,4,FALSE),"")</f>
        <v>265160ea3</v>
      </c>
      <c r="AG415" s="134" t="str">
        <f t="shared" si="74"/>
        <v>10.200.57.196</v>
      </c>
      <c r="AH415" s="134" t="str">
        <f t="shared" si="75"/>
        <v>Yes</v>
      </c>
      <c r="AI415" s="134" t="str">
        <f t="shared" si="76"/>
        <v>Yes</v>
      </c>
      <c r="AJ415" s="234">
        <f>_xlfn.IFNA(VLOOKUP(F415,'Compiled report'!C:D,2,FALSE),"")</f>
        <v>42752</v>
      </c>
      <c r="AK415" s="134" t="str">
        <f t="shared" si="77"/>
        <v>Yes</v>
      </c>
      <c r="AL415" s="134" t="str">
        <f t="shared" si="78"/>
        <v>Yes</v>
      </c>
      <c r="AM415" s="134" t="str">
        <f t="shared" si="79"/>
        <v>Yes</v>
      </c>
      <c r="AN415" s="134" t="str">
        <f t="shared" si="80"/>
        <v>Yes</v>
      </c>
      <c r="AO415" s="134" t="str">
        <f t="shared" si="82"/>
        <v>Installation Completed</v>
      </c>
      <c r="AP415" s="137" t="s">
        <v>770</v>
      </c>
    </row>
    <row r="416" spans="1:42" s="134" customFormat="1" ht="26.1" customHeight="1" x14ac:dyDescent="0.2">
      <c r="A416" s="258">
        <v>417</v>
      </c>
      <c r="B416" s="284" t="s">
        <v>102</v>
      </c>
      <c r="C416" s="134" t="s">
        <v>102</v>
      </c>
      <c r="D416" s="171" t="s">
        <v>82</v>
      </c>
      <c r="E416" s="283" t="s">
        <v>205</v>
      </c>
      <c r="F416" s="189">
        <v>1025</v>
      </c>
      <c r="G416" s="284" t="s">
        <v>102</v>
      </c>
      <c r="H416" s="284" t="s">
        <v>1401</v>
      </c>
      <c r="I416" s="284" t="s">
        <v>1401</v>
      </c>
      <c r="J416" s="284" t="s">
        <v>384</v>
      </c>
      <c r="K416" s="284" t="s">
        <v>102</v>
      </c>
      <c r="L416" s="284" t="s">
        <v>102</v>
      </c>
      <c r="M416" s="284" t="s">
        <v>102</v>
      </c>
      <c r="N416" s="103" t="s">
        <v>87</v>
      </c>
      <c r="O416" s="105">
        <v>54000</v>
      </c>
      <c r="Q416" s="135"/>
      <c r="T416" s="135"/>
      <c r="U416" s="171" t="str">
        <f t="shared" si="83"/>
        <v>HBL-LHR-1025</v>
      </c>
      <c r="V416" s="133" t="s">
        <v>90</v>
      </c>
      <c r="W416" s="189">
        <v>1025</v>
      </c>
      <c r="X416" s="171" t="str">
        <f t="shared" si="84"/>
        <v>HBL-LHR-1025-Jan17-1-1</v>
      </c>
      <c r="Y416" s="136" t="s">
        <v>769</v>
      </c>
      <c r="Z416" s="134" t="str">
        <f t="shared" si="70"/>
        <v>Yes</v>
      </c>
      <c r="AA416" s="134" t="str">
        <f t="shared" si="71"/>
        <v>Yes</v>
      </c>
      <c r="AB416" s="134" t="str">
        <f t="shared" si="72"/>
        <v>Yes</v>
      </c>
      <c r="AC416" s="134" t="e">
        <f>VLOOKUP(F416,'Wired Branches'!B:E,4,FALSE)</f>
        <v>#N/A</v>
      </c>
      <c r="AD416" s="134" t="str">
        <f t="shared" si="73"/>
        <v>255.255.255.0</v>
      </c>
      <c r="AE416" s="150" t="e">
        <f>VLOOKUP(W416,'Wired Branches'!B:F,5,FALSE)</f>
        <v>#N/A</v>
      </c>
      <c r="AF416" s="112" t="str">
        <f>_xlfn.IFNA(VLOOKUP(F416,'Compiled report'!C:F,4,FALSE),"")</f>
        <v>000265160e6a</v>
      </c>
      <c r="AG416" s="134" t="str">
        <f t="shared" si="74"/>
        <v>10.200.57.196</v>
      </c>
      <c r="AH416" s="134" t="str">
        <f t="shared" si="75"/>
        <v>Yes</v>
      </c>
      <c r="AI416" s="134" t="str">
        <f t="shared" si="76"/>
        <v>Yes</v>
      </c>
      <c r="AJ416" s="234">
        <f>_xlfn.IFNA(VLOOKUP(F416,'Compiled report'!C:D,2,FALSE),"")</f>
        <v>42765</v>
      </c>
      <c r="AK416" s="134" t="str">
        <f t="shared" si="77"/>
        <v>Yes</v>
      </c>
      <c r="AL416" s="134" t="str">
        <f t="shared" si="78"/>
        <v>Yes</v>
      </c>
      <c r="AM416" s="134" t="str">
        <f t="shared" si="79"/>
        <v>Yes</v>
      </c>
      <c r="AN416" s="134" t="str">
        <f t="shared" si="80"/>
        <v>Yes</v>
      </c>
      <c r="AO416" s="134" t="str">
        <f t="shared" si="82"/>
        <v>Installation Completed</v>
      </c>
      <c r="AP416" s="137" t="s">
        <v>770</v>
      </c>
    </row>
    <row r="417" spans="1:42" s="134" customFormat="1" ht="26.1" customHeight="1" x14ac:dyDescent="0.2">
      <c r="A417" s="258">
        <v>418</v>
      </c>
      <c r="B417" s="284" t="s">
        <v>102</v>
      </c>
      <c r="C417" s="134" t="s">
        <v>102</v>
      </c>
      <c r="D417" s="171" t="s">
        <v>82</v>
      </c>
      <c r="E417" s="283" t="s">
        <v>205</v>
      </c>
      <c r="F417" s="189">
        <v>1054</v>
      </c>
      <c r="G417" s="284" t="s">
        <v>102</v>
      </c>
      <c r="H417" s="284" t="s">
        <v>1402</v>
      </c>
      <c r="I417" s="284" t="s">
        <v>1402</v>
      </c>
      <c r="J417" s="284" t="s">
        <v>384</v>
      </c>
      <c r="K417" s="284" t="s">
        <v>102</v>
      </c>
      <c r="L417" s="284" t="s">
        <v>102</v>
      </c>
      <c r="M417" s="284" t="s">
        <v>102</v>
      </c>
      <c r="N417" s="103" t="s">
        <v>87</v>
      </c>
      <c r="O417" s="105">
        <v>54000</v>
      </c>
      <c r="Q417" s="135"/>
      <c r="T417" s="135"/>
      <c r="U417" s="171" t="str">
        <f t="shared" si="83"/>
        <v>HBL-LHR-1054</v>
      </c>
      <c r="V417" s="133" t="s">
        <v>90</v>
      </c>
      <c r="W417" s="189">
        <v>1054</v>
      </c>
      <c r="X417" s="171" t="str">
        <f t="shared" si="84"/>
        <v>HBL-LHR-1054-Jan17-1-1</v>
      </c>
      <c r="Y417" s="136" t="s">
        <v>769</v>
      </c>
      <c r="Z417" s="134" t="str">
        <f t="shared" si="70"/>
        <v>Yes</v>
      </c>
      <c r="AA417" s="134" t="str">
        <f t="shared" si="71"/>
        <v>Yes</v>
      </c>
      <c r="AB417" s="134" t="str">
        <f t="shared" si="72"/>
        <v>Yes</v>
      </c>
      <c r="AC417" s="134" t="str">
        <f>VLOOKUP(F417,'Wired Branches'!B:E,4,FALSE)</f>
        <v>10.20.121.10</v>
      </c>
      <c r="AD417" s="134" t="str">
        <f t="shared" si="73"/>
        <v>255.255.255.0</v>
      </c>
      <c r="AE417" s="150" t="str">
        <f>VLOOKUP(W417,'Wired Branches'!B:F,5,FALSE)</f>
        <v>10.20.121.1</v>
      </c>
      <c r="AF417" s="112" t="str">
        <f>_xlfn.IFNA(VLOOKUP(F417,'Compiled report'!C:F,4,FALSE),"")</f>
        <v>265160e6b</v>
      </c>
      <c r="AG417" s="134" t="str">
        <f t="shared" si="74"/>
        <v>10.200.57.196</v>
      </c>
      <c r="AH417" s="134" t="str">
        <f t="shared" si="75"/>
        <v>Yes</v>
      </c>
      <c r="AI417" s="134" t="str">
        <f t="shared" si="76"/>
        <v>Yes</v>
      </c>
      <c r="AJ417" s="234">
        <f>_xlfn.IFNA(VLOOKUP(F417,'Compiled report'!C:D,2,FALSE),"")</f>
        <v>42758</v>
      </c>
      <c r="AK417" s="134" t="str">
        <f t="shared" si="77"/>
        <v>Yes</v>
      </c>
      <c r="AL417" s="134" t="str">
        <f t="shared" si="78"/>
        <v>Yes</v>
      </c>
      <c r="AM417" s="134" t="str">
        <f t="shared" si="79"/>
        <v>Yes</v>
      </c>
      <c r="AN417" s="134" t="str">
        <f t="shared" si="80"/>
        <v>Yes</v>
      </c>
      <c r="AO417" s="134" t="str">
        <f t="shared" si="82"/>
        <v>Installation Completed</v>
      </c>
      <c r="AP417" s="137" t="s">
        <v>770</v>
      </c>
    </row>
    <row r="418" spans="1:42" s="134" customFormat="1" ht="26.1" customHeight="1" x14ac:dyDescent="0.2">
      <c r="A418" s="258">
        <v>419</v>
      </c>
      <c r="B418" s="284" t="s">
        <v>102</v>
      </c>
      <c r="C418" s="134" t="s">
        <v>102</v>
      </c>
      <c r="D418" s="171" t="s">
        <v>82</v>
      </c>
      <c r="E418" s="283" t="s">
        <v>205</v>
      </c>
      <c r="F418" s="189">
        <v>1060</v>
      </c>
      <c r="G418" s="284" t="s">
        <v>102</v>
      </c>
      <c r="H418" s="284" t="s">
        <v>1403</v>
      </c>
      <c r="I418" s="284" t="s">
        <v>1403</v>
      </c>
      <c r="J418" s="284" t="s">
        <v>384</v>
      </c>
      <c r="K418" s="284" t="s">
        <v>102</v>
      </c>
      <c r="L418" s="284" t="s">
        <v>102</v>
      </c>
      <c r="M418" s="284" t="s">
        <v>102</v>
      </c>
      <c r="N418" s="103" t="s">
        <v>87</v>
      </c>
      <c r="O418" s="105">
        <v>54000</v>
      </c>
      <c r="Q418" s="135"/>
      <c r="T418" s="135"/>
      <c r="U418" s="171" t="str">
        <f t="shared" si="83"/>
        <v>HBL-LHR-1060</v>
      </c>
      <c r="V418" s="133" t="s">
        <v>90</v>
      </c>
      <c r="W418" s="189">
        <v>1060</v>
      </c>
      <c r="X418" s="171" t="str">
        <f t="shared" si="84"/>
        <v>HBL-LHR-1060-Jan17-1-1</v>
      </c>
      <c r="Y418" s="136" t="s">
        <v>769</v>
      </c>
      <c r="Z418" s="134" t="str">
        <f t="shared" si="70"/>
        <v>Yes</v>
      </c>
      <c r="AA418" s="134" t="str">
        <f t="shared" si="71"/>
        <v>Yes</v>
      </c>
      <c r="AB418" s="134" t="str">
        <f t="shared" si="72"/>
        <v>Yes</v>
      </c>
      <c r="AC418" s="134" t="str">
        <f>VLOOKUP(F418,'Wired Branches'!B:E,4,FALSE)</f>
        <v>10.20.51.10</v>
      </c>
      <c r="AD418" s="134" t="str">
        <f t="shared" si="73"/>
        <v>255.255.255.0</v>
      </c>
      <c r="AE418" s="150" t="str">
        <f>VLOOKUP(W418,'Wired Branches'!B:F,5,FALSE)</f>
        <v>10.20.51.1</v>
      </c>
      <c r="AF418" s="112" t="str">
        <f>_xlfn.IFNA(VLOOKUP(F418,'Compiled report'!C:F,4,FALSE),"")</f>
        <v>265160e6c</v>
      </c>
      <c r="AG418" s="134" t="str">
        <f t="shared" si="74"/>
        <v>10.200.57.196</v>
      </c>
      <c r="AH418" s="134" t="str">
        <f t="shared" si="75"/>
        <v>Yes</v>
      </c>
      <c r="AI418" s="134" t="str">
        <f t="shared" si="76"/>
        <v>Yes</v>
      </c>
      <c r="AJ418" s="234">
        <f>_xlfn.IFNA(VLOOKUP(F418,'Compiled report'!C:D,2,FALSE),"")</f>
        <v>42777</v>
      </c>
      <c r="AK418" s="134" t="str">
        <f t="shared" si="77"/>
        <v>Yes</v>
      </c>
      <c r="AL418" s="134" t="str">
        <f t="shared" si="78"/>
        <v>Yes</v>
      </c>
      <c r="AM418" s="134" t="str">
        <f t="shared" si="79"/>
        <v>Yes</v>
      </c>
      <c r="AN418" s="134" t="str">
        <f t="shared" si="80"/>
        <v>Yes</v>
      </c>
      <c r="AO418" s="134" t="str">
        <f t="shared" si="82"/>
        <v>Installation Completed</v>
      </c>
      <c r="AP418" s="137" t="s">
        <v>770</v>
      </c>
    </row>
    <row r="419" spans="1:42" s="134" customFormat="1" ht="26.1" customHeight="1" x14ac:dyDescent="0.2">
      <c r="A419" s="258">
        <v>420</v>
      </c>
      <c r="B419" s="284" t="s">
        <v>102</v>
      </c>
      <c r="C419" s="134" t="s">
        <v>102</v>
      </c>
      <c r="D419" s="171" t="s">
        <v>82</v>
      </c>
      <c r="E419" s="283" t="s">
        <v>205</v>
      </c>
      <c r="F419" s="189">
        <v>1076</v>
      </c>
      <c r="G419" s="284" t="s">
        <v>102</v>
      </c>
      <c r="H419" s="284" t="s">
        <v>1404</v>
      </c>
      <c r="I419" s="284" t="s">
        <v>1404</v>
      </c>
      <c r="J419" s="284" t="s">
        <v>384</v>
      </c>
      <c r="K419" s="284" t="s">
        <v>102</v>
      </c>
      <c r="L419" s="284" t="s">
        <v>102</v>
      </c>
      <c r="M419" s="284" t="s">
        <v>102</v>
      </c>
      <c r="N419" s="103" t="s">
        <v>87</v>
      </c>
      <c r="O419" s="105">
        <v>54000</v>
      </c>
      <c r="Q419" s="135"/>
      <c r="T419" s="135"/>
      <c r="U419" s="171" t="str">
        <f t="shared" si="83"/>
        <v>HBL-LHR-1076</v>
      </c>
      <c r="V419" s="133" t="s">
        <v>90</v>
      </c>
      <c r="W419" s="189">
        <v>1076</v>
      </c>
      <c r="X419" s="171" t="str">
        <f t="shared" si="84"/>
        <v>HBL-LHR-1076-Jan17-1-1</v>
      </c>
      <c r="Y419" s="136" t="s">
        <v>769</v>
      </c>
      <c r="Z419" s="134" t="str">
        <f t="shared" si="70"/>
        <v>Yes</v>
      </c>
      <c r="AA419" s="134" t="str">
        <f t="shared" si="71"/>
        <v>Yes</v>
      </c>
      <c r="AB419" s="134" t="str">
        <f t="shared" si="72"/>
        <v>Yes</v>
      </c>
      <c r="AC419" s="134" t="str">
        <f>VLOOKUP(F419,'Wired Branches'!B:E,4,FALSE)</f>
        <v>10.20.9.10</v>
      </c>
      <c r="AD419" s="134" t="str">
        <f t="shared" si="73"/>
        <v>255.255.255.0</v>
      </c>
      <c r="AE419" s="150" t="str">
        <f>VLOOKUP(W419,'Wired Branches'!B:F,5,FALSE)</f>
        <v>10.20.9.1</v>
      </c>
      <c r="AF419" s="112" t="str">
        <f>_xlfn.IFNA(VLOOKUP(F419,'Compiled report'!C:F,4,FALSE),"")</f>
        <v>261560e6d</v>
      </c>
      <c r="AG419" s="134" t="str">
        <f t="shared" si="74"/>
        <v>10.200.57.196</v>
      </c>
      <c r="AH419" s="134" t="str">
        <f t="shared" si="75"/>
        <v>Yes</v>
      </c>
      <c r="AI419" s="134" t="str">
        <f t="shared" si="76"/>
        <v>Yes</v>
      </c>
      <c r="AJ419" s="234">
        <f>_xlfn.IFNA(VLOOKUP(F419,'Compiled report'!C:D,2,FALSE),"")</f>
        <v>42752</v>
      </c>
      <c r="AK419" s="134" t="str">
        <f t="shared" si="77"/>
        <v>Yes</v>
      </c>
      <c r="AL419" s="134" t="str">
        <f t="shared" si="78"/>
        <v>Yes</v>
      </c>
      <c r="AM419" s="134" t="str">
        <f t="shared" si="79"/>
        <v>Yes</v>
      </c>
      <c r="AN419" s="134" t="str">
        <f t="shared" si="80"/>
        <v>Yes</v>
      </c>
      <c r="AO419" s="134" t="str">
        <f t="shared" si="82"/>
        <v>Installation Completed</v>
      </c>
      <c r="AP419" s="137" t="s">
        <v>770</v>
      </c>
    </row>
    <row r="420" spans="1:42" s="134" customFormat="1" ht="26.1" customHeight="1" x14ac:dyDescent="0.2">
      <c r="A420" s="258">
        <v>421</v>
      </c>
      <c r="B420" s="284" t="s">
        <v>102</v>
      </c>
      <c r="C420" s="134" t="s">
        <v>102</v>
      </c>
      <c r="D420" s="171" t="s">
        <v>82</v>
      </c>
      <c r="E420" s="283" t="s">
        <v>205</v>
      </c>
      <c r="F420" s="188">
        <v>1088</v>
      </c>
      <c r="G420" s="284" t="s">
        <v>102</v>
      </c>
      <c r="H420" s="284" t="s">
        <v>1405</v>
      </c>
      <c r="I420" s="284" t="s">
        <v>1405</v>
      </c>
      <c r="J420" s="284" t="s">
        <v>384</v>
      </c>
      <c r="K420" s="284" t="s">
        <v>102</v>
      </c>
      <c r="L420" s="284" t="s">
        <v>102</v>
      </c>
      <c r="M420" s="284" t="s">
        <v>102</v>
      </c>
      <c r="N420" s="103" t="s">
        <v>87</v>
      </c>
      <c r="O420" s="105">
        <v>54000</v>
      </c>
      <c r="Q420" s="135"/>
      <c r="T420" s="135"/>
      <c r="U420" s="171" t="str">
        <f t="shared" si="83"/>
        <v>HBL-LHR-1088</v>
      </c>
      <c r="V420" s="133" t="s">
        <v>90</v>
      </c>
      <c r="W420" s="188">
        <v>1088</v>
      </c>
      <c r="X420" s="171" t="str">
        <f t="shared" si="84"/>
        <v>HBL-LHR-1088-Jan17-1-1</v>
      </c>
      <c r="Y420" s="136" t="s">
        <v>769</v>
      </c>
      <c r="Z420" s="134" t="str">
        <f t="shared" si="70"/>
        <v>Yes</v>
      </c>
      <c r="AA420" s="134" t="str">
        <f t="shared" si="71"/>
        <v>Yes</v>
      </c>
      <c r="AB420" s="134" t="str">
        <f t="shared" si="72"/>
        <v>Yes</v>
      </c>
      <c r="AC420" s="134" t="e">
        <f>VLOOKUP(F420,'Wired Branches'!B:E,4,FALSE)</f>
        <v>#N/A</v>
      </c>
      <c r="AD420" s="134" t="str">
        <f t="shared" si="73"/>
        <v>255.255.255.0</v>
      </c>
      <c r="AE420" s="150" t="e">
        <f>VLOOKUP(W420,'Wired Branches'!B:F,5,FALSE)</f>
        <v>#N/A</v>
      </c>
      <c r="AF420" s="112">
        <f>_xlfn.IFNA(VLOOKUP(F420,'Compiled report'!C:F,4,FALSE),"")</f>
        <v>0</v>
      </c>
      <c r="AG420" s="134" t="str">
        <f t="shared" si="74"/>
        <v>10.200.57.196</v>
      </c>
      <c r="AH420" s="134" t="str">
        <f t="shared" si="75"/>
        <v>Yes</v>
      </c>
      <c r="AI420" s="134" t="str">
        <f t="shared" si="76"/>
        <v>Yes</v>
      </c>
      <c r="AJ420" s="234">
        <f>_xlfn.IFNA(VLOOKUP(F420,'Compiled report'!C:D,2,FALSE),"")</f>
        <v>42746</v>
      </c>
      <c r="AK420" s="134" t="str">
        <f t="shared" si="77"/>
        <v>Yes</v>
      </c>
      <c r="AL420" s="134" t="str">
        <f t="shared" si="78"/>
        <v/>
      </c>
      <c r="AM420" s="134" t="str">
        <f t="shared" si="79"/>
        <v>Yes</v>
      </c>
      <c r="AN420" s="134" t="str">
        <f t="shared" si="80"/>
        <v>Yes</v>
      </c>
      <c r="AO420" s="134" t="str">
        <f t="shared" si="82"/>
        <v>Installation Completed</v>
      </c>
      <c r="AP420" s="137" t="s">
        <v>770</v>
      </c>
    </row>
    <row r="421" spans="1:42" s="134" customFormat="1" ht="26.1" customHeight="1" x14ac:dyDescent="0.2">
      <c r="A421" s="258">
        <v>422</v>
      </c>
      <c r="B421" s="284" t="s">
        <v>102</v>
      </c>
      <c r="C421" s="134" t="s">
        <v>102</v>
      </c>
      <c r="D421" s="171" t="s">
        <v>82</v>
      </c>
      <c r="E421" s="283" t="s">
        <v>205</v>
      </c>
      <c r="F421" s="189">
        <v>1242</v>
      </c>
      <c r="G421" s="284" t="s">
        <v>102</v>
      </c>
      <c r="H421" s="284" t="s">
        <v>1406</v>
      </c>
      <c r="I421" s="284" t="s">
        <v>1407</v>
      </c>
      <c r="J421" s="284" t="s">
        <v>384</v>
      </c>
      <c r="K421" s="284" t="s">
        <v>102</v>
      </c>
      <c r="L421" s="284" t="s">
        <v>102</v>
      </c>
      <c r="M421" s="284" t="s">
        <v>102</v>
      </c>
      <c r="N421" s="103" t="s">
        <v>87</v>
      </c>
      <c r="O421" s="105">
        <v>54000</v>
      </c>
      <c r="Q421" s="135"/>
      <c r="T421" s="135"/>
      <c r="U421" s="171" t="str">
        <f t="shared" si="83"/>
        <v>HBL-LHR-1242</v>
      </c>
      <c r="V421" s="133" t="s">
        <v>90</v>
      </c>
      <c r="W421" s="189">
        <v>1242</v>
      </c>
      <c r="X421" s="171" t="str">
        <f t="shared" si="84"/>
        <v>HBL-LHR-1242-Jan17-1-1</v>
      </c>
      <c r="Y421" s="136" t="s">
        <v>769</v>
      </c>
      <c r="Z421" s="134" t="str">
        <f t="shared" si="70"/>
        <v xml:space="preserve"> </v>
      </c>
      <c r="AA421" s="134" t="str">
        <f t="shared" si="71"/>
        <v xml:space="preserve"> </v>
      </c>
      <c r="AB421" s="134" t="str">
        <f t="shared" si="72"/>
        <v>Yes</v>
      </c>
      <c r="AC421" s="134" t="e">
        <f>VLOOKUP(F421,'Wired Branches'!B:E,4,FALSE)</f>
        <v>#N/A</v>
      </c>
      <c r="AD421" s="134" t="str">
        <f t="shared" si="73"/>
        <v xml:space="preserve"> </v>
      </c>
      <c r="AE421" s="150" t="e">
        <f>VLOOKUP(W421,'Wired Branches'!B:F,5,FALSE)</f>
        <v>#N/A</v>
      </c>
      <c r="AF421" s="112" t="str">
        <f>_xlfn.IFNA(VLOOKUP(F421,'Compiled report'!C:F,4,FALSE),"")</f>
        <v/>
      </c>
      <c r="AG421" s="134" t="str">
        <f t="shared" si="74"/>
        <v xml:space="preserve"> </v>
      </c>
      <c r="AH421" s="134" t="str">
        <f t="shared" si="75"/>
        <v xml:space="preserve"> </v>
      </c>
      <c r="AI421" s="134" t="str">
        <f t="shared" si="76"/>
        <v xml:space="preserve"> </v>
      </c>
      <c r="AJ421" s="234" t="str">
        <f>_xlfn.IFNA(VLOOKUP(F421,'Compiled report'!C:D,2,FALSE),"")</f>
        <v/>
      </c>
      <c r="AK421" s="134" t="str">
        <f t="shared" si="77"/>
        <v xml:space="preserve"> </v>
      </c>
      <c r="AL421" s="134" t="str">
        <f t="shared" si="78"/>
        <v/>
      </c>
      <c r="AM421" s="134" t="str">
        <f t="shared" si="79"/>
        <v xml:space="preserve"> </v>
      </c>
      <c r="AN421" s="134" t="str">
        <f t="shared" si="80"/>
        <v xml:space="preserve"> </v>
      </c>
      <c r="AO421" s="134" t="str">
        <f t="shared" si="82"/>
        <v xml:space="preserve"> </v>
      </c>
      <c r="AP421" s="137" t="s">
        <v>770</v>
      </c>
    </row>
    <row r="422" spans="1:42" s="134" customFormat="1" ht="26.1" customHeight="1" x14ac:dyDescent="0.2">
      <c r="A422" s="258">
        <v>423</v>
      </c>
      <c r="B422" s="284" t="s">
        <v>102</v>
      </c>
      <c r="C422" s="134" t="s">
        <v>102</v>
      </c>
      <c r="D422" s="171" t="s">
        <v>82</v>
      </c>
      <c r="E422" s="283" t="s">
        <v>205</v>
      </c>
      <c r="F422" s="189">
        <v>1244</v>
      </c>
      <c r="G422" s="284" t="s">
        <v>102</v>
      </c>
      <c r="H422" s="284" t="s">
        <v>1408</v>
      </c>
      <c r="I422" s="284" t="s">
        <v>1409</v>
      </c>
      <c r="J422" s="284" t="s">
        <v>384</v>
      </c>
      <c r="K422" s="284" t="s">
        <v>102</v>
      </c>
      <c r="L422" s="284" t="s">
        <v>102</v>
      </c>
      <c r="M422" s="284" t="s">
        <v>102</v>
      </c>
      <c r="N422" s="103" t="s">
        <v>87</v>
      </c>
      <c r="O422" s="105">
        <v>54000</v>
      </c>
      <c r="Q422" s="135"/>
      <c r="T422" s="135"/>
      <c r="U422" s="171" t="str">
        <f t="shared" si="83"/>
        <v>HBL-LHR-1244</v>
      </c>
      <c r="V422" s="133" t="s">
        <v>90</v>
      </c>
      <c r="W422" s="189">
        <v>1244</v>
      </c>
      <c r="X422" s="171" t="str">
        <f t="shared" si="84"/>
        <v>HBL-LHR-1244-Jan17-1-1</v>
      </c>
      <c r="Y422" s="136" t="s">
        <v>769</v>
      </c>
      <c r="Z422" s="134" t="str">
        <f t="shared" si="70"/>
        <v>Yes</v>
      </c>
      <c r="AA422" s="134" t="str">
        <f t="shared" si="71"/>
        <v>Yes</v>
      </c>
      <c r="AB422" s="134" t="str">
        <f t="shared" si="72"/>
        <v>Yes</v>
      </c>
      <c r="AC422" s="134" t="e">
        <f>VLOOKUP(F422,'Wired Branches'!B:E,4,FALSE)</f>
        <v>#N/A</v>
      </c>
      <c r="AD422" s="134" t="str">
        <f t="shared" si="73"/>
        <v>255.255.255.0</v>
      </c>
      <c r="AE422" s="150" t="e">
        <f>VLOOKUP(W422,'Wired Branches'!B:F,5,FALSE)</f>
        <v>#N/A</v>
      </c>
      <c r="AF422" s="112" t="str">
        <f>_xlfn.IFNA(VLOOKUP(F422,'Compiled report'!C:F,4,FALSE),"")</f>
        <v>265160e70</v>
      </c>
      <c r="AG422" s="134" t="str">
        <f t="shared" si="74"/>
        <v>10.200.57.196</v>
      </c>
      <c r="AH422" s="134" t="str">
        <f t="shared" si="75"/>
        <v>Yes</v>
      </c>
      <c r="AI422" s="134" t="str">
        <f t="shared" si="76"/>
        <v>Yes</v>
      </c>
      <c r="AJ422" s="234">
        <f>_xlfn.IFNA(VLOOKUP(F422,'Compiled report'!C:D,2,FALSE),"")</f>
        <v>42776</v>
      </c>
      <c r="AK422" s="134" t="str">
        <f t="shared" si="77"/>
        <v>Yes</v>
      </c>
      <c r="AL422" s="134" t="str">
        <f t="shared" si="78"/>
        <v>Yes</v>
      </c>
      <c r="AM422" s="134" t="str">
        <f t="shared" si="79"/>
        <v>Yes</v>
      </c>
      <c r="AN422" s="134" t="str">
        <f t="shared" si="80"/>
        <v>Yes</v>
      </c>
      <c r="AO422" s="134" t="str">
        <f t="shared" si="82"/>
        <v>Installation Completed</v>
      </c>
      <c r="AP422" s="137" t="s">
        <v>770</v>
      </c>
    </row>
    <row r="423" spans="1:42" s="134" customFormat="1" ht="26.1" customHeight="1" x14ac:dyDescent="0.2">
      <c r="A423" s="258">
        <v>424</v>
      </c>
      <c r="B423" s="284" t="s">
        <v>102</v>
      </c>
      <c r="C423" s="134" t="s">
        <v>102</v>
      </c>
      <c r="D423" s="171" t="s">
        <v>82</v>
      </c>
      <c r="E423" s="283" t="s">
        <v>205</v>
      </c>
      <c r="F423" s="189">
        <v>1245</v>
      </c>
      <c r="G423" s="284" t="s">
        <v>102</v>
      </c>
      <c r="H423" s="284" t="s">
        <v>1410</v>
      </c>
      <c r="I423" s="284" t="s">
        <v>1410</v>
      </c>
      <c r="J423" s="284" t="s">
        <v>384</v>
      </c>
      <c r="K423" s="284" t="s">
        <v>102</v>
      </c>
      <c r="L423" s="284" t="s">
        <v>102</v>
      </c>
      <c r="M423" s="284" t="s">
        <v>102</v>
      </c>
      <c r="N423" s="103" t="s">
        <v>87</v>
      </c>
      <c r="O423" s="105">
        <v>54000</v>
      </c>
      <c r="Q423" s="135"/>
      <c r="T423" s="135"/>
      <c r="U423" s="171" t="str">
        <f t="shared" si="83"/>
        <v>HBL-LHR-1245</v>
      </c>
      <c r="V423" s="133" t="s">
        <v>90</v>
      </c>
      <c r="W423" s="189">
        <v>1245</v>
      </c>
      <c r="X423" s="171" t="str">
        <f t="shared" si="84"/>
        <v>HBL-LHR-1245-Jan17-1-1</v>
      </c>
      <c r="Y423" s="136" t="s">
        <v>769</v>
      </c>
      <c r="Z423" s="134" t="str">
        <f t="shared" si="70"/>
        <v>Yes</v>
      </c>
      <c r="AA423" s="134" t="str">
        <f t="shared" si="71"/>
        <v>Yes</v>
      </c>
      <c r="AB423" s="134" t="str">
        <f t="shared" si="72"/>
        <v>Yes</v>
      </c>
      <c r="AC423" s="134" t="str">
        <f>VLOOKUP(F423,'Wired Branches'!B:E,4,FALSE)</f>
        <v>10.20.107.10</v>
      </c>
      <c r="AD423" s="134" t="str">
        <f t="shared" si="73"/>
        <v>255.255.255.0</v>
      </c>
      <c r="AE423" s="150" t="str">
        <f>VLOOKUP(W423,'Wired Branches'!B:F,5,FALSE)</f>
        <v>10.20.107.1</v>
      </c>
      <c r="AF423" s="112" t="str">
        <f>_xlfn.IFNA(VLOOKUP(F423,'Compiled report'!C:F,4,FALSE),"")</f>
        <v>265160e71</v>
      </c>
      <c r="AG423" s="134" t="str">
        <f t="shared" si="74"/>
        <v>10.200.57.196</v>
      </c>
      <c r="AH423" s="134" t="str">
        <f t="shared" si="75"/>
        <v>Yes</v>
      </c>
      <c r="AI423" s="134" t="str">
        <f t="shared" si="76"/>
        <v>Yes</v>
      </c>
      <c r="AJ423" s="234">
        <f>_xlfn.IFNA(VLOOKUP(F423,'Compiled report'!C:D,2,FALSE),"")</f>
        <v>42752</v>
      </c>
      <c r="AK423" s="134" t="str">
        <f t="shared" si="77"/>
        <v>Yes</v>
      </c>
      <c r="AL423" s="134" t="str">
        <f t="shared" si="78"/>
        <v>Yes</v>
      </c>
      <c r="AM423" s="134" t="str">
        <f t="shared" si="79"/>
        <v>Yes</v>
      </c>
      <c r="AN423" s="134" t="str">
        <f t="shared" si="80"/>
        <v>Yes</v>
      </c>
      <c r="AO423" s="134" t="str">
        <f t="shared" si="82"/>
        <v>Installation Completed</v>
      </c>
      <c r="AP423" s="137" t="s">
        <v>770</v>
      </c>
    </row>
    <row r="424" spans="1:42" s="134" customFormat="1" ht="26.1" customHeight="1" x14ac:dyDescent="0.2">
      <c r="A424" s="258">
        <v>425</v>
      </c>
      <c r="B424" s="284" t="s">
        <v>102</v>
      </c>
      <c r="C424" s="134" t="s">
        <v>102</v>
      </c>
      <c r="D424" s="171" t="s">
        <v>82</v>
      </c>
      <c r="E424" s="283" t="s">
        <v>205</v>
      </c>
      <c r="F424" s="189">
        <v>1246</v>
      </c>
      <c r="G424" s="284" t="s">
        <v>102</v>
      </c>
      <c r="H424" s="284" t="s">
        <v>1411</v>
      </c>
      <c r="I424" s="284" t="s">
        <v>1411</v>
      </c>
      <c r="J424" s="284" t="s">
        <v>384</v>
      </c>
      <c r="K424" s="284" t="s">
        <v>102</v>
      </c>
      <c r="L424" s="284" t="s">
        <v>102</v>
      </c>
      <c r="M424" s="284" t="s">
        <v>102</v>
      </c>
      <c r="N424" s="103" t="s">
        <v>87</v>
      </c>
      <c r="O424" s="105">
        <v>54000</v>
      </c>
      <c r="Q424" s="135"/>
      <c r="T424" s="135"/>
      <c r="U424" s="171" t="str">
        <f t="shared" si="83"/>
        <v>HBL-LHR-1246</v>
      </c>
      <c r="V424" s="133" t="s">
        <v>90</v>
      </c>
      <c r="W424" s="189">
        <v>1246</v>
      </c>
      <c r="X424" s="171" t="str">
        <f t="shared" si="84"/>
        <v>HBL-LHR-1246-Jan17-1-1</v>
      </c>
      <c r="Y424" s="136" t="s">
        <v>769</v>
      </c>
      <c r="Z424" s="134" t="str">
        <f t="shared" si="70"/>
        <v>Yes</v>
      </c>
      <c r="AA424" s="134" t="str">
        <f t="shared" si="71"/>
        <v>Yes</v>
      </c>
      <c r="AB424" s="134" t="str">
        <f t="shared" si="72"/>
        <v>Yes</v>
      </c>
      <c r="AC424" s="134" t="e">
        <f>VLOOKUP(F424,'Wired Branches'!B:E,4,FALSE)</f>
        <v>#N/A</v>
      </c>
      <c r="AD424" s="134" t="str">
        <f t="shared" si="73"/>
        <v>255.255.255.0</v>
      </c>
      <c r="AE424" s="150" t="e">
        <f>VLOOKUP(W424,'Wired Branches'!B:F,5,FALSE)</f>
        <v>#N/A</v>
      </c>
      <c r="AF424" s="112" t="str">
        <f>_xlfn.IFNA(VLOOKUP(F424,'Compiled report'!C:F,4,FALSE),"")</f>
        <v>265160FE6</v>
      </c>
      <c r="AG424" s="134" t="str">
        <f t="shared" si="74"/>
        <v>10.200.57.196</v>
      </c>
      <c r="AH424" s="134" t="str">
        <f t="shared" si="75"/>
        <v>Yes</v>
      </c>
      <c r="AI424" s="134" t="str">
        <f t="shared" si="76"/>
        <v>Yes</v>
      </c>
      <c r="AJ424" s="234">
        <f>_xlfn.IFNA(VLOOKUP(F424,'Compiled report'!C:D,2,FALSE),"")</f>
        <v>42775</v>
      </c>
      <c r="AK424" s="134" t="str">
        <f t="shared" si="77"/>
        <v>Yes</v>
      </c>
      <c r="AL424" s="134" t="str">
        <f t="shared" si="78"/>
        <v>Yes</v>
      </c>
      <c r="AM424" s="134" t="str">
        <f t="shared" si="79"/>
        <v>Yes</v>
      </c>
      <c r="AN424" s="134" t="str">
        <f t="shared" si="80"/>
        <v>Yes</v>
      </c>
      <c r="AO424" s="134" t="str">
        <f t="shared" si="82"/>
        <v>Installation Completed</v>
      </c>
      <c r="AP424" s="137" t="s">
        <v>770</v>
      </c>
    </row>
    <row r="425" spans="1:42" s="134" customFormat="1" ht="26.1" customHeight="1" x14ac:dyDescent="0.2">
      <c r="A425" s="258">
        <v>426</v>
      </c>
      <c r="B425" s="284" t="s">
        <v>102</v>
      </c>
      <c r="C425" s="134" t="s">
        <v>102</v>
      </c>
      <c r="D425" s="171" t="s">
        <v>82</v>
      </c>
      <c r="E425" s="283" t="s">
        <v>205</v>
      </c>
      <c r="F425" s="189">
        <v>1248</v>
      </c>
      <c r="G425" s="284" t="s">
        <v>102</v>
      </c>
      <c r="H425" s="284" t="s">
        <v>1412</v>
      </c>
      <c r="I425" s="284" t="s">
        <v>1412</v>
      </c>
      <c r="J425" s="284" t="s">
        <v>384</v>
      </c>
      <c r="K425" s="284" t="s">
        <v>102</v>
      </c>
      <c r="L425" s="284" t="s">
        <v>102</v>
      </c>
      <c r="M425" s="284" t="s">
        <v>102</v>
      </c>
      <c r="N425" s="103" t="s">
        <v>87</v>
      </c>
      <c r="O425" s="105">
        <v>54000</v>
      </c>
      <c r="Q425" s="135"/>
      <c r="T425" s="135"/>
      <c r="U425" s="171" t="str">
        <f t="shared" si="83"/>
        <v>HBL-LHR-1248</v>
      </c>
      <c r="V425" s="133" t="s">
        <v>90</v>
      </c>
      <c r="W425" s="189">
        <v>1248</v>
      </c>
      <c r="X425" s="171" t="str">
        <f t="shared" si="84"/>
        <v>HBL-LHR-1248-Jan17-1-1</v>
      </c>
      <c r="Y425" s="136" t="s">
        <v>769</v>
      </c>
      <c r="Z425" s="134" t="str">
        <f t="shared" si="70"/>
        <v>Yes</v>
      </c>
      <c r="AA425" s="134" t="str">
        <f t="shared" si="71"/>
        <v>Yes</v>
      </c>
      <c r="AB425" s="134" t="str">
        <f t="shared" si="72"/>
        <v>Yes</v>
      </c>
      <c r="AC425" s="134" t="str">
        <f>VLOOKUP(F425,'Wired Branches'!B:E,4,FALSE)</f>
        <v>10.20.15.11</v>
      </c>
      <c r="AD425" s="134" t="str">
        <f t="shared" si="73"/>
        <v>255.255.255.0</v>
      </c>
      <c r="AE425" s="150" t="str">
        <f>VLOOKUP(W425,'Wired Branches'!B:F,5,FALSE)</f>
        <v>10.20.15.1</v>
      </c>
      <c r="AF425" s="112" t="str">
        <f>_xlfn.IFNA(VLOOKUP(F425,'Compiled report'!C:F,4,FALSE),"")</f>
        <v>265160fe6</v>
      </c>
      <c r="AG425" s="134" t="str">
        <f t="shared" si="74"/>
        <v>10.200.57.196</v>
      </c>
      <c r="AH425" s="134" t="str">
        <f t="shared" si="75"/>
        <v>Yes</v>
      </c>
      <c r="AI425" s="134" t="str">
        <f t="shared" si="76"/>
        <v>Yes</v>
      </c>
      <c r="AJ425" s="234">
        <f>_xlfn.IFNA(VLOOKUP(F425,'Compiled report'!C:D,2,FALSE),"")</f>
        <v>42752</v>
      </c>
      <c r="AK425" s="134" t="str">
        <f t="shared" si="77"/>
        <v>Yes</v>
      </c>
      <c r="AL425" s="134" t="str">
        <f t="shared" si="78"/>
        <v>Yes</v>
      </c>
      <c r="AM425" s="134" t="str">
        <f t="shared" si="79"/>
        <v>Yes</v>
      </c>
      <c r="AN425" s="134" t="str">
        <f t="shared" si="80"/>
        <v>Yes</v>
      </c>
      <c r="AO425" s="134" t="str">
        <f t="shared" si="82"/>
        <v>Installation Completed</v>
      </c>
      <c r="AP425" s="137" t="s">
        <v>770</v>
      </c>
    </row>
    <row r="426" spans="1:42" s="134" customFormat="1" ht="26.1" customHeight="1" x14ac:dyDescent="0.2">
      <c r="A426" s="258">
        <v>427</v>
      </c>
      <c r="B426" s="284" t="s">
        <v>102</v>
      </c>
      <c r="C426" s="134" t="s">
        <v>102</v>
      </c>
      <c r="D426" s="171" t="s">
        <v>82</v>
      </c>
      <c r="E426" s="283" t="s">
        <v>205</v>
      </c>
      <c r="F426" s="189">
        <v>1249</v>
      </c>
      <c r="G426" s="284" t="s">
        <v>102</v>
      </c>
      <c r="H426" s="284" t="s">
        <v>1413</v>
      </c>
      <c r="I426" s="284" t="s">
        <v>1414</v>
      </c>
      <c r="J426" s="284" t="s">
        <v>384</v>
      </c>
      <c r="K426" s="284" t="s">
        <v>102</v>
      </c>
      <c r="L426" s="284" t="s">
        <v>102</v>
      </c>
      <c r="M426" s="284" t="s">
        <v>102</v>
      </c>
      <c r="N426" s="103" t="s">
        <v>87</v>
      </c>
      <c r="O426" s="105">
        <v>54000</v>
      </c>
      <c r="Q426" s="135"/>
      <c r="T426" s="135"/>
      <c r="U426" s="171" t="str">
        <f t="shared" si="83"/>
        <v>HBL-LHR-1249</v>
      </c>
      <c r="V426" s="133" t="s">
        <v>90</v>
      </c>
      <c r="W426" s="189">
        <v>1249</v>
      </c>
      <c r="X426" s="171" t="str">
        <f t="shared" si="84"/>
        <v>HBL-LHR-1249-Jan17-1-1</v>
      </c>
      <c r="Y426" s="136" t="s">
        <v>769</v>
      </c>
      <c r="Z426" s="134" t="str">
        <f t="shared" ref="Z426:Z489" si="85">IF(AJ426=""," ","Yes")</f>
        <v>Yes</v>
      </c>
      <c r="AA426" s="134" t="str">
        <f t="shared" ref="AA426:AA489" si="86">IF(AJ426=""," ","Yes")</f>
        <v>Yes</v>
      </c>
      <c r="AB426" s="134" t="str">
        <f t="shared" si="72"/>
        <v>Yes</v>
      </c>
      <c r="AC426" s="134" t="e">
        <f>VLOOKUP(F426,'Wired Branches'!B:E,4,FALSE)</f>
        <v>#N/A</v>
      </c>
      <c r="AD426" s="134" t="str">
        <f t="shared" ref="AD426:AD489" si="87">IF(AJ426=""," ","255.255.255.0")</f>
        <v>255.255.255.0</v>
      </c>
      <c r="AE426" s="150" t="e">
        <f>VLOOKUP(W426,'Wired Branches'!B:F,5,FALSE)</f>
        <v>#N/A</v>
      </c>
      <c r="AF426" s="112">
        <f>_xlfn.IFNA(VLOOKUP(F426,'Compiled report'!C:F,4,FALSE),"")</f>
        <v>0</v>
      </c>
      <c r="AG426" s="134" t="str">
        <f t="shared" ref="AG426:AG489" si="88">IF(AJ426=""," ","10.200.57.196")</f>
        <v>10.200.57.196</v>
      </c>
      <c r="AH426" s="134" t="str">
        <f t="shared" ref="AH426:AH489" si="89">IF(AJ426=""," ","Yes")</f>
        <v>Yes</v>
      </c>
      <c r="AI426" s="134" t="str">
        <f t="shared" ref="AI426:AI489" si="90">IF(AJ426=""," ","Yes")</f>
        <v>Yes</v>
      </c>
      <c r="AJ426" s="234">
        <f>_xlfn.IFNA(VLOOKUP(F426,'Compiled report'!C:D,2,FALSE),"")</f>
        <v>42777</v>
      </c>
      <c r="AK426" s="134" t="str">
        <f t="shared" ref="AK426:AK489" si="91">IF(AJ426=""," ","Yes")</f>
        <v>Yes</v>
      </c>
      <c r="AL426" s="134" t="str">
        <f t="shared" ref="AL426:AL489" si="92">IF((OR(AF426="",AF426=0)),"","Yes")</f>
        <v/>
      </c>
      <c r="AM426" s="134" t="str">
        <f t="shared" ref="AM426:AM489" si="93">IF(AJ426=""," ","Yes")</f>
        <v>Yes</v>
      </c>
      <c r="AN426" s="134" t="str">
        <f t="shared" ref="AN426:AN489" si="94">IF(AJ426=""," ","Yes")</f>
        <v>Yes</v>
      </c>
      <c r="AO426" s="134" t="str">
        <f t="shared" si="82"/>
        <v>Installation Completed</v>
      </c>
      <c r="AP426" s="137" t="s">
        <v>770</v>
      </c>
    </row>
    <row r="427" spans="1:42" s="134" customFormat="1" ht="26.1" customHeight="1" x14ac:dyDescent="0.2">
      <c r="A427" s="258">
        <v>428</v>
      </c>
      <c r="B427" s="284" t="s">
        <v>102</v>
      </c>
      <c r="C427" s="134" t="s">
        <v>102</v>
      </c>
      <c r="D427" s="171" t="s">
        <v>82</v>
      </c>
      <c r="E427" s="283" t="s">
        <v>205</v>
      </c>
      <c r="F427" s="189">
        <v>1250</v>
      </c>
      <c r="G427" s="284" t="s">
        <v>102</v>
      </c>
      <c r="H427" s="284" t="s">
        <v>1415</v>
      </c>
      <c r="I427" s="284" t="s">
        <v>1415</v>
      </c>
      <c r="J427" s="284" t="s">
        <v>384</v>
      </c>
      <c r="K427" s="284" t="s">
        <v>102</v>
      </c>
      <c r="L427" s="284" t="s">
        <v>102</v>
      </c>
      <c r="M427" s="284" t="s">
        <v>102</v>
      </c>
      <c r="N427" s="103" t="s">
        <v>87</v>
      </c>
      <c r="O427" s="105">
        <v>54000</v>
      </c>
      <c r="Q427" s="135"/>
      <c r="T427" s="135"/>
      <c r="U427" s="171" t="str">
        <f t="shared" si="83"/>
        <v>HBL-LHR-1250</v>
      </c>
      <c r="V427" s="133" t="s">
        <v>90</v>
      </c>
      <c r="W427" s="189">
        <v>1250</v>
      </c>
      <c r="X427" s="171" t="str">
        <f t="shared" si="84"/>
        <v>HBL-LHR-1250-Jan17-1-1</v>
      </c>
      <c r="Y427" s="136" t="s">
        <v>769</v>
      </c>
      <c r="Z427" s="134" t="str">
        <f t="shared" si="85"/>
        <v>Yes</v>
      </c>
      <c r="AA427" s="134" t="str">
        <f t="shared" si="86"/>
        <v>Yes</v>
      </c>
      <c r="AB427" s="134" t="str">
        <f t="shared" ref="AB427:AB490" si="95">IF(ISBLANK(AJ427)," ","Yes")</f>
        <v>Yes</v>
      </c>
      <c r="AC427" s="134" t="str">
        <f>VLOOKUP(F427,'Wired Branches'!B:E,4,FALSE)</f>
        <v>10.20.17.10</v>
      </c>
      <c r="AD427" s="134" t="str">
        <f t="shared" si="87"/>
        <v>255.255.255.0</v>
      </c>
      <c r="AE427" s="150" t="str">
        <f>VLOOKUP(W427,'Wired Branches'!B:F,5,FALSE)</f>
        <v>10.20.17.1</v>
      </c>
      <c r="AF427" s="112" t="str">
        <f>_xlfn.IFNA(VLOOKUP(F427,'Compiled report'!C:F,4,FALSE),"")</f>
        <v>265160fe8</v>
      </c>
      <c r="AG427" s="134" t="str">
        <f t="shared" si="88"/>
        <v>10.200.57.196</v>
      </c>
      <c r="AH427" s="134" t="str">
        <f t="shared" si="89"/>
        <v>Yes</v>
      </c>
      <c r="AI427" s="134" t="str">
        <f t="shared" si="90"/>
        <v>Yes</v>
      </c>
      <c r="AJ427" s="234">
        <f>_xlfn.IFNA(VLOOKUP(F427,'Compiled report'!C:D,2,FALSE),"")</f>
        <v>42758</v>
      </c>
      <c r="AK427" s="134" t="str">
        <f t="shared" si="91"/>
        <v>Yes</v>
      </c>
      <c r="AL427" s="134" t="str">
        <f t="shared" si="92"/>
        <v>Yes</v>
      </c>
      <c r="AM427" s="134" t="str">
        <f t="shared" si="93"/>
        <v>Yes</v>
      </c>
      <c r="AN427" s="134" t="str">
        <f t="shared" si="94"/>
        <v>Yes</v>
      </c>
      <c r="AO427" s="134" t="str">
        <f t="shared" si="82"/>
        <v>Installation Completed</v>
      </c>
      <c r="AP427" s="137" t="s">
        <v>770</v>
      </c>
    </row>
    <row r="428" spans="1:42" s="134" customFormat="1" ht="26.1" customHeight="1" x14ac:dyDescent="0.2">
      <c r="A428" s="258">
        <v>429</v>
      </c>
      <c r="B428" s="284" t="s">
        <v>102</v>
      </c>
      <c r="C428" s="134" t="s">
        <v>102</v>
      </c>
      <c r="D428" s="171" t="s">
        <v>82</v>
      </c>
      <c r="E428" s="283" t="s">
        <v>205</v>
      </c>
      <c r="F428" s="189">
        <v>1252</v>
      </c>
      <c r="G428" s="284" t="s">
        <v>102</v>
      </c>
      <c r="H428" s="284" t="s">
        <v>1416</v>
      </c>
      <c r="I428" s="284" t="s">
        <v>1416</v>
      </c>
      <c r="J428" s="284" t="s">
        <v>384</v>
      </c>
      <c r="K428" s="284" t="s">
        <v>102</v>
      </c>
      <c r="L428" s="284" t="s">
        <v>102</v>
      </c>
      <c r="M428" s="284" t="s">
        <v>102</v>
      </c>
      <c r="N428" s="103" t="s">
        <v>87</v>
      </c>
      <c r="O428" s="105">
        <v>54000</v>
      </c>
      <c r="Q428" s="135"/>
      <c r="T428" s="135"/>
      <c r="U428" s="171" t="str">
        <f t="shared" si="83"/>
        <v>HBL-LHR-1252</v>
      </c>
      <c r="V428" s="133" t="s">
        <v>90</v>
      </c>
      <c r="W428" s="189">
        <v>1252</v>
      </c>
      <c r="X428" s="171" t="str">
        <f t="shared" si="84"/>
        <v>HBL-LHR-1252-Jan17-1-1</v>
      </c>
      <c r="Y428" s="136" t="s">
        <v>769</v>
      </c>
      <c r="Z428" s="134" t="str">
        <f t="shared" si="85"/>
        <v>Yes</v>
      </c>
      <c r="AA428" s="134" t="str">
        <f t="shared" si="86"/>
        <v>Yes</v>
      </c>
      <c r="AB428" s="134" t="str">
        <f t="shared" si="95"/>
        <v>Yes</v>
      </c>
      <c r="AC428" s="134" t="str">
        <f>VLOOKUP(F428,'Wired Branches'!B:E,4,FALSE)</f>
        <v> 10.20.20.10</v>
      </c>
      <c r="AD428" s="134" t="str">
        <f t="shared" si="87"/>
        <v>255.255.255.0</v>
      </c>
      <c r="AE428" s="150" t="str">
        <f>VLOOKUP(W428,'Wired Branches'!B:F,5,FALSE)</f>
        <v> 10.20.20.1</v>
      </c>
      <c r="AF428" s="112" t="str">
        <f>_xlfn.IFNA(VLOOKUP(F428,'Compiled report'!C:F,4,FALSE),"")</f>
        <v>000265160fe9</v>
      </c>
      <c r="AG428" s="134" t="str">
        <f t="shared" si="88"/>
        <v>10.200.57.196</v>
      </c>
      <c r="AH428" s="134" t="str">
        <f t="shared" si="89"/>
        <v>Yes</v>
      </c>
      <c r="AI428" s="134" t="str">
        <f t="shared" si="90"/>
        <v>Yes</v>
      </c>
      <c r="AJ428" s="234">
        <f>_xlfn.IFNA(VLOOKUP(F428,'Compiled report'!C:D,2,FALSE),"")</f>
        <v>42740</v>
      </c>
      <c r="AK428" s="134" t="str">
        <f t="shared" si="91"/>
        <v>Yes</v>
      </c>
      <c r="AL428" s="134" t="str">
        <f t="shared" si="92"/>
        <v>Yes</v>
      </c>
      <c r="AM428" s="134" t="str">
        <f t="shared" si="93"/>
        <v>Yes</v>
      </c>
      <c r="AN428" s="134" t="str">
        <f t="shared" si="94"/>
        <v>Yes</v>
      </c>
      <c r="AO428" s="134" t="str">
        <f t="shared" ref="AO428:AO491" si="96">IF(AJ428=""," ","Installation Completed")</f>
        <v>Installation Completed</v>
      </c>
      <c r="AP428" s="137" t="s">
        <v>770</v>
      </c>
    </row>
    <row r="429" spans="1:42" s="134" customFormat="1" ht="26.1" customHeight="1" x14ac:dyDescent="0.2">
      <c r="A429" s="258">
        <v>430</v>
      </c>
      <c r="B429" s="284" t="s">
        <v>102</v>
      </c>
      <c r="C429" s="134" t="s">
        <v>102</v>
      </c>
      <c r="D429" s="171" t="s">
        <v>82</v>
      </c>
      <c r="E429" s="283" t="s">
        <v>205</v>
      </c>
      <c r="F429" s="189">
        <v>1283</v>
      </c>
      <c r="G429" s="284" t="s">
        <v>102</v>
      </c>
      <c r="H429" s="284" t="s">
        <v>1417</v>
      </c>
      <c r="I429" s="284" t="s">
        <v>1417</v>
      </c>
      <c r="J429" s="284" t="s">
        <v>384</v>
      </c>
      <c r="K429" s="284" t="s">
        <v>102</v>
      </c>
      <c r="L429" s="284" t="s">
        <v>102</v>
      </c>
      <c r="M429" s="284" t="s">
        <v>102</v>
      </c>
      <c r="N429" s="103" t="s">
        <v>87</v>
      </c>
      <c r="O429" s="105">
        <v>54000</v>
      </c>
      <c r="Q429" s="135"/>
      <c r="T429" s="135"/>
      <c r="U429" s="171" t="str">
        <f t="shared" si="83"/>
        <v>HBL-LHR-1283</v>
      </c>
      <c r="V429" s="133" t="s">
        <v>90</v>
      </c>
      <c r="W429" s="189">
        <v>1283</v>
      </c>
      <c r="X429" s="171" t="str">
        <f t="shared" si="84"/>
        <v>HBL-LHR-1283-Jan17-1-1</v>
      </c>
      <c r="Y429" s="136" t="s">
        <v>769</v>
      </c>
      <c r="Z429" s="134" t="str">
        <f t="shared" si="85"/>
        <v>Yes</v>
      </c>
      <c r="AA429" s="134" t="str">
        <f t="shared" si="86"/>
        <v>Yes</v>
      </c>
      <c r="AB429" s="134" t="str">
        <f t="shared" si="95"/>
        <v>Yes</v>
      </c>
      <c r="AC429" s="134" t="e">
        <f>VLOOKUP(F429,'Wired Branches'!B:E,4,FALSE)</f>
        <v>#N/A</v>
      </c>
      <c r="AD429" s="134" t="str">
        <f t="shared" si="87"/>
        <v>255.255.255.0</v>
      </c>
      <c r="AE429" s="150" t="e">
        <f>VLOOKUP(W429,'Wired Branches'!B:F,5,FALSE)</f>
        <v>#N/A</v>
      </c>
      <c r="AF429" s="112" t="str">
        <f>_xlfn.IFNA(VLOOKUP(F429,'Compiled report'!C:F,4,FALSE),"")</f>
        <v>000265160fea</v>
      </c>
      <c r="AG429" s="134" t="str">
        <f t="shared" si="88"/>
        <v>10.200.57.196</v>
      </c>
      <c r="AH429" s="134" t="str">
        <f t="shared" si="89"/>
        <v>Yes</v>
      </c>
      <c r="AI429" s="134" t="str">
        <f t="shared" si="90"/>
        <v>Yes</v>
      </c>
      <c r="AJ429" s="234">
        <f>_xlfn.IFNA(VLOOKUP(F429,'Compiled report'!C:D,2,FALSE),"")</f>
        <v>42772</v>
      </c>
      <c r="AK429" s="134" t="str">
        <f t="shared" si="91"/>
        <v>Yes</v>
      </c>
      <c r="AL429" s="134" t="str">
        <f t="shared" si="92"/>
        <v>Yes</v>
      </c>
      <c r="AM429" s="134" t="str">
        <f t="shared" si="93"/>
        <v>Yes</v>
      </c>
      <c r="AN429" s="134" t="str">
        <f t="shared" si="94"/>
        <v>Yes</v>
      </c>
      <c r="AO429" s="134" t="str">
        <f t="shared" si="96"/>
        <v>Installation Completed</v>
      </c>
      <c r="AP429" s="137" t="s">
        <v>770</v>
      </c>
    </row>
    <row r="430" spans="1:42" s="134" customFormat="1" ht="26.1" customHeight="1" x14ac:dyDescent="0.2">
      <c r="A430" s="258">
        <v>431</v>
      </c>
      <c r="B430" s="284" t="s">
        <v>102</v>
      </c>
      <c r="C430" s="134" t="s">
        <v>102</v>
      </c>
      <c r="D430" s="171" t="s">
        <v>82</v>
      </c>
      <c r="E430" s="283" t="s">
        <v>205</v>
      </c>
      <c r="F430" s="189">
        <v>1315</v>
      </c>
      <c r="G430" s="284" t="s">
        <v>102</v>
      </c>
      <c r="H430" s="284" t="s">
        <v>1418</v>
      </c>
      <c r="I430" s="284" t="s">
        <v>1418</v>
      </c>
      <c r="J430" s="284" t="s">
        <v>384</v>
      </c>
      <c r="K430" s="284" t="s">
        <v>102</v>
      </c>
      <c r="L430" s="284" t="s">
        <v>102</v>
      </c>
      <c r="M430" s="284" t="s">
        <v>102</v>
      </c>
      <c r="N430" s="103" t="s">
        <v>87</v>
      </c>
      <c r="O430" s="105">
        <v>54000</v>
      </c>
      <c r="Q430" s="135"/>
      <c r="T430" s="135"/>
      <c r="U430" s="171" t="str">
        <f t="shared" si="83"/>
        <v>HBL-LHR-1315</v>
      </c>
      <c r="V430" s="133" t="s">
        <v>90</v>
      </c>
      <c r="W430" s="189">
        <v>1315</v>
      </c>
      <c r="X430" s="171" t="str">
        <f t="shared" si="84"/>
        <v>HBL-LHR-1315-Jan17-1-1</v>
      </c>
      <c r="Y430" s="136" t="s">
        <v>769</v>
      </c>
      <c r="Z430" s="134" t="str">
        <f t="shared" si="85"/>
        <v>Yes</v>
      </c>
      <c r="AA430" s="134" t="str">
        <f t="shared" si="86"/>
        <v>Yes</v>
      </c>
      <c r="AB430" s="134" t="str">
        <f t="shared" si="95"/>
        <v>Yes</v>
      </c>
      <c r="AC430" s="134" t="str">
        <f>VLOOKUP(F430,'Wired Branches'!B:E,4,FALSE)</f>
        <v>10.20.13.10</v>
      </c>
      <c r="AD430" s="134" t="str">
        <f t="shared" si="87"/>
        <v>255.255.255.0</v>
      </c>
      <c r="AE430" s="150" t="str">
        <f>VLOOKUP(W430,'Wired Branches'!B:F,5,FALSE)</f>
        <v>10.20.13.1</v>
      </c>
      <c r="AF430" s="112" t="str">
        <f>_xlfn.IFNA(VLOOKUP(F430,'Compiled report'!C:F,4,FALSE),"")</f>
        <v>000265160feb</v>
      </c>
      <c r="AG430" s="134" t="str">
        <f t="shared" si="88"/>
        <v>10.200.57.196</v>
      </c>
      <c r="AH430" s="134" t="str">
        <f t="shared" si="89"/>
        <v>Yes</v>
      </c>
      <c r="AI430" s="134" t="str">
        <f t="shared" si="90"/>
        <v>Yes</v>
      </c>
      <c r="AJ430" s="234">
        <f>_xlfn.IFNA(VLOOKUP(F430,'Compiled report'!C:D,2,FALSE),"")</f>
        <v>42740</v>
      </c>
      <c r="AK430" s="134" t="str">
        <f t="shared" si="91"/>
        <v>Yes</v>
      </c>
      <c r="AL430" s="134" t="str">
        <f t="shared" si="92"/>
        <v>Yes</v>
      </c>
      <c r="AM430" s="134" t="str">
        <f t="shared" si="93"/>
        <v>Yes</v>
      </c>
      <c r="AN430" s="134" t="str">
        <f t="shared" si="94"/>
        <v>Yes</v>
      </c>
      <c r="AO430" s="134" t="str">
        <f t="shared" si="96"/>
        <v>Installation Completed</v>
      </c>
      <c r="AP430" s="137" t="s">
        <v>770</v>
      </c>
    </row>
    <row r="431" spans="1:42" s="134" customFormat="1" ht="26.1" customHeight="1" x14ac:dyDescent="0.2">
      <c r="A431" s="258">
        <v>432</v>
      </c>
      <c r="B431" s="284" t="s">
        <v>102</v>
      </c>
      <c r="C431" s="134" t="s">
        <v>102</v>
      </c>
      <c r="D431" s="171" t="s">
        <v>82</v>
      </c>
      <c r="E431" s="283" t="s">
        <v>205</v>
      </c>
      <c r="F431" s="189">
        <v>1512</v>
      </c>
      <c r="G431" s="284" t="s">
        <v>102</v>
      </c>
      <c r="H431" s="284" t="s">
        <v>1419</v>
      </c>
      <c r="I431" s="284" t="s">
        <v>1419</v>
      </c>
      <c r="J431" s="284" t="s">
        <v>384</v>
      </c>
      <c r="K431" s="284" t="s">
        <v>102</v>
      </c>
      <c r="L431" s="284" t="s">
        <v>102</v>
      </c>
      <c r="M431" s="284" t="s">
        <v>102</v>
      </c>
      <c r="N431" s="103" t="s">
        <v>87</v>
      </c>
      <c r="O431" s="105">
        <v>54000</v>
      </c>
      <c r="Q431" s="135"/>
      <c r="T431" s="135"/>
      <c r="U431" s="171" t="str">
        <f t="shared" si="83"/>
        <v>HBL-LHR-1512</v>
      </c>
      <c r="V431" s="133" t="s">
        <v>90</v>
      </c>
      <c r="W431" s="189">
        <v>1512</v>
      </c>
      <c r="X431" s="171" t="str">
        <f t="shared" si="84"/>
        <v>HBL-LHR-1512-Jan17-1-1</v>
      </c>
      <c r="Y431" s="136" t="s">
        <v>769</v>
      </c>
      <c r="Z431" s="134" t="str">
        <f t="shared" si="85"/>
        <v>Yes</v>
      </c>
      <c r="AA431" s="134" t="str">
        <f t="shared" si="86"/>
        <v>Yes</v>
      </c>
      <c r="AB431" s="134" t="str">
        <f t="shared" si="95"/>
        <v>Yes</v>
      </c>
      <c r="AC431" s="134" t="str">
        <f>VLOOKUP(F431,'Wired Branches'!B:E,4,FALSE)</f>
        <v>10.20.61.10</v>
      </c>
      <c r="AD431" s="134" t="str">
        <f t="shared" si="87"/>
        <v>255.255.255.0</v>
      </c>
      <c r="AE431" s="150" t="str">
        <f>VLOOKUP(W431,'Wired Branches'!B:F,5,FALSE)</f>
        <v>10.20.61.1</v>
      </c>
      <c r="AF431" s="112" t="str">
        <f>_xlfn.IFNA(VLOOKUP(F431,'Compiled report'!C:F,4,FALSE),"")</f>
        <v>265160fec</v>
      </c>
      <c r="AG431" s="134" t="str">
        <f t="shared" si="88"/>
        <v>10.200.57.196</v>
      </c>
      <c r="AH431" s="134" t="str">
        <f t="shared" si="89"/>
        <v>Yes</v>
      </c>
      <c r="AI431" s="134" t="str">
        <f t="shared" si="90"/>
        <v>Yes</v>
      </c>
      <c r="AJ431" s="234">
        <f>_xlfn.IFNA(VLOOKUP(F431,'Compiled report'!C:D,2,FALSE),"")</f>
        <v>42758</v>
      </c>
      <c r="AK431" s="134" t="str">
        <f t="shared" si="91"/>
        <v>Yes</v>
      </c>
      <c r="AL431" s="134" t="str">
        <f t="shared" si="92"/>
        <v>Yes</v>
      </c>
      <c r="AM431" s="134" t="str">
        <f t="shared" si="93"/>
        <v>Yes</v>
      </c>
      <c r="AN431" s="134" t="str">
        <f t="shared" si="94"/>
        <v>Yes</v>
      </c>
      <c r="AO431" s="134" t="str">
        <f t="shared" si="96"/>
        <v>Installation Completed</v>
      </c>
      <c r="AP431" s="137" t="s">
        <v>770</v>
      </c>
    </row>
    <row r="432" spans="1:42" s="134" customFormat="1" ht="26.1" customHeight="1" x14ac:dyDescent="0.2">
      <c r="A432" s="258">
        <v>433</v>
      </c>
      <c r="B432" s="284" t="s">
        <v>102</v>
      </c>
      <c r="C432" s="134" t="s">
        <v>102</v>
      </c>
      <c r="D432" s="171" t="s">
        <v>82</v>
      </c>
      <c r="E432" s="283" t="s">
        <v>205</v>
      </c>
      <c r="F432" s="189">
        <v>1518</v>
      </c>
      <c r="G432" s="284" t="s">
        <v>102</v>
      </c>
      <c r="H432" s="284" t="s">
        <v>1420</v>
      </c>
      <c r="I432" s="284" t="s">
        <v>1420</v>
      </c>
      <c r="J432" s="284" t="s">
        <v>384</v>
      </c>
      <c r="K432" s="284" t="s">
        <v>102</v>
      </c>
      <c r="L432" s="284" t="s">
        <v>102</v>
      </c>
      <c r="M432" s="284" t="s">
        <v>102</v>
      </c>
      <c r="N432" s="103" t="s">
        <v>87</v>
      </c>
      <c r="O432" s="105">
        <v>54000</v>
      </c>
      <c r="Q432" s="135"/>
      <c r="T432" s="135"/>
      <c r="U432" s="171" t="str">
        <f t="shared" si="83"/>
        <v>HBL-LHR-1518</v>
      </c>
      <c r="V432" s="133" t="s">
        <v>90</v>
      </c>
      <c r="W432" s="189">
        <v>1518</v>
      </c>
      <c r="X432" s="171" t="str">
        <f t="shared" si="84"/>
        <v>HBL-LHR-1518-Jan17-1-1</v>
      </c>
      <c r="Y432" s="136" t="s">
        <v>769</v>
      </c>
      <c r="Z432" s="134" t="str">
        <f t="shared" si="85"/>
        <v>Yes</v>
      </c>
      <c r="AA432" s="134" t="str">
        <f t="shared" si="86"/>
        <v>Yes</v>
      </c>
      <c r="AB432" s="134" t="str">
        <f t="shared" si="95"/>
        <v>Yes</v>
      </c>
      <c r="AC432" s="134" t="e">
        <f>VLOOKUP(F432,'Wired Branches'!B:E,4,FALSE)</f>
        <v>#N/A</v>
      </c>
      <c r="AD432" s="134" t="str">
        <f t="shared" si="87"/>
        <v>255.255.255.0</v>
      </c>
      <c r="AE432" s="150" t="e">
        <f>VLOOKUP(W432,'Wired Branches'!B:F,5,FALSE)</f>
        <v>#N/A</v>
      </c>
      <c r="AF432" s="112" t="str">
        <f>_xlfn.IFNA(VLOOKUP(F432,'Compiled report'!C:F,4,FALSE),"")</f>
        <v>265160fed</v>
      </c>
      <c r="AG432" s="134" t="str">
        <f t="shared" si="88"/>
        <v>10.200.57.196</v>
      </c>
      <c r="AH432" s="134" t="str">
        <f t="shared" si="89"/>
        <v>Yes</v>
      </c>
      <c r="AI432" s="134" t="str">
        <f t="shared" si="90"/>
        <v>Yes</v>
      </c>
      <c r="AJ432" s="234">
        <f>_xlfn.IFNA(VLOOKUP(F432,'Compiled report'!C:D,2,FALSE),"")</f>
        <v>42775</v>
      </c>
      <c r="AK432" s="134" t="str">
        <f t="shared" si="91"/>
        <v>Yes</v>
      </c>
      <c r="AL432" s="134" t="str">
        <f t="shared" si="92"/>
        <v>Yes</v>
      </c>
      <c r="AM432" s="134" t="str">
        <f t="shared" si="93"/>
        <v>Yes</v>
      </c>
      <c r="AN432" s="134" t="str">
        <f t="shared" si="94"/>
        <v>Yes</v>
      </c>
      <c r="AO432" s="134" t="str">
        <f t="shared" si="96"/>
        <v>Installation Completed</v>
      </c>
      <c r="AP432" s="137" t="s">
        <v>770</v>
      </c>
    </row>
    <row r="433" spans="1:42" s="134" customFormat="1" ht="26.1" customHeight="1" x14ac:dyDescent="0.2">
      <c r="A433" s="258">
        <v>434</v>
      </c>
      <c r="B433" s="284" t="s">
        <v>102</v>
      </c>
      <c r="C433" s="134" t="s">
        <v>102</v>
      </c>
      <c r="D433" s="171" t="s">
        <v>82</v>
      </c>
      <c r="E433" s="283" t="s">
        <v>205</v>
      </c>
      <c r="F433" s="189">
        <v>1580</v>
      </c>
      <c r="G433" s="284" t="s">
        <v>102</v>
      </c>
      <c r="H433" s="284" t="s">
        <v>1421</v>
      </c>
      <c r="I433" s="284" t="s">
        <v>1421</v>
      </c>
      <c r="J433" s="284" t="s">
        <v>384</v>
      </c>
      <c r="K433" s="284" t="s">
        <v>102</v>
      </c>
      <c r="L433" s="284" t="s">
        <v>102</v>
      </c>
      <c r="M433" s="284" t="s">
        <v>102</v>
      </c>
      <c r="N433" s="103" t="s">
        <v>87</v>
      </c>
      <c r="O433" s="105">
        <v>54000</v>
      </c>
      <c r="Q433" s="135"/>
      <c r="T433" s="135"/>
      <c r="U433" s="171" t="str">
        <f t="shared" si="83"/>
        <v>HBL-LHR-1580</v>
      </c>
      <c r="V433" s="133" t="s">
        <v>90</v>
      </c>
      <c r="W433" s="189">
        <v>1580</v>
      </c>
      <c r="X433" s="171" t="str">
        <f t="shared" si="84"/>
        <v>HBL-LHR-1580-Jan17-1-1</v>
      </c>
      <c r="Y433" s="136" t="s">
        <v>769</v>
      </c>
      <c r="Z433" s="134" t="str">
        <f t="shared" si="85"/>
        <v>Yes</v>
      </c>
      <c r="AA433" s="134" t="str">
        <f t="shared" si="86"/>
        <v>Yes</v>
      </c>
      <c r="AB433" s="134" t="str">
        <f t="shared" si="95"/>
        <v>Yes</v>
      </c>
      <c r="AC433" s="134" t="e">
        <f>VLOOKUP(F433,'Wired Branches'!B:E,4,FALSE)</f>
        <v>#N/A</v>
      </c>
      <c r="AD433" s="134" t="str">
        <f t="shared" si="87"/>
        <v>255.255.255.0</v>
      </c>
      <c r="AE433" s="150" t="e">
        <f>VLOOKUP(W433,'Wired Branches'!B:F,5,FALSE)</f>
        <v>#N/A</v>
      </c>
      <c r="AF433" s="112" t="str">
        <f>_xlfn.IFNA(VLOOKUP(F433,'Compiled report'!C:F,4,FALSE),"")</f>
        <v>265160fee</v>
      </c>
      <c r="AG433" s="134" t="str">
        <f t="shared" si="88"/>
        <v>10.200.57.196</v>
      </c>
      <c r="AH433" s="134" t="str">
        <f t="shared" si="89"/>
        <v>Yes</v>
      </c>
      <c r="AI433" s="134" t="str">
        <f t="shared" si="90"/>
        <v>Yes</v>
      </c>
      <c r="AJ433" s="234">
        <f>_xlfn.IFNA(VLOOKUP(F433,'Compiled report'!C:D,2,FALSE),"")</f>
        <v>42773</v>
      </c>
      <c r="AK433" s="134" t="str">
        <f t="shared" si="91"/>
        <v>Yes</v>
      </c>
      <c r="AL433" s="134" t="str">
        <f t="shared" si="92"/>
        <v>Yes</v>
      </c>
      <c r="AM433" s="134" t="str">
        <f t="shared" si="93"/>
        <v>Yes</v>
      </c>
      <c r="AN433" s="134" t="str">
        <f t="shared" si="94"/>
        <v>Yes</v>
      </c>
      <c r="AO433" s="134" t="str">
        <f t="shared" si="96"/>
        <v>Installation Completed</v>
      </c>
      <c r="AP433" s="137" t="s">
        <v>770</v>
      </c>
    </row>
    <row r="434" spans="1:42" s="134" customFormat="1" ht="26.1" customHeight="1" x14ac:dyDescent="0.2">
      <c r="A434" s="258">
        <v>435</v>
      </c>
      <c r="B434" s="284" t="s">
        <v>102</v>
      </c>
      <c r="C434" s="134" t="s">
        <v>102</v>
      </c>
      <c r="D434" s="171" t="s">
        <v>82</v>
      </c>
      <c r="E434" s="283" t="s">
        <v>205</v>
      </c>
      <c r="F434" s="188">
        <v>1584</v>
      </c>
      <c r="G434" s="284" t="s">
        <v>102</v>
      </c>
      <c r="H434" s="284" t="s">
        <v>1422</v>
      </c>
      <c r="I434" s="284" t="s">
        <v>1422</v>
      </c>
      <c r="J434" s="284" t="s">
        <v>384</v>
      </c>
      <c r="K434" s="284" t="s">
        <v>102</v>
      </c>
      <c r="L434" s="284" t="s">
        <v>102</v>
      </c>
      <c r="M434" s="284" t="s">
        <v>102</v>
      </c>
      <c r="N434" s="103" t="s">
        <v>87</v>
      </c>
      <c r="O434" s="105">
        <v>54000</v>
      </c>
      <c r="Q434" s="135"/>
      <c r="T434" s="135"/>
      <c r="U434" s="171" t="str">
        <f t="shared" si="83"/>
        <v>HBL-LHR-1584</v>
      </c>
      <c r="V434" s="133" t="s">
        <v>90</v>
      </c>
      <c r="W434" s="188">
        <v>1584</v>
      </c>
      <c r="X434" s="171" t="str">
        <f t="shared" si="84"/>
        <v>HBL-LHR-1584-Jan17-1-1</v>
      </c>
      <c r="Y434" s="136" t="s">
        <v>769</v>
      </c>
      <c r="Z434" s="134" t="str">
        <f t="shared" si="85"/>
        <v>Yes</v>
      </c>
      <c r="AA434" s="134" t="str">
        <f t="shared" si="86"/>
        <v>Yes</v>
      </c>
      <c r="AB434" s="134" t="str">
        <f t="shared" si="95"/>
        <v>Yes</v>
      </c>
      <c r="AC434" s="134" t="e">
        <f>VLOOKUP(F434,'Wired Branches'!B:E,4,FALSE)</f>
        <v>#N/A</v>
      </c>
      <c r="AD434" s="134" t="str">
        <f t="shared" si="87"/>
        <v>255.255.255.0</v>
      </c>
      <c r="AE434" s="150" t="e">
        <f>VLOOKUP(W434,'Wired Branches'!B:F,5,FALSE)</f>
        <v>#N/A</v>
      </c>
      <c r="AF434" s="112">
        <f>_xlfn.IFNA(VLOOKUP(F434,'Compiled report'!C:F,4,FALSE),"")</f>
        <v>2.6516000000000001E+92</v>
      </c>
      <c r="AG434" s="134" t="str">
        <f t="shared" si="88"/>
        <v>10.200.57.196</v>
      </c>
      <c r="AH434" s="134" t="str">
        <f t="shared" si="89"/>
        <v>Yes</v>
      </c>
      <c r="AI434" s="134" t="str">
        <f t="shared" si="90"/>
        <v>Yes</v>
      </c>
      <c r="AJ434" s="234">
        <f>_xlfn.IFNA(VLOOKUP(F434,'Compiled report'!C:D,2,FALSE),"")</f>
        <v>42765</v>
      </c>
      <c r="AK434" s="134" t="str">
        <f t="shared" si="91"/>
        <v>Yes</v>
      </c>
      <c r="AL434" s="134" t="str">
        <f t="shared" si="92"/>
        <v>Yes</v>
      </c>
      <c r="AM434" s="134" t="str">
        <f t="shared" si="93"/>
        <v>Yes</v>
      </c>
      <c r="AN434" s="134" t="str">
        <f t="shared" si="94"/>
        <v>Yes</v>
      </c>
      <c r="AO434" s="134" t="str">
        <f t="shared" si="96"/>
        <v>Installation Completed</v>
      </c>
      <c r="AP434" s="137" t="s">
        <v>770</v>
      </c>
    </row>
    <row r="435" spans="1:42" s="134" customFormat="1" ht="26.1" customHeight="1" x14ac:dyDescent="0.2">
      <c r="A435" s="258">
        <v>436</v>
      </c>
      <c r="B435" s="284" t="s">
        <v>102</v>
      </c>
      <c r="C435" s="134" t="s">
        <v>102</v>
      </c>
      <c r="D435" s="171" t="s">
        <v>82</v>
      </c>
      <c r="E435" s="283" t="s">
        <v>205</v>
      </c>
      <c r="F435" s="189">
        <v>1589</v>
      </c>
      <c r="G435" s="284" t="s">
        <v>102</v>
      </c>
      <c r="H435" s="284" t="s">
        <v>1423</v>
      </c>
      <c r="I435" s="284" t="s">
        <v>1423</v>
      </c>
      <c r="J435" s="284" t="s">
        <v>384</v>
      </c>
      <c r="K435" s="284" t="s">
        <v>102</v>
      </c>
      <c r="L435" s="284" t="s">
        <v>102</v>
      </c>
      <c r="M435" s="284" t="s">
        <v>102</v>
      </c>
      <c r="N435" s="103" t="s">
        <v>87</v>
      </c>
      <c r="O435" s="105">
        <v>54000</v>
      </c>
      <c r="Q435" s="135"/>
      <c r="T435" s="135"/>
      <c r="U435" s="171" t="str">
        <f t="shared" si="83"/>
        <v>HBL-LHR-1589</v>
      </c>
      <c r="V435" s="133" t="s">
        <v>90</v>
      </c>
      <c r="W435" s="189">
        <v>1589</v>
      </c>
      <c r="X435" s="171" t="str">
        <f t="shared" si="84"/>
        <v>HBL-LHR-1589-Jan17-1-1</v>
      </c>
      <c r="Y435" s="136" t="s">
        <v>769</v>
      </c>
      <c r="Z435" s="134" t="str">
        <f t="shared" si="85"/>
        <v>Yes</v>
      </c>
      <c r="AA435" s="134" t="str">
        <f t="shared" si="86"/>
        <v>Yes</v>
      </c>
      <c r="AB435" s="134" t="str">
        <f t="shared" si="95"/>
        <v>Yes</v>
      </c>
      <c r="AC435" s="134" t="e">
        <f>VLOOKUP(F435,'Wired Branches'!B:E,4,FALSE)</f>
        <v>#N/A</v>
      </c>
      <c r="AD435" s="134" t="str">
        <f t="shared" si="87"/>
        <v>255.255.255.0</v>
      </c>
      <c r="AE435" s="150" t="e">
        <f>VLOOKUP(W435,'Wired Branches'!B:F,5,FALSE)</f>
        <v>#N/A</v>
      </c>
      <c r="AF435" s="112" t="str">
        <f>_xlfn.IFNA(VLOOKUP(F435,'Compiled report'!C:F,4,FALSE),"")</f>
        <v>265160e88</v>
      </c>
      <c r="AG435" s="134" t="str">
        <f t="shared" si="88"/>
        <v>10.200.57.196</v>
      </c>
      <c r="AH435" s="134" t="str">
        <f t="shared" si="89"/>
        <v>Yes</v>
      </c>
      <c r="AI435" s="134" t="str">
        <f t="shared" si="90"/>
        <v>Yes</v>
      </c>
      <c r="AJ435" s="234">
        <f>_xlfn.IFNA(VLOOKUP(F435,'Compiled report'!C:D,2,FALSE),"")</f>
        <v>42777</v>
      </c>
      <c r="AK435" s="134" t="str">
        <f t="shared" si="91"/>
        <v>Yes</v>
      </c>
      <c r="AL435" s="134" t="str">
        <f t="shared" si="92"/>
        <v>Yes</v>
      </c>
      <c r="AM435" s="134" t="str">
        <f t="shared" si="93"/>
        <v>Yes</v>
      </c>
      <c r="AN435" s="134" t="str">
        <f t="shared" si="94"/>
        <v>Yes</v>
      </c>
      <c r="AO435" s="134" t="str">
        <f t="shared" si="96"/>
        <v>Installation Completed</v>
      </c>
      <c r="AP435" s="137" t="s">
        <v>770</v>
      </c>
    </row>
    <row r="436" spans="1:42" s="134" customFormat="1" ht="26.1" customHeight="1" x14ac:dyDescent="0.2">
      <c r="A436" s="258">
        <v>437</v>
      </c>
      <c r="B436" s="284" t="s">
        <v>102</v>
      </c>
      <c r="C436" s="134" t="s">
        <v>102</v>
      </c>
      <c r="D436" s="171" t="s">
        <v>82</v>
      </c>
      <c r="E436" s="283" t="s">
        <v>205</v>
      </c>
      <c r="F436" s="188">
        <v>1699</v>
      </c>
      <c r="G436" s="284" t="s">
        <v>102</v>
      </c>
      <c r="H436" s="284" t="s">
        <v>1424</v>
      </c>
      <c r="I436" s="284" t="s">
        <v>1424</v>
      </c>
      <c r="J436" s="284" t="s">
        <v>384</v>
      </c>
      <c r="K436" s="284" t="s">
        <v>102</v>
      </c>
      <c r="L436" s="284" t="s">
        <v>102</v>
      </c>
      <c r="M436" s="284" t="s">
        <v>102</v>
      </c>
      <c r="N436" s="103" t="s">
        <v>87</v>
      </c>
      <c r="O436" s="105">
        <v>54000</v>
      </c>
      <c r="Q436" s="135"/>
      <c r="T436" s="135"/>
      <c r="U436" s="171" t="str">
        <f t="shared" si="83"/>
        <v>HBL-LHR-1699</v>
      </c>
      <c r="V436" s="133" t="s">
        <v>90</v>
      </c>
      <c r="W436" s="188">
        <v>1699</v>
      </c>
      <c r="X436" s="171" t="str">
        <f t="shared" si="84"/>
        <v>HBL-LHR-1699-Jan17-1-1</v>
      </c>
      <c r="Y436" s="136" t="s">
        <v>769</v>
      </c>
      <c r="Z436" s="134" t="str">
        <f t="shared" si="85"/>
        <v>Yes</v>
      </c>
      <c r="AA436" s="134" t="str">
        <f t="shared" si="86"/>
        <v>Yes</v>
      </c>
      <c r="AB436" s="134" t="str">
        <f t="shared" si="95"/>
        <v>Yes</v>
      </c>
      <c r="AC436" s="134" t="str">
        <f>VLOOKUP(F436,'Wired Branches'!B:E,4,FALSE)</f>
        <v>10.20.118.10</v>
      </c>
      <c r="AD436" s="134" t="str">
        <f t="shared" si="87"/>
        <v>255.255.255.0</v>
      </c>
      <c r="AE436" s="150">
        <f>VLOOKUP(W436,'Wired Branches'!B:F,5,FALSE)</f>
        <v>0</v>
      </c>
      <c r="AF436" s="112" t="str">
        <f>_xlfn.IFNA(VLOOKUP(F436,'Compiled report'!C:F,4,FALSE),"")</f>
        <v>265160e89</v>
      </c>
      <c r="AG436" s="134" t="str">
        <f t="shared" si="88"/>
        <v>10.200.57.196</v>
      </c>
      <c r="AH436" s="134" t="str">
        <f t="shared" si="89"/>
        <v>Yes</v>
      </c>
      <c r="AI436" s="134" t="str">
        <f t="shared" si="90"/>
        <v>Yes</v>
      </c>
      <c r="AJ436" s="234">
        <f>_xlfn.IFNA(VLOOKUP(F436,'Compiled report'!C:D,2,FALSE),"")</f>
        <v>42766</v>
      </c>
      <c r="AK436" s="134" t="str">
        <f t="shared" si="91"/>
        <v>Yes</v>
      </c>
      <c r="AL436" s="134" t="str">
        <f t="shared" si="92"/>
        <v>Yes</v>
      </c>
      <c r="AM436" s="134" t="str">
        <f t="shared" si="93"/>
        <v>Yes</v>
      </c>
      <c r="AN436" s="134" t="str">
        <f t="shared" si="94"/>
        <v>Yes</v>
      </c>
      <c r="AO436" s="134" t="str">
        <f t="shared" si="96"/>
        <v>Installation Completed</v>
      </c>
      <c r="AP436" s="137" t="s">
        <v>770</v>
      </c>
    </row>
    <row r="437" spans="1:42" s="134" customFormat="1" ht="26.1" customHeight="1" x14ac:dyDescent="0.2">
      <c r="A437" s="258">
        <v>438</v>
      </c>
      <c r="B437" s="284" t="s">
        <v>102</v>
      </c>
      <c r="C437" s="134" t="s">
        <v>102</v>
      </c>
      <c r="D437" s="171" t="s">
        <v>82</v>
      </c>
      <c r="E437" s="283" t="s">
        <v>205</v>
      </c>
      <c r="F437" s="189">
        <v>1741</v>
      </c>
      <c r="G437" s="284" t="s">
        <v>102</v>
      </c>
      <c r="H437" s="284" t="s">
        <v>1425</v>
      </c>
      <c r="I437" s="284" t="s">
        <v>1425</v>
      </c>
      <c r="J437" s="284" t="s">
        <v>384</v>
      </c>
      <c r="K437" s="284" t="s">
        <v>102</v>
      </c>
      <c r="L437" s="284" t="s">
        <v>102</v>
      </c>
      <c r="M437" s="284" t="s">
        <v>102</v>
      </c>
      <c r="N437" s="103" t="s">
        <v>87</v>
      </c>
      <c r="O437" s="105">
        <v>54000</v>
      </c>
      <c r="Q437" s="135"/>
      <c r="T437" s="135"/>
      <c r="U437" s="171" t="str">
        <f t="shared" si="83"/>
        <v>HBL-LHR-1741</v>
      </c>
      <c r="V437" s="133" t="s">
        <v>90</v>
      </c>
      <c r="W437" s="189">
        <v>1741</v>
      </c>
      <c r="X437" s="171" t="str">
        <f t="shared" si="84"/>
        <v>HBL-LHR-1741-Jan17-1-1</v>
      </c>
      <c r="Y437" s="136" t="s">
        <v>769</v>
      </c>
      <c r="Z437" s="134" t="str">
        <f t="shared" si="85"/>
        <v>Yes</v>
      </c>
      <c r="AA437" s="134" t="str">
        <f t="shared" si="86"/>
        <v>Yes</v>
      </c>
      <c r="AB437" s="134" t="str">
        <f t="shared" si="95"/>
        <v>Yes</v>
      </c>
      <c r="AC437" s="134" t="str">
        <f>VLOOKUP(F437,'Wired Branches'!B:E,4,FALSE)</f>
        <v>10.20.5.10</v>
      </c>
      <c r="AD437" s="134" t="str">
        <f t="shared" si="87"/>
        <v>255.255.255.0</v>
      </c>
      <c r="AE437" s="150">
        <f>VLOOKUP(W437,'Wired Branches'!B:F,5,FALSE)</f>
        <v>0</v>
      </c>
      <c r="AF437" s="112" t="str">
        <f>_xlfn.IFNA(VLOOKUP(F437,'Compiled report'!C:F,4,FALSE),"")</f>
        <v>000265160e8a</v>
      </c>
      <c r="AG437" s="134" t="str">
        <f t="shared" si="88"/>
        <v>10.200.57.196</v>
      </c>
      <c r="AH437" s="134" t="str">
        <f t="shared" si="89"/>
        <v>Yes</v>
      </c>
      <c r="AI437" s="134" t="str">
        <f t="shared" si="90"/>
        <v>Yes</v>
      </c>
      <c r="AJ437" s="234">
        <f>_xlfn.IFNA(VLOOKUP(F437,'Compiled report'!C:D,2,FALSE),"")</f>
        <v>42739</v>
      </c>
      <c r="AK437" s="134" t="str">
        <f t="shared" si="91"/>
        <v>Yes</v>
      </c>
      <c r="AL437" s="134" t="str">
        <f t="shared" si="92"/>
        <v>Yes</v>
      </c>
      <c r="AM437" s="134" t="str">
        <f t="shared" si="93"/>
        <v>Yes</v>
      </c>
      <c r="AN437" s="134" t="str">
        <f t="shared" si="94"/>
        <v>Yes</v>
      </c>
      <c r="AO437" s="134" t="str">
        <f t="shared" si="96"/>
        <v>Installation Completed</v>
      </c>
      <c r="AP437" s="137" t="s">
        <v>770</v>
      </c>
    </row>
    <row r="438" spans="1:42" s="134" customFormat="1" ht="26.1" customHeight="1" x14ac:dyDescent="0.2">
      <c r="A438" s="258">
        <v>439</v>
      </c>
      <c r="B438" s="284" t="s">
        <v>102</v>
      </c>
      <c r="C438" s="134" t="s">
        <v>102</v>
      </c>
      <c r="D438" s="171" t="s">
        <v>82</v>
      </c>
      <c r="E438" s="283" t="s">
        <v>205</v>
      </c>
      <c r="F438" s="189">
        <v>1769</v>
      </c>
      <c r="G438" s="284" t="s">
        <v>102</v>
      </c>
      <c r="H438" s="284" t="s">
        <v>1426</v>
      </c>
      <c r="I438" s="284" t="s">
        <v>1426</v>
      </c>
      <c r="J438" s="284" t="s">
        <v>384</v>
      </c>
      <c r="K438" s="284" t="s">
        <v>102</v>
      </c>
      <c r="L438" s="284" t="s">
        <v>102</v>
      </c>
      <c r="M438" s="284" t="s">
        <v>102</v>
      </c>
      <c r="N438" s="103" t="s">
        <v>87</v>
      </c>
      <c r="O438" s="105">
        <v>54000</v>
      </c>
      <c r="Q438" s="135"/>
      <c r="T438" s="135"/>
      <c r="U438" s="171" t="str">
        <f t="shared" si="83"/>
        <v>HBL-LHR-1769</v>
      </c>
      <c r="V438" s="133" t="s">
        <v>90</v>
      </c>
      <c r="W438" s="189">
        <v>1769</v>
      </c>
      <c r="X438" s="171" t="str">
        <f t="shared" si="84"/>
        <v>HBL-LHR-1769-Jan17-1-1</v>
      </c>
      <c r="Y438" s="136" t="s">
        <v>769</v>
      </c>
      <c r="Z438" s="134" t="str">
        <f t="shared" si="85"/>
        <v>Yes</v>
      </c>
      <c r="AA438" s="134" t="str">
        <f t="shared" si="86"/>
        <v>Yes</v>
      </c>
      <c r="AB438" s="134" t="str">
        <f t="shared" si="95"/>
        <v>Yes</v>
      </c>
      <c r="AC438" s="134" t="e">
        <f>VLOOKUP(F438,'Wired Branches'!B:E,4,FALSE)</f>
        <v>#N/A</v>
      </c>
      <c r="AD438" s="134" t="str">
        <f t="shared" si="87"/>
        <v>255.255.255.0</v>
      </c>
      <c r="AE438" s="150" t="e">
        <f>VLOOKUP(W438,'Wired Branches'!B:F,5,FALSE)</f>
        <v>#N/A</v>
      </c>
      <c r="AF438" s="112" t="str">
        <f>_xlfn.IFNA(VLOOKUP(F438,'Compiled report'!C:F,4,FALSE),"")</f>
        <v>265160e8b</v>
      </c>
      <c r="AG438" s="134" t="str">
        <f t="shared" si="88"/>
        <v>10.200.57.196</v>
      </c>
      <c r="AH438" s="134" t="str">
        <f t="shared" si="89"/>
        <v>Yes</v>
      </c>
      <c r="AI438" s="134" t="str">
        <f t="shared" si="90"/>
        <v>Yes</v>
      </c>
      <c r="AJ438" s="234">
        <f>_xlfn.IFNA(VLOOKUP(F438,'Compiled report'!C:D,2,FALSE),"")</f>
        <v>42775</v>
      </c>
      <c r="AK438" s="134" t="str">
        <f t="shared" si="91"/>
        <v>Yes</v>
      </c>
      <c r="AL438" s="134" t="str">
        <f t="shared" si="92"/>
        <v>Yes</v>
      </c>
      <c r="AM438" s="134" t="str">
        <f t="shared" si="93"/>
        <v>Yes</v>
      </c>
      <c r="AN438" s="134" t="str">
        <f t="shared" si="94"/>
        <v>Yes</v>
      </c>
      <c r="AO438" s="134" t="str">
        <f t="shared" si="96"/>
        <v>Installation Completed</v>
      </c>
      <c r="AP438" s="137" t="s">
        <v>770</v>
      </c>
    </row>
    <row r="439" spans="1:42" s="134" customFormat="1" ht="26.1" customHeight="1" x14ac:dyDescent="0.2">
      <c r="A439" s="258">
        <v>440</v>
      </c>
      <c r="B439" s="284" t="s">
        <v>102</v>
      </c>
      <c r="C439" s="134" t="s">
        <v>102</v>
      </c>
      <c r="D439" s="171" t="s">
        <v>82</v>
      </c>
      <c r="E439" s="283" t="s">
        <v>205</v>
      </c>
      <c r="F439" s="189">
        <v>1787</v>
      </c>
      <c r="G439" s="284" t="s">
        <v>102</v>
      </c>
      <c r="H439" s="284" t="s">
        <v>1427</v>
      </c>
      <c r="I439" s="284" t="s">
        <v>1427</v>
      </c>
      <c r="J439" s="284" t="s">
        <v>384</v>
      </c>
      <c r="K439" s="284" t="s">
        <v>102</v>
      </c>
      <c r="L439" s="284" t="s">
        <v>102</v>
      </c>
      <c r="M439" s="284" t="s">
        <v>102</v>
      </c>
      <c r="N439" s="103" t="s">
        <v>87</v>
      </c>
      <c r="O439" s="105">
        <v>54000</v>
      </c>
      <c r="Q439" s="135"/>
      <c r="T439" s="135"/>
      <c r="U439" s="171" t="str">
        <f t="shared" si="83"/>
        <v>HBL-LHR-1787</v>
      </c>
      <c r="V439" s="133" t="s">
        <v>90</v>
      </c>
      <c r="W439" s="189">
        <v>1787</v>
      </c>
      <c r="X439" s="171" t="str">
        <f t="shared" si="84"/>
        <v>HBL-LHR-1787-Jan17-1-1</v>
      </c>
      <c r="Y439" s="136" t="s">
        <v>769</v>
      </c>
      <c r="Z439" s="134" t="str">
        <f t="shared" si="85"/>
        <v>Yes</v>
      </c>
      <c r="AA439" s="134" t="str">
        <f t="shared" si="86"/>
        <v>Yes</v>
      </c>
      <c r="AB439" s="134" t="str">
        <f t="shared" si="95"/>
        <v>Yes</v>
      </c>
      <c r="AC439" s="134" t="str">
        <f>VLOOKUP(F439,'Wired Branches'!B:E,4,FALSE)</f>
        <v>10.20.38.10</v>
      </c>
      <c r="AD439" s="134" t="str">
        <f t="shared" si="87"/>
        <v>255.255.255.0</v>
      </c>
      <c r="AE439" s="150">
        <f>VLOOKUP(W439,'Wired Branches'!B:F,5,FALSE)</f>
        <v>0</v>
      </c>
      <c r="AF439" s="112" t="str">
        <f>_xlfn.IFNA(VLOOKUP(F439,'Compiled report'!C:F,4,FALSE),"")</f>
        <v>265160e8c</v>
      </c>
      <c r="AG439" s="134" t="str">
        <f t="shared" si="88"/>
        <v>10.200.57.196</v>
      </c>
      <c r="AH439" s="134" t="str">
        <f t="shared" si="89"/>
        <v>Yes</v>
      </c>
      <c r="AI439" s="134" t="str">
        <f t="shared" si="90"/>
        <v>Yes</v>
      </c>
      <c r="AJ439" s="234">
        <f>_xlfn.IFNA(VLOOKUP(F439,'Compiled report'!C:D,2,FALSE),"")</f>
        <v>42751</v>
      </c>
      <c r="AK439" s="134" t="str">
        <f t="shared" si="91"/>
        <v>Yes</v>
      </c>
      <c r="AL439" s="134" t="str">
        <f t="shared" si="92"/>
        <v>Yes</v>
      </c>
      <c r="AM439" s="134" t="str">
        <f t="shared" si="93"/>
        <v>Yes</v>
      </c>
      <c r="AN439" s="134" t="str">
        <f t="shared" si="94"/>
        <v>Yes</v>
      </c>
      <c r="AO439" s="134" t="str">
        <f t="shared" si="96"/>
        <v>Installation Completed</v>
      </c>
      <c r="AP439" s="137" t="s">
        <v>770</v>
      </c>
    </row>
    <row r="440" spans="1:42" s="134" customFormat="1" ht="26.1" customHeight="1" x14ac:dyDescent="0.2">
      <c r="A440" s="258">
        <v>441</v>
      </c>
      <c r="B440" s="284" t="s">
        <v>102</v>
      </c>
      <c r="C440" s="134" t="s">
        <v>102</v>
      </c>
      <c r="D440" s="171" t="s">
        <v>82</v>
      </c>
      <c r="E440" s="283" t="s">
        <v>205</v>
      </c>
      <c r="F440" s="189">
        <v>1858</v>
      </c>
      <c r="G440" s="284" t="s">
        <v>102</v>
      </c>
      <c r="H440" s="284" t="s">
        <v>1428</v>
      </c>
      <c r="I440" s="284" t="s">
        <v>1428</v>
      </c>
      <c r="J440" s="284" t="s">
        <v>384</v>
      </c>
      <c r="K440" s="284" t="s">
        <v>102</v>
      </c>
      <c r="L440" s="284" t="s">
        <v>102</v>
      </c>
      <c r="M440" s="284" t="s">
        <v>102</v>
      </c>
      <c r="N440" s="103" t="s">
        <v>87</v>
      </c>
      <c r="O440" s="105">
        <v>54000</v>
      </c>
      <c r="Q440" s="135"/>
      <c r="T440" s="135"/>
      <c r="U440" s="171" t="str">
        <f t="shared" si="83"/>
        <v>HBL-LHR-1858</v>
      </c>
      <c r="V440" s="133" t="s">
        <v>90</v>
      </c>
      <c r="W440" s="189">
        <v>1858</v>
      </c>
      <c r="X440" s="171" t="str">
        <f t="shared" si="84"/>
        <v>HBL-LHR-1858-Jan17-1-1</v>
      </c>
      <c r="Y440" s="136" t="s">
        <v>769</v>
      </c>
      <c r="Z440" s="134" t="str">
        <f t="shared" si="85"/>
        <v>Yes</v>
      </c>
      <c r="AA440" s="134" t="str">
        <f t="shared" si="86"/>
        <v>Yes</v>
      </c>
      <c r="AB440" s="134" t="str">
        <f t="shared" si="95"/>
        <v>Yes</v>
      </c>
      <c r="AC440" s="134" t="e">
        <f>VLOOKUP(F440,'Wired Branches'!B:E,4,FALSE)</f>
        <v>#N/A</v>
      </c>
      <c r="AD440" s="134" t="str">
        <f t="shared" si="87"/>
        <v>255.255.255.0</v>
      </c>
      <c r="AE440" s="150" t="e">
        <f>VLOOKUP(W440,'Wired Branches'!B:F,5,FALSE)</f>
        <v>#N/A</v>
      </c>
      <c r="AF440" s="112" t="str">
        <f>_xlfn.IFNA(VLOOKUP(F440,'Compiled report'!C:F,4,FALSE),"")</f>
        <v>000265160e8d</v>
      </c>
      <c r="AG440" s="134" t="str">
        <f t="shared" si="88"/>
        <v>10.200.57.196</v>
      </c>
      <c r="AH440" s="134" t="str">
        <f t="shared" si="89"/>
        <v>Yes</v>
      </c>
      <c r="AI440" s="134" t="str">
        <f t="shared" si="90"/>
        <v>Yes</v>
      </c>
      <c r="AJ440" s="234">
        <f>_xlfn.IFNA(VLOOKUP(F440,'Compiled report'!C:D,2,FALSE),"")</f>
        <v>42768</v>
      </c>
      <c r="AK440" s="134" t="str">
        <f t="shared" si="91"/>
        <v>Yes</v>
      </c>
      <c r="AL440" s="134" t="str">
        <f t="shared" si="92"/>
        <v>Yes</v>
      </c>
      <c r="AM440" s="134" t="str">
        <f t="shared" si="93"/>
        <v>Yes</v>
      </c>
      <c r="AN440" s="134" t="str">
        <f t="shared" si="94"/>
        <v>Yes</v>
      </c>
      <c r="AO440" s="134" t="str">
        <f t="shared" si="96"/>
        <v>Installation Completed</v>
      </c>
      <c r="AP440" s="137" t="s">
        <v>770</v>
      </c>
    </row>
    <row r="441" spans="1:42" s="134" customFormat="1" ht="26.1" customHeight="1" x14ac:dyDescent="0.2">
      <c r="A441" s="258">
        <v>442</v>
      </c>
      <c r="B441" s="284" t="s">
        <v>102</v>
      </c>
      <c r="C441" s="134" t="s">
        <v>102</v>
      </c>
      <c r="D441" s="171" t="s">
        <v>82</v>
      </c>
      <c r="E441" s="283" t="s">
        <v>205</v>
      </c>
      <c r="F441" s="189">
        <v>2216</v>
      </c>
      <c r="G441" s="284" t="s">
        <v>102</v>
      </c>
      <c r="H441" s="284" t="s">
        <v>1429</v>
      </c>
      <c r="I441" s="284" t="s">
        <v>1429</v>
      </c>
      <c r="J441" s="284" t="s">
        <v>384</v>
      </c>
      <c r="K441" s="284" t="s">
        <v>102</v>
      </c>
      <c r="L441" s="284" t="s">
        <v>102</v>
      </c>
      <c r="M441" s="284" t="s">
        <v>102</v>
      </c>
      <c r="N441" s="103" t="s">
        <v>87</v>
      </c>
      <c r="O441" s="105">
        <v>54000</v>
      </c>
      <c r="Q441" s="135"/>
      <c r="T441" s="135"/>
      <c r="U441" s="171" t="str">
        <f t="shared" si="83"/>
        <v>HBL-LHR-2216</v>
      </c>
      <c r="V441" s="133" t="s">
        <v>90</v>
      </c>
      <c r="W441" s="189">
        <v>2216</v>
      </c>
      <c r="X441" s="171" t="str">
        <f t="shared" si="84"/>
        <v>HBL-LHR-2216-Jan17-1-1</v>
      </c>
      <c r="Y441" s="136" t="s">
        <v>769</v>
      </c>
      <c r="Z441" s="134" t="str">
        <f t="shared" si="85"/>
        <v>Yes</v>
      </c>
      <c r="AA441" s="134" t="str">
        <f t="shared" si="86"/>
        <v>Yes</v>
      </c>
      <c r="AB441" s="134" t="str">
        <f t="shared" si="95"/>
        <v>Yes</v>
      </c>
      <c r="AC441" s="134" t="e">
        <f>VLOOKUP(F441,'Wired Branches'!B:E,4,FALSE)</f>
        <v>#N/A</v>
      </c>
      <c r="AD441" s="134" t="str">
        <f t="shared" si="87"/>
        <v>255.255.255.0</v>
      </c>
      <c r="AE441" s="150" t="e">
        <f>VLOOKUP(W441,'Wired Branches'!B:F,5,FALSE)</f>
        <v>#N/A</v>
      </c>
      <c r="AF441" s="112" t="str">
        <f>_xlfn.IFNA(VLOOKUP(F441,'Compiled report'!C:F,4,FALSE),"")</f>
        <v>265160e8e</v>
      </c>
      <c r="AG441" s="134" t="str">
        <f t="shared" si="88"/>
        <v>10.200.57.196</v>
      </c>
      <c r="AH441" s="134" t="str">
        <f t="shared" si="89"/>
        <v>Yes</v>
      </c>
      <c r="AI441" s="134" t="str">
        <f t="shared" si="90"/>
        <v>Yes</v>
      </c>
      <c r="AJ441" s="234">
        <f>_xlfn.IFNA(VLOOKUP(F441,'Compiled report'!C:D,2,FALSE),"")</f>
        <v>42777</v>
      </c>
      <c r="AK441" s="134" t="str">
        <f t="shared" si="91"/>
        <v>Yes</v>
      </c>
      <c r="AL441" s="134" t="str">
        <f t="shared" si="92"/>
        <v>Yes</v>
      </c>
      <c r="AM441" s="134" t="str">
        <f t="shared" si="93"/>
        <v>Yes</v>
      </c>
      <c r="AN441" s="134" t="str">
        <f t="shared" si="94"/>
        <v>Yes</v>
      </c>
      <c r="AO441" s="134" t="str">
        <f t="shared" si="96"/>
        <v>Installation Completed</v>
      </c>
      <c r="AP441" s="137" t="s">
        <v>770</v>
      </c>
    </row>
    <row r="442" spans="1:42" s="134" customFormat="1" ht="26.1" customHeight="1" x14ac:dyDescent="0.2">
      <c r="A442" s="258">
        <v>443</v>
      </c>
      <c r="B442" s="284" t="s">
        <v>102</v>
      </c>
      <c r="C442" s="134" t="s">
        <v>102</v>
      </c>
      <c r="D442" s="171" t="s">
        <v>82</v>
      </c>
      <c r="E442" s="283" t="s">
        <v>205</v>
      </c>
      <c r="F442" s="189">
        <v>2250</v>
      </c>
      <c r="G442" s="284" t="s">
        <v>102</v>
      </c>
      <c r="H442" s="284" t="s">
        <v>1430</v>
      </c>
      <c r="I442" s="284" t="s">
        <v>1430</v>
      </c>
      <c r="J442" s="284" t="s">
        <v>384</v>
      </c>
      <c r="K442" s="284" t="s">
        <v>102</v>
      </c>
      <c r="L442" s="284" t="s">
        <v>102</v>
      </c>
      <c r="M442" s="284" t="s">
        <v>102</v>
      </c>
      <c r="N442" s="103" t="s">
        <v>87</v>
      </c>
      <c r="O442" s="105">
        <v>54000</v>
      </c>
      <c r="Q442" s="135"/>
      <c r="T442" s="135"/>
      <c r="U442" s="171" t="str">
        <f t="shared" si="83"/>
        <v>HBL-LHR-2250</v>
      </c>
      <c r="V442" s="133" t="s">
        <v>90</v>
      </c>
      <c r="W442" s="189">
        <v>2250</v>
      </c>
      <c r="X442" s="171" t="str">
        <f t="shared" si="84"/>
        <v>HBL-LHR-2250-Jan17-1-1</v>
      </c>
      <c r="Y442" s="136" t="s">
        <v>769</v>
      </c>
      <c r="Z442" s="134" t="str">
        <f t="shared" si="85"/>
        <v>Yes</v>
      </c>
      <c r="AA442" s="134" t="str">
        <f t="shared" si="86"/>
        <v>Yes</v>
      </c>
      <c r="AB442" s="134" t="str">
        <f t="shared" si="95"/>
        <v>Yes</v>
      </c>
      <c r="AC442" s="134" t="e">
        <f>VLOOKUP(F442,'Wired Branches'!B:E,4,FALSE)</f>
        <v>#N/A</v>
      </c>
      <c r="AD442" s="134" t="str">
        <f t="shared" si="87"/>
        <v>255.255.255.0</v>
      </c>
      <c r="AE442" s="150" t="e">
        <f>VLOOKUP(W442,'Wired Branches'!B:F,5,FALSE)</f>
        <v>#N/A</v>
      </c>
      <c r="AF442" s="112" t="str">
        <f>_xlfn.IFNA(VLOOKUP(F442,'Compiled report'!C:F,4,FALSE),"")</f>
        <v>265160e8f</v>
      </c>
      <c r="AG442" s="134" t="str">
        <f t="shared" si="88"/>
        <v>10.200.57.196</v>
      </c>
      <c r="AH442" s="134" t="str">
        <f t="shared" si="89"/>
        <v>Yes</v>
      </c>
      <c r="AI442" s="134" t="str">
        <f t="shared" si="90"/>
        <v>Yes</v>
      </c>
      <c r="AJ442" s="234">
        <f>_xlfn.IFNA(VLOOKUP(F442,'Compiled report'!C:D,2,FALSE),"")</f>
        <v>42773</v>
      </c>
      <c r="AK442" s="134" t="str">
        <f t="shared" si="91"/>
        <v>Yes</v>
      </c>
      <c r="AL442" s="134" t="str">
        <f t="shared" si="92"/>
        <v>Yes</v>
      </c>
      <c r="AM442" s="134" t="str">
        <f t="shared" si="93"/>
        <v>Yes</v>
      </c>
      <c r="AN442" s="134" t="str">
        <f t="shared" si="94"/>
        <v>Yes</v>
      </c>
      <c r="AO442" s="134" t="str">
        <f t="shared" si="96"/>
        <v>Installation Completed</v>
      </c>
      <c r="AP442" s="137" t="s">
        <v>770</v>
      </c>
    </row>
    <row r="443" spans="1:42" s="134" customFormat="1" ht="26.1" customHeight="1" x14ac:dyDescent="0.2">
      <c r="A443" s="258">
        <v>444</v>
      </c>
      <c r="B443" s="284" t="s">
        <v>102</v>
      </c>
      <c r="C443" s="134" t="s">
        <v>102</v>
      </c>
      <c r="D443" s="171" t="s">
        <v>82</v>
      </c>
      <c r="E443" s="283" t="s">
        <v>205</v>
      </c>
      <c r="F443" s="189">
        <v>2264</v>
      </c>
      <c r="G443" s="284" t="s">
        <v>102</v>
      </c>
      <c r="H443" s="284" t="s">
        <v>1431</v>
      </c>
      <c r="I443" s="284" t="s">
        <v>1431</v>
      </c>
      <c r="J443" s="284" t="s">
        <v>384</v>
      </c>
      <c r="K443" s="284" t="s">
        <v>102</v>
      </c>
      <c r="L443" s="284" t="s">
        <v>102</v>
      </c>
      <c r="M443" s="284" t="s">
        <v>102</v>
      </c>
      <c r="N443" s="103" t="s">
        <v>87</v>
      </c>
      <c r="O443" s="105">
        <v>54000</v>
      </c>
      <c r="Q443" s="135"/>
      <c r="T443" s="135"/>
      <c r="U443" s="171" t="str">
        <f t="shared" si="83"/>
        <v>HBL-LHR-2264</v>
      </c>
      <c r="V443" s="133" t="s">
        <v>90</v>
      </c>
      <c r="W443" s="189">
        <v>2264</v>
      </c>
      <c r="X443" s="171" t="str">
        <f t="shared" si="84"/>
        <v>HBL-LHR-2264-Jan17-1-1</v>
      </c>
      <c r="Y443" s="136" t="s">
        <v>769</v>
      </c>
      <c r="Z443" s="134" t="str">
        <f t="shared" si="85"/>
        <v>Yes</v>
      </c>
      <c r="AA443" s="134" t="str">
        <f t="shared" si="86"/>
        <v>Yes</v>
      </c>
      <c r="AB443" s="134" t="str">
        <f t="shared" si="95"/>
        <v>Yes</v>
      </c>
      <c r="AC443" s="134" t="e">
        <f>VLOOKUP(F443,'Wired Branches'!B:E,4,FALSE)</f>
        <v>#N/A</v>
      </c>
      <c r="AD443" s="134" t="str">
        <f t="shared" si="87"/>
        <v>255.255.255.0</v>
      </c>
      <c r="AE443" s="150" t="e">
        <f>VLOOKUP(W443,'Wired Branches'!B:F,5,FALSE)</f>
        <v>#N/A</v>
      </c>
      <c r="AF443" s="112">
        <f>_xlfn.IFNA(VLOOKUP(F443,'Compiled report'!C:F,4,FALSE),"")</f>
        <v>0</v>
      </c>
      <c r="AG443" s="134" t="str">
        <f t="shared" si="88"/>
        <v>10.200.57.196</v>
      </c>
      <c r="AH443" s="134" t="str">
        <f t="shared" si="89"/>
        <v>Yes</v>
      </c>
      <c r="AI443" s="134" t="str">
        <f t="shared" si="90"/>
        <v>Yes</v>
      </c>
      <c r="AJ443" s="234">
        <f>_xlfn.IFNA(VLOOKUP(F443,'Compiled report'!C:D,2,FALSE),"")</f>
        <v>42767</v>
      </c>
      <c r="AK443" s="134" t="str">
        <f t="shared" si="91"/>
        <v>Yes</v>
      </c>
      <c r="AL443" s="134" t="str">
        <f t="shared" si="92"/>
        <v/>
      </c>
      <c r="AM443" s="134" t="str">
        <f t="shared" si="93"/>
        <v>Yes</v>
      </c>
      <c r="AN443" s="134" t="str">
        <f t="shared" si="94"/>
        <v>Yes</v>
      </c>
      <c r="AO443" s="134" t="str">
        <f t="shared" si="96"/>
        <v>Installation Completed</v>
      </c>
      <c r="AP443" s="137" t="s">
        <v>770</v>
      </c>
    </row>
    <row r="444" spans="1:42" s="134" customFormat="1" ht="26.1" customHeight="1" x14ac:dyDescent="0.2">
      <c r="A444" s="258">
        <v>445</v>
      </c>
      <c r="B444" s="284" t="s">
        <v>102</v>
      </c>
      <c r="C444" s="134" t="s">
        <v>102</v>
      </c>
      <c r="D444" s="171" t="s">
        <v>82</v>
      </c>
      <c r="E444" s="283" t="s">
        <v>205</v>
      </c>
      <c r="F444" s="189">
        <v>2268</v>
      </c>
      <c r="G444" s="284" t="s">
        <v>102</v>
      </c>
      <c r="H444" s="284" t="s">
        <v>1432</v>
      </c>
      <c r="I444" s="284" t="s">
        <v>1432</v>
      </c>
      <c r="J444" s="284" t="s">
        <v>384</v>
      </c>
      <c r="K444" s="284" t="s">
        <v>102</v>
      </c>
      <c r="L444" s="284" t="s">
        <v>102</v>
      </c>
      <c r="M444" s="284" t="s">
        <v>102</v>
      </c>
      <c r="N444" s="103" t="s">
        <v>87</v>
      </c>
      <c r="O444" s="105">
        <v>54000</v>
      </c>
      <c r="Q444" s="135"/>
      <c r="T444" s="135"/>
      <c r="U444" s="171" t="str">
        <f t="shared" si="83"/>
        <v>HBL-LHR-2268</v>
      </c>
      <c r="V444" s="133" t="s">
        <v>90</v>
      </c>
      <c r="W444" s="189">
        <v>2268</v>
      </c>
      <c r="X444" s="171" t="str">
        <f t="shared" si="84"/>
        <v>HBL-LHR-2268-Jan17-1-1</v>
      </c>
      <c r="Y444" s="136" t="s">
        <v>769</v>
      </c>
      <c r="Z444" s="134" t="str">
        <f t="shared" si="85"/>
        <v>Yes</v>
      </c>
      <c r="AA444" s="134" t="str">
        <f t="shared" si="86"/>
        <v>Yes</v>
      </c>
      <c r="AB444" s="134" t="str">
        <f t="shared" si="95"/>
        <v>Yes</v>
      </c>
      <c r="AC444" s="134" t="e">
        <f>VLOOKUP(F444,'Wired Branches'!B:E,4,FALSE)</f>
        <v>#N/A</v>
      </c>
      <c r="AD444" s="134" t="str">
        <f t="shared" si="87"/>
        <v>255.255.255.0</v>
      </c>
      <c r="AE444" s="150" t="e">
        <f>VLOOKUP(W444,'Wired Branches'!B:F,5,FALSE)</f>
        <v>#N/A</v>
      </c>
      <c r="AF444" s="112" t="str">
        <f>_xlfn.IFNA(VLOOKUP(F444,'Compiled report'!C:F,4,FALSE),"")</f>
        <v>2651610b7</v>
      </c>
      <c r="AG444" s="134" t="str">
        <f t="shared" si="88"/>
        <v>10.200.57.196</v>
      </c>
      <c r="AH444" s="134" t="str">
        <f t="shared" si="89"/>
        <v>Yes</v>
      </c>
      <c r="AI444" s="134" t="str">
        <f t="shared" si="90"/>
        <v>Yes</v>
      </c>
      <c r="AJ444" s="234">
        <f>_xlfn.IFNA(VLOOKUP(F444,'Compiled report'!C:D,2,FALSE),"")</f>
        <v>42773</v>
      </c>
      <c r="AK444" s="134" t="str">
        <f t="shared" si="91"/>
        <v>Yes</v>
      </c>
      <c r="AL444" s="134" t="str">
        <f t="shared" si="92"/>
        <v>Yes</v>
      </c>
      <c r="AM444" s="134" t="str">
        <f t="shared" si="93"/>
        <v>Yes</v>
      </c>
      <c r="AN444" s="134" t="str">
        <f t="shared" si="94"/>
        <v>Yes</v>
      </c>
      <c r="AO444" s="134" t="str">
        <f t="shared" si="96"/>
        <v>Installation Completed</v>
      </c>
      <c r="AP444" s="137" t="s">
        <v>770</v>
      </c>
    </row>
    <row r="445" spans="1:42" s="134" customFormat="1" ht="26.1" customHeight="1" x14ac:dyDescent="0.2">
      <c r="A445" s="258">
        <v>446</v>
      </c>
      <c r="B445" s="284" t="s">
        <v>102</v>
      </c>
      <c r="C445" s="134" t="s">
        <v>102</v>
      </c>
      <c r="D445" s="171" t="s">
        <v>82</v>
      </c>
      <c r="E445" s="283" t="s">
        <v>205</v>
      </c>
      <c r="F445" s="189">
        <v>2277</v>
      </c>
      <c r="G445" s="284" t="s">
        <v>102</v>
      </c>
      <c r="H445" s="284" t="s">
        <v>1433</v>
      </c>
      <c r="I445" s="284" t="s">
        <v>1433</v>
      </c>
      <c r="J445" s="284" t="s">
        <v>384</v>
      </c>
      <c r="K445" s="284" t="s">
        <v>102</v>
      </c>
      <c r="L445" s="284" t="s">
        <v>102</v>
      </c>
      <c r="M445" s="284" t="s">
        <v>102</v>
      </c>
      <c r="N445" s="103" t="s">
        <v>87</v>
      </c>
      <c r="O445" s="105">
        <v>54000</v>
      </c>
      <c r="Q445" s="135"/>
      <c r="T445" s="135"/>
      <c r="U445" s="171" t="str">
        <f t="shared" si="83"/>
        <v>HBL-LHR-2277</v>
      </c>
      <c r="V445" s="133" t="s">
        <v>90</v>
      </c>
      <c r="W445" s="189">
        <v>2277</v>
      </c>
      <c r="X445" s="171" t="str">
        <f t="shared" si="84"/>
        <v>HBL-LHR-2277-Jan17-1-1</v>
      </c>
      <c r="Y445" s="136" t="s">
        <v>769</v>
      </c>
      <c r="Z445" s="134" t="str">
        <f t="shared" si="85"/>
        <v>Yes</v>
      </c>
      <c r="AA445" s="134" t="str">
        <f t="shared" si="86"/>
        <v>Yes</v>
      </c>
      <c r="AB445" s="134" t="str">
        <f t="shared" si="95"/>
        <v>Yes</v>
      </c>
      <c r="AC445" s="134" t="str">
        <f>VLOOKUP(F445,'Wired Branches'!B:E,4,FALSE)</f>
        <v>10.20.139.10</v>
      </c>
      <c r="AD445" s="134" t="str">
        <f t="shared" si="87"/>
        <v>255.255.255.0</v>
      </c>
      <c r="AE445" s="150" t="str">
        <f>VLOOKUP(W445,'Wired Branches'!B:F,5,FALSE)</f>
        <v>10.20.139.1</v>
      </c>
      <c r="AF445" s="112" t="str">
        <f>_xlfn.IFNA(VLOOKUP(F445,'Compiled report'!C:F,4,FALSE),"")</f>
        <v>2651610b8</v>
      </c>
      <c r="AG445" s="134" t="str">
        <f t="shared" si="88"/>
        <v>10.200.57.196</v>
      </c>
      <c r="AH445" s="134" t="str">
        <f t="shared" si="89"/>
        <v>Yes</v>
      </c>
      <c r="AI445" s="134" t="str">
        <f t="shared" si="90"/>
        <v>Yes</v>
      </c>
      <c r="AJ445" s="234">
        <f>_xlfn.IFNA(VLOOKUP(F445,'Compiled report'!C:D,2,FALSE),"")</f>
        <v>42758</v>
      </c>
      <c r="AK445" s="134" t="str">
        <f t="shared" si="91"/>
        <v>Yes</v>
      </c>
      <c r="AL445" s="134" t="str">
        <f t="shared" si="92"/>
        <v>Yes</v>
      </c>
      <c r="AM445" s="134" t="str">
        <f t="shared" si="93"/>
        <v>Yes</v>
      </c>
      <c r="AN445" s="134" t="str">
        <f t="shared" si="94"/>
        <v>Yes</v>
      </c>
      <c r="AO445" s="134" t="str">
        <f t="shared" si="96"/>
        <v>Installation Completed</v>
      </c>
      <c r="AP445" s="137" t="s">
        <v>770</v>
      </c>
    </row>
    <row r="446" spans="1:42" s="134" customFormat="1" ht="26.1" customHeight="1" x14ac:dyDescent="0.2">
      <c r="A446" s="258">
        <v>447</v>
      </c>
      <c r="B446" s="284" t="s">
        <v>102</v>
      </c>
      <c r="C446" s="134" t="s">
        <v>102</v>
      </c>
      <c r="D446" s="171" t="s">
        <v>82</v>
      </c>
      <c r="E446" s="283" t="s">
        <v>205</v>
      </c>
      <c r="F446" s="188">
        <v>2279</v>
      </c>
      <c r="G446" s="284" t="s">
        <v>102</v>
      </c>
      <c r="H446" s="284" t="s">
        <v>1434</v>
      </c>
      <c r="I446" s="284" t="s">
        <v>1434</v>
      </c>
      <c r="J446" s="284" t="s">
        <v>384</v>
      </c>
      <c r="K446" s="284" t="s">
        <v>102</v>
      </c>
      <c r="L446" s="284" t="s">
        <v>102</v>
      </c>
      <c r="M446" s="284" t="s">
        <v>102</v>
      </c>
      <c r="N446" s="103" t="s">
        <v>87</v>
      </c>
      <c r="O446" s="105">
        <v>54000</v>
      </c>
      <c r="Q446" s="135"/>
      <c r="T446" s="135"/>
      <c r="U446" s="171" t="str">
        <f t="shared" si="83"/>
        <v>HBL-LHR-2279</v>
      </c>
      <c r="V446" s="133" t="s">
        <v>90</v>
      </c>
      <c r="W446" s="188">
        <v>2279</v>
      </c>
      <c r="X446" s="171" t="str">
        <f t="shared" si="84"/>
        <v>HBL-LHR-2279-Jan17-1-1</v>
      </c>
      <c r="Y446" s="136" t="s">
        <v>769</v>
      </c>
      <c r="Z446" s="134" t="str">
        <f t="shared" si="85"/>
        <v>Yes</v>
      </c>
      <c r="AA446" s="134" t="str">
        <f t="shared" si="86"/>
        <v>Yes</v>
      </c>
      <c r="AB446" s="134" t="str">
        <f t="shared" si="95"/>
        <v>Yes</v>
      </c>
      <c r="AC446" s="134" t="e">
        <f>VLOOKUP(F446,'Wired Branches'!B:E,4,FALSE)</f>
        <v>#N/A</v>
      </c>
      <c r="AD446" s="134" t="str">
        <f t="shared" si="87"/>
        <v>255.255.255.0</v>
      </c>
      <c r="AE446" s="150" t="e">
        <f>VLOOKUP(W446,'Wired Branches'!B:F,5,FALSE)</f>
        <v>#N/A</v>
      </c>
      <c r="AF446" s="112" t="str">
        <f>_xlfn.IFNA(VLOOKUP(F446,'Compiled report'!C:F,4,FALSE),"")</f>
        <v>2651610b9</v>
      </c>
      <c r="AG446" s="134" t="str">
        <f t="shared" si="88"/>
        <v>10.200.57.196</v>
      </c>
      <c r="AH446" s="134" t="str">
        <f t="shared" si="89"/>
        <v>Yes</v>
      </c>
      <c r="AI446" s="134" t="str">
        <f t="shared" si="90"/>
        <v>Yes</v>
      </c>
      <c r="AJ446" s="234">
        <f>_xlfn.IFNA(VLOOKUP(F446,'Compiled report'!C:D,2,FALSE),"")</f>
        <v>42773</v>
      </c>
      <c r="AK446" s="134" t="str">
        <f t="shared" si="91"/>
        <v>Yes</v>
      </c>
      <c r="AL446" s="134" t="str">
        <f t="shared" si="92"/>
        <v>Yes</v>
      </c>
      <c r="AM446" s="134" t="str">
        <f t="shared" si="93"/>
        <v>Yes</v>
      </c>
      <c r="AN446" s="134" t="str">
        <f t="shared" si="94"/>
        <v>Yes</v>
      </c>
      <c r="AO446" s="134" t="str">
        <f t="shared" si="96"/>
        <v>Installation Completed</v>
      </c>
      <c r="AP446" s="137" t="s">
        <v>770</v>
      </c>
    </row>
    <row r="447" spans="1:42" s="134" customFormat="1" ht="26.1" customHeight="1" x14ac:dyDescent="0.2">
      <c r="A447" s="258">
        <v>448</v>
      </c>
      <c r="B447" s="284" t="s">
        <v>102</v>
      </c>
      <c r="C447" s="134" t="s">
        <v>102</v>
      </c>
      <c r="D447" s="171" t="s">
        <v>82</v>
      </c>
      <c r="E447" s="283" t="s">
        <v>205</v>
      </c>
      <c r="F447" s="188">
        <v>2294</v>
      </c>
      <c r="G447" s="284" t="s">
        <v>102</v>
      </c>
      <c r="H447" s="284" t="s">
        <v>1435</v>
      </c>
      <c r="I447" s="284" t="s">
        <v>1435</v>
      </c>
      <c r="J447" s="284" t="s">
        <v>384</v>
      </c>
      <c r="K447" s="284" t="s">
        <v>102</v>
      </c>
      <c r="L447" s="284" t="s">
        <v>102</v>
      </c>
      <c r="M447" s="284" t="s">
        <v>102</v>
      </c>
      <c r="N447" s="103" t="s">
        <v>87</v>
      </c>
      <c r="O447" s="105">
        <v>54000</v>
      </c>
      <c r="Q447" s="135"/>
      <c r="T447" s="135"/>
      <c r="U447" s="171" t="str">
        <f t="shared" si="83"/>
        <v>HBL-LHR-2294</v>
      </c>
      <c r="V447" s="133" t="s">
        <v>90</v>
      </c>
      <c r="W447" s="188">
        <v>2294</v>
      </c>
      <c r="X447" s="171" t="str">
        <f t="shared" si="84"/>
        <v>HBL-LHR-2294-Jan17-1-1</v>
      </c>
      <c r="Y447" s="136" t="s">
        <v>769</v>
      </c>
      <c r="Z447" s="134" t="str">
        <f t="shared" si="85"/>
        <v>Yes</v>
      </c>
      <c r="AA447" s="134" t="str">
        <f t="shared" si="86"/>
        <v>Yes</v>
      </c>
      <c r="AB447" s="134" t="str">
        <f t="shared" si="95"/>
        <v>Yes</v>
      </c>
      <c r="AC447" s="134" t="str">
        <f>VLOOKUP(F447,'Wired Branches'!B:E,4,FALSE)</f>
        <v>10.20.125.10</v>
      </c>
      <c r="AD447" s="134" t="str">
        <f t="shared" si="87"/>
        <v>255.255.255.0</v>
      </c>
      <c r="AE447" s="150" t="str">
        <f>VLOOKUP(W447,'Wired Branches'!B:F,5,FALSE)</f>
        <v>10.20.125.1</v>
      </c>
      <c r="AF447" s="112" t="str">
        <f>_xlfn.IFNA(VLOOKUP(F447,'Compiled report'!C:F,4,FALSE),"")</f>
        <v>2651610ba</v>
      </c>
      <c r="AG447" s="134" t="str">
        <f t="shared" si="88"/>
        <v>10.200.57.196</v>
      </c>
      <c r="AH447" s="134" t="str">
        <f t="shared" si="89"/>
        <v>Yes</v>
      </c>
      <c r="AI447" s="134" t="str">
        <f t="shared" si="90"/>
        <v>Yes</v>
      </c>
      <c r="AJ447" s="234">
        <f>_xlfn.IFNA(VLOOKUP(F447,'Compiled report'!C:D,2,FALSE),"")</f>
        <v>42758</v>
      </c>
      <c r="AK447" s="134" t="str">
        <f t="shared" si="91"/>
        <v>Yes</v>
      </c>
      <c r="AL447" s="134" t="str">
        <f t="shared" si="92"/>
        <v>Yes</v>
      </c>
      <c r="AM447" s="134" t="str">
        <f t="shared" si="93"/>
        <v>Yes</v>
      </c>
      <c r="AN447" s="134" t="str">
        <f t="shared" si="94"/>
        <v>Yes</v>
      </c>
      <c r="AO447" s="134" t="str">
        <f t="shared" si="96"/>
        <v>Installation Completed</v>
      </c>
      <c r="AP447" s="137" t="s">
        <v>770</v>
      </c>
    </row>
    <row r="448" spans="1:42" s="134" customFormat="1" ht="26.1" customHeight="1" x14ac:dyDescent="0.2">
      <c r="A448" s="258">
        <v>449</v>
      </c>
      <c r="B448" s="284" t="s">
        <v>102</v>
      </c>
      <c r="C448" s="134" t="s">
        <v>102</v>
      </c>
      <c r="D448" s="171" t="s">
        <v>82</v>
      </c>
      <c r="E448" s="283" t="s">
        <v>205</v>
      </c>
      <c r="F448" s="187">
        <v>2305</v>
      </c>
      <c r="G448" s="284" t="s">
        <v>102</v>
      </c>
      <c r="H448" s="284" t="s">
        <v>1436</v>
      </c>
      <c r="I448" s="284" t="s">
        <v>1437</v>
      </c>
      <c r="J448" s="284" t="s">
        <v>384</v>
      </c>
      <c r="K448" s="284" t="s">
        <v>102</v>
      </c>
      <c r="L448" s="284" t="s">
        <v>102</v>
      </c>
      <c r="M448" s="284" t="s">
        <v>102</v>
      </c>
      <c r="N448" s="103" t="s">
        <v>87</v>
      </c>
      <c r="O448" s="105">
        <v>54000</v>
      </c>
      <c r="Q448" s="135"/>
      <c r="T448" s="135"/>
      <c r="U448" s="171" t="str">
        <f t="shared" si="83"/>
        <v>HBL-LHR-2305</v>
      </c>
      <c r="V448" s="133" t="s">
        <v>90</v>
      </c>
      <c r="W448" s="187">
        <v>2305</v>
      </c>
      <c r="X448" s="171" t="str">
        <f t="shared" si="84"/>
        <v>HBL-LHR-2305-Jan17-1-1</v>
      </c>
      <c r="Y448" s="136" t="s">
        <v>769</v>
      </c>
      <c r="Z448" s="134" t="str">
        <f t="shared" si="85"/>
        <v>Yes</v>
      </c>
      <c r="AA448" s="134" t="str">
        <f t="shared" si="86"/>
        <v>Yes</v>
      </c>
      <c r="AB448" s="134" t="str">
        <f t="shared" si="95"/>
        <v>Yes</v>
      </c>
      <c r="AC448" s="134" t="e">
        <f>VLOOKUP(F448,'Wired Branches'!B:E,4,FALSE)</f>
        <v>#N/A</v>
      </c>
      <c r="AD448" s="134" t="str">
        <f t="shared" si="87"/>
        <v>255.255.255.0</v>
      </c>
      <c r="AE448" s="150" t="e">
        <f>VLOOKUP(W448,'Wired Branches'!B:F,5,FALSE)</f>
        <v>#N/A</v>
      </c>
      <c r="AF448" s="112" t="str">
        <f>_xlfn.IFNA(VLOOKUP(F448,'Compiled report'!C:F,4,FALSE),"")</f>
        <v>2651610bc</v>
      </c>
      <c r="AG448" s="134" t="str">
        <f t="shared" si="88"/>
        <v>10.200.57.196</v>
      </c>
      <c r="AH448" s="134" t="str">
        <f t="shared" si="89"/>
        <v>Yes</v>
      </c>
      <c r="AI448" s="134" t="str">
        <f t="shared" si="90"/>
        <v>Yes</v>
      </c>
      <c r="AJ448" s="234">
        <f>_xlfn.IFNA(VLOOKUP(F448,'Compiled report'!C:D,2,FALSE),"")</f>
        <v>42776</v>
      </c>
      <c r="AK448" s="134" t="str">
        <f t="shared" si="91"/>
        <v>Yes</v>
      </c>
      <c r="AL448" s="134" t="str">
        <f t="shared" si="92"/>
        <v>Yes</v>
      </c>
      <c r="AM448" s="134" t="str">
        <f t="shared" si="93"/>
        <v>Yes</v>
      </c>
      <c r="AN448" s="134" t="str">
        <f t="shared" si="94"/>
        <v>Yes</v>
      </c>
      <c r="AO448" s="134" t="str">
        <f t="shared" si="96"/>
        <v>Installation Completed</v>
      </c>
      <c r="AP448" s="137" t="s">
        <v>770</v>
      </c>
    </row>
    <row r="449" spans="1:42" s="134" customFormat="1" ht="26.1" customHeight="1" x14ac:dyDescent="0.2">
      <c r="A449" s="258">
        <v>450</v>
      </c>
      <c r="B449" s="284" t="s">
        <v>102</v>
      </c>
      <c r="C449" s="134" t="s">
        <v>102</v>
      </c>
      <c r="D449" s="171" t="s">
        <v>82</v>
      </c>
      <c r="E449" s="283" t="s">
        <v>205</v>
      </c>
      <c r="F449" s="187">
        <v>2308</v>
      </c>
      <c r="G449" s="284" t="s">
        <v>102</v>
      </c>
      <c r="H449" s="284" t="s">
        <v>1438</v>
      </c>
      <c r="I449" s="284" t="s">
        <v>1438</v>
      </c>
      <c r="J449" s="284" t="s">
        <v>384</v>
      </c>
      <c r="K449" s="284" t="s">
        <v>102</v>
      </c>
      <c r="L449" s="284" t="s">
        <v>102</v>
      </c>
      <c r="M449" s="284" t="s">
        <v>102</v>
      </c>
      <c r="N449" s="103" t="s">
        <v>87</v>
      </c>
      <c r="O449" s="105">
        <v>54000</v>
      </c>
      <c r="Q449" s="135"/>
      <c r="T449" s="135"/>
      <c r="U449" s="171" t="str">
        <f t="shared" si="83"/>
        <v>HBL-LHR-2308</v>
      </c>
      <c r="V449" s="133" t="s">
        <v>90</v>
      </c>
      <c r="W449" s="187">
        <v>2308</v>
      </c>
      <c r="X449" s="171" t="str">
        <f t="shared" si="84"/>
        <v>HBL-LHR-2308-Jan17-1-1</v>
      </c>
      <c r="Y449" s="136" t="s">
        <v>769</v>
      </c>
      <c r="Z449" s="134" t="str">
        <f t="shared" si="85"/>
        <v>Yes</v>
      </c>
      <c r="AA449" s="134" t="str">
        <f t="shared" si="86"/>
        <v>Yes</v>
      </c>
      <c r="AB449" s="134" t="str">
        <f t="shared" si="95"/>
        <v>Yes</v>
      </c>
      <c r="AC449" s="134" t="e">
        <f>VLOOKUP(F449,'Wired Branches'!B:E,4,FALSE)</f>
        <v>#N/A</v>
      </c>
      <c r="AD449" s="134" t="str">
        <f t="shared" si="87"/>
        <v>255.255.255.0</v>
      </c>
      <c r="AE449" s="150" t="e">
        <f>VLOOKUP(W449,'Wired Branches'!B:F,5,FALSE)</f>
        <v>#N/A</v>
      </c>
      <c r="AF449" s="112" t="str">
        <f>_xlfn.IFNA(VLOOKUP(F449,'Compiled report'!C:F,4,FALSE),"")</f>
        <v>0002651610bd</v>
      </c>
      <c r="AG449" s="134" t="str">
        <f t="shared" si="88"/>
        <v>10.200.57.196</v>
      </c>
      <c r="AH449" s="134" t="str">
        <f t="shared" si="89"/>
        <v>Yes</v>
      </c>
      <c r="AI449" s="134" t="str">
        <f t="shared" si="90"/>
        <v>Yes</v>
      </c>
      <c r="AJ449" s="234">
        <f>_xlfn.IFNA(VLOOKUP(F449,'Compiled report'!C:D,2,FALSE),"")</f>
        <v>42773</v>
      </c>
      <c r="AK449" s="134" t="str">
        <f t="shared" si="91"/>
        <v>Yes</v>
      </c>
      <c r="AL449" s="134" t="str">
        <f t="shared" si="92"/>
        <v>Yes</v>
      </c>
      <c r="AM449" s="134" t="str">
        <f t="shared" si="93"/>
        <v>Yes</v>
      </c>
      <c r="AN449" s="134" t="str">
        <f t="shared" si="94"/>
        <v>Yes</v>
      </c>
      <c r="AO449" s="134" t="str">
        <f t="shared" si="96"/>
        <v>Installation Completed</v>
      </c>
      <c r="AP449" s="137" t="s">
        <v>770</v>
      </c>
    </row>
    <row r="450" spans="1:42" s="134" customFormat="1" ht="26.1" customHeight="1" x14ac:dyDescent="0.2">
      <c r="A450" s="258">
        <v>451</v>
      </c>
      <c r="B450" s="284" t="s">
        <v>102</v>
      </c>
      <c r="C450" s="134" t="s">
        <v>102</v>
      </c>
      <c r="D450" s="171" t="s">
        <v>82</v>
      </c>
      <c r="E450" s="283" t="s">
        <v>205</v>
      </c>
      <c r="F450" s="187">
        <v>2310</v>
      </c>
      <c r="G450" s="284" t="s">
        <v>102</v>
      </c>
      <c r="H450" s="284" t="s">
        <v>1439</v>
      </c>
      <c r="I450" s="284" t="s">
        <v>1439</v>
      </c>
      <c r="J450" s="284" t="s">
        <v>384</v>
      </c>
      <c r="K450" s="284" t="s">
        <v>102</v>
      </c>
      <c r="L450" s="284" t="s">
        <v>102</v>
      </c>
      <c r="M450" s="284" t="s">
        <v>102</v>
      </c>
      <c r="N450" s="103" t="s">
        <v>87</v>
      </c>
      <c r="O450" s="105">
        <v>54000</v>
      </c>
      <c r="Q450" s="135"/>
      <c r="T450" s="135"/>
      <c r="U450" s="171" t="str">
        <f t="shared" ref="U450:U513" si="97">CONCATENATE(D450,"-",E450,"-",F450)</f>
        <v>HBL-LHR-2310</v>
      </c>
      <c r="V450" s="133" t="s">
        <v>90</v>
      </c>
      <c r="W450" s="187">
        <v>2310</v>
      </c>
      <c r="X450" s="171" t="str">
        <f t="shared" si="84"/>
        <v>HBL-LHR-2310-Jan17-1-1</v>
      </c>
      <c r="Y450" s="136" t="s">
        <v>769</v>
      </c>
      <c r="Z450" s="134" t="str">
        <f t="shared" si="85"/>
        <v>Yes</v>
      </c>
      <c r="AA450" s="134" t="str">
        <f t="shared" si="86"/>
        <v>Yes</v>
      </c>
      <c r="AB450" s="134" t="str">
        <f t="shared" si="95"/>
        <v>Yes</v>
      </c>
      <c r="AC450" s="134" t="e">
        <f>VLOOKUP(F450,'Wired Branches'!B:E,4,FALSE)</f>
        <v>#N/A</v>
      </c>
      <c r="AD450" s="134" t="str">
        <f t="shared" si="87"/>
        <v>255.255.255.0</v>
      </c>
      <c r="AE450" s="150" t="e">
        <f>VLOOKUP(W450,'Wired Branches'!B:F,5,FALSE)</f>
        <v>#N/A</v>
      </c>
      <c r="AF450" s="112" t="str">
        <f>_xlfn.IFNA(VLOOKUP(F450,'Compiled report'!C:F,4,FALSE),"")</f>
        <v>2651610be</v>
      </c>
      <c r="AG450" s="134" t="str">
        <f t="shared" si="88"/>
        <v>10.200.57.196</v>
      </c>
      <c r="AH450" s="134" t="str">
        <f t="shared" si="89"/>
        <v>Yes</v>
      </c>
      <c r="AI450" s="134" t="str">
        <f t="shared" si="90"/>
        <v>Yes</v>
      </c>
      <c r="AJ450" s="234">
        <f>_xlfn.IFNA(VLOOKUP(F450,'Compiled report'!C:D,2,FALSE),"")</f>
        <v>42775</v>
      </c>
      <c r="AK450" s="134" t="str">
        <f t="shared" si="91"/>
        <v>Yes</v>
      </c>
      <c r="AL450" s="134" t="str">
        <f t="shared" si="92"/>
        <v>Yes</v>
      </c>
      <c r="AM450" s="134" t="str">
        <f t="shared" si="93"/>
        <v>Yes</v>
      </c>
      <c r="AN450" s="134" t="str">
        <f t="shared" si="94"/>
        <v>Yes</v>
      </c>
      <c r="AO450" s="134" t="str">
        <f t="shared" si="96"/>
        <v>Installation Completed</v>
      </c>
      <c r="AP450" s="137" t="s">
        <v>770</v>
      </c>
    </row>
    <row r="451" spans="1:42" s="134" customFormat="1" ht="26.1" customHeight="1" x14ac:dyDescent="0.2">
      <c r="A451" s="258">
        <v>452</v>
      </c>
      <c r="B451" s="284" t="s">
        <v>102</v>
      </c>
      <c r="C451" s="134" t="s">
        <v>102</v>
      </c>
      <c r="D451" s="171" t="s">
        <v>82</v>
      </c>
      <c r="E451" s="283" t="s">
        <v>205</v>
      </c>
      <c r="F451" s="187">
        <v>2320</v>
      </c>
      <c r="G451" s="284" t="s">
        <v>102</v>
      </c>
      <c r="H451" s="284" t="s">
        <v>1440</v>
      </c>
      <c r="I451" s="284" t="s">
        <v>1440</v>
      </c>
      <c r="J451" s="284" t="s">
        <v>384</v>
      </c>
      <c r="K451" s="284" t="s">
        <v>102</v>
      </c>
      <c r="L451" s="284" t="s">
        <v>102</v>
      </c>
      <c r="M451" s="284" t="s">
        <v>102</v>
      </c>
      <c r="N451" s="103" t="s">
        <v>87</v>
      </c>
      <c r="O451" s="105">
        <v>54000</v>
      </c>
      <c r="Q451" s="135"/>
      <c r="T451" s="135"/>
      <c r="U451" s="171" t="str">
        <f t="shared" si="97"/>
        <v>HBL-LHR-2320</v>
      </c>
      <c r="V451" s="133" t="s">
        <v>90</v>
      </c>
      <c r="W451" s="187">
        <v>2320</v>
      </c>
      <c r="X451" s="171" t="str">
        <f t="shared" si="84"/>
        <v>HBL-LHR-2320-Jan17-1-1</v>
      </c>
      <c r="Y451" s="136" t="s">
        <v>769</v>
      </c>
      <c r="Z451" s="134" t="str">
        <f t="shared" si="85"/>
        <v>Yes</v>
      </c>
      <c r="AA451" s="134" t="str">
        <f t="shared" si="86"/>
        <v>Yes</v>
      </c>
      <c r="AB451" s="134" t="str">
        <f t="shared" si="95"/>
        <v>Yes</v>
      </c>
      <c r="AC451" s="134" t="str">
        <f>VLOOKUP(F451,'Wired Branches'!B:E,4,FALSE)</f>
        <v>10.20.166.10</v>
      </c>
      <c r="AD451" s="134" t="str">
        <f t="shared" si="87"/>
        <v>255.255.255.0</v>
      </c>
      <c r="AE451" s="150" t="str">
        <f>VLOOKUP(W451,'Wired Branches'!B:F,5,FALSE)</f>
        <v>10.20.166.1</v>
      </c>
      <c r="AF451" s="112" t="str">
        <f>_xlfn.IFNA(VLOOKUP(F451,'Compiled report'!C:F,4,FALSE),"")</f>
        <v>2651610bf</v>
      </c>
      <c r="AG451" s="134" t="str">
        <f t="shared" si="88"/>
        <v>10.200.57.196</v>
      </c>
      <c r="AH451" s="134" t="str">
        <f t="shared" si="89"/>
        <v>Yes</v>
      </c>
      <c r="AI451" s="134" t="str">
        <f t="shared" si="90"/>
        <v>Yes</v>
      </c>
      <c r="AJ451" s="234">
        <f>_xlfn.IFNA(VLOOKUP(F451,'Compiled report'!C:D,2,FALSE),"")</f>
        <v>42751</v>
      </c>
      <c r="AK451" s="134" t="str">
        <f t="shared" si="91"/>
        <v>Yes</v>
      </c>
      <c r="AL451" s="134" t="str">
        <f t="shared" si="92"/>
        <v>Yes</v>
      </c>
      <c r="AM451" s="134" t="str">
        <f t="shared" si="93"/>
        <v>Yes</v>
      </c>
      <c r="AN451" s="134" t="str">
        <f t="shared" si="94"/>
        <v>Yes</v>
      </c>
      <c r="AO451" s="134" t="str">
        <f t="shared" si="96"/>
        <v>Installation Completed</v>
      </c>
      <c r="AP451" s="137" t="s">
        <v>770</v>
      </c>
    </row>
    <row r="452" spans="1:42" s="134" customFormat="1" ht="26.1" customHeight="1" x14ac:dyDescent="0.2">
      <c r="A452" s="258">
        <v>453</v>
      </c>
      <c r="B452" s="284" t="s">
        <v>102</v>
      </c>
      <c r="C452" s="134" t="s">
        <v>102</v>
      </c>
      <c r="D452" s="171" t="s">
        <v>82</v>
      </c>
      <c r="E452" s="283" t="s">
        <v>205</v>
      </c>
      <c r="F452" s="187">
        <v>2336</v>
      </c>
      <c r="G452" s="284" t="s">
        <v>102</v>
      </c>
      <c r="H452" s="284" t="s">
        <v>1441</v>
      </c>
      <c r="I452" s="284" t="s">
        <v>1441</v>
      </c>
      <c r="J452" s="284" t="s">
        <v>384</v>
      </c>
      <c r="K452" s="284" t="s">
        <v>102</v>
      </c>
      <c r="L452" s="284" t="s">
        <v>102</v>
      </c>
      <c r="M452" s="284" t="s">
        <v>102</v>
      </c>
      <c r="N452" s="103" t="s">
        <v>87</v>
      </c>
      <c r="O452" s="105">
        <v>54000</v>
      </c>
      <c r="Q452" s="135"/>
      <c r="T452" s="135"/>
      <c r="U452" s="171" t="str">
        <f t="shared" si="97"/>
        <v>HBL-LHR-2336</v>
      </c>
      <c r="V452" s="133" t="s">
        <v>90</v>
      </c>
      <c r="W452" s="187">
        <v>2336</v>
      </c>
      <c r="X452" s="171" t="str">
        <f t="shared" si="84"/>
        <v>HBL-LHR-2336-Jan17-1-1</v>
      </c>
      <c r="Y452" s="136" t="s">
        <v>769</v>
      </c>
      <c r="Z452" s="134" t="str">
        <f t="shared" si="85"/>
        <v>Yes</v>
      </c>
      <c r="AA452" s="134" t="str">
        <f t="shared" si="86"/>
        <v>Yes</v>
      </c>
      <c r="AB452" s="134" t="str">
        <f t="shared" si="95"/>
        <v>Yes</v>
      </c>
      <c r="AC452" s="134" t="e">
        <f>VLOOKUP(F452,'Wired Branches'!B:E,4,FALSE)</f>
        <v>#N/A</v>
      </c>
      <c r="AD452" s="134" t="str">
        <f t="shared" si="87"/>
        <v>255.255.255.0</v>
      </c>
      <c r="AE452" s="150" t="e">
        <f>VLOOKUP(W452,'Wired Branches'!B:F,5,FALSE)</f>
        <v>#N/A</v>
      </c>
      <c r="AF452" s="112" t="str">
        <f>_xlfn.IFNA(VLOOKUP(F452,'Compiled report'!C:F,4,FALSE),"")</f>
        <v>0002651610c0</v>
      </c>
      <c r="AG452" s="134" t="str">
        <f t="shared" si="88"/>
        <v>10.200.57.196</v>
      </c>
      <c r="AH452" s="134" t="str">
        <f t="shared" si="89"/>
        <v>Yes</v>
      </c>
      <c r="AI452" s="134" t="str">
        <f t="shared" si="90"/>
        <v>Yes</v>
      </c>
      <c r="AJ452" s="234">
        <f>_xlfn.IFNA(VLOOKUP(F452,'Compiled report'!C:D,2,FALSE),"")</f>
        <v>42767</v>
      </c>
      <c r="AK452" s="134" t="str">
        <f t="shared" si="91"/>
        <v>Yes</v>
      </c>
      <c r="AL452" s="134" t="str">
        <f t="shared" si="92"/>
        <v>Yes</v>
      </c>
      <c r="AM452" s="134" t="str">
        <f t="shared" si="93"/>
        <v>Yes</v>
      </c>
      <c r="AN452" s="134" t="str">
        <f t="shared" si="94"/>
        <v>Yes</v>
      </c>
      <c r="AO452" s="134" t="str">
        <f t="shared" si="96"/>
        <v>Installation Completed</v>
      </c>
      <c r="AP452" s="137" t="s">
        <v>770</v>
      </c>
    </row>
    <row r="453" spans="1:42" s="134" customFormat="1" ht="26.1" customHeight="1" x14ac:dyDescent="0.2">
      <c r="A453" s="258">
        <v>454</v>
      </c>
      <c r="B453" s="284" t="s">
        <v>102</v>
      </c>
      <c r="C453" s="134" t="s">
        <v>102</v>
      </c>
      <c r="D453" s="171" t="s">
        <v>82</v>
      </c>
      <c r="E453" s="283" t="s">
        <v>205</v>
      </c>
      <c r="F453" s="187">
        <v>2337</v>
      </c>
      <c r="G453" s="284" t="s">
        <v>102</v>
      </c>
      <c r="H453" s="284" t="s">
        <v>1442</v>
      </c>
      <c r="I453" s="284" t="s">
        <v>1442</v>
      </c>
      <c r="J453" s="284" t="s">
        <v>384</v>
      </c>
      <c r="K453" s="284" t="s">
        <v>102</v>
      </c>
      <c r="L453" s="284" t="s">
        <v>102</v>
      </c>
      <c r="M453" s="284" t="s">
        <v>102</v>
      </c>
      <c r="N453" s="103" t="s">
        <v>87</v>
      </c>
      <c r="O453" s="105">
        <v>54000</v>
      </c>
      <c r="Q453" s="135"/>
      <c r="T453" s="135"/>
      <c r="U453" s="171" t="str">
        <f t="shared" si="97"/>
        <v>HBL-LHR-2337</v>
      </c>
      <c r="V453" s="133" t="s">
        <v>90</v>
      </c>
      <c r="W453" s="187">
        <v>2337</v>
      </c>
      <c r="X453" s="171" t="str">
        <f t="shared" si="84"/>
        <v>HBL-LHR-2337-Jan17-1-1</v>
      </c>
      <c r="Y453" s="136" t="s">
        <v>769</v>
      </c>
      <c r="Z453" s="134" t="str">
        <f t="shared" si="85"/>
        <v>Yes</v>
      </c>
      <c r="AA453" s="134" t="str">
        <f t="shared" si="86"/>
        <v>Yes</v>
      </c>
      <c r="AB453" s="134" t="str">
        <f t="shared" si="95"/>
        <v>Yes</v>
      </c>
      <c r="AC453" s="134" t="e">
        <f>VLOOKUP(F453,'Wired Branches'!B:E,4,FALSE)</f>
        <v>#N/A</v>
      </c>
      <c r="AD453" s="134" t="str">
        <f t="shared" si="87"/>
        <v>255.255.255.0</v>
      </c>
      <c r="AE453" s="150" t="e">
        <f>VLOOKUP(W453,'Wired Branches'!B:F,5,FALSE)</f>
        <v>#N/A</v>
      </c>
      <c r="AF453" s="112" t="str">
        <f>_xlfn.IFNA(VLOOKUP(F453,'Compiled report'!C:F,4,FALSE),"")</f>
        <v>00026516107b</v>
      </c>
      <c r="AG453" s="134" t="str">
        <f t="shared" si="88"/>
        <v>10.200.57.196</v>
      </c>
      <c r="AH453" s="134" t="str">
        <f t="shared" si="89"/>
        <v>Yes</v>
      </c>
      <c r="AI453" s="134" t="str">
        <f t="shared" si="90"/>
        <v>Yes</v>
      </c>
      <c r="AJ453" s="234">
        <f>_xlfn.IFNA(VLOOKUP(F453,'Compiled report'!C:D,2,FALSE),"")</f>
        <v>42767</v>
      </c>
      <c r="AK453" s="134" t="str">
        <f t="shared" si="91"/>
        <v>Yes</v>
      </c>
      <c r="AL453" s="134" t="str">
        <f t="shared" si="92"/>
        <v>Yes</v>
      </c>
      <c r="AM453" s="134" t="str">
        <f t="shared" si="93"/>
        <v>Yes</v>
      </c>
      <c r="AN453" s="134" t="str">
        <f t="shared" si="94"/>
        <v>Yes</v>
      </c>
      <c r="AO453" s="134" t="str">
        <f t="shared" si="96"/>
        <v>Installation Completed</v>
      </c>
      <c r="AP453" s="137" t="s">
        <v>770</v>
      </c>
    </row>
    <row r="454" spans="1:42" s="134" customFormat="1" ht="26.1" customHeight="1" x14ac:dyDescent="0.2">
      <c r="A454" s="258">
        <v>455</v>
      </c>
      <c r="B454" s="284" t="s">
        <v>102</v>
      </c>
      <c r="C454" s="134" t="s">
        <v>102</v>
      </c>
      <c r="D454" s="171" t="s">
        <v>82</v>
      </c>
      <c r="E454" s="283" t="s">
        <v>205</v>
      </c>
      <c r="F454" s="187">
        <v>2343</v>
      </c>
      <c r="G454" s="284" t="s">
        <v>102</v>
      </c>
      <c r="H454" s="284" t="s">
        <v>1443</v>
      </c>
      <c r="I454" s="284" t="s">
        <v>1443</v>
      </c>
      <c r="J454" s="284" t="s">
        <v>384</v>
      </c>
      <c r="K454" s="284" t="s">
        <v>102</v>
      </c>
      <c r="L454" s="284" t="s">
        <v>102</v>
      </c>
      <c r="M454" s="284" t="s">
        <v>102</v>
      </c>
      <c r="N454" s="103" t="s">
        <v>87</v>
      </c>
      <c r="O454" s="105">
        <v>54000</v>
      </c>
      <c r="Q454" s="135"/>
      <c r="T454" s="135"/>
      <c r="U454" s="171" t="str">
        <f t="shared" si="97"/>
        <v>HBL-LHR-2343</v>
      </c>
      <c r="V454" s="133" t="s">
        <v>90</v>
      </c>
      <c r="W454" s="187">
        <v>2343</v>
      </c>
      <c r="X454" s="171" t="str">
        <f t="shared" si="84"/>
        <v>HBL-LHR-2343-Jan17-1-1</v>
      </c>
      <c r="Y454" s="136" t="s">
        <v>769</v>
      </c>
      <c r="Z454" s="134" t="str">
        <f t="shared" si="85"/>
        <v xml:space="preserve"> </v>
      </c>
      <c r="AA454" s="134" t="str">
        <f t="shared" si="86"/>
        <v xml:space="preserve"> </v>
      </c>
      <c r="AB454" s="134" t="str">
        <f t="shared" si="95"/>
        <v>Yes</v>
      </c>
      <c r="AC454" s="134" t="e">
        <f>VLOOKUP(F454,'Wired Branches'!B:E,4,FALSE)</f>
        <v>#N/A</v>
      </c>
      <c r="AD454" s="134" t="str">
        <f t="shared" si="87"/>
        <v xml:space="preserve"> </v>
      </c>
      <c r="AE454" s="150" t="e">
        <f>VLOOKUP(W454,'Wired Branches'!B:F,5,FALSE)</f>
        <v>#N/A</v>
      </c>
      <c r="AF454" s="112" t="str">
        <f>_xlfn.IFNA(VLOOKUP(F454,'Compiled report'!C:F,4,FALSE),"")</f>
        <v/>
      </c>
      <c r="AG454" s="134" t="str">
        <f t="shared" si="88"/>
        <v xml:space="preserve"> </v>
      </c>
      <c r="AH454" s="134" t="str">
        <f t="shared" si="89"/>
        <v xml:space="preserve"> </v>
      </c>
      <c r="AI454" s="134" t="str">
        <f t="shared" si="90"/>
        <v xml:space="preserve"> </v>
      </c>
      <c r="AJ454" s="234" t="str">
        <f>_xlfn.IFNA(VLOOKUP(F454,'Compiled report'!C:D,2,FALSE),"")</f>
        <v/>
      </c>
      <c r="AK454" s="134" t="str">
        <f t="shared" si="91"/>
        <v xml:space="preserve"> </v>
      </c>
      <c r="AL454" s="134" t="str">
        <f t="shared" si="92"/>
        <v/>
      </c>
      <c r="AM454" s="134" t="str">
        <f t="shared" si="93"/>
        <v xml:space="preserve"> </v>
      </c>
      <c r="AN454" s="134" t="str">
        <f t="shared" si="94"/>
        <v xml:space="preserve"> </v>
      </c>
      <c r="AO454" s="134" t="str">
        <f t="shared" si="96"/>
        <v xml:space="preserve"> </v>
      </c>
      <c r="AP454" s="137" t="s">
        <v>770</v>
      </c>
    </row>
    <row r="455" spans="1:42" s="134" customFormat="1" ht="26.1" customHeight="1" x14ac:dyDescent="0.2">
      <c r="A455" s="258">
        <v>456</v>
      </c>
      <c r="B455" s="284" t="s">
        <v>102</v>
      </c>
      <c r="C455" s="134" t="s">
        <v>102</v>
      </c>
      <c r="D455" s="171" t="s">
        <v>82</v>
      </c>
      <c r="E455" s="283" t="s">
        <v>205</v>
      </c>
      <c r="F455" s="187">
        <v>2345</v>
      </c>
      <c r="G455" s="284" t="s">
        <v>102</v>
      </c>
      <c r="H455" s="284" t="s">
        <v>1444</v>
      </c>
      <c r="I455" s="284" t="s">
        <v>1444</v>
      </c>
      <c r="J455" s="284" t="s">
        <v>384</v>
      </c>
      <c r="K455" s="284" t="s">
        <v>102</v>
      </c>
      <c r="L455" s="284" t="s">
        <v>102</v>
      </c>
      <c r="M455" s="284" t="s">
        <v>102</v>
      </c>
      <c r="N455" s="103" t="s">
        <v>87</v>
      </c>
      <c r="O455" s="105">
        <v>54000</v>
      </c>
      <c r="Q455" s="135"/>
      <c r="T455" s="135"/>
      <c r="U455" s="171" t="str">
        <f t="shared" si="97"/>
        <v>HBL-LHR-2345</v>
      </c>
      <c r="V455" s="133" t="s">
        <v>90</v>
      </c>
      <c r="W455" s="187">
        <v>2345</v>
      </c>
      <c r="X455" s="171" t="str">
        <f t="shared" si="84"/>
        <v>HBL-LHR-2345-Jan17-1-1</v>
      </c>
      <c r="Y455" s="136" t="s">
        <v>769</v>
      </c>
      <c r="Z455" s="134" t="str">
        <f t="shared" si="85"/>
        <v>Yes</v>
      </c>
      <c r="AA455" s="134" t="str">
        <f t="shared" si="86"/>
        <v>Yes</v>
      </c>
      <c r="AB455" s="134" t="str">
        <f t="shared" si="95"/>
        <v>Yes</v>
      </c>
      <c r="AC455" s="134" t="e">
        <f>VLOOKUP(F455,'Wired Branches'!B:E,4,FALSE)</f>
        <v>#N/A</v>
      </c>
      <c r="AD455" s="134" t="str">
        <f t="shared" si="87"/>
        <v>255.255.255.0</v>
      </c>
      <c r="AE455" s="150" t="e">
        <f>VLOOKUP(W455,'Wired Branches'!B:F,5,FALSE)</f>
        <v>#N/A</v>
      </c>
      <c r="AF455" s="112" t="str">
        <f>_xlfn.IFNA(VLOOKUP(F455,'Compiled report'!C:F,4,FALSE),"")</f>
        <v>26516107d</v>
      </c>
      <c r="AG455" s="134" t="str">
        <f t="shared" si="88"/>
        <v>10.200.57.196</v>
      </c>
      <c r="AH455" s="134" t="str">
        <f t="shared" si="89"/>
        <v>Yes</v>
      </c>
      <c r="AI455" s="134" t="str">
        <f t="shared" si="90"/>
        <v>Yes</v>
      </c>
      <c r="AJ455" s="234">
        <f>_xlfn.IFNA(VLOOKUP(F455,'Compiled report'!C:D,2,FALSE),"")</f>
        <v>42776</v>
      </c>
      <c r="AK455" s="134" t="str">
        <f t="shared" si="91"/>
        <v>Yes</v>
      </c>
      <c r="AL455" s="134" t="str">
        <f t="shared" si="92"/>
        <v>Yes</v>
      </c>
      <c r="AM455" s="134" t="str">
        <f t="shared" si="93"/>
        <v>Yes</v>
      </c>
      <c r="AN455" s="134" t="str">
        <f t="shared" si="94"/>
        <v>Yes</v>
      </c>
      <c r="AO455" s="134" t="str">
        <f t="shared" si="96"/>
        <v>Installation Completed</v>
      </c>
      <c r="AP455" s="137" t="s">
        <v>770</v>
      </c>
    </row>
    <row r="456" spans="1:42" s="134" customFormat="1" ht="26.1" customHeight="1" x14ac:dyDescent="0.2">
      <c r="A456" s="258">
        <v>457</v>
      </c>
      <c r="B456" s="284" t="s">
        <v>102</v>
      </c>
      <c r="C456" s="134" t="s">
        <v>102</v>
      </c>
      <c r="D456" s="171" t="s">
        <v>82</v>
      </c>
      <c r="E456" s="283" t="s">
        <v>205</v>
      </c>
      <c r="F456" s="187">
        <v>2348</v>
      </c>
      <c r="G456" s="284" t="s">
        <v>102</v>
      </c>
      <c r="H456" s="284" t="s">
        <v>1445</v>
      </c>
      <c r="I456" s="284" t="s">
        <v>1445</v>
      </c>
      <c r="J456" s="284" t="s">
        <v>384</v>
      </c>
      <c r="K456" s="284" t="s">
        <v>102</v>
      </c>
      <c r="L456" s="284" t="s">
        <v>102</v>
      </c>
      <c r="M456" s="284" t="s">
        <v>102</v>
      </c>
      <c r="N456" s="103" t="s">
        <v>87</v>
      </c>
      <c r="O456" s="105">
        <v>54000</v>
      </c>
      <c r="Q456" s="135"/>
      <c r="T456" s="135"/>
      <c r="U456" s="171" t="str">
        <f t="shared" si="97"/>
        <v>HBL-LHR-2348</v>
      </c>
      <c r="V456" s="133" t="s">
        <v>90</v>
      </c>
      <c r="W456" s="187">
        <v>2348</v>
      </c>
      <c r="X456" s="171" t="str">
        <f t="shared" si="84"/>
        <v>HBL-LHR-2348-Jan17-1-1</v>
      </c>
      <c r="Y456" s="136" t="s">
        <v>769</v>
      </c>
      <c r="Z456" s="134" t="str">
        <f t="shared" si="85"/>
        <v>Yes</v>
      </c>
      <c r="AA456" s="134" t="str">
        <f t="shared" si="86"/>
        <v>Yes</v>
      </c>
      <c r="AB456" s="134" t="str">
        <f t="shared" si="95"/>
        <v>Yes</v>
      </c>
      <c r="AC456" s="134" t="e">
        <f>VLOOKUP(F456,'Wired Branches'!B:E,4,FALSE)</f>
        <v>#N/A</v>
      </c>
      <c r="AD456" s="134" t="str">
        <f t="shared" si="87"/>
        <v>255.255.255.0</v>
      </c>
      <c r="AE456" s="150" t="e">
        <f>VLOOKUP(W456,'Wired Branches'!B:F,5,FALSE)</f>
        <v>#N/A</v>
      </c>
      <c r="AF456" s="112" t="str">
        <f>_xlfn.IFNA(VLOOKUP(F456,'Compiled report'!C:F,4,FALSE),"")</f>
        <v>26516107e</v>
      </c>
      <c r="AG456" s="134" t="str">
        <f t="shared" si="88"/>
        <v>10.200.57.196</v>
      </c>
      <c r="AH456" s="134" t="str">
        <f t="shared" si="89"/>
        <v>Yes</v>
      </c>
      <c r="AI456" s="134" t="str">
        <f t="shared" si="90"/>
        <v>Yes</v>
      </c>
      <c r="AJ456" s="234">
        <f>_xlfn.IFNA(VLOOKUP(F456,'Compiled report'!C:D,2,FALSE),"")</f>
        <v>42777</v>
      </c>
      <c r="AK456" s="134" t="str">
        <f t="shared" si="91"/>
        <v>Yes</v>
      </c>
      <c r="AL456" s="134" t="str">
        <f t="shared" si="92"/>
        <v>Yes</v>
      </c>
      <c r="AM456" s="134" t="str">
        <f t="shared" si="93"/>
        <v>Yes</v>
      </c>
      <c r="AN456" s="134" t="str">
        <f t="shared" si="94"/>
        <v>Yes</v>
      </c>
      <c r="AO456" s="134" t="str">
        <f t="shared" si="96"/>
        <v>Installation Completed</v>
      </c>
      <c r="AP456" s="137" t="s">
        <v>770</v>
      </c>
    </row>
    <row r="457" spans="1:42" s="134" customFormat="1" ht="26.1" customHeight="1" x14ac:dyDescent="0.2">
      <c r="A457" s="258">
        <v>458</v>
      </c>
      <c r="B457" s="284" t="s">
        <v>102</v>
      </c>
      <c r="C457" s="134" t="s">
        <v>102</v>
      </c>
      <c r="D457" s="171" t="s">
        <v>82</v>
      </c>
      <c r="E457" s="283" t="s">
        <v>205</v>
      </c>
      <c r="F457" s="187">
        <v>2349</v>
      </c>
      <c r="G457" s="284" t="s">
        <v>102</v>
      </c>
      <c r="H457" s="284" t="s">
        <v>1446</v>
      </c>
      <c r="I457" s="284" t="s">
        <v>1446</v>
      </c>
      <c r="J457" s="284" t="s">
        <v>384</v>
      </c>
      <c r="K457" s="284" t="s">
        <v>102</v>
      </c>
      <c r="L457" s="284" t="s">
        <v>102</v>
      </c>
      <c r="M457" s="284" t="s">
        <v>102</v>
      </c>
      <c r="N457" s="103" t="s">
        <v>87</v>
      </c>
      <c r="O457" s="105">
        <v>54000</v>
      </c>
      <c r="Q457" s="135"/>
      <c r="T457" s="135"/>
      <c r="U457" s="171" t="str">
        <f t="shared" si="97"/>
        <v>HBL-LHR-2349</v>
      </c>
      <c r="V457" s="133" t="s">
        <v>90</v>
      </c>
      <c r="W457" s="187">
        <v>2349</v>
      </c>
      <c r="X457" s="171" t="str">
        <f t="shared" si="84"/>
        <v>HBL-LHR-2349-Jan17-1-1</v>
      </c>
      <c r="Y457" s="136" t="s">
        <v>769</v>
      </c>
      <c r="Z457" s="134" t="str">
        <f t="shared" si="85"/>
        <v>Yes</v>
      </c>
      <c r="AA457" s="134" t="str">
        <f t="shared" si="86"/>
        <v>Yes</v>
      </c>
      <c r="AB457" s="134" t="str">
        <f t="shared" si="95"/>
        <v>Yes</v>
      </c>
      <c r="AC457" s="134" t="e">
        <f>VLOOKUP(F457,'Wired Branches'!B:E,4,FALSE)</f>
        <v>#N/A</v>
      </c>
      <c r="AD457" s="134" t="str">
        <f t="shared" si="87"/>
        <v>255.255.255.0</v>
      </c>
      <c r="AE457" s="150" t="e">
        <f>VLOOKUP(W457,'Wired Branches'!B:F,5,FALSE)</f>
        <v>#N/A</v>
      </c>
      <c r="AF457" s="112" t="str">
        <f>_xlfn.IFNA(VLOOKUP(F457,'Compiled report'!C:F,4,FALSE),"")</f>
        <v>00026516107f</v>
      </c>
      <c r="AG457" s="134" t="str">
        <f t="shared" si="88"/>
        <v>10.200.57.196</v>
      </c>
      <c r="AH457" s="134" t="str">
        <f t="shared" si="89"/>
        <v>Yes</v>
      </c>
      <c r="AI457" s="134" t="str">
        <f t="shared" si="90"/>
        <v>Yes</v>
      </c>
      <c r="AJ457" s="234">
        <f>_xlfn.IFNA(VLOOKUP(F457,'Compiled report'!C:D,2,FALSE),"")</f>
        <v>42772</v>
      </c>
      <c r="AK457" s="134" t="str">
        <f t="shared" si="91"/>
        <v>Yes</v>
      </c>
      <c r="AL457" s="134" t="str">
        <f t="shared" si="92"/>
        <v>Yes</v>
      </c>
      <c r="AM457" s="134" t="str">
        <f t="shared" si="93"/>
        <v>Yes</v>
      </c>
      <c r="AN457" s="134" t="str">
        <f t="shared" si="94"/>
        <v>Yes</v>
      </c>
      <c r="AO457" s="134" t="str">
        <f t="shared" si="96"/>
        <v>Installation Completed</v>
      </c>
      <c r="AP457" s="137" t="s">
        <v>770</v>
      </c>
    </row>
    <row r="458" spans="1:42" s="134" customFormat="1" ht="26.1" customHeight="1" x14ac:dyDescent="0.2">
      <c r="A458" s="258">
        <v>459</v>
      </c>
      <c r="B458" s="284" t="s">
        <v>102</v>
      </c>
      <c r="C458" s="134" t="s">
        <v>102</v>
      </c>
      <c r="D458" s="171" t="s">
        <v>82</v>
      </c>
      <c r="E458" s="283" t="s">
        <v>205</v>
      </c>
      <c r="F458" s="187">
        <v>2354</v>
      </c>
      <c r="G458" s="284" t="s">
        <v>102</v>
      </c>
      <c r="H458" s="284" t="s">
        <v>1447</v>
      </c>
      <c r="I458" s="284" t="s">
        <v>1447</v>
      </c>
      <c r="J458" s="284" t="s">
        <v>384</v>
      </c>
      <c r="K458" s="284" t="s">
        <v>102</v>
      </c>
      <c r="L458" s="284" t="s">
        <v>102</v>
      </c>
      <c r="M458" s="284" t="s">
        <v>102</v>
      </c>
      <c r="N458" s="103" t="s">
        <v>87</v>
      </c>
      <c r="O458" s="105">
        <v>54000</v>
      </c>
      <c r="Q458" s="135"/>
      <c r="T458" s="135"/>
      <c r="U458" s="171" t="str">
        <f t="shared" si="97"/>
        <v>HBL-LHR-2354</v>
      </c>
      <c r="V458" s="133" t="s">
        <v>90</v>
      </c>
      <c r="W458" s="187">
        <v>2354</v>
      </c>
      <c r="X458" s="171" t="str">
        <f t="shared" si="84"/>
        <v>HBL-LHR-2354-Jan17-1-1</v>
      </c>
      <c r="Y458" s="136" t="s">
        <v>769</v>
      </c>
      <c r="Z458" s="134" t="str">
        <f t="shared" si="85"/>
        <v>Yes</v>
      </c>
      <c r="AA458" s="134" t="str">
        <f t="shared" si="86"/>
        <v>Yes</v>
      </c>
      <c r="AB458" s="134" t="str">
        <f t="shared" si="95"/>
        <v>Yes</v>
      </c>
      <c r="AC458" s="134" t="str">
        <f>VLOOKUP(F458,'Wired Branches'!B:E,4,FALSE)</f>
        <v>10.20.184.10</v>
      </c>
      <c r="AD458" s="134" t="str">
        <f t="shared" si="87"/>
        <v>255.255.255.0</v>
      </c>
      <c r="AE458" s="150" t="str">
        <f>VLOOKUP(W458,'Wired Branches'!B:F,5,FALSE)</f>
        <v>10.20.184.1</v>
      </c>
      <c r="AF458" s="112" t="str">
        <f>_xlfn.IFNA(VLOOKUP(F458,'Compiled report'!C:F,4,FALSE),"")</f>
        <v>265161080</v>
      </c>
      <c r="AG458" s="134" t="str">
        <f t="shared" si="88"/>
        <v>10.200.57.196</v>
      </c>
      <c r="AH458" s="134" t="str">
        <f t="shared" si="89"/>
        <v>Yes</v>
      </c>
      <c r="AI458" s="134" t="str">
        <f t="shared" si="90"/>
        <v>Yes</v>
      </c>
      <c r="AJ458" s="234">
        <f>_xlfn.IFNA(VLOOKUP(F458,'Compiled report'!C:D,2,FALSE),"")</f>
        <v>42755</v>
      </c>
      <c r="AK458" s="134" t="str">
        <f t="shared" si="91"/>
        <v>Yes</v>
      </c>
      <c r="AL458" s="134" t="str">
        <f t="shared" si="92"/>
        <v>Yes</v>
      </c>
      <c r="AM458" s="134" t="str">
        <f t="shared" si="93"/>
        <v>Yes</v>
      </c>
      <c r="AN458" s="134" t="str">
        <f t="shared" si="94"/>
        <v>Yes</v>
      </c>
      <c r="AO458" s="134" t="str">
        <f t="shared" si="96"/>
        <v>Installation Completed</v>
      </c>
      <c r="AP458" s="137" t="s">
        <v>770</v>
      </c>
    </row>
    <row r="459" spans="1:42" s="134" customFormat="1" ht="26.1" customHeight="1" x14ac:dyDescent="0.2">
      <c r="A459" s="258">
        <v>460</v>
      </c>
      <c r="B459" s="284" t="s">
        <v>102</v>
      </c>
      <c r="C459" s="134" t="s">
        <v>102</v>
      </c>
      <c r="D459" s="171" t="s">
        <v>82</v>
      </c>
      <c r="E459" s="283" t="s">
        <v>205</v>
      </c>
      <c r="F459" s="187">
        <v>2361</v>
      </c>
      <c r="G459" s="284" t="s">
        <v>102</v>
      </c>
      <c r="H459" s="284" t="s">
        <v>1448</v>
      </c>
      <c r="I459" s="284" t="s">
        <v>1448</v>
      </c>
      <c r="J459" s="284" t="s">
        <v>384</v>
      </c>
      <c r="K459" s="284" t="s">
        <v>102</v>
      </c>
      <c r="L459" s="284" t="s">
        <v>102</v>
      </c>
      <c r="M459" s="284" t="s">
        <v>102</v>
      </c>
      <c r="N459" s="103" t="s">
        <v>87</v>
      </c>
      <c r="O459" s="105">
        <v>54000</v>
      </c>
      <c r="Q459" s="135"/>
      <c r="T459" s="135"/>
      <c r="U459" s="171" t="str">
        <f t="shared" si="97"/>
        <v>HBL-LHR-2361</v>
      </c>
      <c r="V459" s="133" t="s">
        <v>90</v>
      </c>
      <c r="W459" s="187">
        <v>2361</v>
      </c>
      <c r="X459" s="171" t="str">
        <f t="shared" si="84"/>
        <v>HBL-LHR-2361-Jan17-1-1</v>
      </c>
      <c r="Y459" s="136" t="s">
        <v>769</v>
      </c>
      <c r="Z459" s="134" t="str">
        <f t="shared" si="85"/>
        <v>Yes</v>
      </c>
      <c r="AA459" s="134" t="str">
        <f t="shared" si="86"/>
        <v>Yes</v>
      </c>
      <c r="AB459" s="134" t="str">
        <f t="shared" si="95"/>
        <v>Yes</v>
      </c>
      <c r="AC459" s="134" t="str">
        <f>VLOOKUP(F459,'Wired Branches'!B:E,4,FALSE)</f>
        <v>10.20.183.10</v>
      </c>
      <c r="AD459" s="134" t="str">
        <f t="shared" si="87"/>
        <v>255.255.255.0</v>
      </c>
      <c r="AE459" s="150" t="str">
        <f>VLOOKUP(W459,'Wired Branches'!B:F,5,FALSE)</f>
        <v>10.20.183.1</v>
      </c>
      <c r="AF459" s="112">
        <f>_xlfn.IFNA(VLOOKUP(F459,'Compiled report'!C:F,4,FALSE),"")</f>
        <v>0</v>
      </c>
      <c r="AG459" s="134" t="str">
        <f t="shared" si="88"/>
        <v>10.200.57.196</v>
      </c>
      <c r="AH459" s="134" t="str">
        <f t="shared" si="89"/>
        <v>Yes</v>
      </c>
      <c r="AI459" s="134" t="str">
        <f t="shared" si="90"/>
        <v>Yes</v>
      </c>
      <c r="AJ459" s="234">
        <f>_xlfn.IFNA(VLOOKUP(F459,'Compiled report'!C:D,2,FALSE),"")</f>
        <v>42774</v>
      </c>
      <c r="AK459" s="134" t="str">
        <f t="shared" si="91"/>
        <v>Yes</v>
      </c>
      <c r="AL459" s="134" t="str">
        <f t="shared" si="92"/>
        <v/>
      </c>
      <c r="AM459" s="134" t="str">
        <f t="shared" si="93"/>
        <v>Yes</v>
      </c>
      <c r="AN459" s="134" t="str">
        <f t="shared" si="94"/>
        <v>Yes</v>
      </c>
      <c r="AO459" s="134" t="str">
        <f t="shared" si="96"/>
        <v>Installation Completed</v>
      </c>
      <c r="AP459" s="137" t="s">
        <v>770</v>
      </c>
    </row>
    <row r="460" spans="1:42" s="134" customFormat="1" ht="26.1" customHeight="1" x14ac:dyDescent="0.2">
      <c r="A460" s="258">
        <v>461</v>
      </c>
      <c r="B460" s="284" t="s">
        <v>102</v>
      </c>
      <c r="C460" s="134" t="s">
        <v>102</v>
      </c>
      <c r="D460" s="171" t="s">
        <v>82</v>
      </c>
      <c r="E460" s="283" t="s">
        <v>205</v>
      </c>
      <c r="F460" s="187">
        <v>2398</v>
      </c>
      <c r="G460" s="284" t="s">
        <v>102</v>
      </c>
      <c r="H460" s="284" t="s">
        <v>1449</v>
      </c>
      <c r="I460" s="284" t="s">
        <v>1449</v>
      </c>
      <c r="J460" s="284" t="s">
        <v>384</v>
      </c>
      <c r="K460" s="284" t="s">
        <v>102</v>
      </c>
      <c r="L460" s="284" t="s">
        <v>102</v>
      </c>
      <c r="M460" s="284" t="s">
        <v>102</v>
      </c>
      <c r="N460" s="103" t="s">
        <v>87</v>
      </c>
      <c r="O460" s="105">
        <v>54000</v>
      </c>
      <c r="Q460" s="135"/>
      <c r="T460" s="135"/>
      <c r="U460" s="171" t="str">
        <f t="shared" si="97"/>
        <v>HBL-LHR-2398</v>
      </c>
      <c r="V460" s="133" t="s">
        <v>90</v>
      </c>
      <c r="W460" s="187">
        <v>2398</v>
      </c>
      <c r="X460" s="171" t="str">
        <f t="shared" si="84"/>
        <v>HBL-LHR-2398-Jan17-1-1</v>
      </c>
      <c r="Y460" s="136" t="s">
        <v>769</v>
      </c>
      <c r="Z460" s="134" t="str">
        <f t="shared" si="85"/>
        <v>Yes</v>
      </c>
      <c r="AA460" s="134" t="str">
        <f t="shared" si="86"/>
        <v>Yes</v>
      </c>
      <c r="AB460" s="134" t="str">
        <f t="shared" si="95"/>
        <v>Yes</v>
      </c>
      <c r="AC460" s="134" t="e">
        <f>VLOOKUP(F460,'Wired Branches'!B:E,4,FALSE)</f>
        <v>#N/A</v>
      </c>
      <c r="AD460" s="134" t="str">
        <f t="shared" si="87"/>
        <v>255.255.255.0</v>
      </c>
      <c r="AE460" s="150" t="e">
        <f>VLOOKUP(W460,'Wired Branches'!B:F,5,FALSE)</f>
        <v>#N/A</v>
      </c>
      <c r="AF460" s="112">
        <f>_xlfn.IFNA(VLOOKUP(F460,'Compiled report'!C:F,4,FALSE),"")</f>
        <v>0</v>
      </c>
      <c r="AG460" s="134" t="str">
        <f t="shared" si="88"/>
        <v>10.200.57.196</v>
      </c>
      <c r="AH460" s="134" t="str">
        <f t="shared" si="89"/>
        <v>Yes</v>
      </c>
      <c r="AI460" s="134" t="str">
        <f t="shared" si="90"/>
        <v>Yes</v>
      </c>
      <c r="AJ460" s="234">
        <f>_xlfn.IFNA(VLOOKUP(F460,'Compiled report'!C:D,2,FALSE),"")</f>
        <v>42775</v>
      </c>
      <c r="AK460" s="134" t="str">
        <f t="shared" si="91"/>
        <v>Yes</v>
      </c>
      <c r="AL460" s="134" t="str">
        <f t="shared" si="92"/>
        <v/>
      </c>
      <c r="AM460" s="134" t="str">
        <f t="shared" si="93"/>
        <v>Yes</v>
      </c>
      <c r="AN460" s="134" t="str">
        <f t="shared" si="94"/>
        <v>Yes</v>
      </c>
      <c r="AO460" s="134" t="str">
        <f t="shared" si="96"/>
        <v>Installation Completed</v>
      </c>
      <c r="AP460" s="137" t="s">
        <v>770</v>
      </c>
    </row>
    <row r="461" spans="1:42" s="134" customFormat="1" ht="26.1" customHeight="1" x14ac:dyDescent="0.2">
      <c r="A461" s="258">
        <v>462</v>
      </c>
      <c r="B461" s="284" t="s">
        <v>102</v>
      </c>
      <c r="C461" s="134" t="s">
        <v>102</v>
      </c>
      <c r="D461" s="171" t="s">
        <v>82</v>
      </c>
      <c r="E461" s="283" t="s">
        <v>205</v>
      </c>
      <c r="F461" s="187">
        <v>2417</v>
      </c>
      <c r="G461" s="284" t="s">
        <v>102</v>
      </c>
      <c r="H461" s="284" t="s">
        <v>1450</v>
      </c>
      <c r="I461" s="284" t="s">
        <v>1450</v>
      </c>
      <c r="J461" s="284" t="s">
        <v>384</v>
      </c>
      <c r="K461" s="284" t="s">
        <v>102</v>
      </c>
      <c r="L461" s="284" t="s">
        <v>102</v>
      </c>
      <c r="M461" s="284" t="s">
        <v>102</v>
      </c>
      <c r="N461" s="103" t="s">
        <v>87</v>
      </c>
      <c r="O461" s="105">
        <v>54000</v>
      </c>
      <c r="Q461" s="135"/>
      <c r="T461" s="135"/>
      <c r="U461" s="171" t="str">
        <f t="shared" si="97"/>
        <v>HBL-LHR-2417</v>
      </c>
      <c r="V461" s="133" t="s">
        <v>90</v>
      </c>
      <c r="W461" s="187">
        <v>2417</v>
      </c>
      <c r="X461" s="171" t="str">
        <f t="shared" si="84"/>
        <v>HBL-LHR-2417-Jan17-1-1</v>
      </c>
      <c r="Y461" s="136" t="s">
        <v>769</v>
      </c>
      <c r="Z461" s="134" t="str">
        <f t="shared" si="85"/>
        <v>Yes</v>
      </c>
      <c r="AA461" s="134" t="str">
        <f t="shared" si="86"/>
        <v>Yes</v>
      </c>
      <c r="AB461" s="134" t="str">
        <f t="shared" si="95"/>
        <v>Yes</v>
      </c>
      <c r="AC461" s="134" t="e">
        <f>VLOOKUP(F461,'Wired Branches'!B:E,4,FALSE)</f>
        <v>#N/A</v>
      </c>
      <c r="AD461" s="134" t="str">
        <f t="shared" si="87"/>
        <v>255.255.255.0</v>
      </c>
      <c r="AE461" s="150" t="e">
        <f>VLOOKUP(W461,'Wired Branches'!B:F,5,FALSE)</f>
        <v>#N/A</v>
      </c>
      <c r="AF461" s="112" t="str">
        <f>_xlfn.IFNA(VLOOKUP(F461,'Compiled report'!C:F,4,FALSE),"")</f>
        <v>265161083</v>
      </c>
      <c r="AG461" s="134" t="str">
        <f t="shared" si="88"/>
        <v>10.200.57.196</v>
      </c>
      <c r="AH461" s="134" t="str">
        <f t="shared" si="89"/>
        <v>Yes</v>
      </c>
      <c r="AI461" s="134" t="str">
        <f t="shared" si="90"/>
        <v>Yes</v>
      </c>
      <c r="AJ461" s="234">
        <f>_xlfn.IFNA(VLOOKUP(F461,'Compiled report'!C:D,2,FALSE),"")</f>
        <v>42774</v>
      </c>
      <c r="AK461" s="134" t="str">
        <f t="shared" si="91"/>
        <v>Yes</v>
      </c>
      <c r="AL461" s="134" t="str">
        <f t="shared" si="92"/>
        <v>Yes</v>
      </c>
      <c r="AM461" s="134" t="str">
        <f t="shared" si="93"/>
        <v>Yes</v>
      </c>
      <c r="AN461" s="134" t="str">
        <f t="shared" si="94"/>
        <v>Yes</v>
      </c>
      <c r="AO461" s="134" t="str">
        <f t="shared" si="96"/>
        <v>Installation Completed</v>
      </c>
      <c r="AP461" s="137" t="s">
        <v>770</v>
      </c>
    </row>
    <row r="462" spans="1:42" s="134" customFormat="1" ht="26.1" customHeight="1" x14ac:dyDescent="0.2">
      <c r="A462" s="258">
        <v>463</v>
      </c>
      <c r="B462" s="284" t="s">
        <v>102</v>
      </c>
      <c r="C462" s="134" t="s">
        <v>102</v>
      </c>
      <c r="D462" s="171" t="s">
        <v>82</v>
      </c>
      <c r="E462" s="283" t="s">
        <v>205</v>
      </c>
      <c r="F462" s="187">
        <v>2418</v>
      </c>
      <c r="G462" s="284" t="s">
        <v>102</v>
      </c>
      <c r="H462" s="284" t="s">
        <v>1451</v>
      </c>
      <c r="I462" s="284" t="s">
        <v>1451</v>
      </c>
      <c r="J462" s="284" t="s">
        <v>384</v>
      </c>
      <c r="K462" s="284" t="s">
        <v>102</v>
      </c>
      <c r="L462" s="284" t="s">
        <v>102</v>
      </c>
      <c r="M462" s="284" t="s">
        <v>102</v>
      </c>
      <c r="N462" s="103" t="s">
        <v>87</v>
      </c>
      <c r="O462" s="105">
        <v>54000</v>
      </c>
      <c r="Q462" s="135"/>
      <c r="T462" s="135"/>
      <c r="U462" s="171" t="str">
        <f t="shared" si="97"/>
        <v>HBL-LHR-2418</v>
      </c>
      <c r="V462" s="133" t="s">
        <v>90</v>
      </c>
      <c r="W462" s="187">
        <v>2418</v>
      </c>
      <c r="X462" s="171" t="str">
        <f t="shared" si="84"/>
        <v>HBL-LHR-2418-Jan17-1-1</v>
      </c>
      <c r="Y462" s="136" t="s">
        <v>769</v>
      </c>
      <c r="Z462" s="134" t="str">
        <f t="shared" si="85"/>
        <v>Yes</v>
      </c>
      <c r="AA462" s="134" t="str">
        <f t="shared" si="86"/>
        <v>Yes</v>
      </c>
      <c r="AB462" s="134" t="str">
        <f t="shared" si="95"/>
        <v>Yes</v>
      </c>
      <c r="AC462" s="134" t="e">
        <f>VLOOKUP(F462,'Wired Branches'!B:E,4,FALSE)</f>
        <v>#N/A</v>
      </c>
      <c r="AD462" s="134" t="str">
        <f t="shared" si="87"/>
        <v>255.255.255.0</v>
      </c>
      <c r="AE462" s="150" t="e">
        <f>VLOOKUP(W462,'Wired Branches'!B:F,5,FALSE)</f>
        <v>#N/A</v>
      </c>
      <c r="AF462" s="112" t="str">
        <f>_xlfn.IFNA(VLOOKUP(F462,'Compiled report'!C:F,4,FALSE),"")</f>
        <v>265161084</v>
      </c>
      <c r="AG462" s="134" t="str">
        <f t="shared" si="88"/>
        <v>10.200.57.196</v>
      </c>
      <c r="AH462" s="134" t="str">
        <f t="shared" si="89"/>
        <v>Yes</v>
      </c>
      <c r="AI462" s="134" t="str">
        <f t="shared" si="90"/>
        <v>Yes</v>
      </c>
      <c r="AJ462" s="234">
        <f>_xlfn.IFNA(VLOOKUP(F462,'Compiled report'!C:D,2,FALSE),"")</f>
        <v>42774</v>
      </c>
      <c r="AK462" s="134" t="str">
        <f t="shared" si="91"/>
        <v>Yes</v>
      </c>
      <c r="AL462" s="134" t="str">
        <f t="shared" si="92"/>
        <v>Yes</v>
      </c>
      <c r="AM462" s="134" t="str">
        <f t="shared" si="93"/>
        <v>Yes</v>
      </c>
      <c r="AN462" s="134" t="str">
        <f t="shared" si="94"/>
        <v>Yes</v>
      </c>
      <c r="AO462" s="134" t="str">
        <f t="shared" si="96"/>
        <v>Installation Completed</v>
      </c>
      <c r="AP462" s="137" t="s">
        <v>770</v>
      </c>
    </row>
    <row r="463" spans="1:42" s="134" customFormat="1" ht="26.1" customHeight="1" x14ac:dyDescent="0.2">
      <c r="A463" s="258">
        <v>464</v>
      </c>
      <c r="B463" s="284" t="s">
        <v>102</v>
      </c>
      <c r="C463" s="134" t="s">
        <v>102</v>
      </c>
      <c r="D463" s="171" t="s">
        <v>82</v>
      </c>
      <c r="E463" s="283" t="s">
        <v>205</v>
      </c>
      <c r="F463" s="187">
        <v>2421</v>
      </c>
      <c r="G463" s="284" t="s">
        <v>102</v>
      </c>
      <c r="H463" s="284" t="s">
        <v>1452</v>
      </c>
      <c r="I463" s="284" t="s">
        <v>1452</v>
      </c>
      <c r="J463" s="284" t="s">
        <v>384</v>
      </c>
      <c r="K463" s="284" t="s">
        <v>102</v>
      </c>
      <c r="L463" s="284" t="s">
        <v>102</v>
      </c>
      <c r="M463" s="284" t="s">
        <v>102</v>
      </c>
      <c r="N463" s="103" t="s">
        <v>87</v>
      </c>
      <c r="O463" s="105">
        <v>54000</v>
      </c>
      <c r="Q463" s="135"/>
      <c r="T463" s="135"/>
      <c r="U463" s="171" t="str">
        <f t="shared" si="97"/>
        <v>HBL-LHR-2421</v>
      </c>
      <c r="V463" s="133" t="s">
        <v>90</v>
      </c>
      <c r="W463" s="187">
        <v>2421</v>
      </c>
      <c r="X463" s="171" t="str">
        <f t="shared" si="84"/>
        <v>HBL-LHR-2421-Jan17-1-1</v>
      </c>
      <c r="Y463" s="136" t="s">
        <v>769</v>
      </c>
      <c r="Z463" s="134" t="str">
        <f t="shared" si="85"/>
        <v>Yes</v>
      </c>
      <c r="AA463" s="134" t="str">
        <f t="shared" si="86"/>
        <v>Yes</v>
      </c>
      <c r="AB463" s="134" t="str">
        <f t="shared" si="95"/>
        <v>Yes</v>
      </c>
      <c r="AC463" s="134" t="e">
        <f>VLOOKUP(F463,'Wired Branches'!B:E,4,FALSE)</f>
        <v>#N/A</v>
      </c>
      <c r="AD463" s="134" t="str">
        <f t="shared" si="87"/>
        <v>255.255.255.0</v>
      </c>
      <c r="AE463" s="150" t="e">
        <f>VLOOKUP(W463,'Wired Branches'!B:F,5,FALSE)</f>
        <v>#N/A</v>
      </c>
      <c r="AF463" s="112" t="str">
        <f>_xlfn.IFNA(VLOOKUP(F463,'Compiled report'!C:F,4,FALSE),"")</f>
        <v>265160fdc</v>
      </c>
      <c r="AG463" s="134" t="str">
        <f t="shared" si="88"/>
        <v>10.200.57.196</v>
      </c>
      <c r="AH463" s="134" t="str">
        <f t="shared" si="89"/>
        <v>Yes</v>
      </c>
      <c r="AI463" s="134" t="str">
        <f t="shared" si="90"/>
        <v>Yes</v>
      </c>
      <c r="AJ463" s="234">
        <f>_xlfn.IFNA(VLOOKUP(F463,'Compiled report'!C:D,2,FALSE),"")</f>
        <v>42775</v>
      </c>
      <c r="AK463" s="134" t="str">
        <f t="shared" si="91"/>
        <v>Yes</v>
      </c>
      <c r="AL463" s="134" t="str">
        <f t="shared" si="92"/>
        <v>Yes</v>
      </c>
      <c r="AM463" s="134" t="str">
        <f t="shared" si="93"/>
        <v>Yes</v>
      </c>
      <c r="AN463" s="134" t="str">
        <f t="shared" si="94"/>
        <v>Yes</v>
      </c>
      <c r="AO463" s="134" t="str">
        <f t="shared" si="96"/>
        <v>Installation Completed</v>
      </c>
      <c r="AP463" s="137" t="s">
        <v>770</v>
      </c>
    </row>
    <row r="464" spans="1:42" s="134" customFormat="1" ht="26.1" customHeight="1" x14ac:dyDescent="0.2">
      <c r="A464" s="258">
        <v>465</v>
      </c>
      <c r="B464" s="284" t="s">
        <v>102</v>
      </c>
      <c r="C464" s="134" t="s">
        <v>102</v>
      </c>
      <c r="D464" s="171" t="s">
        <v>82</v>
      </c>
      <c r="E464" s="283" t="s">
        <v>205</v>
      </c>
      <c r="F464" s="187">
        <v>2431</v>
      </c>
      <c r="G464" s="284" t="s">
        <v>102</v>
      </c>
      <c r="H464" s="284" t="s">
        <v>1453</v>
      </c>
      <c r="I464" s="284" t="s">
        <v>1453</v>
      </c>
      <c r="J464" s="284" t="s">
        <v>384</v>
      </c>
      <c r="K464" s="284" t="s">
        <v>102</v>
      </c>
      <c r="L464" s="284" t="s">
        <v>102</v>
      </c>
      <c r="M464" s="284" t="s">
        <v>102</v>
      </c>
      <c r="N464" s="103" t="s">
        <v>87</v>
      </c>
      <c r="O464" s="105">
        <v>54000</v>
      </c>
      <c r="Q464" s="135"/>
      <c r="T464" s="135"/>
      <c r="U464" s="171" t="str">
        <f t="shared" si="97"/>
        <v>HBL-LHR-2431</v>
      </c>
      <c r="V464" s="133" t="s">
        <v>90</v>
      </c>
      <c r="W464" s="187">
        <v>2431</v>
      </c>
      <c r="X464" s="171" t="str">
        <f t="shared" ref="X464:X527" si="98">CONCATENATE(U464,"-",Y464,"-",V464)</f>
        <v>HBL-LHR-2431-Jan17-1-1</v>
      </c>
      <c r="Y464" s="136" t="s">
        <v>769</v>
      </c>
      <c r="Z464" s="134" t="str">
        <f t="shared" si="85"/>
        <v>Yes</v>
      </c>
      <c r="AA464" s="134" t="str">
        <f t="shared" si="86"/>
        <v>Yes</v>
      </c>
      <c r="AB464" s="134" t="str">
        <f t="shared" si="95"/>
        <v>Yes</v>
      </c>
      <c r="AC464" s="134" t="e">
        <f>VLOOKUP(F464,'Wired Branches'!B:E,4,FALSE)</f>
        <v>#N/A</v>
      </c>
      <c r="AD464" s="134" t="str">
        <f t="shared" si="87"/>
        <v>255.255.255.0</v>
      </c>
      <c r="AE464" s="150" t="e">
        <f>VLOOKUP(W464,'Wired Branches'!B:F,5,FALSE)</f>
        <v>#N/A</v>
      </c>
      <c r="AF464" s="112">
        <f>_xlfn.IFNA(VLOOKUP(F464,'Compiled report'!C:F,4,FALSE),"")</f>
        <v>0</v>
      </c>
      <c r="AG464" s="134" t="str">
        <f t="shared" si="88"/>
        <v>10.200.57.196</v>
      </c>
      <c r="AH464" s="134" t="str">
        <f t="shared" si="89"/>
        <v>Yes</v>
      </c>
      <c r="AI464" s="134" t="str">
        <f t="shared" si="90"/>
        <v>Yes</v>
      </c>
      <c r="AJ464" s="234">
        <f>_xlfn.IFNA(VLOOKUP(F464,'Compiled report'!C:D,2,FALSE),"")</f>
        <v>42772</v>
      </c>
      <c r="AK464" s="134" t="str">
        <f t="shared" si="91"/>
        <v>Yes</v>
      </c>
      <c r="AL464" s="134" t="str">
        <f t="shared" si="92"/>
        <v/>
      </c>
      <c r="AM464" s="134" t="str">
        <f t="shared" si="93"/>
        <v>Yes</v>
      </c>
      <c r="AN464" s="134" t="str">
        <f t="shared" si="94"/>
        <v>Yes</v>
      </c>
      <c r="AO464" s="134" t="str">
        <f t="shared" si="96"/>
        <v>Installation Completed</v>
      </c>
      <c r="AP464" s="137" t="s">
        <v>770</v>
      </c>
    </row>
    <row r="465" spans="1:42" s="134" customFormat="1" ht="26.1" customHeight="1" x14ac:dyDescent="0.2">
      <c r="A465" s="258">
        <v>466</v>
      </c>
      <c r="B465" s="284" t="s">
        <v>102</v>
      </c>
      <c r="C465" s="134" t="s">
        <v>102</v>
      </c>
      <c r="D465" s="171" t="s">
        <v>82</v>
      </c>
      <c r="E465" s="283" t="s">
        <v>205</v>
      </c>
      <c r="F465" s="187">
        <v>2444</v>
      </c>
      <c r="G465" s="284" t="s">
        <v>102</v>
      </c>
      <c r="H465" s="284" t="s">
        <v>1454</v>
      </c>
      <c r="I465" s="284" t="s">
        <v>1454</v>
      </c>
      <c r="J465" s="284" t="s">
        <v>384</v>
      </c>
      <c r="K465" s="284" t="s">
        <v>102</v>
      </c>
      <c r="L465" s="284" t="s">
        <v>102</v>
      </c>
      <c r="M465" s="284" t="s">
        <v>102</v>
      </c>
      <c r="N465" s="103" t="s">
        <v>87</v>
      </c>
      <c r="O465" s="105">
        <v>54000</v>
      </c>
      <c r="Q465" s="135"/>
      <c r="T465" s="135"/>
      <c r="U465" s="171" t="str">
        <f t="shared" si="97"/>
        <v>HBL-LHR-2444</v>
      </c>
      <c r="V465" s="133" t="s">
        <v>90</v>
      </c>
      <c r="W465" s="187">
        <v>2444</v>
      </c>
      <c r="X465" s="171" t="str">
        <f t="shared" si="98"/>
        <v>HBL-LHR-2444-Jan17-1-1</v>
      </c>
      <c r="Y465" s="136" t="s">
        <v>769</v>
      </c>
      <c r="Z465" s="134" t="str">
        <f t="shared" si="85"/>
        <v>Yes</v>
      </c>
      <c r="AA465" s="134" t="str">
        <f t="shared" si="86"/>
        <v>Yes</v>
      </c>
      <c r="AB465" s="134" t="str">
        <f t="shared" si="95"/>
        <v>Yes</v>
      </c>
      <c r="AC465" s="134" t="str">
        <f>VLOOKUP(F465,'Wired Branches'!B:E,4,FALSE)</f>
        <v>10.20.197.10</v>
      </c>
      <c r="AD465" s="134" t="str">
        <f t="shared" si="87"/>
        <v>255.255.255.0</v>
      </c>
      <c r="AE465" s="150" t="str">
        <f>VLOOKUP(W465,'Wired Branches'!B:F,5,FALSE)</f>
        <v>10.20.197.1</v>
      </c>
      <c r="AF465" s="112" t="str">
        <f>_xlfn.IFNA(VLOOKUP(F465,'Compiled report'!C:F,4,FALSE),"")</f>
        <v>265160fdd</v>
      </c>
      <c r="AG465" s="134" t="str">
        <f t="shared" si="88"/>
        <v>10.200.57.196</v>
      </c>
      <c r="AH465" s="134" t="str">
        <f t="shared" si="89"/>
        <v>Yes</v>
      </c>
      <c r="AI465" s="134" t="str">
        <f t="shared" si="90"/>
        <v>Yes</v>
      </c>
      <c r="AJ465" s="234">
        <f>_xlfn.IFNA(VLOOKUP(F465,'Compiled report'!C:D,2,FALSE),"")</f>
        <v>42754</v>
      </c>
      <c r="AK465" s="134" t="str">
        <f t="shared" si="91"/>
        <v>Yes</v>
      </c>
      <c r="AL465" s="134" t="str">
        <f t="shared" si="92"/>
        <v>Yes</v>
      </c>
      <c r="AM465" s="134" t="str">
        <f t="shared" si="93"/>
        <v>Yes</v>
      </c>
      <c r="AN465" s="134" t="str">
        <f t="shared" si="94"/>
        <v>Yes</v>
      </c>
      <c r="AO465" s="134" t="str">
        <f t="shared" si="96"/>
        <v>Installation Completed</v>
      </c>
      <c r="AP465" s="137" t="s">
        <v>770</v>
      </c>
    </row>
    <row r="466" spans="1:42" s="134" customFormat="1" ht="26.1" customHeight="1" x14ac:dyDescent="0.2">
      <c r="A466" s="258">
        <v>467</v>
      </c>
      <c r="B466" s="284" t="s">
        <v>102</v>
      </c>
      <c r="C466" s="134" t="s">
        <v>102</v>
      </c>
      <c r="D466" s="171" t="s">
        <v>82</v>
      </c>
      <c r="E466" s="283" t="s">
        <v>205</v>
      </c>
      <c r="F466" s="187">
        <v>2445</v>
      </c>
      <c r="G466" s="284" t="s">
        <v>102</v>
      </c>
      <c r="H466" s="284" t="s">
        <v>1455</v>
      </c>
      <c r="I466" s="284" t="s">
        <v>1455</v>
      </c>
      <c r="J466" s="284" t="s">
        <v>384</v>
      </c>
      <c r="K466" s="284" t="s">
        <v>102</v>
      </c>
      <c r="L466" s="284" t="s">
        <v>102</v>
      </c>
      <c r="M466" s="284" t="s">
        <v>102</v>
      </c>
      <c r="N466" s="103" t="s">
        <v>87</v>
      </c>
      <c r="O466" s="105">
        <v>54000</v>
      </c>
      <c r="Q466" s="135"/>
      <c r="T466" s="135"/>
      <c r="U466" s="171" t="str">
        <f t="shared" si="97"/>
        <v>HBL-LHR-2445</v>
      </c>
      <c r="V466" s="133" t="s">
        <v>90</v>
      </c>
      <c r="W466" s="187">
        <v>2445</v>
      </c>
      <c r="X466" s="171" t="str">
        <f t="shared" si="98"/>
        <v>HBL-LHR-2445-Jan17-1-1</v>
      </c>
      <c r="Y466" s="136" t="s">
        <v>769</v>
      </c>
      <c r="Z466" s="134" t="str">
        <f t="shared" si="85"/>
        <v>Yes</v>
      </c>
      <c r="AA466" s="134" t="str">
        <f t="shared" si="86"/>
        <v>Yes</v>
      </c>
      <c r="AB466" s="134" t="str">
        <f t="shared" si="95"/>
        <v>Yes</v>
      </c>
      <c r="AC466" s="134" t="e">
        <f>VLOOKUP(F466,'Wired Branches'!B:E,4,FALSE)</f>
        <v>#N/A</v>
      </c>
      <c r="AD466" s="134" t="str">
        <f t="shared" si="87"/>
        <v>255.255.255.0</v>
      </c>
      <c r="AE466" s="150" t="e">
        <f>VLOOKUP(W466,'Wired Branches'!B:F,5,FALSE)</f>
        <v>#N/A</v>
      </c>
      <c r="AF466" s="112" t="str">
        <f>_xlfn.IFNA(VLOOKUP(F466,'Compiled report'!C:F,4,FALSE),"")</f>
        <v>000265160fde</v>
      </c>
      <c r="AG466" s="134" t="str">
        <f t="shared" si="88"/>
        <v>10.200.57.196</v>
      </c>
      <c r="AH466" s="134" t="str">
        <f t="shared" si="89"/>
        <v>Yes</v>
      </c>
      <c r="AI466" s="134" t="str">
        <f t="shared" si="90"/>
        <v>Yes</v>
      </c>
      <c r="AJ466" s="234">
        <f>_xlfn.IFNA(VLOOKUP(F466,'Compiled report'!C:D,2,FALSE),"")</f>
        <v>42767</v>
      </c>
      <c r="AK466" s="134" t="str">
        <f t="shared" si="91"/>
        <v>Yes</v>
      </c>
      <c r="AL466" s="134" t="str">
        <f t="shared" si="92"/>
        <v>Yes</v>
      </c>
      <c r="AM466" s="134" t="str">
        <f t="shared" si="93"/>
        <v>Yes</v>
      </c>
      <c r="AN466" s="134" t="str">
        <f t="shared" si="94"/>
        <v>Yes</v>
      </c>
      <c r="AO466" s="134" t="str">
        <f t="shared" si="96"/>
        <v>Installation Completed</v>
      </c>
      <c r="AP466" s="137" t="s">
        <v>770</v>
      </c>
    </row>
    <row r="467" spans="1:42" s="134" customFormat="1" ht="26.1" customHeight="1" x14ac:dyDescent="0.2">
      <c r="A467" s="258">
        <v>468</v>
      </c>
      <c r="B467" s="284" t="s">
        <v>102</v>
      </c>
      <c r="C467" s="134" t="s">
        <v>102</v>
      </c>
      <c r="D467" s="171" t="s">
        <v>82</v>
      </c>
      <c r="E467" s="283" t="s">
        <v>205</v>
      </c>
      <c r="F467" s="187">
        <v>2449</v>
      </c>
      <c r="G467" s="284" t="s">
        <v>102</v>
      </c>
      <c r="H467" s="284" t="s">
        <v>1456</v>
      </c>
      <c r="I467" s="284" t="s">
        <v>1456</v>
      </c>
      <c r="J467" s="284" t="s">
        <v>384</v>
      </c>
      <c r="K467" s="284" t="s">
        <v>102</v>
      </c>
      <c r="L467" s="284" t="s">
        <v>102</v>
      </c>
      <c r="M467" s="284" t="s">
        <v>102</v>
      </c>
      <c r="N467" s="103" t="s">
        <v>87</v>
      </c>
      <c r="O467" s="105">
        <v>54000</v>
      </c>
      <c r="Q467" s="135"/>
      <c r="T467" s="135"/>
      <c r="U467" s="171" t="str">
        <f t="shared" si="97"/>
        <v>HBL-LHR-2449</v>
      </c>
      <c r="V467" s="133" t="s">
        <v>90</v>
      </c>
      <c r="W467" s="187">
        <v>2449</v>
      </c>
      <c r="X467" s="171" t="str">
        <f t="shared" si="98"/>
        <v>HBL-LHR-2449-Jan17-1-1</v>
      </c>
      <c r="Y467" s="136" t="s">
        <v>769</v>
      </c>
      <c r="Z467" s="134" t="str">
        <f t="shared" si="85"/>
        <v>Yes</v>
      </c>
      <c r="AA467" s="134" t="str">
        <f t="shared" si="86"/>
        <v>Yes</v>
      </c>
      <c r="AB467" s="134" t="str">
        <f t="shared" si="95"/>
        <v>Yes</v>
      </c>
      <c r="AC467" s="134" t="e">
        <f>VLOOKUP(F467,'Wired Branches'!B:E,4,FALSE)</f>
        <v>#N/A</v>
      </c>
      <c r="AD467" s="134" t="str">
        <f t="shared" si="87"/>
        <v>255.255.255.0</v>
      </c>
      <c r="AE467" s="150" t="e">
        <f>VLOOKUP(W467,'Wired Branches'!B:F,5,FALSE)</f>
        <v>#N/A</v>
      </c>
      <c r="AF467" s="112" t="str">
        <f>_xlfn.IFNA(VLOOKUP(F467,'Compiled report'!C:F,4,FALSE),"")</f>
        <v>265160fdf</v>
      </c>
      <c r="AG467" s="134" t="str">
        <f t="shared" si="88"/>
        <v>10.200.57.196</v>
      </c>
      <c r="AH467" s="134" t="str">
        <f t="shared" si="89"/>
        <v>Yes</v>
      </c>
      <c r="AI467" s="134" t="str">
        <f t="shared" si="90"/>
        <v>Yes</v>
      </c>
      <c r="AJ467" s="234">
        <f>_xlfn.IFNA(VLOOKUP(F467,'Compiled report'!C:D,2,FALSE),"")</f>
        <v>42773</v>
      </c>
      <c r="AK467" s="134" t="str">
        <f t="shared" si="91"/>
        <v>Yes</v>
      </c>
      <c r="AL467" s="134" t="str">
        <f t="shared" si="92"/>
        <v>Yes</v>
      </c>
      <c r="AM467" s="134" t="str">
        <f t="shared" si="93"/>
        <v>Yes</v>
      </c>
      <c r="AN467" s="134" t="str">
        <f t="shared" si="94"/>
        <v>Yes</v>
      </c>
      <c r="AO467" s="134" t="str">
        <f t="shared" si="96"/>
        <v>Installation Completed</v>
      </c>
      <c r="AP467" s="137" t="s">
        <v>770</v>
      </c>
    </row>
    <row r="468" spans="1:42" s="134" customFormat="1" ht="26.1" customHeight="1" x14ac:dyDescent="0.2">
      <c r="A468" s="258">
        <v>469</v>
      </c>
      <c r="B468" s="284" t="s">
        <v>102</v>
      </c>
      <c r="C468" s="134" t="s">
        <v>102</v>
      </c>
      <c r="D468" s="171" t="s">
        <v>82</v>
      </c>
      <c r="E468" s="283" t="s">
        <v>205</v>
      </c>
      <c r="F468" s="187">
        <v>2453</v>
      </c>
      <c r="G468" s="284" t="s">
        <v>102</v>
      </c>
      <c r="H468" s="284" t="s">
        <v>1457</v>
      </c>
      <c r="I468" s="284" t="s">
        <v>1457</v>
      </c>
      <c r="J468" s="284" t="s">
        <v>384</v>
      </c>
      <c r="K468" s="284" t="s">
        <v>102</v>
      </c>
      <c r="L468" s="284" t="s">
        <v>102</v>
      </c>
      <c r="M468" s="284" t="s">
        <v>102</v>
      </c>
      <c r="N468" s="103" t="s">
        <v>87</v>
      </c>
      <c r="O468" s="105">
        <v>54000</v>
      </c>
      <c r="Q468" s="135"/>
      <c r="T468" s="135"/>
      <c r="U468" s="171" t="str">
        <f t="shared" si="97"/>
        <v>HBL-LHR-2453</v>
      </c>
      <c r="V468" s="133" t="s">
        <v>90</v>
      </c>
      <c r="W468" s="187">
        <v>2453</v>
      </c>
      <c r="X468" s="171" t="str">
        <f t="shared" si="98"/>
        <v>HBL-LHR-2453-Jan17-1-1</v>
      </c>
      <c r="Y468" s="136" t="s">
        <v>769</v>
      </c>
      <c r="Z468" s="134" t="str">
        <f t="shared" si="85"/>
        <v>Yes</v>
      </c>
      <c r="AA468" s="134" t="str">
        <f t="shared" si="86"/>
        <v>Yes</v>
      </c>
      <c r="AB468" s="134" t="str">
        <f t="shared" si="95"/>
        <v>Yes</v>
      </c>
      <c r="AC468" s="134" t="str">
        <f>VLOOKUP(F468,'Wired Branches'!B:E,4,FALSE)</f>
        <v>10.20.199.10</v>
      </c>
      <c r="AD468" s="134" t="str">
        <f t="shared" si="87"/>
        <v>255.255.255.0</v>
      </c>
      <c r="AE468" s="150" t="str">
        <f>VLOOKUP(W468,'Wired Branches'!B:F,5,FALSE)</f>
        <v>10.20.199.1</v>
      </c>
      <c r="AF468" s="112" t="str">
        <f>_xlfn.IFNA(VLOOKUP(F468,'Compiled report'!C:F,4,FALSE),"")</f>
        <v>265160e0f</v>
      </c>
      <c r="AG468" s="134" t="str">
        <f t="shared" si="88"/>
        <v>10.200.57.196</v>
      </c>
      <c r="AH468" s="134" t="str">
        <f t="shared" si="89"/>
        <v>Yes</v>
      </c>
      <c r="AI468" s="134" t="str">
        <f t="shared" si="90"/>
        <v>Yes</v>
      </c>
      <c r="AJ468" s="234">
        <f>_xlfn.IFNA(VLOOKUP(F468,'Compiled report'!C:D,2,FALSE),"")</f>
        <v>42766</v>
      </c>
      <c r="AK468" s="134" t="str">
        <f t="shared" si="91"/>
        <v>Yes</v>
      </c>
      <c r="AL468" s="134" t="str">
        <f t="shared" si="92"/>
        <v>Yes</v>
      </c>
      <c r="AM468" s="134" t="str">
        <f t="shared" si="93"/>
        <v>Yes</v>
      </c>
      <c r="AN468" s="134" t="str">
        <f t="shared" si="94"/>
        <v>Yes</v>
      </c>
      <c r="AO468" s="134" t="str">
        <f t="shared" si="96"/>
        <v>Installation Completed</v>
      </c>
      <c r="AP468" s="137" t="s">
        <v>770</v>
      </c>
    </row>
    <row r="469" spans="1:42" s="134" customFormat="1" ht="26.1" customHeight="1" x14ac:dyDescent="0.2">
      <c r="A469" s="258">
        <v>470</v>
      </c>
      <c r="B469" s="284" t="s">
        <v>102</v>
      </c>
      <c r="C469" s="134" t="s">
        <v>102</v>
      </c>
      <c r="D469" s="171" t="s">
        <v>82</v>
      </c>
      <c r="E469" s="283" t="s">
        <v>205</v>
      </c>
      <c r="F469" s="187">
        <v>2474</v>
      </c>
      <c r="G469" s="284" t="s">
        <v>102</v>
      </c>
      <c r="H469" s="284" t="s">
        <v>1458</v>
      </c>
      <c r="I469" s="284" t="s">
        <v>1458</v>
      </c>
      <c r="J469" s="284" t="s">
        <v>384</v>
      </c>
      <c r="K469" s="284" t="s">
        <v>102</v>
      </c>
      <c r="L469" s="284" t="s">
        <v>102</v>
      </c>
      <c r="M469" s="284" t="s">
        <v>102</v>
      </c>
      <c r="N469" s="103" t="s">
        <v>87</v>
      </c>
      <c r="O469" s="105">
        <v>54000</v>
      </c>
      <c r="Q469" s="135"/>
      <c r="T469" s="135"/>
      <c r="U469" s="171" t="str">
        <f t="shared" si="97"/>
        <v>HBL-LHR-2474</v>
      </c>
      <c r="V469" s="133" t="s">
        <v>90</v>
      </c>
      <c r="W469" s="187">
        <v>2474</v>
      </c>
      <c r="X469" s="171" t="str">
        <f t="shared" si="98"/>
        <v>HBL-LHR-2474-Jan17-1-1</v>
      </c>
      <c r="Y469" s="136" t="s">
        <v>769</v>
      </c>
      <c r="Z469" s="134" t="str">
        <f t="shared" si="85"/>
        <v>Yes</v>
      </c>
      <c r="AA469" s="134" t="str">
        <f t="shared" si="86"/>
        <v>Yes</v>
      </c>
      <c r="AB469" s="134" t="str">
        <f t="shared" si="95"/>
        <v>Yes</v>
      </c>
      <c r="AC469" s="134" t="str">
        <f>VLOOKUP(F469,'Wired Branches'!B:E,4,FALSE)</f>
        <v>10.20.225.10</v>
      </c>
      <c r="AD469" s="134" t="str">
        <f t="shared" si="87"/>
        <v>255.255.255.0</v>
      </c>
      <c r="AE469" s="150" t="str">
        <f>VLOOKUP(W469,'Wired Branches'!B:F,5,FALSE)</f>
        <v>10.20.225.1</v>
      </c>
      <c r="AF469" s="112" t="str">
        <f>_xlfn.IFNA(VLOOKUP(F469,'Compiled report'!C:F,4,FALSE),"")</f>
        <v>265160fe1</v>
      </c>
      <c r="AG469" s="134" t="str">
        <f t="shared" si="88"/>
        <v>10.200.57.196</v>
      </c>
      <c r="AH469" s="134" t="str">
        <f t="shared" si="89"/>
        <v>Yes</v>
      </c>
      <c r="AI469" s="134" t="str">
        <f t="shared" si="90"/>
        <v>Yes</v>
      </c>
      <c r="AJ469" s="234">
        <f>_xlfn.IFNA(VLOOKUP(F469,'Compiled report'!C:D,2,FALSE),"")</f>
        <v>42752</v>
      </c>
      <c r="AK469" s="134" t="str">
        <f t="shared" si="91"/>
        <v>Yes</v>
      </c>
      <c r="AL469" s="134" t="str">
        <f t="shared" si="92"/>
        <v>Yes</v>
      </c>
      <c r="AM469" s="134" t="str">
        <f t="shared" si="93"/>
        <v>Yes</v>
      </c>
      <c r="AN469" s="134" t="str">
        <f t="shared" si="94"/>
        <v>Yes</v>
      </c>
      <c r="AO469" s="134" t="str">
        <f t="shared" si="96"/>
        <v>Installation Completed</v>
      </c>
      <c r="AP469" s="137" t="s">
        <v>770</v>
      </c>
    </row>
    <row r="470" spans="1:42" s="134" customFormat="1" ht="26.1" customHeight="1" x14ac:dyDescent="0.2">
      <c r="A470" s="258">
        <v>471</v>
      </c>
      <c r="B470" s="284" t="s">
        <v>102</v>
      </c>
      <c r="C470" s="134" t="s">
        <v>102</v>
      </c>
      <c r="D470" s="171" t="s">
        <v>82</v>
      </c>
      <c r="E470" s="283" t="s">
        <v>205</v>
      </c>
      <c r="F470" s="187">
        <v>2483</v>
      </c>
      <c r="G470" s="284" t="s">
        <v>102</v>
      </c>
      <c r="H470" s="284" t="s">
        <v>1459</v>
      </c>
      <c r="I470" s="284" t="s">
        <v>1459</v>
      </c>
      <c r="J470" s="284" t="s">
        <v>384</v>
      </c>
      <c r="K470" s="284" t="s">
        <v>102</v>
      </c>
      <c r="L470" s="284" t="s">
        <v>102</v>
      </c>
      <c r="M470" s="284" t="s">
        <v>102</v>
      </c>
      <c r="N470" s="103" t="s">
        <v>87</v>
      </c>
      <c r="O470" s="105">
        <v>54000</v>
      </c>
      <c r="Q470" s="135"/>
      <c r="T470" s="135"/>
      <c r="U470" s="171" t="str">
        <f t="shared" si="97"/>
        <v>HBL-LHR-2483</v>
      </c>
      <c r="V470" s="133" t="s">
        <v>90</v>
      </c>
      <c r="W470" s="187">
        <v>2483</v>
      </c>
      <c r="X470" s="171" t="str">
        <f t="shared" si="98"/>
        <v>HBL-LHR-2483-Jan17-1-1</v>
      </c>
      <c r="Y470" s="136" t="s">
        <v>769</v>
      </c>
      <c r="Z470" s="134" t="str">
        <f t="shared" si="85"/>
        <v>Yes</v>
      </c>
      <c r="AA470" s="134" t="str">
        <f t="shared" si="86"/>
        <v>Yes</v>
      </c>
      <c r="AB470" s="134" t="str">
        <f t="shared" si="95"/>
        <v>Yes</v>
      </c>
      <c r="AC470" s="134" t="e">
        <f>VLOOKUP(F470,'Wired Branches'!B:E,4,FALSE)</f>
        <v>#N/A</v>
      </c>
      <c r="AD470" s="134" t="str">
        <f t="shared" si="87"/>
        <v>255.255.255.0</v>
      </c>
      <c r="AE470" s="150" t="e">
        <f>VLOOKUP(W470,'Wired Branches'!B:F,5,FALSE)</f>
        <v>#N/A</v>
      </c>
      <c r="AF470" s="112">
        <f>_xlfn.IFNA(VLOOKUP(F470,'Compiled report'!C:F,4,FALSE),"")</f>
        <v>0</v>
      </c>
      <c r="AG470" s="134" t="str">
        <f t="shared" si="88"/>
        <v>10.200.57.196</v>
      </c>
      <c r="AH470" s="134" t="str">
        <f t="shared" si="89"/>
        <v>Yes</v>
      </c>
      <c r="AI470" s="134" t="str">
        <f t="shared" si="90"/>
        <v>Yes</v>
      </c>
      <c r="AJ470" s="234">
        <f>_xlfn.IFNA(VLOOKUP(F470,'Compiled report'!C:D,2,FALSE),"")</f>
        <v>42773</v>
      </c>
      <c r="AK470" s="134" t="str">
        <f t="shared" si="91"/>
        <v>Yes</v>
      </c>
      <c r="AL470" s="134" t="str">
        <f t="shared" si="92"/>
        <v/>
      </c>
      <c r="AM470" s="134" t="str">
        <f t="shared" si="93"/>
        <v>Yes</v>
      </c>
      <c r="AN470" s="134" t="str">
        <f t="shared" si="94"/>
        <v>Yes</v>
      </c>
      <c r="AO470" s="134" t="str">
        <f t="shared" si="96"/>
        <v>Installation Completed</v>
      </c>
      <c r="AP470" s="137" t="s">
        <v>770</v>
      </c>
    </row>
    <row r="471" spans="1:42" s="134" customFormat="1" ht="26.1" customHeight="1" x14ac:dyDescent="0.2">
      <c r="A471" s="258">
        <v>472</v>
      </c>
      <c r="B471" s="284" t="s">
        <v>102</v>
      </c>
      <c r="C471" s="134" t="s">
        <v>102</v>
      </c>
      <c r="D471" s="171" t="s">
        <v>82</v>
      </c>
      <c r="E471" s="283" t="s">
        <v>205</v>
      </c>
      <c r="F471" s="187">
        <v>2484</v>
      </c>
      <c r="G471" s="284" t="s">
        <v>102</v>
      </c>
      <c r="H471" s="284" t="s">
        <v>1460</v>
      </c>
      <c r="I471" s="284" t="s">
        <v>1460</v>
      </c>
      <c r="J471" s="284" t="s">
        <v>384</v>
      </c>
      <c r="K471" s="284" t="s">
        <v>102</v>
      </c>
      <c r="L471" s="284" t="s">
        <v>102</v>
      </c>
      <c r="M471" s="284" t="s">
        <v>102</v>
      </c>
      <c r="N471" s="103" t="s">
        <v>87</v>
      </c>
      <c r="O471" s="105">
        <v>54000</v>
      </c>
      <c r="Q471" s="135"/>
      <c r="T471" s="135"/>
      <c r="U471" s="171" t="str">
        <f t="shared" si="97"/>
        <v>HBL-LHR-2484</v>
      </c>
      <c r="V471" s="133" t="s">
        <v>90</v>
      </c>
      <c r="W471" s="187">
        <v>2484</v>
      </c>
      <c r="X471" s="171" t="str">
        <f t="shared" si="98"/>
        <v>HBL-LHR-2484-Jan17-1-1</v>
      </c>
      <c r="Y471" s="136" t="s">
        <v>769</v>
      </c>
      <c r="Z471" s="134" t="str">
        <f t="shared" si="85"/>
        <v>Yes</v>
      </c>
      <c r="AA471" s="134" t="str">
        <f t="shared" si="86"/>
        <v>Yes</v>
      </c>
      <c r="AB471" s="134" t="str">
        <f t="shared" si="95"/>
        <v>Yes</v>
      </c>
      <c r="AC471" s="134" t="e">
        <f>VLOOKUP(F471,'Wired Branches'!B:E,4,FALSE)</f>
        <v>#N/A</v>
      </c>
      <c r="AD471" s="134" t="str">
        <f t="shared" si="87"/>
        <v>255.255.255.0</v>
      </c>
      <c r="AE471" s="150" t="e">
        <f>VLOOKUP(W471,'Wired Branches'!B:F,5,FALSE)</f>
        <v>#N/A</v>
      </c>
      <c r="AF471" s="112" t="str">
        <f>_xlfn.IFNA(VLOOKUP(F471,'Compiled report'!C:F,4,FALSE),"")</f>
        <v>265160fe3</v>
      </c>
      <c r="AG471" s="134" t="str">
        <f t="shared" si="88"/>
        <v>10.200.57.196</v>
      </c>
      <c r="AH471" s="134" t="str">
        <f t="shared" si="89"/>
        <v>Yes</v>
      </c>
      <c r="AI471" s="134" t="str">
        <f t="shared" si="90"/>
        <v>Yes</v>
      </c>
      <c r="AJ471" s="234">
        <f>_xlfn.IFNA(VLOOKUP(F471,'Compiled report'!C:D,2,FALSE),"")</f>
        <v>42775</v>
      </c>
      <c r="AK471" s="134" t="str">
        <f t="shared" si="91"/>
        <v>Yes</v>
      </c>
      <c r="AL471" s="134" t="str">
        <f t="shared" si="92"/>
        <v>Yes</v>
      </c>
      <c r="AM471" s="134" t="str">
        <f t="shared" si="93"/>
        <v>Yes</v>
      </c>
      <c r="AN471" s="134" t="str">
        <f t="shared" si="94"/>
        <v>Yes</v>
      </c>
      <c r="AO471" s="134" t="str">
        <f t="shared" si="96"/>
        <v>Installation Completed</v>
      </c>
      <c r="AP471" s="137" t="s">
        <v>770</v>
      </c>
    </row>
    <row r="472" spans="1:42" s="134" customFormat="1" ht="26.1" customHeight="1" x14ac:dyDescent="0.2">
      <c r="A472" s="258">
        <v>473</v>
      </c>
      <c r="B472" s="284" t="s">
        <v>102</v>
      </c>
      <c r="C472" s="134" t="s">
        <v>102</v>
      </c>
      <c r="D472" s="171" t="s">
        <v>82</v>
      </c>
      <c r="E472" s="283" t="s">
        <v>205</v>
      </c>
      <c r="F472" s="187">
        <v>2487</v>
      </c>
      <c r="G472" s="284" t="s">
        <v>102</v>
      </c>
      <c r="H472" s="284" t="s">
        <v>1461</v>
      </c>
      <c r="I472" s="284" t="s">
        <v>1461</v>
      </c>
      <c r="J472" s="284" t="s">
        <v>384</v>
      </c>
      <c r="K472" s="284" t="s">
        <v>102</v>
      </c>
      <c r="L472" s="284" t="s">
        <v>102</v>
      </c>
      <c r="M472" s="284" t="s">
        <v>102</v>
      </c>
      <c r="N472" s="103" t="s">
        <v>87</v>
      </c>
      <c r="O472" s="105">
        <v>54000</v>
      </c>
      <c r="Q472" s="135"/>
      <c r="T472" s="135"/>
      <c r="U472" s="171" t="str">
        <f t="shared" si="97"/>
        <v>HBL-LHR-2487</v>
      </c>
      <c r="V472" s="133" t="s">
        <v>90</v>
      </c>
      <c r="W472" s="187">
        <v>2487</v>
      </c>
      <c r="X472" s="171" t="str">
        <f t="shared" si="98"/>
        <v>HBL-LHR-2487-Jan17-1-1</v>
      </c>
      <c r="Y472" s="136" t="s">
        <v>769</v>
      </c>
      <c r="Z472" s="134" t="str">
        <f t="shared" si="85"/>
        <v>Yes</v>
      </c>
      <c r="AA472" s="134" t="str">
        <f t="shared" si="86"/>
        <v>Yes</v>
      </c>
      <c r="AB472" s="134" t="str">
        <f t="shared" si="95"/>
        <v>Yes</v>
      </c>
      <c r="AC472" s="134" t="e">
        <f>VLOOKUP(F472,'Wired Branches'!B:E,4,FALSE)</f>
        <v>#N/A</v>
      </c>
      <c r="AD472" s="134" t="str">
        <f t="shared" si="87"/>
        <v>255.255.255.0</v>
      </c>
      <c r="AE472" s="150" t="e">
        <f>VLOOKUP(W472,'Wired Branches'!B:F,5,FALSE)</f>
        <v>#N/A</v>
      </c>
      <c r="AF472" s="112" t="str">
        <f>_xlfn.IFNA(VLOOKUP(F472,'Compiled report'!C:F,4,FALSE),"")</f>
        <v>265160fe4</v>
      </c>
      <c r="AG472" s="134" t="str">
        <f t="shared" si="88"/>
        <v>10.200.57.196</v>
      </c>
      <c r="AH472" s="134" t="str">
        <f t="shared" si="89"/>
        <v>Yes</v>
      </c>
      <c r="AI472" s="134" t="str">
        <f t="shared" si="90"/>
        <v>Yes</v>
      </c>
      <c r="AJ472" s="234">
        <f>_xlfn.IFNA(VLOOKUP(F472,'Compiled report'!C:D,2,FALSE),"")</f>
        <v>42777</v>
      </c>
      <c r="AK472" s="134" t="str">
        <f t="shared" si="91"/>
        <v>Yes</v>
      </c>
      <c r="AL472" s="134" t="str">
        <f t="shared" si="92"/>
        <v>Yes</v>
      </c>
      <c r="AM472" s="134" t="str">
        <f t="shared" si="93"/>
        <v>Yes</v>
      </c>
      <c r="AN472" s="134" t="str">
        <f t="shared" si="94"/>
        <v>Yes</v>
      </c>
      <c r="AO472" s="134" t="str">
        <f t="shared" si="96"/>
        <v>Installation Completed</v>
      </c>
      <c r="AP472" s="137" t="s">
        <v>770</v>
      </c>
    </row>
    <row r="473" spans="1:42" s="134" customFormat="1" ht="26.1" customHeight="1" x14ac:dyDescent="0.2">
      <c r="A473" s="258">
        <v>474</v>
      </c>
      <c r="B473" s="284" t="s">
        <v>102</v>
      </c>
      <c r="C473" s="134" t="s">
        <v>102</v>
      </c>
      <c r="D473" s="171" t="s">
        <v>82</v>
      </c>
      <c r="E473" s="283" t="s">
        <v>205</v>
      </c>
      <c r="F473" s="189">
        <v>2488</v>
      </c>
      <c r="G473" s="284" t="s">
        <v>102</v>
      </c>
      <c r="H473" s="284" t="s">
        <v>1462</v>
      </c>
      <c r="I473" s="284" t="s">
        <v>1462</v>
      </c>
      <c r="J473" s="284" t="s">
        <v>384</v>
      </c>
      <c r="K473" s="284" t="s">
        <v>102</v>
      </c>
      <c r="L473" s="284" t="s">
        <v>102</v>
      </c>
      <c r="M473" s="284" t="s">
        <v>102</v>
      </c>
      <c r="N473" s="103" t="s">
        <v>87</v>
      </c>
      <c r="O473" s="105">
        <v>54000</v>
      </c>
      <c r="Q473" s="135"/>
      <c r="T473" s="135"/>
      <c r="U473" s="171" t="str">
        <f t="shared" si="97"/>
        <v>HBL-LHR-2488</v>
      </c>
      <c r="V473" s="133" t="s">
        <v>90</v>
      </c>
      <c r="W473" s="189">
        <v>2488</v>
      </c>
      <c r="X473" s="171" t="str">
        <f t="shared" si="98"/>
        <v>HBL-LHR-2488-Jan17-1-1</v>
      </c>
      <c r="Y473" s="136" t="s">
        <v>769</v>
      </c>
      <c r="Z473" s="134" t="str">
        <f t="shared" si="85"/>
        <v>Yes</v>
      </c>
      <c r="AA473" s="134" t="str">
        <f t="shared" si="86"/>
        <v>Yes</v>
      </c>
      <c r="AB473" s="134" t="str">
        <f t="shared" si="95"/>
        <v>Yes</v>
      </c>
      <c r="AC473" s="134" t="e">
        <f>VLOOKUP(F473,'Wired Branches'!B:E,4,FALSE)</f>
        <v>#N/A</v>
      </c>
      <c r="AD473" s="134" t="str">
        <f t="shared" si="87"/>
        <v>255.255.255.0</v>
      </c>
      <c r="AE473" s="150" t="e">
        <f>VLOOKUP(W473,'Wired Branches'!B:F,5,FALSE)</f>
        <v>#N/A</v>
      </c>
      <c r="AF473" s="112" t="str">
        <f>_xlfn.IFNA(VLOOKUP(F473,'Compiled report'!C:F,4,FALSE),"")</f>
        <v>26516100d</v>
      </c>
      <c r="AG473" s="134" t="str">
        <f t="shared" si="88"/>
        <v>10.200.57.196</v>
      </c>
      <c r="AH473" s="134" t="str">
        <f t="shared" si="89"/>
        <v>Yes</v>
      </c>
      <c r="AI473" s="134" t="str">
        <f t="shared" si="90"/>
        <v>Yes</v>
      </c>
      <c r="AJ473" s="234">
        <f>_xlfn.IFNA(VLOOKUP(F473,'Compiled report'!C:D,2,FALSE),"")</f>
        <v>42775</v>
      </c>
      <c r="AK473" s="134" t="str">
        <f t="shared" si="91"/>
        <v>Yes</v>
      </c>
      <c r="AL473" s="134" t="str">
        <f t="shared" si="92"/>
        <v>Yes</v>
      </c>
      <c r="AM473" s="134" t="str">
        <f t="shared" si="93"/>
        <v>Yes</v>
      </c>
      <c r="AN473" s="134" t="str">
        <f t="shared" si="94"/>
        <v>Yes</v>
      </c>
      <c r="AO473" s="134" t="str">
        <f t="shared" si="96"/>
        <v>Installation Completed</v>
      </c>
      <c r="AP473" s="137" t="s">
        <v>770</v>
      </c>
    </row>
    <row r="474" spans="1:42" s="134" customFormat="1" ht="26.1" customHeight="1" x14ac:dyDescent="0.2">
      <c r="A474" s="258">
        <v>475</v>
      </c>
      <c r="B474" s="284" t="s">
        <v>102</v>
      </c>
      <c r="C474" s="134" t="s">
        <v>102</v>
      </c>
      <c r="D474" s="171" t="s">
        <v>82</v>
      </c>
      <c r="E474" s="283" t="s">
        <v>205</v>
      </c>
      <c r="F474" s="187">
        <v>5009</v>
      </c>
      <c r="G474" s="284" t="s">
        <v>102</v>
      </c>
      <c r="H474" s="284" t="s">
        <v>1463</v>
      </c>
      <c r="I474" s="284" t="s">
        <v>1463</v>
      </c>
      <c r="J474" s="284" t="s">
        <v>384</v>
      </c>
      <c r="K474" s="284" t="s">
        <v>102</v>
      </c>
      <c r="L474" s="284" t="s">
        <v>102</v>
      </c>
      <c r="M474" s="284" t="s">
        <v>102</v>
      </c>
      <c r="N474" s="103" t="s">
        <v>87</v>
      </c>
      <c r="O474" s="105">
        <v>54000</v>
      </c>
      <c r="Q474" s="135"/>
      <c r="T474" s="135"/>
      <c r="U474" s="171" t="str">
        <f t="shared" si="97"/>
        <v>HBL-LHR-5009</v>
      </c>
      <c r="V474" s="133" t="s">
        <v>90</v>
      </c>
      <c r="W474" s="187">
        <v>5009</v>
      </c>
      <c r="X474" s="171" t="str">
        <f t="shared" si="98"/>
        <v>HBL-LHR-5009-Jan17-1-1</v>
      </c>
      <c r="Y474" s="136" t="s">
        <v>769</v>
      </c>
      <c r="Z474" s="134" t="str">
        <f t="shared" si="85"/>
        <v>Yes</v>
      </c>
      <c r="AA474" s="134" t="str">
        <f t="shared" si="86"/>
        <v>Yes</v>
      </c>
      <c r="AB474" s="134" t="str">
        <f t="shared" si="95"/>
        <v>Yes</v>
      </c>
      <c r="AC474" s="134" t="str">
        <f>VLOOKUP(F474,'Wired Branches'!B:E,4,FALSE)</f>
        <v>10.20.135.10</v>
      </c>
      <c r="AD474" s="134" t="str">
        <f t="shared" si="87"/>
        <v>255.255.255.0</v>
      </c>
      <c r="AE474" s="150" t="str">
        <f>VLOOKUP(W474,'Wired Branches'!B:F,5,FALSE)</f>
        <v>10.20.135.1</v>
      </c>
      <c r="AF474" s="112" t="str">
        <f>_xlfn.IFNA(VLOOKUP(F474,'Compiled report'!C:F,4,FALSE),"")</f>
        <v>26516100e</v>
      </c>
      <c r="AG474" s="134" t="str">
        <f t="shared" si="88"/>
        <v>10.200.57.196</v>
      </c>
      <c r="AH474" s="134" t="str">
        <f t="shared" si="89"/>
        <v>Yes</v>
      </c>
      <c r="AI474" s="134" t="str">
        <f t="shared" si="90"/>
        <v>Yes</v>
      </c>
      <c r="AJ474" s="234">
        <f>_xlfn.IFNA(VLOOKUP(F474,'Compiled report'!C:D,2,FALSE),"")</f>
        <v>42754</v>
      </c>
      <c r="AK474" s="134" t="str">
        <f t="shared" si="91"/>
        <v>Yes</v>
      </c>
      <c r="AL474" s="134" t="str">
        <f t="shared" si="92"/>
        <v>Yes</v>
      </c>
      <c r="AM474" s="134" t="str">
        <f t="shared" si="93"/>
        <v>Yes</v>
      </c>
      <c r="AN474" s="134" t="str">
        <f t="shared" si="94"/>
        <v>Yes</v>
      </c>
      <c r="AO474" s="134" t="str">
        <f t="shared" si="96"/>
        <v>Installation Completed</v>
      </c>
      <c r="AP474" s="137" t="s">
        <v>770</v>
      </c>
    </row>
    <row r="475" spans="1:42" s="134" customFormat="1" ht="26.1" customHeight="1" x14ac:dyDescent="0.2">
      <c r="A475" s="258">
        <v>476</v>
      </c>
      <c r="B475" s="284" t="s">
        <v>102</v>
      </c>
      <c r="C475" s="134" t="s">
        <v>102</v>
      </c>
      <c r="D475" s="171" t="s">
        <v>82</v>
      </c>
      <c r="E475" s="283" t="s">
        <v>205</v>
      </c>
      <c r="F475" s="187">
        <v>5024</v>
      </c>
      <c r="G475" s="284" t="s">
        <v>102</v>
      </c>
      <c r="H475" s="284" t="s">
        <v>1464</v>
      </c>
      <c r="I475" s="284" t="s">
        <v>1464</v>
      </c>
      <c r="J475" s="284" t="s">
        <v>384</v>
      </c>
      <c r="K475" s="284" t="s">
        <v>102</v>
      </c>
      <c r="L475" s="284" t="s">
        <v>102</v>
      </c>
      <c r="M475" s="284" t="s">
        <v>102</v>
      </c>
      <c r="N475" s="103" t="s">
        <v>87</v>
      </c>
      <c r="O475" s="105">
        <v>54000</v>
      </c>
      <c r="Q475" s="135"/>
      <c r="T475" s="135"/>
      <c r="U475" s="171" t="str">
        <f t="shared" si="97"/>
        <v>HBL-LHR-5024</v>
      </c>
      <c r="V475" s="133" t="s">
        <v>90</v>
      </c>
      <c r="W475" s="187">
        <v>5024</v>
      </c>
      <c r="X475" s="171" t="str">
        <f t="shared" si="98"/>
        <v>HBL-LHR-5024-Jan17-1-1</v>
      </c>
      <c r="Y475" s="136" t="s">
        <v>769</v>
      </c>
      <c r="Z475" s="134" t="str">
        <f t="shared" si="85"/>
        <v>Yes</v>
      </c>
      <c r="AA475" s="134" t="str">
        <f t="shared" si="86"/>
        <v>Yes</v>
      </c>
      <c r="AB475" s="134" t="str">
        <f t="shared" si="95"/>
        <v>Yes</v>
      </c>
      <c r="AC475" s="134" t="e">
        <f>VLOOKUP(F475,'Wired Branches'!B:E,4,FALSE)</f>
        <v>#N/A</v>
      </c>
      <c r="AD475" s="134" t="str">
        <f t="shared" si="87"/>
        <v>255.255.255.0</v>
      </c>
      <c r="AE475" s="150" t="e">
        <f>VLOOKUP(W475,'Wired Branches'!B:F,5,FALSE)</f>
        <v>#N/A</v>
      </c>
      <c r="AF475" s="112" t="str">
        <f>_xlfn.IFNA(VLOOKUP(F475,'Compiled report'!C:F,4,FALSE),"")</f>
        <v>26516100f</v>
      </c>
      <c r="AG475" s="134" t="str">
        <f t="shared" si="88"/>
        <v>10.200.57.196</v>
      </c>
      <c r="AH475" s="134" t="str">
        <f t="shared" si="89"/>
        <v>Yes</v>
      </c>
      <c r="AI475" s="134" t="str">
        <f t="shared" si="90"/>
        <v>Yes</v>
      </c>
      <c r="AJ475" s="234">
        <f>_xlfn.IFNA(VLOOKUP(F475,'Compiled report'!C:D,2,FALSE),"")</f>
        <v>42774</v>
      </c>
      <c r="AK475" s="134" t="str">
        <f t="shared" si="91"/>
        <v>Yes</v>
      </c>
      <c r="AL475" s="134" t="str">
        <f t="shared" si="92"/>
        <v>Yes</v>
      </c>
      <c r="AM475" s="134" t="str">
        <f t="shared" si="93"/>
        <v>Yes</v>
      </c>
      <c r="AN475" s="134" t="str">
        <f t="shared" si="94"/>
        <v>Yes</v>
      </c>
      <c r="AO475" s="134" t="str">
        <f t="shared" si="96"/>
        <v>Installation Completed</v>
      </c>
      <c r="AP475" s="137" t="s">
        <v>770</v>
      </c>
    </row>
    <row r="476" spans="1:42" s="134" customFormat="1" ht="26.1" customHeight="1" x14ac:dyDescent="0.2">
      <c r="A476" s="258">
        <v>477</v>
      </c>
      <c r="B476" s="284" t="s">
        <v>102</v>
      </c>
      <c r="C476" s="134" t="s">
        <v>102</v>
      </c>
      <c r="D476" s="171" t="s">
        <v>82</v>
      </c>
      <c r="E476" s="283" t="s">
        <v>205</v>
      </c>
      <c r="F476" s="187">
        <v>5032</v>
      </c>
      <c r="G476" s="284" t="s">
        <v>102</v>
      </c>
      <c r="H476" s="284" t="s">
        <v>1465</v>
      </c>
      <c r="I476" s="284" t="s">
        <v>1465</v>
      </c>
      <c r="J476" s="284" t="s">
        <v>384</v>
      </c>
      <c r="K476" s="284" t="s">
        <v>102</v>
      </c>
      <c r="L476" s="284" t="s">
        <v>102</v>
      </c>
      <c r="M476" s="284" t="s">
        <v>102</v>
      </c>
      <c r="N476" s="103" t="s">
        <v>87</v>
      </c>
      <c r="O476" s="105">
        <v>54000</v>
      </c>
      <c r="Q476" s="135"/>
      <c r="T476" s="135"/>
      <c r="U476" s="171" t="str">
        <f t="shared" si="97"/>
        <v>HBL-LHR-5032</v>
      </c>
      <c r="V476" s="133" t="s">
        <v>90</v>
      </c>
      <c r="W476" s="187">
        <v>5032</v>
      </c>
      <c r="X476" s="171" t="str">
        <f t="shared" si="98"/>
        <v>HBL-LHR-5032-Jan17-1-1</v>
      </c>
      <c r="Y476" s="136" t="s">
        <v>769</v>
      </c>
      <c r="Z476" s="134" t="str">
        <f t="shared" si="85"/>
        <v>Yes</v>
      </c>
      <c r="AA476" s="134" t="str">
        <f t="shared" si="86"/>
        <v>Yes</v>
      </c>
      <c r="AB476" s="134" t="str">
        <f t="shared" si="95"/>
        <v>Yes</v>
      </c>
      <c r="AC476" s="134" t="e">
        <f>VLOOKUP(F476,'Wired Branches'!B:E,4,FALSE)</f>
        <v>#N/A</v>
      </c>
      <c r="AD476" s="134" t="str">
        <f t="shared" si="87"/>
        <v>255.255.255.0</v>
      </c>
      <c r="AE476" s="150" t="e">
        <f>VLOOKUP(W476,'Wired Branches'!B:F,5,FALSE)</f>
        <v>#N/A</v>
      </c>
      <c r="AF476" s="112">
        <f>_xlfn.IFNA(VLOOKUP(F476,'Compiled report'!C:F,4,FALSE),"")</f>
        <v>0</v>
      </c>
      <c r="AG476" s="134" t="str">
        <f t="shared" si="88"/>
        <v>10.200.57.196</v>
      </c>
      <c r="AH476" s="134" t="str">
        <f t="shared" si="89"/>
        <v>Yes</v>
      </c>
      <c r="AI476" s="134" t="str">
        <f t="shared" si="90"/>
        <v>Yes</v>
      </c>
      <c r="AJ476" s="234">
        <f>_xlfn.IFNA(VLOOKUP(F476,'Compiled report'!C:D,2,FALSE),"")</f>
        <v>42777</v>
      </c>
      <c r="AK476" s="134" t="str">
        <f t="shared" si="91"/>
        <v>Yes</v>
      </c>
      <c r="AL476" s="134" t="str">
        <f t="shared" si="92"/>
        <v/>
      </c>
      <c r="AM476" s="134" t="str">
        <f t="shared" si="93"/>
        <v>Yes</v>
      </c>
      <c r="AN476" s="134" t="str">
        <f t="shared" si="94"/>
        <v>Yes</v>
      </c>
      <c r="AO476" s="134" t="str">
        <f t="shared" si="96"/>
        <v>Installation Completed</v>
      </c>
      <c r="AP476" s="137" t="s">
        <v>770</v>
      </c>
    </row>
    <row r="477" spans="1:42" s="134" customFormat="1" ht="26.1" customHeight="1" x14ac:dyDescent="0.2">
      <c r="A477" s="258">
        <v>478</v>
      </c>
      <c r="B477" s="284" t="s">
        <v>102</v>
      </c>
      <c r="C477" s="134" t="s">
        <v>102</v>
      </c>
      <c r="D477" s="171" t="s">
        <v>82</v>
      </c>
      <c r="E477" s="283" t="s">
        <v>205</v>
      </c>
      <c r="F477" s="187">
        <v>5033</v>
      </c>
      <c r="G477" s="284" t="s">
        <v>102</v>
      </c>
      <c r="H477" s="284" t="s">
        <v>1466</v>
      </c>
      <c r="I477" s="284" t="s">
        <v>1467</v>
      </c>
      <c r="J477" s="284" t="s">
        <v>384</v>
      </c>
      <c r="K477" s="284" t="s">
        <v>102</v>
      </c>
      <c r="L477" s="284" t="s">
        <v>102</v>
      </c>
      <c r="M477" s="284" t="s">
        <v>102</v>
      </c>
      <c r="N477" s="103" t="s">
        <v>87</v>
      </c>
      <c r="O477" s="105">
        <v>54000</v>
      </c>
      <c r="Q477" s="135"/>
      <c r="T477" s="135"/>
      <c r="U477" s="171" t="str">
        <f t="shared" si="97"/>
        <v>HBL-LHR-5033</v>
      </c>
      <c r="V477" s="133" t="s">
        <v>90</v>
      </c>
      <c r="W477" s="187">
        <v>5033</v>
      </c>
      <c r="X477" s="171" t="str">
        <f t="shared" si="98"/>
        <v>HBL-LHR-5033-Jan17-1-1</v>
      </c>
      <c r="Y477" s="136" t="s">
        <v>769</v>
      </c>
      <c r="Z477" s="134" t="str">
        <f t="shared" si="85"/>
        <v>Yes</v>
      </c>
      <c r="AA477" s="134" t="str">
        <f t="shared" si="86"/>
        <v>Yes</v>
      </c>
      <c r="AB477" s="134" t="str">
        <f t="shared" si="95"/>
        <v>Yes</v>
      </c>
      <c r="AC477" s="134" t="e">
        <f>VLOOKUP(F477,'Wired Branches'!B:E,4,FALSE)</f>
        <v>#N/A</v>
      </c>
      <c r="AD477" s="134" t="str">
        <f t="shared" si="87"/>
        <v>255.255.255.0</v>
      </c>
      <c r="AE477" s="150" t="e">
        <f>VLOOKUP(W477,'Wired Branches'!B:F,5,FALSE)</f>
        <v>#N/A</v>
      </c>
      <c r="AF477" s="112" t="str">
        <f>_xlfn.IFNA(VLOOKUP(F477,'Compiled report'!C:F,4,FALSE),"")</f>
        <v>265161011</v>
      </c>
      <c r="AG477" s="134" t="str">
        <f t="shared" si="88"/>
        <v>10.200.57.196</v>
      </c>
      <c r="AH477" s="134" t="str">
        <f t="shared" si="89"/>
        <v>Yes</v>
      </c>
      <c r="AI477" s="134" t="str">
        <f t="shared" si="90"/>
        <v>Yes</v>
      </c>
      <c r="AJ477" s="234">
        <f>_xlfn.IFNA(VLOOKUP(F477,'Compiled report'!C:D,2,FALSE),"")</f>
        <v>42775</v>
      </c>
      <c r="AK477" s="134" t="str">
        <f t="shared" si="91"/>
        <v>Yes</v>
      </c>
      <c r="AL477" s="134" t="str">
        <f t="shared" si="92"/>
        <v>Yes</v>
      </c>
      <c r="AM477" s="134" t="str">
        <f t="shared" si="93"/>
        <v>Yes</v>
      </c>
      <c r="AN477" s="134" t="str">
        <f t="shared" si="94"/>
        <v>Yes</v>
      </c>
      <c r="AO477" s="134" t="str">
        <f t="shared" si="96"/>
        <v>Installation Completed</v>
      </c>
      <c r="AP477" s="137" t="s">
        <v>770</v>
      </c>
    </row>
    <row r="478" spans="1:42" s="134" customFormat="1" ht="26.1" customHeight="1" x14ac:dyDescent="0.2">
      <c r="A478" s="258">
        <v>479</v>
      </c>
      <c r="B478" s="284" t="s">
        <v>102</v>
      </c>
      <c r="C478" s="134" t="s">
        <v>102</v>
      </c>
      <c r="D478" s="171" t="s">
        <v>82</v>
      </c>
      <c r="E478" s="283" t="s">
        <v>205</v>
      </c>
      <c r="F478" s="187">
        <v>5034</v>
      </c>
      <c r="G478" s="284" t="s">
        <v>102</v>
      </c>
      <c r="H478" s="284" t="s">
        <v>1468</v>
      </c>
      <c r="I478" s="284" t="s">
        <v>1468</v>
      </c>
      <c r="J478" s="284" t="s">
        <v>384</v>
      </c>
      <c r="K478" s="284" t="s">
        <v>102</v>
      </c>
      <c r="L478" s="284" t="s">
        <v>102</v>
      </c>
      <c r="M478" s="284" t="s">
        <v>102</v>
      </c>
      <c r="N478" s="103" t="s">
        <v>87</v>
      </c>
      <c r="O478" s="105">
        <v>54000</v>
      </c>
      <c r="Q478" s="135"/>
      <c r="T478" s="135"/>
      <c r="U478" s="171" t="str">
        <f t="shared" si="97"/>
        <v>HBL-LHR-5034</v>
      </c>
      <c r="V478" s="133" t="s">
        <v>90</v>
      </c>
      <c r="W478" s="187">
        <v>5034</v>
      </c>
      <c r="X478" s="171" t="str">
        <f t="shared" si="98"/>
        <v>HBL-LHR-5034-Jan17-1-1</v>
      </c>
      <c r="Y478" s="136" t="s">
        <v>769</v>
      </c>
      <c r="Z478" s="134" t="str">
        <f t="shared" si="85"/>
        <v>Yes</v>
      </c>
      <c r="AA478" s="134" t="str">
        <f t="shared" si="86"/>
        <v>Yes</v>
      </c>
      <c r="AB478" s="134" t="str">
        <f t="shared" si="95"/>
        <v>Yes</v>
      </c>
      <c r="AC478" s="134" t="e">
        <f>VLOOKUP(F478,'Wired Branches'!B:E,4,FALSE)</f>
        <v>#N/A</v>
      </c>
      <c r="AD478" s="134" t="str">
        <f t="shared" si="87"/>
        <v>255.255.255.0</v>
      </c>
      <c r="AE478" s="150" t="e">
        <f>VLOOKUP(W478,'Wired Branches'!B:F,5,FALSE)</f>
        <v>#N/A</v>
      </c>
      <c r="AF478" s="112">
        <f>_xlfn.IFNA(VLOOKUP(F478,'Compiled report'!C:F,4,FALSE),"")</f>
        <v>265161012</v>
      </c>
      <c r="AG478" s="134" t="str">
        <f t="shared" si="88"/>
        <v>10.200.57.196</v>
      </c>
      <c r="AH478" s="134" t="str">
        <f t="shared" si="89"/>
        <v>Yes</v>
      </c>
      <c r="AI478" s="134" t="str">
        <f t="shared" si="90"/>
        <v>Yes</v>
      </c>
      <c r="AJ478" s="234">
        <f>_xlfn.IFNA(VLOOKUP(F478,'Compiled report'!C:D,2,FALSE),"")</f>
        <v>42772</v>
      </c>
      <c r="AK478" s="134" t="str">
        <f t="shared" si="91"/>
        <v>Yes</v>
      </c>
      <c r="AL478" s="134" t="str">
        <f t="shared" si="92"/>
        <v>Yes</v>
      </c>
      <c r="AM478" s="134" t="str">
        <f t="shared" si="93"/>
        <v>Yes</v>
      </c>
      <c r="AN478" s="134" t="str">
        <f t="shared" si="94"/>
        <v>Yes</v>
      </c>
      <c r="AO478" s="134" t="str">
        <f t="shared" si="96"/>
        <v>Installation Completed</v>
      </c>
      <c r="AP478" s="137" t="s">
        <v>770</v>
      </c>
    </row>
    <row r="479" spans="1:42" s="134" customFormat="1" ht="26.1" customHeight="1" x14ac:dyDescent="0.2">
      <c r="A479" s="258">
        <v>480</v>
      </c>
      <c r="B479" s="284" t="s">
        <v>102</v>
      </c>
      <c r="C479" s="134" t="s">
        <v>102</v>
      </c>
      <c r="D479" s="171" t="s">
        <v>82</v>
      </c>
      <c r="E479" s="283" t="s">
        <v>205</v>
      </c>
      <c r="F479" s="187">
        <v>5039</v>
      </c>
      <c r="G479" s="284" t="s">
        <v>102</v>
      </c>
      <c r="H479" s="284" t="s">
        <v>1469</v>
      </c>
      <c r="I479" s="284" t="s">
        <v>1470</v>
      </c>
      <c r="J479" s="284" t="s">
        <v>384</v>
      </c>
      <c r="K479" s="284" t="s">
        <v>102</v>
      </c>
      <c r="L479" s="284" t="s">
        <v>102</v>
      </c>
      <c r="M479" s="284" t="s">
        <v>102</v>
      </c>
      <c r="N479" s="103" t="s">
        <v>87</v>
      </c>
      <c r="O479" s="105">
        <v>54000</v>
      </c>
      <c r="Q479" s="135"/>
      <c r="T479" s="135"/>
      <c r="U479" s="171" t="str">
        <f t="shared" si="97"/>
        <v>HBL-LHR-5039</v>
      </c>
      <c r="V479" s="133" t="s">
        <v>90</v>
      </c>
      <c r="W479" s="187">
        <v>5039</v>
      </c>
      <c r="X479" s="171" t="str">
        <f t="shared" si="98"/>
        <v>HBL-LHR-5039-Jan17-1-1</v>
      </c>
      <c r="Y479" s="136" t="s">
        <v>769</v>
      </c>
      <c r="Z479" s="134" t="str">
        <f t="shared" si="85"/>
        <v>Yes</v>
      </c>
      <c r="AA479" s="134" t="str">
        <f t="shared" si="86"/>
        <v>Yes</v>
      </c>
      <c r="AB479" s="134" t="str">
        <f t="shared" si="95"/>
        <v>Yes</v>
      </c>
      <c r="AC479" s="134" t="e">
        <f>VLOOKUP(F479,'Wired Branches'!B:E,4,FALSE)</f>
        <v>#N/A</v>
      </c>
      <c r="AD479" s="134" t="str">
        <f t="shared" si="87"/>
        <v>255.255.255.0</v>
      </c>
      <c r="AE479" s="150" t="e">
        <f>VLOOKUP(W479,'Wired Branches'!B:F,5,FALSE)</f>
        <v>#N/A</v>
      </c>
      <c r="AF479" s="112">
        <f>_xlfn.IFNA(VLOOKUP(F479,'Compiled report'!C:F,4,FALSE),"")</f>
        <v>0</v>
      </c>
      <c r="AG479" s="134" t="str">
        <f t="shared" si="88"/>
        <v>10.200.57.196</v>
      </c>
      <c r="AH479" s="134" t="str">
        <f t="shared" si="89"/>
        <v>Yes</v>
      </c>
      <c r="AI479" s="134" t="str">
        <f t="shared" si="90"/>
        <v>Yes</v>
      </c>
      <c r="AJ479" s="234">
        <f>_xlfn.IFNA(VLOOKUP(F479,'Compiled report'!C:D,2,FALSE),"")</f>
        <v>42777</v>
      </c>
      <c r="AK479" s="134" t="str">
        <f t="shared" si="91"/>
        <v>Yes</v>
      </c>
      <c r="AL479" s="134" t="str">
        <f t="shared" si="92"/>
        <v/>
      </c>
      <c r="AM479" s="134" t="str">
        <f t="shared" si="93"/>
        <v>Yes</v>
      </c>
      <c r="AN479" s="134" t="str">
        <f t="shared" si="94"/>
        <v>Yes</v>
      </c>
      <c r="AO479" s="134" t="str">
        <f t="shared" si="96"/>
        <v>Installation Completed</v>
      </c>
      <c r="AP479" s="137" t="s">
        <v>770</v>
      </c>
    </row>
    <row r="480" spans="1:42" s="134" customFormat="1" ht="26.1" customHeight="1" x14ac:dyDescent="0.2">
      <c r="A480" s="258">
        <v>481</v>
      </c>
      <c r="B480" s="284" t="s">
        <v>102</v>
      </c>
      <c r="C480" s="134" t="s">
        <v>102</v>
      </c>
      <c r="D480" s="171" t="s">
        <v>82</v>
      </c>
      <c r="E480" s="283" t="s">
        <v>205</v>
      </c>
      <c r="F480" s="187">
        <v>5042</v>
      </c>
      <c r="G480" s="284" t="s">
        <v>102</v>
      </c>
      <c r="H480" s="284" t="s">
        <v>1471</v>
      </c>
      <c r="I480" s="284" t="s">
        <v>1472</v>
      </c>
      <c r="J480" s="284" t="s">
        <v>384</v>
      </c>
      <c r="K480" s="284" t="s">
        <v>102</v>
      </c>
      <c r="L480" s="284" t="s">
        <v>102</v>
      </c>
      <c r="M480" s="284" t="s">
        <v>102</v>
      </c>
      <c r="N480" s="103" t="s">
        <v>87</v>
      </c>
      <c r="O480" s="105">
        <v>54000</v>
      </c>
      <c r="Q480" s="135"/>
      <c r="T480" s="135"/>
      <c r="U480" s="171" t="str">
        <f t="shared" si="97"/>
        <v>HBL-LHR-5042</v>
      </c>
      <c r="V480" s="133" t="s">
        <v>90</v>
      </c>
      <c r="W480" s="187">
        <v>5042</v>
      </c>
      <c r="X480" s="171" t="str">
        <f t="shared" si="98"/>
        <v>HBL-LHR-5042-Jan17-1-1</v>
      </c>
      <c r="Y480" s="136" t="s">
        <v>769</v>
      </c>
      <c r="Z480" s="134" t="str">
        <f t="shared" si="85"/>
        <v>Yes</v>
      </c>
      <c r="AA480" s="134" t="str">
        <f t="shared" si="86"/>
        <v>Yes</v>
      </c>
      <c r="AB480" s="134" t="str">
        <f t="shared" si="95"/>
        <v>Yes</v>
      </c>
      <c r="AC480" s="134" t="str">
        <f>VLOOKUP(F480,'Wired Branches'!B:E,4,FALSE)</f>
        <v>10.20.54.10</v>
      </c>
      <c r="AD480" s="134" t="str">
        <f t="shared" si="87"/>
        <v>255.255.255.0</v>
      </c>
      <c r="AE480" s="150" t="str">
        <f>VLOOKUP(W480,'Wired Branches'!B:F,5,FALSE)</f>
        <v>10.20.54.1</v>
      </c>
      <c r="AF480" s="112">
        <f>_xlfn.IFNA(VLOOKUP(F480,'Compiled report'!C:F,4,FALSE),"")</f>
        <v>265161014</v>
      </c>
      <c r="AG480" s="134" t="str">
        <f t="shared" si="88"/>
        <v>10.200.57.196</v>
      </c>
      <c r="AH480" s="134" t="str">
        <f t="shared" si="89"/>
        <v>Yes</v>
      </c>
      <c r="AI480" s="134" t="str">
        <f t="shared" si="90"/>
        <v>Yes</v>
      </c>
      <c r="AJ480" s="234">
        <f>_xlfn.IFNA(VLOOKUP(F480,'Compiled report'!C:D,2,FALSE),"")</f>
        <v>42739</v>
      </c>
      <c r="AK480" s="134" t="str">
        <f t="shared" si="91"/>
        <v>Yes</v>
      </c>
      <c r="AL480" s="134" t="str">
        <f t="shared" si="92"/>
        <v>Yes</v>
      </c>
      <c r="AM480" s="134" t="str">
        <f t="shared" si="93"/>
        <v>Yes</v>
      </c>
      <c r="AN480" s="134" t="str">
        <f t="shared" si="94"/>
        <v>Yes</v>
      </c>
      <c r="AO480" s="134" t="str">
        <f t="shared" si="96"/>
        <v>Installation Completed</v>
      </c>
      <c r="AP480" s="137" t="s">
        <v>770</v>
      </c>
    </row>
    <row r="481" spans="1:42" s="134" customFormat="1" ht="26.1" customHeight="1" x14ac:dyDescent="0.2">
      <c r="A481" s="258">
        <v>482</v>
      </c>
      <c r="B481" s="284" t="s">
        <v>102</v>
      </c>
      <c r="C481" s="134" t="s">
        <v>102</v>
      </c>
      <c r="D481" s="171" t="s">
        <v>82</v>
      </c>
      <c r="E481" s="283" t="s">
        <v>205</v>
      </c>
      <c r="F481" s="187">
        <v>5043</v>
      </c>
      <c r="G481" s="284" t="s">
        <v>102</v>
      </c>
      <c r="H481" s="284" t="s">
        <v>1473</v>
      </c>
      <c r="I481" s="284" t="s">
        <v>1473</v>
      </c>
      <c r="J481" s="284" t="s">
        <v>384</v>
      </c>
      <c r="K481" s="284" t="s">
        <v>102</v>
      </c>
      <c r="L481" s="284" t="s">
        <v>102</v>
      </c>
      <c r="M481" s="284" t="s">
        <v>102</v>
      </c>
      <c r="N481" s="103" t="s">
        <v>87</v>
      </c>
      <c r="O481" s="105">
        <v>54000</v>
      </c>
      <c r="Q481" s="135"/>
      <c r="T481" s="135"/>
      <c r="U481" s="171" t="str">
        <f t="shared" si="97"/>
        <v>HBL-LHR-5043</v>
      </c>
      <c r="V481" s="133" t="s">
        <v>90</v>
      </c>
      <c r="W481" s="187">
        <v>5043</v>
      </c>
      <c r="X481" s="171" t="str">
        <f t="shared" si="98"/>
        <v>HBL-LHR-5043-Jan17-1-1</v>
      </c>
      <c r="Y481" s="136" t="s">
        <v>769</v>
      </c>
      <c r="Z481" s="134" t="str">
        <f t="shared" si="85"/>
        <v>Yes</v>
      </c>
      <c r="AA481" s="134" t="str">
        <f t="shared" si="86"/>
        <v>Yes</v>
      </c>
      <c r="AB481" s="134" t="str">
        <f t="shared" si="95"/>
        <v>Yes</v>
      </c>
      <c r="AC481" s="134" t="str">
        <f>VLOOKUP(F481,'Wired Branches'!B:E,4,FALSE)</f>
        <v>10.20.224.10</v>
      </c>
      <c r="AD481" s="134" t="str">
        <f t="shared" si="87"/>
        <v>255.255.255.0</v>
      </c>
      <c r="AE481" s="150" t="str">
        <f>VLOOKUP(W481,'Wired Branches'!B:F,5,FALSE)</f>
        <v>10.20.224.1</v>
      </c>
      <c r="AF481" s="112" t="str">
        <f>_xlfn.IFNA(VLOOKUP(F481,'Compiled report'!C:F,4,FALSE),"")</f>
        <v>265161015</v>
      </c>
      <c r="AG481" s="134" t="str">
        <f t="shared" si="88"/>
        <v>10.200.57.196</v>
      </c>
      <c r="AH481" s="134" t="str">
        <f t="shared" si="89"/>
        <v>Yes</v>
      </c>
      <c r="AI481" s="134" t="str">
        <f t="shared" si="90"/>
        <v>Yes</v>
      </c>
      <c r="AJ481" s="234">
        <f>_xlfn.IFNA(VLOOKUP(F481,'Compiled report'!C:D,2,FALSE),"")</f>
        <v>42758</v>
      </c>
      <c r="AK481" s="134" t="str">
        <f t="shared" si="91"/>
        <v>Yes</v>
      </c>
      <c r="AL481" s="134" t="str">
        <f t="shared" si="92"/>
        <v>Yes</v>
      </c>
      <c r="AM481" s="134" t="str">
        <f t="shared" si="93"/>
        <v>Yes</v>
      </c>
      <c r="AN481" s="134" t="str">
        <f t="shared" si="94"/>
        <v>Yes</v>
      </c>
      <c r="AO481" s="134" t="str">
        <f t="shared" si="96"/>
        <v>Installation Completed</v>
      </c>
      <c r="AP481" s="137" t="s">
        <v>770</v>
      </c>
    </row>
    <row r="482" spans="1:42" s="134" customFormat="1" ht="26.1" customHeight="1" x14ac:dyDescent="0.2">
      <c r="A482" s="258">
        <v>483</v>
      </c>
      <c r="B482" s="284" t="s">
        <v>102</v>
      </c>
      <c r="C482" s="134" t="s">
        <v>102</v>
      </c>
      <c r="D482" s="171" t="s">
        <v>82</v>
      </c>
      <c r="E482" s="283" t="s">
        <v>205</v>
      </c>
      <c r="F482" s="187"/>
      <c r="G482" s="284" t="s">
        <v>102</v>
      </c>
      <c r="H482" s="284" t="s">
        <v>1474</v>
      </c>
      <c r="I482" s="284" t="s">
        <v>1475</v>
      </c>
      <c r="J482" s="284" t="s">
        <v>384</v>
      </c>
      <c r="K482" s="284" t="s">
        <v>102</v>
      </c>
      <c r="L482" s="284" t="s">
        <v>102</v>
      </c>
      <c r="M482" s="284" t="s">
        <v>102</v>
      </c>
      <c r="N482" s="103" t="s">
        <v>87</v>
      </c>
      <c r="O482" s="105">
        <v>54000</v>
      </c>
      <c r="Q482" s="135"/>
      <c r="T482" s="135"/>
      <c r="U482" s="171" t="str">
        <f t="shared" si="97"/>
        <v>HBL-LHR-</v>
      </c>
      <c r="V482" s="133" t="s">
        <v>90</v>
      </c>
      <c r="W482" s="187"/>
      <c r="X482" s="171" t="str">
        <f t="shared" si="98"/>
        <v>HBL-LHR--Jan17-1-1</v>
      </c>
      <c r="Y482" s="136" t="s">
        <v>769</v>
      </c>
      <c r="Z482" s="134" t="str">
        <f t="shared" si="85"/>
        <v xml:space="preserve"> </v>
      </c>
      <c r="AA482" s="134" t="str">
        <f t="shared" si="86"/>
        <v xml:space="preserve"> </v>
      </c>
      <c r="AB482" s="134" t="str">
        <f t="shared" si="95"/>
        <v>Yes</v>
      </c>
      <c r="AC482" s="134" t="e">
        <f>VLOOKUP(F482,'Wired Branches'!B:E,4,FALSE)</f>
        <v>#N/A</v>
      </c>
      <c r="AD482" s="134" t="str">
        <f t="shared" si="87"/>
        <v xml:space="preserve"> </v>
      </c>
      <c r="AE482" s="150" t="e">
        <f>VLOOKUP(W482,'Wired Branches'!B:F,5,FALSE)</f>
        <v>#N/A</v>
      </c>
      <c r="AF482" s="112" t="str">
        <f>_xlfn.IFNA(VLOOKUP(F482,'Compiled report'!C:F,4,FALSE),"")</f>
        <v/>
      </c>
      <c r="AG482" s="134" t="str">
        <f t="shared" si="88"/>
        <v xml:space="preserve"> </v>
      </c>
      <c r="AH482" s="134" t="str">
        <f t="shared" si="89"/>
        <v xml:space="preserve"> </v>
      </c>
      <c r="AI482" s="134" t="str">
        <f t="shared" si="90"/>
        <v xml:space="preserve"> </v>
      </c>
      <c r="AJ482" s="234" t="str">
        <f>_xlfn.IFNA(VLOOKUP(F482,'Compiled report'!C:D,2,FALSE),"")</f>
        <v/>
      </c>
      <c r="AK482" s="134" t="str">
        <f t="shared" si="91"/>
        <v xml:space="preserve"> </v>
      </c>
      <c r="AL482" s="134" t="str">
        <f t="shared" si="92"/>
        <v/>
      </c>
      <c r="AM482" s="134" t="str">
        <f t="shared" si="93"/>
        <v xml:space="preserve"> </v>
      </c>
      <c r="AN482" s="134" t="str">
        <f t="shared" si="94"/>
        <v xml:space="preserve"> </v>
      </c>
      <c r="AO482" s="134" t="str">
        <f t="shared" si="96"/>
        <v xml:space="preserve"> </v>
      </c>
      <c r="AP482" s="137" t="s">
        <v>770</v>
      </c>
    </row>
    <row r="483" spans="1:42" s="134" customFormat="1" ht="26.1" customHeight="1" x14ac:dyDescent="0.2">
      <c r="A483" s="258">
        <v>484</v>
      </c>
      <c r="B483" s="284" t="s">
        <v>102</v>
      </c>
      <c r="C483" s="134" t="s">
        <v>102</v>
      </c>
      <c r="D483" s="171" t="s">
        <v>82</v>
      </c>
      <c r="E483" s="283" t="s">
        <v>205</v>
      </c>
      <c r="F483" s="187" t="s">
        <v>1476</v>
      </c>
      <c r="G483" s="284" t="s">
        <v>102</v>
      </c>
      <c r="H483" s="284" t="s">
        <v>1340</v>
      </c>
      <c r="I483" s="284" t="s">
        <v>1477</v>
      </c>
      <c r="J483" s="284" t="s">
        <v>384</v>
      </c>
      <c r="K483" s="284" t="s">
        <v>102</v>
      </c>
      <c r="L483" s="284" t="s">
        <v>102</v>
      </c>
      <c r="M483" s="284" t="s">
        <v>102</v>
      </c>
      <c r="N483" s="103" t="s">
        <v>87</v>
      </c>
      <c r="O483" s="105">
        <v>54000</v>
      </c>
      <c r="Q483" s="135"/>
      <c r="T483" s="135"/>
      <c r="U483" s="171" t="str">
        <f t="shared" si="97"/>
        <v>HBL-LHR-0126-A</v>
      </c>
      <c r="V483" s="133" t="s">
        <v>90</v>
      </c>
      <c r="W483" s="187">
        <v>1261</v>
      </c>
      <c r="X483" s="171" t="str">
        <f t="shared" si="98"/>
        <v>HBL-LHR-0126-A-Jan17-1-1</v>
      </c>
      <c r="Y483" s="136" t="s">
        <v>769</v>
      </c>
      <c r="Z483" s="134" t="str">
        <f t="shared" si="85"/>
        <v xml:space="preserve"> </v>
      </c>
      <c r="AA483" s="134" t="str">
        <f t="shared" si="86"/>
        <v xml:space="preserve"> </v>
      </c>
      <c r="AB483" s="134" t="str">
        <f t="shared" si="95"/>
        <v>Yes</v>
      </c>
      <c r="AC483" s="134" t="str">
        <f>VLOOKUP(F483,'Wired Branches'!B:E,4,FALSE)</f>
        <v>10.20.168.10</v>
      </c>
      <c r="AD483" s="134" t="str">
        <f t="shared" si="87"/>
        <v xml:space="preserve"> </v>
      </c>
      <c r="AE483" s="150" t="str">
        <f>VLOOKUP(W483,'Wired Branches'!B:F,5,FALSE)</f>
        <v>10.1.39.1</v>
      </c>
      <c r="AF483" s="112" t="str">
        <f>_xlfn.IFNA(VLOOKUP(F483,'Compiled report'!C:F,4,FALSE),"")</f>
        <v/>
      </c>
      <c r="AG483" s="134" t="str">
        <f t="shared" si="88"/>
        <v xml:space="preserve"> </v>
      </c>
      <c r="AH483" s="134" t="str">
        <f t="shared" si="89"/>
        <v xml:space="preserve"> </v>
      </c>
      <c r="AI483" s="134" t="str">
        <f t="shared" si="90"/>
        <v xml:space="preserve"> </v>
      </c>
      <c r="AJ483" s="234" t="str">
        <f>_xlfn.IFNA(VLOOKUP(F483,'Compiled report'!C:D,2,FALSE),"")</f>
        <v/>
      </c>
      <c r="AK483" s="134" t="str">
        <f t="shared" si="91"/>
        <v xml:space="preserve"> </v>
      </c>
      <c r="AL483" s="134" t="str">
        <f t="shared" si="92"/>
        <v/>
      </c>
      <c r="AM483" s="134" t="str">
        <f t="shared" si="93"/>
        <v xml:space="preserve"> </v>
      </c>
      <c r="AN483" s="134" t="str">
        <f t="shared" si="94"/>
        <v xml:space="preserve"> </v>
      </c>
      <c r="AO483" s="134" t="str">
        <f t="shared" si="96"/>
        <v xml:space="preserve"> </v>
      </c>
      <c r="AP483" s="137" t="s">
        <v>770</v>
      </c>
    </row>
    <row r="484" spans="1:42" s="134" customFormat="1" ht="26.1" customHeight="1" x14ac:dyDescent="0.2">
      <c r="A484" s="258">
        <v>485</v>
      </c>
      <c r="B484" s="284" t="s">
        <v>143</v>
      </c>
      <c r="C484" s="134" t="s">
        <v>102</v>
      </c>
      <c r="D484" s="171" t="s">
        <v>82</v>
      </c>
      <c r="E484" s="283" t="s">
        <v>177</v>
      </c>
      <c r="F484" s="107">
        <v>110</v>
      </c>
      <c r="G484" s="284" t="s">
        <v>143</v>
      </c>
      <c r="H484" s="284" t="s">
        <v>1478</v>
      </c>
      <c r="I484" s="284" t="s">
        <v>1479</v>
      </c>
      <c r="J484" s="284" t="s">
        <v>1480</v>
      </c>
      <c r="K484" s="284" t="s">
        <v>143</v>
      </c>
      <c r="L484" s="284" t="s">
        <v>143</v>
      </c>
      <c r="M484" s="284" t="s">
        <v>143</v>
      </c>
      <c r="N484" s="103" t="s">
        <v>87</v>
      </c>
      <c r="O484" s="284"/>
      <c r="Q484" s="135"/>
      <c r="T484" s="135"/>
      <c r="U484" s="171" t="str">
        <f t="shared" si="97"/>
        <v>HBL-GUJ-110</v>
      </c>
      <c r="V484" s="133" t="s">
        <v>90</v>
      </c>
      <c r="W484" s="107">
        <v>110</v>
      </c>
      <c r="X484" s="171" t="str">
        <f t="shared" si="98"/>
        <v>HBL-GUJ-110-Feb17-1-1</v>
      </c>
      <c r="Y484" s="136" t="s">
        <v>919</v>
      </c>
      <c r="Z484" s="134" t="str">
        <f t="shared" si="85"/>
        <v>Yes</v>
      </c>
      <c r="AA484" s="134" t="str">
        <f t="shared" si="86"/>
        <v>Yes</v>
      </c>
      <c r="AB484" s="134" t="str">
        <f t="shared" si="95"/>
        <v>Yes</v>
      </c>
      <c r="AC484" s="134" t="str">
        <f>VLOOKUP(F484,'Wired Branches'!B:E,4,FALSE)</f>
        <v>10.24.34.10</v>
      </c>
      <c r="AD484" s="134" t="str">
        <f t="shared" si="87"/>
        <v>255.255.255.0</v>
      </c>
      <c r="AE484" s="150" t="str">
        <f>VLOOKUP(W484,'Wired Branches'!B:F,5,FALSE)</f>
        <v>10.24.34.1</v>
      </c>
      <c r="AF484" s="112" t="str">
        <f>_xlfn.IFNA(VLOOKUP(F484,'Compiled report'!C:F,4,FALSE),"")</f>
        <v>26515e280</v>
      </c>
      <c r="AG484" s="134" t="str">
        <f t="shared" si="88"/>
        <v>10.200.57.196</v>
      </c>
      <c r="AH484" s="134" t="str">
        <f t="shared" si="89"/>
        <v>Yes</v>
      </c>
      <c r="AI484" s="134" t="str">
        <f t="shared" si="90"/>
        <v>Yes</v>
      </c>
      <c r="AJ484" s="234">
        <f>_xlfn.IFNA(VLOOKUP(F484,'Compiled report'!C:D,2,FALSE),"")</f>
        <v>42793</v>
      </c>
      <c r="AK484" s="134" t="str">
        <f t="shared" si="91"/>
        <v>Yes</v>
      </c>
      <c r="AL484" s="134" t="str">
        <f t="shared" si="92"/>
        <v>Yes</v>
      </c>
      <c r="AM484" s="134" t="str">
        <f t="shared" si="93"/>
        <v>Yes</v>
      </c>
      <c r="AN484" s="134" t="str">
        <f t="shared" si="94"/>
        <v>Yes</v>
      </c>
      <c r="AO484" s="134" t="str">
        <f t="shared" si="96"/>
        <v>Installation Completed</v>
      </c>
      <c r="AP484" s="137" t="s">
        <v>770</v>
      </c>
    </row>
    <row r="485" spans="1:42" s="134" customFormat="1" ht="26.1" customHeight="1" x14ac:dyDescent="0.2">
      <c r="A485" s="258">
        <v>486</v>
      </c>
      <c r="B485" s="284" t="s">
        <v>143</v>
      </c>
      <c r="C485" s="134" t="s">
        <v>102</v>
      </c>
      <c r="D485" s="171" t="s">
        <v>82</v>
      </c>
      <c r="E485" s="283" t="s">
        <v>177</v>
      </c>
      <c r="F485" s="107">
        <v>178</v>
      </c>
      <c r="G485" s="284" t="s">
        <v>143</v>
      </c>
      <c r="H485" s="284" t="s">
        <v>1481</v>
      </c>
      <c r="I485" s="284" t="s">
        <v>1482</v>
      </c>
      <c r="J485" s="284" t="s">
        <v>1481</v>
      </c>
      <c r="K485" s="284" t="s">
        <v>143</v>
      </c>
      <c r="L485" s="284" t="s">
        <v>143</v>
      </c>
      <c r="M485" s="284" t="s">
        <v>143</v>
      </c>
      <c r="N485" s="103" t="s">
        <v>87</v>
      </c>
      <c r="O485" s="284"/>
      <c r="Q485" s="135"/>
      <c r="T485" s="135"/>
      <c r="U485" s="171" t="str">
        <f t="shared" si="97"/>
        <v>HBL-GUJ-178</v>
      </c>
      <c r="V485" s="133" t="s">
        <v>90</v>
      </c>
      <c r="W485" s="107">
        <v>178</v>
      </c>
      <c r="X485" s="171" t="str">
        <f t="shared" si="98"/>
        <v>HBL-GUJ-178-Feb17-1-1</v>
      </c>
      <c r="Y485" s="136" t="s">
        <v>919</v>
      </c>
      <c r="Z485" s="134" t="str">
        <f t="shared" si="85"/>
        <v>Yes</v>
      </c>
      <c r="AA485" s="134" t="str">
        <f t="shared" si="86"/>
        <v>Yes</v>
      </c>
      <c r="AB485" s="134" t="str">
        <f t="shared" si="95"/>
        <v>Yes</v>
      </c>
      <c r="AC485" s="134" t="str">
        <f>VLOOKUP(F485,'Wired Branches'!B:E,4,FALSE)</f>
        <v>10.24.17.10</v>
      </c>
      <c r="AD485" s="134" t="str">
        <f t="shared" si="87"/>
        <v>255.255.255.0</v>
      </c>
      <c r="AE485" s="150" t="str">
        <f>VLOOKUP(W485,'Wired Branches'!B:F,5,FALSE)</f>
        <v>10.24.17.1</v>
      </c>
      <c r="AF485" s="112">
        <f>_xlfn.IFNA(VLOOKUP(F485,'Compiled report'!C:F,4,FALSE),"")</f>
        <v>0</v>
      </c>
      <c r="AG485" s="134" t="str">
        <f t="shared" si="88"/>
        <v>10.200.57.196</v>
      </c>
      <c r="AH485" s="134" t="str">
        <f t="shared" si="89"/>
        <v>Yes</v>
      </c>
      <c r="AI485" s="134" t="str">
        <f t="shared" si="90"/>
        <v>Yes</v>
      </c>
      <c r="AJ485" s="234">
        <f>_xlfn.IFNA(VLOOKUP(F485,'Compiled report'!C:D,2,FALSE),"")</f>
        <v>42793</v>
      </c>
      <c r="AK485" s="134" t="str">
        <f t="shared" si="91"/>
        <v>Yes</v>
      </c>
      <c r="AL485" s="134" t="str">
        <f t="shared" si="92"/>
        <v/>
      </c>
      <c r="AM485" s="134" t="str">
        <f t="shared" si="93"/>
        <v>Yes</v>
      </c>
      <c r="AN485" s="134" t="str">
        <f t="shared" si="94"/>
        <v>Yes</v>
      </c>
      <c r="AO485" s="134" t="str">
        <f t="shared" si="96"/>
        <v>Installation Completed</v>
      </c>
      <c r="AP485" s="137" t="s">
        <v>770</v>
      </c>
    </row>
    <row r="486" spans="1:42" s="134" customFormat="1" ht="26.1" customHeight="1" x14ac:dyDescent="0.2">
      <c r="A486" s="258">
        <v>487</v>
      </c>
      <c r="B486" s="284" t="s">
        <v>143</v>
      </c>
      <c r="C486" s="134" t="s">
        <v>102</v>
      </c>
      <c r="D486" s="171" t="s">
        <v>82</v>
      </c>
      <c r="E486" s="283" t="s">
        <v>177</v>
      </c>
      <c r="F486" s="107">
        <v>183</v>
      </c>
      <c r="G486" s="284" t="s">
        <v>143</v>
      </c>
      <c r="H486" s="284" t="s">
        <v>1483</v>
      </c>
      <c r="I486" s="284" t="s">
        <v>1484</v>
      </c>
      <c r="J486" s="284" t="s">
        <v>1485</v>
      </c>
      <c r="K486" s="284" t="s">
        <v>1486</v>
      </c>
      <c r="L486" s="284" t="s">
        <v>1486</v>
      </c>
      <c r="M486" s="284" t="s">
        <v>1486</v>
      </c>
      <c r="N486" s="103" t="s">
        <v>87</v>
      </c>
      <c r="O486" s="284"/>
      <c r="Q486" s="135"/>
      <c r="T486" s="135"/>
      <c r="U486" s="171" t="str">
        <f t="shared" si="97"/>
        <v>HBL-GUJ-183</v>
      </c>
      <c r="V486" s="133" t="s">
        <v>90</v>
      </c>
      <c r="W486" s="107">
        <v>183</v>
      </c>
      <c r="X486" s="171" t="str">
        <f t="shared" si="98"/>
        <v>HBL-GUJ-183-Feb17-1-1</v>
      </c>
      <c r="Y486" s="136" t="s">
        <v>919</v>
      </c>
      <c r="Z486" s="134" t="str">
        <f t="shared" si="85"/>
        <v>Yes</v>
      </c>
      <c r="AA486" s="134" t="str">
        <f t="shared" si="86"/>
        <v>Yes</v>
      </c>
      <c r="AB486" s="134" t="str">
        <f t="shared" si="95"/>
        <v>Yes</v>
      </c>
      <c r="AC486" s="134" t="str">
        <f>VLOOKUP(F486,'Wired Branches'!B:E,4,FALSE)</f>
        <v>10.24.29.10</v>
      </c>
      <c r="AD486" s="134" t="str">
        <f t="shared" si="87"/>
        <v>255.255.255.0</v>
      </c>
      <c r="AE486" s="150" t="str">
        <f>VLOOKUP(W486,'Wired Branches'!B:F,5,FALSE)</f>
        <v>10.24.29.1</v>
      </c>
      <c r="AF486" s="112" t="str">
        <f>_xlfn.IFNA(VLOOKUP(F486,'Compiled report'!C:F,4,FALSE),"")</f>
        <v>26515e282</v>
      </c>
      <c r="AG486" s="134" t="str">
        <f t="shared" si="88"/>
        <v>10.200.57.196</v>
      </c>
      <c r="AH486" s="134" t="str">
        <f t="shared" si="89"/>
        <v>Yes</v>
      </c>
      <c r="AI486" s="134" t="str">
        <f t="shared" si="90"/>
        <v>Yes</v>
      </c>
      <c r="AJ486" s="234">
        <f>_xlfn.IFNA(VLOOKUP(F486,'Compiled report'!C:D,2,FALSE),"")</f>
        <v>42802</v>
      </c>
      <c r="AK486" s="134" t="str">
        <f t="shared" si="91"/>
        <v>Yes</v>
      </c>
      <c r="AL486" s="134" t="str">
        <f t="shared" si="92"/>
        <v>Yes</v>
      </c>
      <c r="AM486" s="134" t="str">
        <f t="shared" si="93"/>
        <v>Yes</v>
      </c>
      <c r="AN486" s="134" t="str">
        <f t="shared" si="94"/>
        <v>Yes</v>
      </c>
      <c r="AO486" s="134" t="str">
        <f t="shared" si="96"/>
        <v>Installation Completed</v>
      </c>
      <c r="AP486" s="137" t="s">
        <v>770</v>
      </c>
    </row>
    <row r="487" spans="1:42" s="134" customFormat="1" ht="26.1" customHeight="1" x14ac:dyDescent="0.2">
      <c r="A487" s="258">
        <v>488</v>
      </c>
      <c r="B487" s="284" t="s">
        <v>143</v>
      </c>
      <c r="C487" s="134" t="s">
        <v>102</v>
      </c>
      <c r="D487" s="171" t="s">
        <v>82</v>
      </c>
      <c r="E487" s="283" t="s">
        <v>177</v>
      </c>
      <c r="F487" s="107">
        <v>203</v>
      </c>
      <c r="G487" s="284" t="s">
        <v>143</v>
      </c>
      <c r="H487" s="284" t="s">
        <v>1487</v>
      </c>
      <c r="I487" s="284" t="s">
        <v>1487</v>
      </c>
      <c r="J487" s="284" t="s">
        <v>384</v>
      </c>
      <c r="K487" s="284" t="s">
        <v>1488</v>
      </c>
      <c r="L487" s="284" t="s">
        <v>1487</v>
      </c>
      <c r="M487" s="284" t="s">
        <v>156</v>
      </c>
      <c r="N487" s="103" t="s">
        <v>87</v>
      </c>
      <c r="O487" s="284"/>
      <c r="Q487" s="135"/>
      <c r="T487" s="135"/>
      <c r="U487" s="171" t="str">
        <f t="shared" si="97"/>
        <v>HBL-GUJ-203</v>
      </c>
      <c r="V487" s="133" t="s">
        <v>90</v>
      </c>
      <c r="W487" s="107">
        <v>203</v>
      </c>
      <c r="X487" s="171" t="str">
        <f t="shared" si="98"/>
        <v>HBL-GUJ-203-Feb17-1-1</v>
      </c>
      <c r="Y487" s="136" t="s">
        <v>919</v>
      </c>
      <c r="Z487" s="134" t="str">
        <f t="shared" si="85"/>
        <v xml:space="preserve"> </v>
      </c>
      <c r="AA487" s="134" t="str">
        <f t="shared" si="86"/>
        <v xml:space="preserve"> </v>
      </c>
      <c r="AB487" s="134" t="str">
        <f t="shared" si="95"/>
        <v>Yes</v>
      </c>
      <c r="AC487" s="134" t="e">
        <f>VLOOKUP(F487,'Wired Branches'!B:E,4,FALSE)</f>
        <v>#N/A</v>
      </c>
      <c r="AD487" s="134" t="str">
        <f t="shared" si="87"/>
        <v xml:space="preserve"> </v>
      </c>
      <c r="AE487" s="150" t="e">
        <f>VLOOKUP(W487,'Wired Branches'!B:F,5,FALSE)</f>
        <v>#N/A</v>
      </c>
      <c r="AF487" s="112" t="str">
        <f>_xlfn.IFNA(VLOOKUP(F487,'Compiled report'!C:F,4,FALSE),"")</f>
        <v/>
      </c>
      <c r="AG487" s="134" t="str">
        <f t="shared" si="88"/>
        <v xml:space="preserve"> </v>
      </c>
      <c r="AH487" s="134" t="str">
        <f t="shared" si="89"/>
        <v xml:space="preserve"> </v>
      </c>
      <c r="AI487" s="134" t="str">
        <f t="shared" si="90"/>
        <v xml:space="preserve"> </v>
      </c>
      <c r="AJ487" s="234" t="str">
        <f>_xlfn.IFNA(VLOOKUP(F487,'Compiled report'!C:D,2,FALSE),"")</f>
        <v/>
      </c>
      <c r="AK487" s="134" t="str">
        <f t="shared" si="91"/>
        <v xml:space="preserve"> </v>
      </c>
      <c r="AL487" s="134" t="str">
        <f t="shared" si="92"/>
        <v/>
      </c>
      <c r="AM487" s="134" t="str">
        <f t="shared" si="93"/>
        <v xml:space="preserve"> </v>
      </c>
      <c r="AN487" s="134" t="str">
        <f t="shared" si="94"/>
        <v xml:space="preserve"> </v>
      </c>
      <c r="AO487" s="134" t="str">
        <f t="shared" si="96"/>
        <v xml:space="preserve"> </v>
      </c>
      <c r="AP487" s="137" t="s">
        <v>770</v>
      </c>
    </row>
    <row r="488" spans="1:42" s="134" customFormat="1" ht="26.1" customHeight="1" x14ac:dyDescent="0.2">
      <c r="A488" s="258">
        <v>489</v>
      </c>
      <c r="B488" s="284" t="s">
        <v>143</v>
      </c>
      <c r="C488" s="134" t="s">
        <v>102</v>
      </c>
      <c r="D488" s="171" t="s">
        <v>82</v>
      </c>
      <c r="E488" s="283" t="s">
        <v>177</v>
      </c>
      <c r="F488" s="107">
        <v>263</v>
      </c>
      <c r="G488" s="284" t="s">
        <v>143</v>
      </c>
      <c r="H488" s="284" t="s">
        <v>1489</v>
      </c>
      <c r="I488" s="284" t="s">
        <v>1489</v>
      </c>
      <c r="J488" s="284" t="s">
        <v>1482</v>
      </c>
      <c r="K488" s="284" t="s">
        <v>1490</v>
      </c>
      <c r="L488" s="284" t="s">
        <v>143</v>
      </c>
      <c r="M488" s="284" t="s">
        <v>143</v>
      </c>
      <c r="N488" s="103" t="s">
        <v>87</v>
      </c>
      <c r="O488" s="284"/>
      <c r="Q488" s="135"/>
      <c r="T488" s="135"/>
      <c r="U488" s="171" t="str">
        <f t="shared" si="97"/>
        <v>HBL-GUJ-263</v>
      </c>
      <c r="V488" s="133" t="s">
        <v>90</v>
      </c>
      <c r="W488" s="107">
        <v>263</v>
      </c>
      <c r="X488" s="171" t="str">
        <f t="shared" si="98"/>
        <v>HBL-GUJ-263-Feb17-1-1</v>
      </c>
      <c r="Y488" s="136" t="s">
        <v>919</v>
      </c>
      <c r="Z488" s="134" t="str">
        <f t="shared" si="85"/>
        <v>Yes</v>
      </c>
      <c r="AA488" s="134" t="str">
        <f t="shared" si="86"/>
        <v>Yes</v>
      </c>
      <c r="AB488" s="134" t="str">
        <f t="shared" si="95"/>
        <v>Yes</v>
      </c>
      <c r="AC488" s="134" t="str">
        <f>VLOOKUP(F488,'Wired Branches'!B:E,4,FALSE)</f>
        <v>10.24.36.10</v>
      </c>
      <c r="AD488" s="134" t="str">
        <f t="shared" si="87"/>
        <v>255.255.255.0</v>
      </c>
      <c r="AE488" s="150" t="str">
        <f>VLOOKUP(W488,'Wired Branches'!B:F,5,FALSE)</f>
        <v>10.24.36.1</v>
      </c>
      <c r="AF488" s="112">
        <f>_xlfn.IFNA(VLOOKUP(F488,'Compiled report'!C:F,4,FALSE),"")</f>
        <v>0</v>
      </c>
      <c r="AG488" s="134" t="str">
        <f t="shared" si="88"/>
        <v>10.200.57.196</v>
      </c>
      <c r="AH488" s="134" t="str">
        <f t="shared" si="89"/>
        <v>Yes</v>
      </c>
      <c r="AI488" s="134" t="str">
        <f t="shared" si="90"/>
        <v>Yes</v>
      </c>
      <c r="AJ488" s="234">
        <f>_xlfn.IFNA(VLOOKUP(F488,'Compiled report'!C:D,2,FALSE),"")</f>
        <v>42788</v>
      </c>
      <c r="AK488" s="134" t="str">
        <f t="shared" si="91"/>
        <v>Yes</v>
      </c>
      <c r="AL488" s="134" t="str">
        <f t="shared" si="92"/>
        <v/>
      </c>
      <c r="AM488" s="134" t="str">
        <f t="shared" si="93"/>
        <v>Yes</v>
      </c>
      <c r="AN488" s="134" t="str">
        <f t="shared" si="94"/>
        <v>Yes</v>
      </c>
      <c r="AO488" s="134" t="str">
        <f t="shared" si="96"/>
        <v>Installation Completed</v>
      </c>
      <c r="AP488" s="137" t="s">
        <v>770</v>
      </c>
    </row>
    <row r="489" spans="1:42" s="134" customFormat="1" ht="26.1" customHeight="1" x14ac:dyDescent="0.2">
      <c r="A489" s="258">
        <v>490</v>
      </c>
      <c r="B489" s="284" t="s">
        <v>143</v>
      </c>
      <c r="C489" s="134" t="s">
        <v>102</v>
      </c>
      <c r="D489" s="171" t="s">
        <v>82</v>
      </c>
      <c r="E489" s="283" t="s">
        <v>177</v>
      </c>
      <c r="F489" s="107">
        <v>273</v>
      </c>
      <c r="G489" s="284" t="s">
        <v>143</v>
      </c>
      <c r="H489" s="284" t="s">
        <v>1491</v>
      </c>
      <c r="I489" s="284" t="s">
        <v>143</v>
      </c>
      <c r="J489" s="284" t="s">
        <v>384</v>
      </c>
      <c r="K489" s="284" t="s">
        <v>143</v>
      </c>
      <c r="L489" s="284" t="s">
        <v>143</v>
      </c>
      <c r="M489" s="284" t="s">
        <v>143</v>
      </c>
      <c r="N489" s="103" t="s">
        <v>87</v>
      </c>
      <c r="O489" s="284"/>
      <c r="Q489" s="135"/>
      <c r="T489" s="135"/>
      <c r="U489" s="171" t="str">
        <f t="shared" si="97"/>
        <v>HBL-GUJ-273</v>
      </c>
      <c r="V489" s="133" t="s">
        <v>90</v>
      </c>
      <c r="W489" s="107">
        <v>273</v>
      </c>
      <c r="X489" s="171" t="str">
        <f t="shared" si="98"/>
        <v>HBL-GUJ-273-Feb17-1-1</v>
      </c>
      <c r="Y489" s="136" t="s">
        <v>919</v>
      </c>
      <c r="Z489" s="134" t="str">
        <f t="shared" si="85"/>
        <v>Yes</v>
      </c>
      <c r="AA489" s="134" t="str">
        <f t="shared" si="86"/>
        <v>Yes</v>
      </c>
      <c r="AB489" s="134" t="str">
        <f t="shared" si="95"/>
        <v>Yes</v>
      </c>
      <c r="AC489" s="134" t="str">
        <f>VLOOKUP(F489,'Wired Branches'!B:E,4,FALSE)</f>
        <v>10.24.3.10</v>
      </c>
      <c r="AD489" s="134" t="str">
        <f t="shared" si="87"/>
        <v>255.255.255.0</v>
      </c>
      <c r="AE489" s="150" t="str">
        <f>VLOOKUP(W489,'Wired Branches'!B:F,5,FALSE)</f>
        <v>10.24.3.1</v>
      </c>
      <c r="AF489" s="112" t="str">
        <f>_xlfn.IFNA(VLOOKUP(F489,'Compiled report'!C:F,4,FALSE),"")</f>
        <v>26515e285</v>
      </c>
      <c r="AG489" s="134" t="str">
        <f t="shared" si="88"/>
        <v>10.200.57.196</v>
      </c>
      <c r="AH489" s="134" t="str">
        <f t="shared" si="89"/>
        <v>Yes</v>
      </c>
      <c r="AI489" s="134" t="str">
        <f t="shared" si="90"/>
        <v>Yes</v>
      </c>
      <c r="AJ489" s="234">
        <f>_xlfn.IFNA(VLOOKUP(F489,'Compiled report'!C:D,2,FALSE),"")</f>
        <v>42795</v>
      </c>
      <c r="AK489" s="134" t="str">
        <f t="shared" si="91"/>
        <v>Yes</v>
      </c>
      <c r="AL489" s="134" t="str">
        <f t="shared" si="92"/>
        <v>Yes</v>
      </c>
      <c r="AM489" s="134" t="str">
        <f t="shared" si="93"/>
        <v>Yes</v>
      </c>
      <c r="AN489" s="134" t="str">
        <f t="shared" si="94"/>
        <v>Yes</v>
      </c>
      <c r="AO489" s="134" t="str">
        <f t="shared" si="96"/>
        <v>Installation Completed</v>
      </c>
      <c r="AP489" s="137" t="s">
        <v>770</v>
      </c>
    </row>
    <row r="490" spans="1:42" s="134" customFormat="1" ht="26.1" customHeight="1" x14ac:dyDescent="0.2">
      <c r="A490" s="258">
        <v>491</v>
      </c>
      <c r="B490" s="284" t="s">
        <v>143</v>
      </c>
      <c r="C490" s="134" t="s">
        <v>102</v>
      </c>
      <c r="D490" s="171" t="s">
        <v>82</v>
      </c>
      <c r="E490" s="283" t="s">
        <v>177</v>
      </c>
      <c r="F490" s="107">
        <v>366</v>
      </c>
      <c r="G490" s="284" t="s">
        <v>143</v>
      </c>
      <c r="H490" s="284" t="s">
        <v>1492</v>
      </c>
      <c r="I490" s="284" t="s">
        <v>1493</v>
      </c>
      <c r="J490" s="284" t="s">
        <v>384</v>
      </c>
      <c r="K490" s="284" t="s">
        <v>1492</v>
      </c>
      <c r="L490" s="284" t="s">
        <v>1494</v>
      </c>
      <c r="M490" s="284" t="s">
        <v>156</v>
      </c>
      <c r="N490" s="103" t="s">
        <v>87</v>
      </c>
      <c r="O490" s="284"/>
      <c r="Q490" s="135"/>
      <c r="T490" s="135"/>
      <c r="U490" s="171" t="str">
        <f t="shared" si="97"/>
        <v>HBL-GUJ-366</v>
      </c>
      <c r="V490" s="133" t="s">
        <v>90</v>
      </c>
      <c r="W490" s="107">
        <v>366</v>
      </c>
      <c r="X490" s="171" t="str">
        <f t="shared" si="98"/>
        <v>HBL-GUJ-366-Feb17-1-1</v>
      </c>
      <c r="Y490" s="136" t="s">
        <v>919</v>
      </c>
      <c r="Z490" s="134" t="str">
        <f t="shared" ref="Z490:Z553" si="99">IF(AJ490=""," ","Yes")</f>
        <v xml:space="preserve"> </v>
      </c>
      <c r="AA490" s="134" t="str">
        <f t="shared" ref="AA490:AA553" si="100">IF(AJ490=""," ","Yes")</f>
        <v xml:space="preserve"> </v>
      </c>
      <c r="AB490" s="134" t="str">
        <f t="shared" si="95"/>
        <v>Yes</v>
      </c>
      <c r="AC490" s="134" t="e">
        <f>VLOOKUP(F490,'Wired Branches'!B:E,4,FALSE)</f>
        <v>#N/A</v>
      </c>
      <c r="AD490" s="134" t="str">
        <f t="shared" ref="AD490:AD553" si="101">IF(AJ490=""," ","255.255.255.0")</f>
        <v xml:space="preserve"> </v>
      </c>
      <c r="AE490" s="150" t="e">
        <f>VLOOKUP(W490,'Wired Branches'!B:F,5,FALSE)</f>
        <v>#N/A</v>
      </c>
      <c r="AF490" s="112" t="str">
        <f>_xlfn.IFNA(VLOOKUP(F490,'Compiled report'!C:F,4,FALSE),"")</f>
        <v/>
      </c>
      <c r="AG490" s="134" t="str">
        <f t="shared" ref="AG490:AG553" si="102">IF(AJ490=""," ","10.200.57.196")</f>
        <v xml:space="preserve"> </v>
      </c>
      <c r="AH490" s="134" t="str">
        <f t="shared" ref="AH490:AH553" si="103">IF(AJ490=""," ","Yes")</f>
        <v xml:space="preserve"> </v>
      </c>
      <c r="AI490" s="134" t="str">
        <f t="shared" ref="AI490:AI553" si="104">IF(AJ490=""," ","Yes")</f>
        <v xml:space="preserve"> </v>
      </c>
      <c r="AJ490" s="234" t="str">
        <f>_xlfn.IFNA(VLOOKUP(F490,'Compiled report'!C:D,2,FALSE),"")</f>
        <v/>
      </c>
      <c r="AK490" s="134" t="str">
        <f t="shared" ref="AK490:AK553" si="105">IF(AJ490=""," ","Yes")</f>
        <v xml:space="preserve"> </v>
      </c>
      <c r="AL490" s="134" t="str">
        <f t="shared" ref="AL490:AL553" si="106">IF((OR(AF490="",AF490=0)),"","Yes")</f>
        <v/>
      </c>
      <c r="AM490" s="134" t="str">
        <f t="shared" ref="AM490:AM553" si="107">IF(AJ490=""," ","Yes")</f>
        <v xml:space="preserve"> </v>
      </c>
      <c r="AN490" s="134" t="str">
        <f t="shared" ref="AN490:AN553" si="108">IF(AJ490=""," ","Yes")</f>
        <v xml:space="preserve"> </v>
      </c>
      <c r="AO490" s="134" t="str">
        <f t="shared" si="96"/>
        <v xml:space="preserve"> </v>
      </c>
      <c r="AP490" s="137" t="s">
        <v>770</v>
      </c>
    </row>
    <row r="491" spans="1:42" s="134" customFormat="1" ht="26.1" customHeight="1" x14ac:dyDescent="0.2">
      <c r="A491" s="258">
        <v>492</v>
      </c>
      <c r="B491" s="284" t="s">
        <v>143</v>
      </c>
      <c r="C491" s="134" t="s">
        <v>102</v>
      </c>
      <c r="D491" s="171" t="s">
        <v>82</v>
      </c>
      <c r="E491" s="283" t="s">
        <v>177</v>
      </c>
      <c r="F491" s="107">
        <v>373</v>
      </c>
      <c r="G491" s="284" t="s">
        <v>143</v>
      </c>
      <c r="H491" s="284" t="s">
        <v>1495</v>
      </c>
      <c r="I491" s="284" t="s">
        <v>1493</v>
      </c>
      <c r="J491" s="284" t="s">
        <v>384</v>
      </c>
      <c r="K491" s="284" t="s">
        <v>1496</v>
      </c>
      <c r="L491" s="284" t="s">
        <v>1486</v>
      </c>
      <c r="M491" s="284" t="s">
        <v>1486</v>
      </c>
      <c r="N491" s="103" t="s">
        <v>87</v>
      </c>
      <c r="O491" s="284"/>
      <c r="Q491" s="135"/>
      <c r="T491" s="135"/>
      <c r="U491" s="171" t="str">
        <f t="shared" si="97"/>
        <v>HBL-GUJ-373</v>
      </c>
      <c r="V491" s="133" t="s">
        <v>90</v>
      </c>
      <c r="W491" s="107">
        <v>373</v>
      </c>
      <c r="X491" s="171" t="str">
        <f t="shared" si="98"/>
        <v>HBL-GUJ-373-Feb17-1-1</v>
      </c>
      <c r="Y491" s="136" t="s">
        <v>919</v>
      </c>
      <c r="Z491" s="134" t="str">
        <f t="shared" si="99"/>
        <v xml:space="preserve"> </v>
      </c>
      <c r="AA491" s="134" t="str">
        <f t="shared" si="100"/>
        <v xml:space="preserve"> </v>
      </c>
      <c r="AB491" s="134" t="str">
        <f t="shared" ref="AB491:AB554" si="109">IF(ISBLANK(AJ491)," ","Yes")</f>
        <v>Yes</v>
      </c>
      <c r="AC491" s="134" t="e">
        <f>VLOOKUP(F491,'Wired Branches'!B:E,4,FALSE)</f>
        <v>#N/A</v>
      </c>
      <c r="AD491" s="134" t="str">
        <f t="shared" si="101"/>
        <v xml:space="preserve"> </v>
      </c>
      <c r="AE491" s="150" t="e">
        <f>VLOOKUP(W491,'Wired Branches'!B:F,5,FALSE)</f>
        <v>#N/A</v>
      </c>
      <c r="AF491" s="112" t="str">
        <f>_xlfn.IFNA(VLOOKUP(F491,'Compiled report'!C:F,4,FALSE),"")</f>
        <v/>
      </c>
      <c r="AG491" s="134" t="str">
        <f t="shared" si="102"/>
        <v xml:space="preserve"> </v>
      </c>
      <c r="AH491" s="134" t="str">
        <f t="shared" si="103"/>
        <v xml:space="preserve"> </v>
      </c>
      <c r="AI491" s="134" t="str">
        <f t="shared" si="104"/>
        <v xml:space="preserve"> </v>
      </c>
      <c r="AJ491" s="234" t="str">
        <f>_xlfn.IFNA(VLOOKUP(F491,'Compiled report'!C:D,2,FALSE),"")</f>
        <v/>
      </c>
      <c r="AK491" s="134" t="str">
        <f t="shared" si="105"/>
        <v xml:space="preserve"> </v>
      </c>
      <c r="AL491" s="134" t="str">
        <f t="shared" si="106"/>
        <v/>
      </c>
      <c r="AM491" s="134" t="str">
        <f t="shared" si="107"/>
        <v xml:space="preserve"> </v>
      </c>
      <c r="AN491" s="134" t="str">
        <f t="shared" si="108"/>
        <v xml:space="preserve"> </v>
      </c>
      <c r="AO491" s="134" t="str">
        <f t="shared" si="96"/>
        <v xml:space="preserve"> </v>
      </c>
      <c r="AP491" s="137" t="s">
        <v>770</v>
      </c>
    </row>
    <row r="492" spans="1:42" s="134" customFormat="1" ht="26.1" customHeight="1" x14ac:dyDescent="0.2">
      <c r="A492" s="258">
        <v>493</v>
      </c>
      <c r="B492" s="284" t="s">
        <v>143</v>
      </c>
      <c r="C492" s="134" t="s">
        <v>102</v>
      </c>
      <c r="D492" s="171" t="s">
        <v>82</v>
      </c>
      <c r="E492" s="283" t="s">
        <v>177</v>
      </c>
      <c r="F492" s="107">
        <v>407</v>
      </c>
      <c r="G492" s="284" t="s">
        <v>143</v>
      </c>
      <c r="H492" s="284" t="s">
        <v>1497</v>
      </c>
      <c r="I492" s="284" t="s">
        <v>1498</v>
      </c>
      <c r="J492" s="284" t="s">
        <v>384</v>
      </c>
      <c r="K492" s="284" t="s">
        <v>143</v>
      </c>
      <c r="L492" s="284" t="s">
        <v>143</v>
      </c>
      <c r="M492" s="284" t="s">
        <v>143</v>
      </c>
      <c r="N492" s="103" t="s">
        <v>87</v>
      </c>
      <c r="O492" s="284"/>
      <c r="Q492" s="135"/>
      <c r="T492" s="135"/>
      <c r="U492" s="171" t="str">
        <f t="shared" si="97"/>
        <v>HBL-GUJ-407</v>
      </c>
      <c r="V492" s="133" t="s">
        <v>90</v>
      </c>
      <c r="W492" s="107">
        <v>407</v>
      </c>
      <c r="X492" s="171" t="str">
        <f t="shared" si="98"/>
        <v>HBL-GUJ-407-Feb17-1-1</v>
      </c>
      <c r="Y492" s="136" t="s">
        <v>919</v>
      </c>
      <c r="Z492" s="134" t="str">
        <f t="shared" si="99"/>
        <v>Yes</v>
      </c>
      <c r="AA492" s="134" t="str">
        <f t="shared" si="100"/>
        <v>Yes</v>
      </c>
      <c r="AB492" s="134" t="str">
        <f t="shared" si="109"/>
        <v>Yes</v>
      </c>
      <c r="AC492" s="134" t="str">
        <f>VLOOKUP(F492,'Wired Branches'!B:E,4,FALSE)</f>
        <v>10.24.39.10</v>
      </c>
      <c r="AD492" s="134" t="str">
        <f t="shared" si="101"/>
        <v>255.255.255.0</v>
      </c>
      <c r="AE492" s="150" t="str">
        <f>VLOOKUP(W492,'Wired Branches'!B:F,5,FALSE)</f>
        <v>10.24.39.1</v>
      </c>
      <c r="AF492" s="112">
        <f>_xlfn.IFNA(VLOOKUP(F492,'Compiled report'!C:F,4,FALSE),"")</f>
        <v>0</v>
      </c>
      <c r="AG492" s="134" t="str">
        <f t="shared" si="102"/>
        <v>10.200.57.196</v>
      </c>
      <c r="AH492" s="134" t="str">
        <f t="shared" si="103"/>
        <v>Yes</v>
      </c>
      <c r="AI492" s="134" t="str">
        <f t="shared" si="104"/>
        <v>Yes</v>
      </c>
      <c r="AJ492" s="234">
        <f>_xlfn.IFNA(VLOOKUP(F492,'Compiled report'!C:D,2,FALSE),"")</f>
        <v>42793</v>
      </c>
      <c r="AK492" s="134" t="str">
        <f t="shared" si="105"/>
        <v>Yes</v>
      </c>
      <c r="AL492" s="134" t="str">
        <f t="shared" si="106"/>
        <v/>
      </c>
      <c r="AM492" s="134" t="str">
        <f t="shared" si="107"/>
        <v>Yes</v>
      </c>
      <c r="AN492" s="134" t="str">
        <f t="shared" si="108"/>
        <v>Yes</v>
      </c>
      <c r="AO492" s="134" t="str">
        <f t="shared" ref="AO492:AO555" si="110">IF(AJ492=""," ","Installation Completed")</f>
        <v>Installation Completed</v>
      </c>
      <c r="AP492" s="137" t="s">
        <v>770</v>
      </c>
    </row>
    <row r="493" spans="1:42" s="134" customFormat="1" ht="26.1" customHeight="1" x14ac:dyDescent="0.2">
      <c r="A493" s="258">
        <v>494</v>
      </c>
      <c r="B493" s="284" t="s">
        <v>143</v>
      </c>
      <c r="C493" s="134" t="s">
        <v>102</v>
      </c>
      <c r="D493" s="171" t="s">
        <v>82</v>
      </c>
      <c r="E493" s="283" t="s">
        <v>177</v>
      </c>
      <c r="F493" s="107">
        <v>459</v>
      </c>
      <c r="G493" s="284" t="s">
        <v>143</v>
      </c>
      <c r="H493" s="284" t="s">
        <v>1499</v>
      </c>
      <c r="I493" s="284" t="s">
        <v>1493</v>
      </c>
      <c r="J493" s="284" t="s">
        <v>384</v>
      </c>
      <c r="K493" s="284" t="s">
        <v>1499</v>
      </c>
      <c r="L493" s="284" t="s">
        <v>143</v>
      </c>
      <c r="M493" s="284" t="s">
        <v>143</v>
      </c>
      <c r="N493" s="103" t="s">
        <v>87</v>
      </c>
      <c r="O493" s="284"/>
      <c r="Q493" s="135"/>
      <c r="T493" s="135"/>
      <c r="U493" s="171" t="str">
        <f t="shared" si="97"/>
        <v>HBL-GUJ-459</v>
      </c>
      <c r="V493" s="133" t="s">
        <v>90</v>
      </c>
      <c r="W493" s="107">
        <v>459</v>
      </c>
      <c r="X493" s="171" t="str">
        <f t="shared" si="98"/>
        <v>HBL-GUJ-459-Feb17-1-1</v>
      </c>
      <c r="Y493" s="136" t="s">
        <v>919</v>
      </c>
      <c r="Z493" s="134" t="str">
        <f t="shared" si="99"/>
        <v>Yes</v>
      </c>
      <c r="AA493" s="134" t="str">
        <f t="shared" si="100"/>
        <v>Yes</v>
      </c>
      <c r="AB493" s="134" t="str">
        <f t="shared" si="109"/>
        <v>Yes</v>
      </c>
      <c r="AC493" s="134" t="e">
        <f>VLOOKUP(F493,'Wired Branches'!B:E,4,FALSE)</f>
        <v>#N/A</v>
      </c>
      <c r="AD493" s="134" t="str">
        <f t="shared" si="101"/>
        <v>255.255.255.0</v>
      </c>
      <c r="AE493" s="150" t="e">
        <f>VLOOKUP(W493,'Wired Branches'!B:F,5,FALSE)</f>
        <v>#N/A</v>
      </c>
      <c r="AF493" s="112" t="str">
        <f>_xlfn.IFNA(VLOOKUP(F493,'Compiled report'!C:F,4,FALSE),"")</f>
        <v>26515e289</v>
      </c>
      <c r="AG493" s="134" t="str">
        <f t="shared" si="102"/>
        <v>10.200.57.196</v>
      </c>
      <c r="AH493" s="134" t="str">
        <f t="shared" si="103"/>
        <v>Yes</v>
      </c>
      <c r="AI493" s="134" t="str">
        <f t="shared" si="104"/>
        <v>Yes</v>
      </c>
      <c r="AJ493" s="234">
        <f>_xlfn.IFNA(VLOOKUP(F493,'Compiled report'!C:D,2,FALSE),"")</f>
        <v>42804</v>
      </c>
      <c r="AK493" s="134" t="str">
        <f t="shared" si="105"/>
        <v>Yes</v>
      </c>
      <c r="AL493" s="134" t="str">
        <f t="shared" si="106"/>
        <v>Yes</v>
      </c>
      <c r="AM493" s="134" t="str">
        <f t="shared" si="107"/>
        <v>Yes</v>
      </c>
      <c r="AN493" s="134" t="str">
        <f t="shared" si="108"/>
        <v>Yes</v>
      </c>
      <c r="AO493" s="134" t="str">
        <f t="shared" si="110"/>
        <v>Installation Completed</v>
      </c>
      <c r="AP493" s="137" t="s">
        <v>770</v>
      </c>
    </row>
    <row r="494" spans="1:42" s="134" customFormat="1" ht="26.1" customHeight="1" x14ac:dyDescent="0.2">
      <c r="A494" s="258">
        <v>495</v>
      </c>
      <c r="B494" s="284" t="s">
        <v>143</v>
      </c>
      <c r="C494" s="134" t="s">
        <v>102</v>
      </c>
      <c r="D494" s="171" t="s">
        <v>82</v>
      </c>
      <c r="E494" s="283" t="s">
        <v>177</v>
      </c>
      <c r="F494" s="107">
        <v>464</v>
      </c>
      <c r="G494" s="284" t="s">
        <v>143</v>
      </c>
      <c r="H494" s="284" t="s">
        <v>1500</v>
      </c>
      <c r="I494" s="284" t="s">
        <v>1501</v>
      </c>
      <c r="J494" s="284" t="s">
        <v>384</v>
      </c>
      <c r="K494" s="284" t="s">
        <v>1502</v>
      </c>
      <c r="L494" s="284" t="s">
        <v>1502</v>
      </c>
      <c r="M494" s="284" t="s">
        <v>143</v>
      </c>
      <c r="N494" s="103" t="s">
        <v>87</v>
      </c>
      <c r="O494" s="284"/>
      <c r="Q494" s="135"/>
      <c r="T494" s="135"/>
      <c r="U494" s="171" t="str">
        <f t="shared" si="97"/>
        <v>HBL-GUJ-464</v>
      </c>
      <c r="V494" s="133" t="s">
        <v>90</v>
      </c>
      <c r="W494" s="107">
        <v>464</v>
      </c>
      <c r="X494" s="171" t="str">
        <f t="shared" si="98"/>
        <v>HBL-GUJ-464-Feb17-1-1</v>
      </c>
      <c r="Y494" s="136" t="s">
        <v>919</v>
      </c>
      <c r="Z494" s="134" t="str">
        <f t="shared" si="99"/>
        <v xml:space="preserve"> </v>
      </c>
      <c r="AA494" s="134" t="str">
        <f t="shared" si="100"/>
        <v xml:space="preserve"> </v>
      </c>
      <c r="AB494" s="134" t="str">
        <f t="shared" si="109"/>
        <v>Yes</v>
      </c>
      <c r="AC494" s="134" t="e">
        <f>VLOOKUP(F494,'Wired Branches'!B:E,4,FALSE)</f>
        <v>#N/A</v>
      </c>
      <c r="AD494" s="134" t="str">
        <f t="shared" si="101"/>
        <v xml:space="preserve"> </v>
      </c>
      <c r="AE494" s="150" t="e">
        <f>VLOOKUP(W494,'Wired Branches'!B:F,5,FALSE)</f>
        <v>#N/A</v>
      </c>
      <c r="AF494" s="112" t="str">
        <f>_xlfn.IFNA(VLOOKUP(F494,'Compiled report'!C:F,4,FALSE),"")</f>
        <v/>
      </c>
      <c r="AG494" s="134" t="str">
        <f t="shared" si="102"/>
        <v xml:space="preserve"> </v>
      </c>
      <c r="AH494" s="134" t="str">
        <f t="shared" si="103"/>
        <v xml:space="preserve"> </v>
      </c>
      <c r="AI494" s="134" t="str">
        <f t="shared" si="104"/>
        <v xml:space="preserve"> </v>
      </c>
      <c r="AJ494" s="234" t="str">
        <f>_xlfn.IFNA(VLOOKUP(F494,'Compiled report'!C:D,2,FALSE),"")</f>
        <v/>
      </c>
      <c r="AK494" s="134" t="str">
        <f t="shared" si="105"/>
        <v xml:space="preserve"> </v>
      </c>
      <c r="AL494" s="134" t="str">
        <f t="shared" si="106"/>
        <v/>
      </c>
      <c r="AM494" s="134" t="str">
        <f t="shared" si="107"/>
        <v xml:space="preserve"> </v>
      </c>
      <c r="AN494" s="134" t="str">
        <f t="shared" si="108"/>
        <v xml:space="preserve"> </v>
      </c>
      <c r="AO494" s="134" t="str">
        <f t="shared" si="110"/>
        <v xml:space="preserve"> </v>
      </c>
      <c r="AP494" s="137" t="s">
        <v>770</v>
      </c>
    </row>
    <row r="495" spans="1:42" s="134" customFormat="1" ht="26.1" customHeight="1" x14ac:dyDescent="0.2">
      <c r="A495" s="258">
        <v>496</v>
      </c>
      <c r="B495" s="284" t="s">
        <v>143</v>
      </c>
      <c r="C495" s="134" t="s">
        <v>102</v>
      </c>
      <c r="D495" s="171" t="s">
        <v>82</v>
      </c>
      <c r="E495" s="283" t="s">
        <v>177</v>
      </c>
      <c r="F495" s="107">
        <v>493</v>
      </c>
      <c r="G495" s="284" t="s">
        <v>143</v>
      </c>
      <c r="H495" s="284" t="s">
        <v>1503</v>
      </c>
      <c r="I495" s="284" t="s">
        <v>1493</v>
      </c>
      <c r="J495" s="284" t="s">
        <v>384</v>
      </c>
      <c r="K495" s="284" t="s">
        <v>1503</v>
      </c>
      <c r="L495" s="284" t="s">
        <v>143</v>
      </c>
      <c r="M495" s="284" t="s">
        <v>143</v>
      </c>
      <c r="N495" s="103" t="s">
        <v>87</v>
      </c>
      <c r="O495" s="284"/>
      <c r="Q495" s="135"/>
      <c r="T495" s="135"/>
      <c r="U495" s="171" t="str">
        <f t="shared" si="97"/>
        <v>HBL-GUJ-493</v>
      </c>
      <c r="V495" s="133" t="s">
        <v>90</v>
      </c>
      <c r="W495" s="107">
        <v>493</v>
      </c>
      <c r="X495" s="171" t="str">
        <f t="shared" si="98"/>
        <v>HBL-GUJ-493-Feb17-1-1</v>
      </c>
      <c r="Y495" s="136" t="s">
        <v>919</v>
      </c>
      <c r="Z495" s="134" t="str">
        <f t="shared" si="99"/>
        <v xml:space="preserve"> </v>
      </c>
      <c r="AA495" s="134" t="str">
        <f t="shared" si="100"/>
        <v xml:space="preserve"> </v>
      </c>
      <c r="AB495" s="134" t="str">
        <f t="shared" si="109"/>
        <v>Yes</v>
      </c>
      <c r="AC495" s="134" t="e">
        <f>VLOOKUP(F495,'Wired Branches'!B:E,4,FALSE)</f>
        <v>#N/A</v>
      </c>
      <c r="AD495" s="134" t="str">
        <f t="shared" si="101"/>
        <v xml:space="preserve"> </v>
      </c>
      <c r="AE495" s="150" t="e">
        <f>VLOOKUP(W495,'Wired Branches'!B:F,5,FALSE)</f>
        <v>#N/A</v>
      </c>
      <c r="AF495" s="112" t="str">
        <f>_xlfn.IFNA(VLOOKUP(F495,'Compiled report'!C:F,4,FALSE),"")</f>
        <v/>
      </c>
      <c r="AG495" s="134" t="str">
        <f t="shared" si="102"/>
        <v xml:space="preserve"> </v>
      </c>
      <c r="AH495" s="134" t="str">
        <f t="shared" si="103"/>
        <v xml:space="preserve"> </v>
      </c>
      <c r="AI495" s="134" t="str">
        <f t="shared" si="104"/>
        <v xml:space="preserve"> </v>
      </c>
      <c r="AJ495" s="234" t="str">
        <f>_xlfn.IFNA(VLOOKUP(F495,'Compiled report'!C:D,2,FALSE),"")</f>
        <v/>
      </c>
      <c r="AK495" s="134" t="str">
        <f t="shared" si="105"/>
        <v xml:space="preserve"> </v>
      </c>
      <c r="AL495" s="134" t="str">
        <f t="shared" si="106"/>
        <v/>
      </c>
      <c r="AM495" s="134" t="str">
        <f t="shared" si="107"/>
        <v xml:space="preserve"> </v>
      </c>
      <c r="AN495" s="134" t="str">
        <f t="shared" si="108"/>
        <v xml:space="preserve"> </v>
      </c>
      <c r="AO495" s="134" t="str">
        <f t="shared" si="110"/>
        <v xml:space="preserve"> </v>
      </c>
      <c r="AP495" s="137" t="s">
        <v>770</v>
      </c>
    </row>
    <row r="496" spans="1:42" s="134" customFormat="1" ht="26.1" customHeight="1" x14ac:dyDescent="0.2">
      <c r="A496" s="258">
        <v>497</v>
      </c>
      <c r="B496" s="284" t="s">
        <v>143</v>
      </c>
      <c r="C496" s="134" t="s">
        <v>102</v>
      </c>
      <c r="D496" s="171" t="s">
        <v>82</v>
      </c>
      <c r="E496" s="283" t="s">
        <v>177</v>
      </c>
      <c r="F496" s="107">
        <v>518</v>
      </c>
      <c r="G496" s="284" t="s">
        <v>143</v>
      </c>
      <c r="H496" s="284" t="s">
        <v>1504</v>
      </c>
      <c r="I496" s="284" t="s">
        <v>1482</v>
      </c>
      <c r="J496" s="284" t="s">
        <v>384</v>
      </c>
      <c r="K496" s="284" t="s">
        <v>1504</v>
      </c>
      <c r="L496" s="284" t="s">
        <v>143</v>
      </c>
      <c r="M496" s="284" t="s">
        <v>143</v>
      </c>
      <c r="N496" s="103" t="s">
        <v>87</v>
      </c>
      <c r="O496" s="284"/>
      <c r="Q496" s="135"/>
      <c r="T496" s="135"/>
      <c r="U496" s="171" t="str">
        <f t="shared" si="97"/>
        <v>HBL-GUJ-518</v>
      </c>
      <c r="V496" s="133" t="s">
        <v>90</v>
      </c>
      <c r="W496" s="107">
        <v>518</v>
      </c>
      <c r="X496" s="171" t="str">
        <f t="shared" si="98"/>
        <v>HBL-GUJ-518-Feb17-1-1</v>
      </c>
      <c r="Y496" s="136" t="s">
        <v>919</v>
      </c>
      <c r="Z496" s="134" t="str">
        <f t="shared" si="99"/>
        <v>Yes</v>
      </c>
      <c r="AA496" s="134" t="str">
        <f t="shared" si="100"/>
        <v>Yes</v>
      </c>
      <c r="AB496" s="134" t="str">
        <f t="shared" si="109"/>
        <v>Yes</v>
      </c>
      <c r="AC496" s="134" t="str">
        <f>VLOOKUP(F496,'Wired Branches'!B:E,4,FALSE)</f>
        <v>10.24.41.10</v>
      </c>
      <c r="AD496" s="134" t="str">
        <f t="shared" si="101"/>
        <v>255.255.255.0</v>
      </c>
      <c r="AE496" s="150" t="str">
        <f>VLOOKUP(W496,'Wired Branches'!B:F,5,FALSE)</f>
        <v>10.24.41.1</v>
      </c>
      <c r="AF496" s="112" t="str">
        <f>_xlfn.IFNA(VLOOKUP(F496,'Compiled report'!C:F,4,FALSE),"")</f>
        <v>26515e264</v>
      </c>
      <c r="AG496" s="134" t="str">
        <f t="shared" si="102"/>
        <v>10.200.57.196</v>
      </c>
      <c r="AH496" s="134" t="str">
        <f t="shared" si="103"/>
        <v>Yes</v>
      </c>
      <c r="AI496" s="134" t="str">
        <f t="shared" si="104"/>
        <v>Yes</v>
      </c>
      <c r="AJ496" s="234">
        <f>_xlfn.IFNA(VLOOKUP(F496,'Compiled report'!C:D,2,FALSE),"")</f>
        <v>42795</v>
      </c>
      <c r="AK496" s="134" t="str">
        <f t="shared" si="105"/>
        <v>Yes</v>
      </c>
      <c r="AL496" s="134" t="str">
        <f t="shared" si="106"/>
        <v>Yes</v>
      </c>
      <c r="AM496" s="134" t="str">
        <f t="shared" si="107"/>
        <v>Yes</v>
      </c>
      <c r="AN496" s="134" t="str">
        <f t="shared" si="108"/>
        <v>Yes</v>
      </c>
      <c r="AO496" s="134" t="str">
        <f t="shared" si="110"/>
        <v>Installation Completed</v>
      </c>
      <c r="AP496" s="137" t="s">
        <v>770</v>
      </c>
    </row>
    <row r="497" spans="1:42" s="134" customFormat="1" ht="26.1" customHeight="1" x14ac:dyDescent="0.2">
      <c r="A497" s="258">
        <v>498</v>
      </c>
      <c r="B497" s="284" t="s">
        <v>143</v>
      </c>
      <c r="C497" s="134" t="s">
        <v>102</v>
      </c>
      <c r="D497" s="171" t="s">
        <v>82</v>
      </c>
      <c r="E497" s="283" t="s">
        <v>177</v>
      </c>
      <c r="F497" s="107">
        <v>561</v>
      </c>
      <c r="G497" s="284" t="s">
        <v>143</v>
      </c>
      <c r="H497" s="284" t="s">
        <v>1490</v>
      </c>
      <c r="I497" s="284" t="s">
        <v>1493</v>
      </c>
      <c r="J497" s="284" t="s">
        <v>384</v>
      </c>
      <c r="K497" s="284" t="s">
        <v>1490</v>
      </c>
      <c r="L497" s="284" t="s">
        <v>143</v>
      </c>
      <c r="M497" s="284" t="s">
        <v>143</v>
      </c>
      <c r="N497" s="103" t="s">
        <v>87</v>
      </c>
      <c r="O497" s="284"/>
      <c r="Q497" s="135"/>
      <c r="T497" s="135"/>
      <c r="U497" s="171" t="str">
        <f t="shared" si="97"/>
        <v>HBL-GUJ-561</v>
      </c>
      <c r="V497" s="133" t="s">
        <v>90</v>
      </c>
      <c r="W497" s="107">
        <v>561</v>
      </c>
      <c r="X497" s="171" t="str">
        <f t="shared" si="98"/>
        <v>HBL-GUJ-561-Feb17-1-1</v>
      </c>
      <c r="Y497" s="136" t="s">
        <v>919</v>
      </c>
      <c r="Z497" s="134" t="str">
        <f t="shared" si="99"/>
        <v>Yes</v>
      </c>
      <c r="AA497" s="134" t="str">
        <f t="shared" si="100"/>
        <v>Yes</v>
      </c>
      <c r="AB497" s="134" t="str">
        <f t="shared" si="109"/>
        <v>Yes</v>
      </c>
      <c r="AC497" s="134" t="str">
        <f>VLOOKUP(F497,'Wired Branches'!B:E,4,FALSE)</f>
        <v>10.24.42.10</v>
      </c>
      <c r="AD497" s="134" t="str">
        <f t="shared" si="101"/>
        <v>255.255.255.0</v>
      </c>
      <c r="AE497" s="150" t="str">
        <f>VLOOKUP(W497,'Wired Branches'!B:F,5,FALSE)</f>
        <v>10.24.42.1</v>
      </c>
      <c r="AF497" s="112">
        <f>_xlfn.IFNA(VLOOKUP(F497,'Compiled report'!C:F,4,FALSE),"")</f>
        <v>0</v>
      </c>
      <c r="AG497" s="134" t="str">
        <f t="shared" si="102"/>
        <v>10.200.57.196</v>
      </c>
      <c r="AH497" s="134" t="str">
        <f t="shared" si="103"/>
        <v>Yes</v>
      </c>
      <c r="AI497" s="134" t="str">
        <f t="shared" si="104"/>
        <v>Yes</v>
      </c>
      <c r="AJ497" s="234">
        <f>_xlfn.IFNA(VLOOKUP(F497,'Compiled report'!C:D,2,FALSE),"")</f>
        <v>42788</v>
      </c>
      <c r="AK497" s="134" t="str">
        <f t="shared" si="105"/>
        <v>Yes</v>
      </c>
      <c r="AL497" s="134" t="str">
        <f t="shared" si="106"/>
        <v/>
      </c>
      <c r="AM497" s="134" t="str">
        <f t="shared" si="107"/>
        <v>Yes</v>
      </c>
      <c r="AN497" s="134" t="str">
        <f t="shared" si="108"/>
        <v>Yes</v>
      </c>
      <c r="AO497" s="134" t="str">
        <f t="shared" si="110"/>
        <v>Installation Completed</v>
      </c>
      <c r="AP497" s="137" t="s">
        <v>770</v>
      </c>
    </row>
    <row r="498" spans="1:42" s="134" customFormat="1" ht="26.1" customHeight="1" x14ac:dyDescent="0.2">
      <c r="A498" s="258">
        <v>499</v>
      </c>
      <c r="B498" s="284" t="s">
        <v>143</v>
      </c>
      <c r="C498" s="134" t="s">
        <v>102</v>
      </c>
      <c r="D498" s="171" t="s">
        <v>82</v>
      </c>
      <c r="E498" s="283" t="s">
        <v>177</v>
      </c>
      <c r="F498" s="107">
        <v>582</v>
      </c>
      <c r="G498" s="284" t="s">
        <v>143</v>
      </c>
      <c r="H498" s="284" t="s">
        <v>1505</v>
      </c>
      <c r="I498" s="284" t="s">
        <v>1506</v>
      </c>
      <c r="J498" s="284" t="s">
        <v>384</v>
      </c>
      <c r="K498" s="284" t="s">
        <v>1507</v>
      </c>
      <c r="L498" s="284" t="s">
        <v>143</v>
      </c>
      <c r="M498" s="284" t="s">
        <v>143</v>
      </c>
      <c r="N498" s="103" t="s">
        <v>87</v>
      </c>
      <c r="O498" s="284"/>
      <c r="Q498" s="135"/>
      <c r="T498" s="135"/>
      <c r="U498" s="171" t="str">
        <f t="shared" si="97"/>
        <v>HBL-GUJ-582</v>
      </c>
      <c r="V498" s="133" t="s">
        <v>90</v>
      </c>
      <c r="W498" s="107">
        <v>582</v>
      </c>
      <c r="X498" s="171" t="str">
        <f t="shared" si="98"/>
        <v>HBL-GUJ-582-Feb17-1-1</v>
      </c>
      <c r="Y498" s="136" t="s">
        <v>919</v>
      </c>
      <c r="Z498" s="134" t="str">
        <f t="shared" si="99"/>
        <v xml:space="preserve"> </v>
      </c>
      <c r="AA498" s="134" t="str">
        <f t="shared" si="100"/>
        <v xml:space="preserve"> </v>
      </c>
      <c r="AB498" s="134" t="str">
        <f t="shared" si="109"/>
        <v>Yes</v>
      </c>
      <c r="AC498" s="134" t="e">
        <f>VLOOKUP(F498,'Wired Branches'!B:E,4,FALSE)</f>
        <v>#N/A</v>
      </c>
      <c r="AD498" s="134" t="str">
        <f t="shared" si="101"/>
        <v xml:space="preserve"> </v>
      </c>
      <c r="AE498" s="150" t="e">
        <f>VLOOKUP(W498,'Wired Branches'!B:F,5,FALSE)</f>
        <v>#N/A</v>
      </c>
      <c r="AF498" s="112" t="str">
        <f>_xlfn.IFNA(VLOOKUP(F498,'Compiled report'!C:F,4,FALSE),"")</f>
        <v/>
      </c>
      <c r="AG498" s="134" t="str">
        <f t="shared" si="102"/>
        <v xml:space="preserve"> </v>
      </c>
      <c r="AH498" s="134" t="str">
        <f t="shared" si="103"/>
        <v xml:space="preserve"> </v>
      </c>
      <c r="AI498" s="134" t="str">
        <f t="shared" si="104"/>
        <v xml:space="preserve"> </v>
      </c>
      <c r="AJ498" s="234" t="str">
        <f>_xlfn.IFNA(VLOOKUP(F498,'Compiled report'!C:D,2,FALSE),"")</f>
        <v/>
      </c>
      <c r="AK498" s="134" t="str">
        <f t="shared" si="105"/>
        <v xml:space="preserve"> </v>
      </c>
      <c r="AL498" s="134" t="str">
        <f t="shared" si="106"/>
        <v/>
      </c>
      <c r="AM498" s="134" t="str">
        <f t="shared" si="107"/>
        <v xml:space="preserve"> </v>
      </c>
      <c r="AN498" s="134" t="str">
        <f t="shared" si="108"/>
        <v xml:space="preserve"> </v>
      </c>
      <c r="AO498" s="134" t="str">
        <f t="shared" si="110"/>
        <v xml:space="preserve"> </v>
      </c>
      <c r="AP498" s="137" t="s">
        <v>770</v>
      </c>
    </row>
    <row r="499" spans="1:42" s="134" customFormat="1" ht="26.1" customHeight="1" x14ac:dyDescent="0.2">
      <c r="A499" s="258">
        <v>500</v>
      </c>
      <c r="B499" s="284" t="s">
        <v>143</v>
      </c>
      <c r="C499" s="134" t="s">
        <v>102</v>
      </c>
      <c r="D499" s="171" t="s">
        <v>82</v>
      </c>
      <c r="E499" s="283" t="s">
        <v>177</v>
      </c>
      <c r="F499" s="107">
        <v>626</v>
      </c>
      <c r="G499" s="284" t="s">
        <v>143</v>
      </c>
      <c r="H499" s="284" t="s">
        <v>1508</v>
      </c>
      <c r="I499" s="284" t="s">
        <v>1508</v>
      </c>
      <c r="J499" s="284" t="s">
        <v>384</v>
      </c>
      <c r="K499" s="284" t="s">
        <v>1508</v>
      </c>
      <c r="L499" s="284" t="s">
        <v>1486</v>
      </c>
      <c r="M499" s="284" t="s">
        <v>1486</v>
      </c>
      <c r="N499" s="103" t="s">
        <v>87</v>
      </c>
      <c r="O499" s="284"/>
      <c r="Q499" s="135"/>
      <c r="T499" s="135"/>
      <c r="U499" s="171" t="str">
        <f t="shared" si="97"/>
        <v>HBL-GUJ-626</v>
      </c>
      <c r="V499" s="133" t="s">
        <v>90</v>
      </c>
      <c r="W499" s="107">
        <v>626</v>
      </c>
      <c r="X499" s="171" t="str">
        <f t="shared" si="98"/>
        <v>HBL-GUJ-626-Feb17-1-1</v>
      </c>
      <c r="Y499" s="136" t="s">
        <v>919</v>
      </c>
      <c r="Z499" s="134" t="str">
        <f t="shared" si="99"/>
        <v xml:space="preserve"> </v>
      </c>
      <c r="AA499" s="134" t="str">
        <f t="shared" si="100"/>
        <v xml:space="preserve"> </v>
      </c>
      <c r="AB499" s="134" t="str">
        <f t="shared" si="109"/>
        <v>Yes</v>
      </c>
      <c r="AC499" s="134" t="e">
        <f>VLOOKUP(F499,'Wired Branches'!B:E,4,FALSE)</f>
        <v>#N/A</v>
      </c>
      <c r="AD499" s="134" t="str">
        <f t="shared" si="101"/>
        <v xml:space="preserve"> </v>
      </c>
      <c r="AE499" s="150" t="e">
        <f>VLOOKUP(W499,'Wired Branches'!B:F,5,FALSE)</f>
        <v>#N/A</v>
      </c>
      <c r="AF499" s="112" t="str">
        <f>_xlfn.IFNA(VLOOKUP(F499,'Compiled report'!C:F,4,FALSE),"")</f>
        <v/>
      </c>
      <c r="AG499" s="134" t="str">
        <f t="shared" si="102"/>
        <v xml:space="preserve"> </v>
      </c>
      <c r="AH499" s="134" t="str">
        <f t="shared" si="103"/>
        <v xml:space="preserve"> </v>
      </c>
      <c r="AI499" s="134" t="str">
        <f t="shared" si="104"/>
        <v xml:space="preserve"> </v>
      </c>
      <c r="AJ499" s="234" t="str">
        <f>_xlfn.IFNA(VLOOKUP(F499,'Compiled report'!C:D,2,FALSE),"")</f>
        <v/>
      </c>
      <c r="AK499" s="134" t="str">
        <f t="shared" si="105"/>
        <v xml:space="preserve"> </v>
      </c>
      <c r="AL499" s="134" t="str">
        <f t="shared" si="106"/>
        <v/>
      </c>
      <c r="AM499" s="134" t="str">
        <f t="shared" si="107"/>
        <v xml:space="preserve"> </v>
      </c>
      <c r="AN499" s="134" t="str">
        <f t="shared" si="108"/>
        <v xml:space="preserve"> </v>
      </c>
      <c r="AO499" s="134" t="str">
        <f t="shared" si="110"/>
        <v xml:space="preserve"> </v>
      </c>
      <c r="AP499" s="137" t="s">
        <v>770</v>
      </c>
    </row>
    <row r="500" spans="1:42" s="134" customFormat="1" ht="26.1" customHeight="1" x14ac:dyDescent="0.2">
      <c r="A500" s="258">
        <v>501</v>
      </c>
      <c r="B500" s="284" t="s">
        <v>143</v>
      </c>
      <c r="C500" s="134" t="s">
        <v>102</v>
      </c>
      <c r="D500" s="171" t="s">
        <v>82</v>
      </c>
      <c r="E500" s="283" t="s">
        <v>177</v>
      </c>
      <c r="F500" s="107">
        <v>632</v>
      </c>
      <c r="G500" s="284" t="s">
        <v>143</v>
      </c>
      <c r="H500" s="284" t="s">
        <v>1509</v>
      </c>
      <c r="I500" s="284" t="s">
        <v>1510</v>
      </c>
      <c r="J500" s="284" t="s">
        <v>384</v>
      </c>
      <c r="K500" s="284" t="s">
        <v>143</v>
      </c>
      <c r="L500" s="284" t="s">
        <v>143</v>
      </c>
      <c r="M500" s="284" t="s">
        <v>143</v>
      </c>
      <c r="N500" s="103" t="s">
        <v>87</v>
      </c>
      <c r="O500" s="284"/>
      <c r="Q500" s="135"/>
      <c r="T500" s="135"/>
      <c r="U500" s="171" t="str">
        <f t="shared" si="97"/>
        <v>HBL-GUJ-632</v>
      </c>
      <c r="V500" s="133" t="s">
        <v>90</v>
      </c>
      <c r="W500" s="107">
        <v>632</v>
      </c>
      <c r="X500" s="171" t="str">
        <f t="shared" si="98"/>
        <v>HBL-GUJ-632-Feb17-1-1</v>
      </c>
      <c r="Y500" s="136" t="s">
        <v>919</v>
      </c>
      <c r="Z500" s="134" t="str">
        <f t="shared" si="99"/>
        <v xml:space="preserve"> </v>
      </c>
      <c r="AA500" s="134" t="str">
        <f t="shared" si="100"/>
        <v xml:space="preserve"> </v>
      </c>
      <c r="AB500" s="134" t="str">
        <f t="shared" si="109"/>
        <v>Yes</v>
      </c>
      <c r="AC500" s="134" t="str">
        <f>VLOOKUP(F500,'Wired Branches'!B:E,4,FALSE)</f>
        <v>10.24.22.10</v>
      </c>
      <c r="AD500" s="134" t="str">
        <f t="shared" si="101"/>
        <v xml:space="preserve"> </v>
      </c>
      <c r="AE500" s="150" t="str">
        <f>VLOOKUP(W500,'Wired Branches'!B:F,5,FALSE)</f>
        <v>10.24.22.1</v>
      </c>
      <c r="AF500" s="112" t="str">
        <f>_xlfn.IFNA(VLOOKUP(F500,'Compiled report'!C:F,4,FALSE),"")</f>
        <v/>
      </c>
      <c r="AG500" s="134" t="str">
        <f t="shared" si="102"/>
        <v xml:space="preserve"> </v>
      </c>
      <c r="AH500" s="134" t="str">
        <f t="shared" si="103"/>
        <v xml:space="preserve"> </v>
      </c>
      <c r="AI500" s="134" t="str">
        <f t="shared" si="104"/>
        <v xml:space="preserve"> </v>
      </c>
      <c r="AJ500" s="234" t="str">
        <f>_xlfn.IFNA(VLOOKUP(F500,'Compiled report'!C:D,2,FALSE),"")</f>
        <v/>
      </c>
      <c r="AK500" s="134" t="str">
        <f t="shared" si="105"/>
        <v xml:space="preserve"> </v>
      </c>
      <c r="AL500" s="134" t="str">
        <f t="shared" si="106"/>
        <v/>
      </c>
      <c r="AM500" s="134" t="str">
        <f t="shared" si="107"/>
        <v xml:space="preserve"> </v>
      </c>
      <c r="AN500" s="134" t="str">
        <f t="shared" si="108"/>
        <v xml:space="preserve"> </v>
      </c>
      <c r="AO500" s="134" t="str">
        <f t="shared" si="110"/>
        <v xml:space="preserve"> </v>
      </c>
      <c r="AP500" s="137" t="s">
        <v>770</v>
      </c>
    </row>
    <row r="501" spans="1:42" s="134" customFormat="1" ht="26.1" customHeight="1" x14ac:dyDescent="0.2">
      <c r="A501" s="258">
        <v>502</v>
      </c>
      <c r="B501" s="284" t="s">
        <v>143</v>
      </c>
      <c r="C501" s="134" t="s">
        <v>102</v>
      </c>
      <c r="D501" s="171" t="s">
        <v>82</v>
      </c>
      <c r="E501" s="283" t="s">
        <v>177</v>
      </c>
      <c r="F501" s="107">
        <v>644</v>
      </c>
      <c r="G501" s="284" t="s">
        <v>143</v>
      </c>
      <c r="H501" s="284" t="s">
        <v>1511</v>
      </c>
      <c r="I501" s="284" t="s">
        <v>1482</v>
      </c>
      <c r="J501" s="284" t="s">
        <v>384</v>
      </c>
      <c r="K501" s="284" t="s">
        <v>1511</v>
      </c>
      <c r="L501" s="284" t="s">
        <v>1494</v>
      </c>
      <c r="M501" s="284" t="s">
        <v>156</v>
      </c>
      <c r="N501" s="103" t="s">
        <v>87</v>
      </c>
      <c r="O501" s="284"/>
      <c r="Q501" s="135"/>
      <c r="T501" s="135"/>
      <c r="U501" s="171" t="str">
        <f t="shared" si="97"/>
        <v>HBL-GUJ-644</v>
      </c>
      <c r="V501" s="133" t="s">
        <v>90</v>
      </c>
      <c r="W501" s="107">
        <v>644</v>
      </c>
      <c r="X501" s="171" t="str">
        <f t="shared" si="98"/>
        <v>HBL-GUJ-644-Feb17-1-1</v>
      </c>
      <c r="Y501" s="136" t="s">
        <v>919</v>
      </c>
      <c r="Z501" s="134" t="str">
        <f t="shared" si="99"/>
        <v>Yes</v>
      </c>
      <c r="AA501" s="134" t="str">
        <f t="shared" si="100"/>
        <v>Yes</v>
      </c>
      <c r="AB501" s="134" t="str">
        <f t="shared" si="109"/>
        <v>Yes</v>
      </c>
      <c r="AC501" s="134" t="str">
        <f>VLOOKUP(F501,'Wired Branches'!B:E,4,FALSE)</f>
        <v>10.20.136.10</v>
      </c>
      <c r="AD501" s="134" t="str">
        <f t="shared" si="101"/>
        <v>255.255.255.0</v>
      </c>
      <c r="AE501" s="150" t="str">
        <f>VLOOKUP(W501,'Wired Branches'!B:F,5,FALSE)</f>
        <v>10.20.136.1</v>
      </c>
      <c r="AF501" s="112" t="str">
        <f>_xlfn.IFNA(VLOOKUP(F501,'Compiled report'!C:F,4,FALSE),"")</f>
        <v>26515e269</v>
      </c>
      <c r="AG501" s="134" t="str">
        <f t="shared" si="102"/>
        <v>10.200.57.196</v>
      </c>
      <c r="AH501" s="134" t="str">
        <f t="shared" si="103"/>
        <v>Yes</v>
      </c>
      <c r="AI501" s="134" t="str">
        <f t="shared" si="104"/>
        <v>Yes</v>
      </c>
      <c r="AJ501" s="234">
        <f>_xlfn.IFNA(VLOOKUP(F501,'Compiled report'!C:D,2,FALSE),"")</f>
        <v>42788</v>
      </c>
      <c r="AK501" s="134" t="str">
        <f t="shared" si="105"/>
        <v>Yes</v>
      </c>
      <c r="AL501" s="134" t="str">
        <f t="shared" si="106"/>
        <v>Yes</v>
      </c>
      <c r="AM501" s="134" t="str">
        <f t="shared" si="107"/>
        <v>Yes</v>
      </c>
      <c r="AN501" s="134" t="str">
        <f t="shared" si="108"/>
        <v>Yes</v>
      </c>
      <c r="AO501" s="134" t="str">
        <f t="shared" si="110"/>
        <v>Installation Completed</v>
      </c>
      <c r="AP501" s="137" t="s">
        <v>770</v>
      </c>
    </row>
    <row r="502" spans="1:42" s="134" customFormat="1" ht="26.1" customHeight="1" x14ac:dyDescent="0.2">
      <c r="A502" s="258">
        <v>503</v>
      </c>
      <c r="B502" s="284" t="s">
        <v>143</v>
      </c>
      <c r="C502" s="134" t="s">
        <v>102</v>
      </c>
      <c r="D502" s="171" t="s">
        <v>82</v>
      </c>
      <c r="E502" s="283" t="s">
        <v>177</v>
      </c>
      <c r="F502" s="107">
        <v>671</v>
      </c>
      <c r="G502" s="284" t="s">
        <v>143</v>
      </c>
      <c r="H502" s="284" t="s">
        <v>1512</v>
      </c>
      <c r="I502" s="284" t="s">
        <v>1512</v>
      </c>
      <c r="J502" s="284" t="s">
        <v>384</v>
      </c>
      <c r="K502" s="284" t="s">
        <v>1512</v>
      </c>
      <c r="L502" s="284" t="s">
        <v>1494</v>
      </c>
      <c r="M502" s="284" t="s">
        <v>156</v>
      </c>
      <c r="N502" s="103" t="s">
        <v>87</v>
      </c>
      <c r="O502" s="284"/>
      <c r="Q502" s="135"/>
      <c r="T502" s="135"/>
      <c r="U502" s="171" t="str">
        <f t="shared" si="97"/>
        <v>HBL-GUJ-671</v>
      </c>
      <c r="V502" s="133" t="s">
        <v>90</v>
      </c>
      <c r="W502" s="107">
        <v>671</v>
      </c>
      <c r="X502" s="171" t="str">
        <f t="shared" si="98"/>
        <v>HBL-GUJ-671-Feb17-1-1</v>
      </c>
      <c r="Y502" s="136" t="s">
        <v>919</v>
      </c>
      <c r="Z502" s="134" t="str">
        <f t="shared" si="99"/>
        <v xml:space="preserve"> </v>
      </c>
      <c r="AA502" s="134" t="str">
        <f t="shared" si="100"/>
        <v xml:space="preserve"> </v>
      </c>
      <c r="AB502" s="134" t="str">
        <f t="shared" si="109"/>
        <v>Yes</v>
      </c>
      <c r="AC502" s="134" t="e">
        <f>VLOOKUP(F502,'Wired Branches'!B:E,4,FALSE)</f>
        <v>#N/A</v>
      </c>
      <c r="AD502" s="134" t="str">
        <f t="shared" si="101"/>
        <v xml:space="preserve"> </v>
      </c>
      <c r="AE502" s="150" t="e">
        <f>VLOOKUP(W502,'Wired Branches'!B:F,5,FALSE)</f>
        <v>#N/A</v>
      </c>
      <c r="AF502" s="112" t="str">
        <f>_xlfn.IFNA(VLOOKUP(F502,'Compiled report'!C:F,4,FALSE),"")</f>
        <v/>
      </c>
      <c r="AG502" s="134" t="str">
        <f t="shared" si="102"/>
        <v xml:space="preserve"> </v>
      </c>
      <c r="AH502" s="134" t="str">
        <f t="shared" si="103"/>
        <v xml:space="preserve"> </v>
      </c>
      <c r="AI502" s="134" t="str">
        <f t="shared" si="104"/>
        <v xml:space="preserve"> </v>
      </c>
      <c r="AJ502" s="234" t="str">
        <f>_xlfn.IFNA(VLOOKUP(F502,'Compiled report'!C:D,2,FALSE),"")</f>
        <v/>
      </c>
      <c r="AK502" s="134" t="str">
        <f t="shared" si="105"/>
        <v xml:space="preserve"> </v>
      </c>
      <c r="AL502" s="134" t="str">
        <f t="shared" si="106"/>
        <v/>
      </c>
      <c r="AM502" s="134" t="str">
        <f t="shared" si="107"/>
        <v xml:space="preserve"> </v>
      </c>
      <c r="AN502" s="134" t="str">
        <f t="shared" si="108"/>
        <v xml:space="preserve"> </v>
      </c>
      <c r="AO502" s="134" t="str">
        <f t="shared" si="110"/>
        <v xml:space="preserve"> </v>
      </c>
      <c r="AP502" s="137" t="s">
        <v>770</v>
      </c>
    </row>
    <row r="503" spans="1:42" s="134" customFormat="1" ht="26.1" customHeight="1" x14ac:dyDescent="0.2">
      <c r="A503" s="258">
        <v>504</v>
      </c>
      <c r="B503" s="284" t="s">
        <v>143</v>
      </c>
      <c r="C503" s="134" t="s">
        <v>102</v>
      </c>
      <c r="D503" s="171" t="s">
        <v>82</v>
      </c>
      <c r="E503" s="283" t="s">
        <v>177</v>
      </c>
      <c r="F503" s="107">
        <v>682</v>
      </c>
      <c r="G503" s="284" t="s">
        <v>143</v>
      </c>
      <c r="H503" s="284" t="s">
        <v>1513</v>
      </c>
      <c r="I503" s="284" t="s">
        <v>1482</v>
      </c>
      <c r="J503" s="284" t="s">
        <v>1514</v>
      </c>
      <c r="K503" s="284" t="s">
        <v>143</v>
      </c>
      <c r="L503" s="284" t="s">
        <v>143</v>
      </c>
      <c r="M503" s="284" t="s">
        <v>143</v>
      </c>
      <c r="N503" s="103" t="s">
        <v>87</v>
      </c>
      <c r="O503" s="284"/>
      <c r="Q503" s="135"/>
      <c r="T503" s="135"/>
      <c r="U503" s="171" t="str">
        <f t="shared" si="97"/>
        <v>HBL-GUJ-682</v>
      </c>
      <c r="V503" s="133" t="s">
        <v>90</v>
      </c>
      <c r="W503" s="107">
        <v>682</v>
      </c>
      <c r="X503" s="171" t="str">
        <f t="shared" si="98"/>
        <v>HBL-GUJ-682-Feb17-1-1</v>
      </c>
      <c r="Y503" s="136" t="s">
        <v>919</v>
      </c>
      <c r="Z503" s="134" t="str">
        <f t="shared" si="99"/>
        <v>Yes</v>
      </c>
      <c r="AA503" s="134" t="str">
        <f t="shared" si="100"/>
        <v>Yes</v>
      </c>
      <c r="AB503" s="134" t="str">
        <f t="shared" si="109"/>
        <v>Yes</v>
      </c>
      <c r="AC503" s="134" t="str">
        <f>VLOOKUP(F503,'Wired Branches'!B:E,4,FALSE)</f>
        <v>10.24.4.10</v>
      </c>
      <c r="AD503" s="134" t="str">
        <f t="shared" si="101"/>
        <v>255.255.255.0</v>
      </c>
      <c r="AE503" s="150" t="str">
        <f>VLOOKUP(W503,'Wired Branches'!B:F,5,FALSE)</f>
        <v>10.24.4.1</v>
      </c>
      <c r="AF503" s="112" t="str">
        <f>_xlfn.IFNA(VLOOKUP(F503,'Compiled report'!C:F,4,FALSE),"")</f>
        <v>26515e26b</v>
      </c>
      <c r="AG503" s="134" t="str">
        <f t="shared" si="102"/>
        <v>10.200.57.196</v>
      </c>
      <c r="AH503" s="134" t="str">
        <f t="shared" si="103"/>
        <v>Yes</v>
      </c>
      <c r="AI503" s="134" t="str">
        <f t="shared" si="104"/>
        <v>Yes</v>
      </c>
      <c r="AJ503" s="234">
        <f>_xlfn.IFNA(VLOOKUP(F503,'Compiled report'!C:D,2,FALSE),"")</f>
        <v>42788</v>
      </c>
      <c r="AK503" s="134" t="str">
        <f t="shared" si="105"/>
        <v>Yes</v>
      </c>
      <c r="AL503" s="134" t="str">
        <f t="shared" si="106"/>
        <v>Yes</v>
      </c>
      <c r="AM503" s="134" t="str">
        <f t="shared" si="107"/>
        <v>Yes</v>
      </c>
      <c r="AN503" s="134" t="str">
        <f t="shared" si="108"/>
        <v>Yes</v>
      </c>
      <c r="AO503" s="134" t="str">
        <f t="shared" si="110"/>
        <v>Installation Completed</v>
      </c>
      <c r="AP503" s="137" t="s">
        <v>770</v>
      </c>
    </row>
    <row r="504" spans="1:42" s="134" customFormat="1" ht="26.1" customHeight="1" x14ac:dyDescent="0.2">
      <c r="A504" s="258">
        <v>505</v>
      </c>
      <c r="B504" s="284" t="s">
        <v>143</v>
      </c>
      <c r="C504" s="134" t="s">
        <v>102</v>
      </c>
      <c r="D504" s="171" t="s">
        <v>82</v>
      </c>
      <c r="E504" s="283" t="s">
        <v>177</v>
      </c>
      <c r="F504" s="107">
        <v>698</v>
      </c>
      <c r="G504" s="284" t="s">
        <v>143</v>
      </c>
      <c r="H504" s="284" t="s">
        <v>1515</v>
      </c>
      <c r="I504" s="284" t="s">
        <v>1516</v>
      </c>
      <c r="J504" s="284" t="s">
        <v>384</v>
      </c>
      <c r="K504" s="284" t="s">
        <v>143</v>
      </c>
      <c r="L504" s="284" t="s">
        <v>143</v>
      </c>
      <c r="M504" s="284" t="s">
        <v>143</v>
      </c>
      <c r="N504" s="103" t="s">
        <v>87</v>
      </c>
      <c r="O504" s="284"/>
      <c r="Q504" s="135"/>
      <c r="T504" s="135"/>
      <c r="U504" s="171" t="str">
        <f t="shared" si="97"/>
        <v>HBL-GUJ-698</v>
      </c>
      <c r="V504" s="133" t="s">
        <v>90</v>
      </c>
      <c r="W504" s="107">
        <v>698</v>
      </c>
      <c r="X504" s="171" t="str">
        <f t="shared" si="98"/>
        <v>HBL-GUJ-698-Feb17-1-1</v>
      </c>
      <c r="Y504" s="136" t="s">
        <v>919</v>
      </c>
      <c r="Z504" s="134" t="str">
        <f t="shared" si="99"/>
        <v>Yes</v>
      </c>
      <c r="AA504" s="134" t="str">
        <f t="shared" si="100"/>
        <v>Yes</v>
      </c>
      <c r="AB504" s="134" t="str">
        <f t="shared" si="109"/>
        <v>Yes</v>
      </c>
      <c r="AC504" s="134" t="str">
        <f>VLOOKUP(F504,'Wired Branches'!B:E,4,FALSE)</f>
        <v>10.24.23.10</v>
      </c>
      <c r="AD504" s="134" t="str">
        <f t="shared" si="101"/>
        <v>255.255.255.0</v>
      </c>
      <c r="AE504" s="150" t="str">
        <f>VLOOKUP(W504,'Wired Branches'!B:F,5,FALSE)</f>
        <v>10.24.23.1</v>
      </c>
      <c r="AF504" s="112" t="str">
        <f>_xlfn.IFNA(VLOOKUP(F504,'Compiled report'!C:F,4,FALSE),"")</f>
        <v>26515e28a</v>
      </c>
      <c r="AG504" s="134" t="str">
        <f t="shared" si="102"/>
        <v>10.200.57.196</v>
      </c>
      <c r="AH504" s="134" t="str">
        <f t="shared" si="103"/>
        <v>Yes</v>
      </c>
      <c r="AI504" s="134" t="str">
        <f t="shared" si="104"/>
        <v>Yes</v>
      </c>
      <c r="AJ504" s="234">
        <f>_xlfn.IFNA(VLOOKUP(F504,'Compiled report'!C:D,2,FALSE),"")</f>
        <v>42793</v>
      </c>
      <c r="AK504" s="134" t="str">
        <f t="shared" si="105"/>
        <v>Yes</v>
      </c>
      <c r="AL504" s="134" t="str">
        <f t="shared" si="106"/>
        <v>Yes</v>
      </c>
      <c r="AM504" s="134" t="str">
        <f t="shared" si="107"/>
        <v>Yes</v>
      </c>
      <c r="AN504" s="134" t="str">
        <f t="shared" si="108"/>
        <v>Yes</v>
      </c>
      <c r="AO504" s="134" t="str">
        <f t="shared" si="110"/>
        <v>Installation Completed</v>
      </c>
      <c r="AP504" s="137" t="s">
        <v>770</v>
      </c>
    </row>
    <row r="505" spans="1:42" s="134" customFormat="1" ht="26.1" customHeight="1" x14ac:dyDescent="0.2">
      <c r="A505" s="258">
        <v>506</v>
      </c>
      <c r="B505" s="284" t="s">
        <v>143</v>
      </c>
      <c r="C505" s="134" t="s">
        <v>102</v>
      </c>
      <c r="D505" s="171" t="s">
        <v>82</v>
      </c>
      <c r="E505" s="283" t="s">
        <v>177</v>
      </c>
      <c r="F505" s="107">
        <v>837</v>
      </c>
      <c r="G505" s="284" t="s">
        <v>143</v>
      </c>
      <c r="H505" s="284" t="s">
        <v>1517</v>
      </c>
      <c r="I505" s="284" t="s">
        <v>1493</v>
      </c>
      <c r="J505" s="284" t="s">
        <v>384</v>
      </c>
      <c r="K505" s="284" t="s">
        <v>1517</v>
      </c>
      <c r="L505" s="284" t="s">
        <v>143</v>
      </c>
      <c r="M505" s="284" t="s">
        <v>143</v>
      </c>
      <c r="N505" s="103" t="s">
        <v>87</v>
      </c>
      <c r="O505" s="284"/>
      <c r="Q505" s="135"/>
      <c r="T505" s="135"/>
      <c r="U505" s="171" t="str">
        <f t="shared" si="97"/>
        <v>HBL-GUJ-837</v>
      </c>
      <c r="V505" s="133" t="s">
        <v>90</v>
      </c>
      <c r="W505" s="107">
        <v>837</v>
      </c>
      <c r="X505" s="171" t="str">
        <f t="shared" si="98"/>
        <v>HBL-GUJ-837-Feb17-1-1</v>
      </c>
      <c r="Y505" s="136" t="s">
        <v>919</v>
      </c>
      <c r="Z505" s="134" t="str">
        <f t="shared" si="99"/>
        <v xml:space="preserve"> </v>
      </c>
      <c r="AA505" s="134" t="str">
        <f t="shared" si="100"/>
        <v xml:space="preserve"> </v>
      </c>
      <c r="AB505" s="134" t="str">
        <f t="shared" si="109"/>
        <v>Yes</v>
      </c>
      <c r="AC505" s="134" t="e">
        <f>VLOOKUP(F505,'Wired Branches'!B:E,4,FALSE)</f>
        <v>#N/A</v>
      </c>
      <c r="AD505" s="134" t="str">
        <f t="shared" si="101"/>
        <v xml:space="preserve"> </v>
      </c>
      <c r="AE505" s="150" t="e">
        <f>VLOOKUP(W505,'Wired Branches'!B:F,5,FALSE)</f>
        <v>#N/A</v>
      </c>
      <c r="AF505" s="112" t="str">
        <f>_xlfn.IFNA(VLOOKUP(F505,'Compiled report'!C:F,4,FALSE),"")</f>
        <v/>
      </c>
      <c r="AG505" s="134" t="str">
        <f t="shared" si="102"/>
        <v xml:space="preserve"> </v>
      </c>
      <c r="AH505" s="134" t="str">
        <f t="shared" si="103"/>
        <v xml:space="preserve"> </v>
      </c>
      <c r="AI505" s="134" t="str">
        <f t="shared" si="104"/>
        <v xml:space="preserve"> </v>
      </c>
      <c r="AJ505" s="234" t="str">
        <f>_xlfn.IFNA(VLOOKUP(F505,'Compiled report'!C:D,2,FALSE),"")</f>
        <v/>
      </c>
      <c r="AK505" s="134" t="str">
        <f t="shared" si="105"/>
        <v xml:space="preserve"> </v>
      </c>
      <c r="AL505" s="134" t="str">
        <f t="shared" si="106"/>
        <v/>
      </c>
      <c r="AM505" s="134" t="str">
        <f t="shared" si="107"/>
        <v xml:space="preserve"> </v>
      </c>
      <c r="AN505" s="134" t="str">
        <f t="shared" si="108"/>
        <v xml:space="preserve"> </v>
      </c>
      <c r="AO505" s="134" t="str">
        <f t="shared" si="110"/>
        <v xml:space="preserve"> </v>
      </c>
      <c r="AP505" s="137" t="s">
        <v>770</v>
      </c>
    </row>
    <row r="506" spans="1:42" s="134" customFormat="1" ht="26.1" customHeight="1" x14ac:dyDescent="0.2">
      <c r="A506" s="258">
        <v>507</v>
      </c>
      <c r="B506" s="284" t="s">
        <v>143</v>
      </c>
      <c r="C506" s="134" t="s">
        <v>102</v>
      </c>
      <c r="D506" s="171" t="s">
        <v>82</v>
      </c>
      <c r="E506" s="283" t="s">
        <v>177</v>
      </c>
      <c r="F506" s="107">
        <v>848</v>
      </c>
      <c r="G506" s="284" t="s">
        <v>143</v>
      </c>
      <c r="H506" s="284" t="s">
        <v>1518</v>
      </c>
      <c r="I506" s="284" t="s">
        <v>1519</v>
      </c>
      <c r="J506" s="284" t="s">
        <v>384</v>
      </c>
      <c r="K506" s="284" t="s">
        <v>1520</v>
      </c>
      <c r="L506" s="284" t="s">
        <v>1494</v>
      </c>
      <c r="M506" s="284" t="s">
        <v>156</v>
      </c>
      <c r="N506" s="103" t="s">
        <v>87</v>
      </c>
      <c r="O506" s="284"/>
      <c r="Q506" s="135"/>
      <c r="T506" s="135"/>
      <c r="U506" s="171" t="str">
        <f t="shared" si="97"/>
        <v>HBL-GUJ-848</v>
      </c>
      <c r="V506" s="133" t="s">
        <v>90</v>
      </c>
      <c r="W506" s="107">
        <v>848</v>
      </c>
      <c r="X506" s="171" t="str">
        <f t="shared" si="98"/>
        <v>HBL-GUJ-848-Feb17-1-1</v>
      </c>
      <c r="Y506" s="136" t="s">
        <v>919</v>
      </c>
      <c r="Z506" s="134" t="str">
        <f t="shared" si="99"/>
        <v>Yes</v>
      </c>
      <c r="AA506" s="134" t="str">
        <f t="shared" si="100"/>
        <v>Yes</v>
      </c>
      <c r="AB506" s="134" t="str">
        <f t="shared" si="109"/>
        <v>Yes</v>
      </c>
      <c r="AC506" s="134" t="str">
        <f>VLOOKUP(F506,'Wired Branches'!B:E,4,FALSE)</f>
        <v>10.24.47.10</v>
      </c>
      <c r="AD506" s="134" t="str">
        <f t="shared" si="101"/>
        <v>255.255.255.0</v>
      </c>
      <c r="AE506" s="150" t="str">
        <f>VLOOKUP(W506,'Wired Branches'!B:F,5,FALSE)</f>
        <v>10.24.47.1</v>
      </c>
      <c r="AF506" s="112" t="str">
        <f>_xlfn.IFNA(VLOOKUP(F506,'Compiled report'!C:F,4,FALSE),"")</f>
        <v>26515E28C</v>
      </c>
      <c r="AG506" s="134" t="str">
        <f t="shared" si="102"/>
        <v>10.200.57.196</v>
      </c>
      <c r="AH506" s="134" t="str">
        <f t="shared" si="103"/>
        <v>Yes</v>
      </c>
      <c r="AI506" s="134" t="str">
        <f t="shared" si="104"/>
        <v>Yes</v>
      </c>
      <c r="AJ506" s="234">
        <f>_xlfn.IFNA(VLOOKUP(F506,'Compiled report'!C:D,2,FALSE),"")</f>
        <v>42787</v>
      </c>
      <c r="AK506" s="134" t="str">
        <f t="shared" si="105"/>
        <v>Yes</v>
      </c>
      <c r="AL506" s="134" t="str">
        <f t="shared" si="106"/>
        <v>Yes</v>
      </c>
      <c r="AM506" s="134" t="str">
        <f t="shared" si="107"/>
        <v>Yes</v>
      </c>
      <c r="AN506" s="134" t="str">
        <f t="shared" si="108"/>
        <v>Yes</v>
      </c>
      <c r="AO506" s="134" t="str">
        <f t="shared" si="110"/>
        <v>Installation Completed</v>
      </c>
      <c r="AP506" s="137" t="s">
        <v>770</v>
      </c>
    </row>
    <row r="507" spans="1:42" s="134" customFormat="1" ht="26.1" customHeight="1" x14ac:dyDescent="0.2">
      <c r="A507" s="258">
        <v>508</v>
      </c>
      <c r="B507" s="284" t="s">
        <v>143</v>
      </c>
      <c r="C507" s="134" t="s">
        <v>102</v>
      </c>
      <c r="D507" s="171" t="s">
        <v>82</v>
      </c>
      <c r="E507" s="283" t="s">
        <v>177</v>
      </c>
      <c r="F507" s="107">
        <v>850</v>
      </c>
      <c r="G507" s="284" t="s">
        <v>143</v>
      </c>
      <c r="H507" s="284" t="s">
        <v>1521</v>
      </c>
      <c r="I507" s="284" t="s">
        <v>1493</v>
      </c>
      <c r="J507" s="284" t="s">
        <v>384</v>
      </c>
      <c r="K507" s="284" t="s">
        <v>1521</v>
      </c>
      <c r="L507" s="284" t="s">
        <v>1494</v>
      </c>
      <c r="M507" s="284" t="s">
        <v>156</v>
      </c>
      <c r="N507" s="103" t="s">
        <v>87</v>
      </c>
      <c r="O507" s="284"/>
      <c r="Q507" s="135"/>
      <c r="T507" s="135"/>
      <c r="U507" s="171" t="str">
        <f t="shared" si="97"/>
        <v>HBL-GUJ-850</v>
      </c>
      <c r="V507" s="133" t="s">
        <v>90</v>
      </c>
      <c r="W507" s="107">
        <v>850</v>
      </c>
      <c r="X507" s="171" t="str">
        <f t="shared" si="98"/>
        <v>HBL-GUJ-850-Feb17-1-1</v>
      </c>
      <c r="Y507" s="136" t="s">
        <v>919</v>
      </c>
      <c r="Z507" s="134" t="str">
        <f t="shared" si="99"/>
        <v xml:space="preserve"> </v>
      </c>
      <c r="AA507" s="134" t="str">
        <f t="shared" si="100"/>
        <v xml:space="preserve"> </v>
      </c>
      <c r="AB507" s="134" t="str">
        <f t="shared" si="109"/>
        <v>Yes</v>
      </c>
      <c r="AC507" s="134" t="e">
        <f>VLOOKUP(F507,'Wired Branches'!B:E,4,FALSE)</f>
        <v>#N/A</v>
      </c>
      <c r="AD507" s="134" t="str">
        <f t="shared" si="101"/>
        <v xml:space="preserve"> </v>
      </c>
      <c r="AE507" s="150" t="e">
        <f>VLOOKUP(W507,'Wired Branches'!B:F,5,FALSE)</f>
        <v>#N/A</v>
      </c>
      <c r="AF507" s="112" t="str">
        <f>_xlfn.IFNA(VLOOKUP(F507,'Compiled report'!C:F,4,FALSE),"")</f>
        <v/>
      </c>
      <c r="AG507" s="134" t="str">
        <f t="shared" si="102"/>
        <v xml:space="preserve"> </v>
      </c>
      <c r="AH507" s="134" t="str">
        <f t="shared" si="103"/>
        <v xml:space="preserve"> </v>
      </c>
      <c r="AI507" s="134" t="str">
        <f t="shared" si="104"/>
        <v xml:space="preserve"> </v>
      </c>
      <c r="AJ507" s="234" t="str">
        <f>_xlfn.IFNA(VLOOKUP(F507,'Compiled report'!C:D,2,FALSE),"")</f>
        <v/>
      </c>
      <c r="AK507" s="134" t="str">
        <f t="shared" si="105"/>
        <v xml:space="preserve"> </v>
      </c>
      <c r="AL507" s="134" t="str">
        <f t="shared" si="106"/>
        <v/>
      </c>
      <c r="AM507" s="134" t="str">
        <f t="shared" si="107"/>
        <v xml:space="preserve"> </v>
      </c>
      <c r="AN507" s="134" t="str">
        <f t="shared" si="108"/>
        <v xml:space="preserve"> </v>
      </c>
      <c r="AO507" s="134" t="str">
        <f t="shared" si="110"/>
        <v xml:space="preserve"> </v>
      </c>
      <c r="AP507" s="137" t="s">
        <v>770</v>
      </c>
    </row>
    <row r="508" spans="1:42" s="134" customFormat="1" ht="26.1" customHeight="1" x14ac:dyDescent="0.2">
      <c r="A508" s="258">
        <v>509</v>
      </c>
      <c r="B508" s="284" t="s">
        <v>143</v>
      </c>
      <c r="C508" s="134" t="s">
        <v>102</v>
      </c>
      <c r="D508" s="171" t="s">
        <v>82</v>
      </c>
      <c r="E508" s="283" t="s">
        <v>177</v>
      </c>
      <c r="F508" s="107">
        <v>871</v>
      </c>
      <c r="G508" s="284" t="s">
        <v>143</v>
      </c>
      <c r="H508" s="284" t="s">
        <v>1522</v>
      </c>
      <c r="I508" s="284" t="s">
        <v>1493</v>
      </c>
      <c r="J508" s="284" t="s">
        <v>384</v>
      </c>
      <c r="K508" s="284" t="s">
        <v>1523</v>
      </c>
      <c r="L508" s="284" t="s">
        <v>1486</v>
      </c>
      <c r="M508" s="284" t="s">
        <v>1486</v>
      </c>
      <c r="N508" s="103" t="s">
        <v>87</v>
      </c>
      <c r="O508" s="284"/>
      <c r="Q508" s="135"/>
      <c r="T508" s="135"/>
      <c r="U508" s="171" t="str">
        <f t="shared" si="97"/>
        <v>HBL-GUJ-871</v>
      </c>
      <c r="V508" s="133" t="s">
        <v>90</v>
      </c>
      <c r="W508" s="107">
        <v>871</v>
      </c>
      <c r="X508" s="171" t="str">
        <f t="shared" si="98"/>
        <v>HBL-GUJ-871-Feb17-1-1</v>
      </c>
      <c r="Y508" s="136" t="s">
        <v>919</v>
      </c>
      <c r="Z508" s="134" t="str">
        <f t="shared" si="99"/>
        <v xml:space="preserve"> </v>
      </c>
      <c r="AA508" s="134" t="str">
        <f t="shared" si="100"/>
        <v xml:space="preserve"> </v>
      </c>
      <c r="AB508" s="134" t="str">
        <f t="shared" si="109"/>
        <v>Yes</v>
      </c>
      <c r="AC508" s="134" t="e">
        <f>VLOOKUP(F508,'Wired Branches'!B:E,4,FALSE)</f>
        <v>#N/A</v>
      </c>
      <c r="AD508" s="134" t="str">
        <f t="shared" si="101"/>
        <v xml:space="preserve"> </v>
      </c>
      <c r="AE508" s="150" t="e">
        <f>VLOOKUP(W508,'Wired Branches'!B:F,5,FALSE)</f>
        <v>#N/A</v>
      </c>
      <c r="AF508" s="112" t="str">
        <f>_xlfn.IFNA(VLOOKUP(F508,'Compiled report'!C:F,4,FALSE),"")</f>
        <v/>
      </c>
      <c r="AG508" s="134" t="str">
        <f t="shared" si="102"/>
        <v xml:space="preserve"> </v>
      </c>
      <c r="AH508" s="134" t="str">
        <f t="shared" si="103"/>
        <v xml:space="preserve"> </v>
      </c>
      <c r="AI508" s="134" t="str">
        <f t="shared" si="104"/>
        <v xml:space="preserve"> </v>
      </c>
      <c r="AJ508" s="234" t="str">
        <f>_xlfn.IFNA(VLOOKUP(F508,'Compiled report'!C:D,2,FALSE),"")</f>
        <v/>
      </c>
      <c r="AK508" s="134" t="str">
        <f t="shared" si="105"/>
        <v xml:space="preserve"> </v>
      </c>
      <c r="AL508" s="134" t="str">
        <f t="shared" si="106"/>
        <v/>
      </c>
      <c r="AM508" s="134" t="str">
        <f t="shared" si="107"/>
        <v xml:space="preserve"> </v>
      </c>
      <c r="AN508" s="134" t="str">
        <f t="shared" si="108"/>
        <v xml:space="preserve"> </v>
      </c>
      <c r="AO508" s="134" t="str">
        <f t="shared" si="110"/>
        <v xml:space="preserve"> </v>
      </c>
      <c r="AP508" s="137" t="s">
        <v>770</v>
      </c>
    </row>
    <row r="509" spans="1:42" s="134" customFormat="1" ht="26.1" customHeight="1" x14ac:dyDescent="0.2">
      <c r="A509" s="258">
        <v>510</v>
      </c>
      <c r="B509" s="284" t="s">
        <v>143</v>
      </c>
      <c r="C509" s="134" t="s">
        <v>102</v>
      </c>
      <c r="D509" s="171" t="s">
        <v>82</v>
      </c>
      <c r="E509" s="283" t="s">
        <v>177</v>
      </c>
      <c r="F509" s="107">
        <v>887</v>
      </c>
      <c r="G509" s="284" t="s">
        <v>143</v>
      </c>
      <c r="H509" s="284" t="s">
        <v>1524</v>
      </c>
      <c r="I509" s="284" t="s">
        <v>1493</v>
      </c>
      <c r="J509" s="284" t="s">
        <v>384</v>
      </c>
      <c r="K509" s="284" t="s">
        <v>1525</v>
      </c>
      <c r="L509" s="284" t="s">
        <v>143</v>
      </c>
      <c r="M509" s="284" t="s">
        <v>143</v>
      </c>
      <c r="N509" s="103" t="s">
        <v>87</v>
      </c>
      <c r="O509" s="284"/>
      <c r="Q509" s="135"/>
      <c r="T509" s="135"/>
      <c r="U509" s="171" t="str">
        <f t="shared" si="97"/>
        <v>HBL-GUJ-887</v>
      </c>
      <c r="V509" s="133" t="s">
        <v>90</v>
      </c>
      <c r="W509" s="107">
        <v>887</v>
      </c>
      <c r="X509" s="171" t="str">
        <f t="shared" si="98"/>
        <v>HBL-GUJ-887-Feb17-1-1</v>
      </c>
      <c r="Y509" s="136" t="s">
        <v>919</v>
      </c>
      <c r="Z509" s="134" t="str">
        <f t="shared" si="99"/>
        <v xml:space="preserve"> </v>
      </c>
      <c r="AA509" s="134" t="str">
        <f t="shared" si="100"/>
        <v xml:space="preserve"> </v>
      </c>
      <c r="AB509" s="134" t="str">
        <f t="shared" si="109"/>
        <v>Yes</v>
      </c>
      <c r="AC509" s="134" t="e">
        <f>VLOOKUP(F509,'Wired Branches'!B:E,4,FALSE)</f>
        <v>#N/A</v>
      </c>
      <c r="AD509" s="134" t="str">
        <f t="shared" si="101"/>
        <v xml:space="preserve"> </v>
      </c>
      <c r="AE509" s="150" t="e">
        <f>VLOOKUP(W509,'Wired Branches'!B:F,5,FALSE)</f>
        <v>#N/A</v>
      </c>
      <c r="AF509" s="112" t="str">
        <f>_xlfn.IFNA(VLOOKUP(F509,'Compiled report'!C:F,4,FALSE),"")</f>
        <v/>
      </c>
      <c r="AG509" s="134" t="str">
        <f t="shared" si="102"/>
        <v xml:space="preserve"> </v>
      </c>
      <c r="AH509" s="134" t="str">
        <f t="shared" si="103"/>
        <v xml:space="preserve"> </v>
      </c>
      <c r="AI509" s="134" t="str">
        <f t="shared" si="104"/>
        <v xml:space="preserve"> </v>
      </c>
      <c r="AJ509" s="234" t="str">
        <f>_xlfn.IFNA(VLOOKUP(F509,'Compiled report'!C:D,2,FALSE),"")</f>
        <v/>
      </c>
      <c r="AK509" s="134" t="str">
        <f t="shared" si="105"/>
        <v xml:space="preserve"> </v>
      </c>
      <c r="AL509" s="134" t="str">
        <f t="shared" si="106"/>
        <v/>
      </c>
      <c r="AM509" s="134" t="str">
        <f t="shared" si="107"/>
        <v xml:space="preserve"> </v>
      </c>
      <c r="AN509" s="134" t="str">
        <f t="shared" si="108"/>
        <v xml:space="preserve"> </v>
      </c>
      <c r="AO509" s="134" t="str">
        <f t="shared" si="110"/>
        <v xml:space="preserve"> </v>
      </c>
      <c r="AP509" s="137" t="s">
        <v>770</v>
      </c>
    </row>
    <row r="510" spans="1:42" s="134" customFormat="1" ht="26.1" customHeight="1" x14ac:dyDescent="0.2">
      <c r="A510" s="258">
        <v>511</v>
      </c>
      <c r="B510" s="284" t="s">
        <v>143</v>
      </c>
      <c r="C510" s="134" t="s">
        <v>102</v>
      </c>
      <c r="D510" s="171" t="s">
        <v>82</v>
      </c>
      <c r="E510" s="283" t="s">
        <v>177</v>
      </c>
      <c r="F510" s="107">
        <v>909</v>
      </c>
      <c r="G510" s="284" t="s">
        <v>143</v>
      </c>
      <c r="H510" s="284" t="s">
        <v>1526</v>
      </c>
      <c r="I510" s="284" t="s">
        <v>1527</v>
      </c>
      <c r="J510" s="284" t="s">
        <v>384</v>
      </c>
      <c r="K510" s="284" t="s">
        <v>1528</v>
      </c>
      <c r="L510" s="284" t="s">
        <v>1494</v>
      </c>
      <c r="M510" s="284" t="s">
        <v>156</v>
      </c>
      <c r="N510" s="103" t="s">
        <v>87</v>
      </c>
      <c r="O510" s="284"/>
      <c r="Q510" s="135"/>
      <c r="T510" s="135"/>
      <c r="U510" s="171" t="str">
        <f t="shared" si="97"/>
        <v>HBL-GUJ-909</v>
      </c>
      <c r="V510" s="133" t="s">
        <v>90</v>
      </c>
      <c r="W510" s="107">
        <v>909</v>
      </c>
      <c r="X510" s="171" t="str">
        <f t="shared" si="98"/>
        <v>HBL-GUJ-909-Feb17-1-1</v>
      </c>
      <c r="Y510" s="136" t="s">
        <v>919</v>
      </c>
      <c r="Z510" s="134" t="str">
        <f t="shared" si="99"/>
        <v>Yes</v>
      </c>
      <c r="AA510" s="134" t="str">
        <f t="shared" si="100"/>
        <v>Yes</v>
      </c>
      <c r="AB510" s="134" t="str">
        <f t="shared" si="109"/>
        <v>Yes</v>
      </c>
      <c r="AC510" s="134" t="str">
        <f>VLOOKUP(F510,'Wired Branches'!B:E,4,FALSE)</f>
        <v>10.24.51.10</v>
      </c>
      <c r="AD510" s="134" t="str">
        <f t="shared" si="101"/>
        <v>255.255.255.0</v>
      </c>
      <c r="AE510" s="150" t="str">
        <f>VLOOKUP(W510,'Wired Branches'!B:F,5,FALSE)</f>
        <v>10.24.51.1</v>
      </c>
      <c r="AF510" s="112">
        <f>_xlfn.IFNA(VLOOKUP(F510,'Compiled report'!C:F,4,FALSE),"")</f>
        <v>0</v>
      </c>
      <c r="AG510" s="134" t="str">
        <f t="shared" si="102"/>
        <v>10.200.57.196</v>
      </c>
      <c r="AH510" s="134" t="str">
        <f t="shared" si="103"/>
        <v>Yes</v>
      </c>
      <c r="AI510" s="134" t="str">
        <f t="shared" si="104"/>
        <v>Yes</v>
      </c>
      <c r="AJ510" s="234">
        <f>_xlfn.IFNA(VLOOKUP(F510,'Compiled report'!C:D,2,FALSE),"")</f>
        <v>42793</v>
      </c>
      <c r="AK510" s="134" t="str">
        <f t="shared" si="105"/>
        <v>Yes</v>
      </c>
      <c r="AL510" s="134" t="str">
        <f t="shared" si="106"/>
        <v/>
      </c>
      <c r="AM510" s="134" t="str">
        <f t="shared" si="107"/>
        <v>Yes</v>
      </c>
      <c r="AN510" s="134" t="str">
        <f t="shared" si="108"/>
        <v>Yes</v>
      </c>
      <c r="AO510" s="134" t="str">
        <f t="shared" si="110"/>
        <v>Installation Completed</v>
      </c>
      <c r="AP510" s="137" t="s">
        <v>770</v>
      </c>
    </row>
    <row r="511" spans="1:42" s="134" customFormat="1" ht="26.1" customHeight="1" x14ac:dyDescent="0.2">
      <c r="A511" s="258">
        <v>512</v>
      </c>
      <c r="B511" s="284" t="s">
        <v>143</v>
      </c>
      <c r="C511" s="134" t="s">
        <v>102</v>
      </c>
      <c r="D511" s="171" t="s">
        <v>82</v>
      </c>
      <c r="E511" s="283" t="s">
        <v>177</v>
      </c>
      <c r="F511" s="107">
        <v>924</v>
      </c>
      <c r="G511" s="284" t="s">
        <v>143</v>
      </c>
      <c r="H511" s="284" t="s">
        <v>1529</v>
      </c>
      <c r="I511" s="284" t="s">
        <v>1493</v>
      </c>
      <c r="J511" s="284" t="s">
        <v>384</v>
      </c>
      <c r="K511" s="284" t="s">
        <v>1529</v>
      </c>
      <c r="L511" s="284" t="s">
        <v>143</v>
      </c>
      <c r="M511" s="284" t="s">
        <v>143</v>
      </c>
      <c r="N511" s="103" t="s">
        <v>87</v>
      </c>
      <c r="O511" s="284"/>
      <c r="Q511" s="135"/>
      <c r="T511" s="135"/>
      <c r="U511" s="171" t="str">
        <f t="shared" si="97"/>
        <v>HBL-GUJ-924</v>
      </c>
      <c r="V511" s="133" t="s">
        <v>90</v>
      </c>
      <c r="W511" s="107">
        <v>924</v>
      </c>
      <c r="X511" s="171" t="str">
        <f t="shared" si="98"/>
        <v>HBL-GUJ-924-Feb17-1-1</v>
      </c>
      <c r="Y511" s="136" t="s">
        <v>919</v>
      </c>
      <c r="Z511" s="134" t="str">
        <f t="shared" si="99"/>
        <v xml:space="preserve"> </v>
      </c>
      <c r="AA511" s="134" t="str">
        <f t="shared" si="100"/>
        <v xml:space="preserve"> </v>
      </c>
      <c r="AB511" s="134" t="str">
        <f t="shared" si="109"/>
        <v>Yes</v>
      </c>
      <c r="AC511" s="134" t="e">
        <f>VLOOKUP(F511,'Wired Branches'!B:E,4,FALSE)</f>
        <v>#N/A</v>
      </c>
      <c r="AD511" s="134" t="str">
        <f t="shared" si="101"/>
        <v xml:space="preserve"> </v>
      </c>
      <c r="AE511" s="150" t="e">
        <f>VLOOKUP(W511,'Wired Branches'!B:F,5,FALSE)</f>
        <v>#N/A</v>
      </c>
      <c r="AF511" s="112" t="str">
        <f>_xlfn.IFNA(VLOOKUP(F511,'Compiled report'!C:F,4,FALSE),"")</f>
        <v/>
      </c>
      <c r="AG511" s="134" t="str">
        <f t="shared" si="102"/>
        <v xml:space="preserve"> </v>
      </c>
      <c r="AH511" s="134" t="str">
        <f t="shared" si="103"/>
        <v xml:space="preserve"> </v>
      </c>
      <c r="AI511" s="134" t="str">
        <f t="shared" si="104"/>
        <v xml:space="preserve"> </v>
      </c>
      <c r="AJ511" s="234" t="str">
        <f>_xlfn.IFNA(VLOOKUP(F511,'Compiled report'!C:D,2,FALSE),"")</f>
        <v/>
      </c>
      <c r="AK511" s="134" t="str">
        <f t="shared" si="105"/>
        <v xml:space="preserve"> </v>
      </c>
      <c r="AL511" s="134" t="str">
        <f t="shared" si="106"/>
        <v/>
      </c>
      <c r="AM511" s="134" t="str">
        <f t="shared" si="107"/>
        <v xml:space="preserve"> </v>
      </c>
      <c r="AN511" s="134" t="str">
        <f t="shared" si="108"/>
        <v xml:space="preserve"> </v>
      </c>
      <c r="AO511" s="134" t="str">
        <f t="shared" si="110"/>
        <v xml:space="preserve"> </v>
      </c>
      <c r="AP511" s="137" t="s">
        <v>770</v>
      </c>
    </row>
    <row r="512" spans="1:42" s="134" customFormat="1" ht="26.1" customHeight="1" x14ac:dyDescent="0.2">
      <c r="A512" s="258">
        <v>513</v>
      </c>
      <c r="B512" s="284" t="s">
        <v>143</v>
      </c>
      <c r="C512" s="134" t="s">
        <v>102</v>
      </c>
      <c r="D512" s="171" t="s">
        <v>82</v>
      </c>
      <c r="E512" s="283" t="s">
        <v>177</v>
      </c>
      <c r="F512" s="107">
        <v>930</v>
      </c>
      <c r="G512" s="284" t="s">
        <v>143</v>
      </c>
      <c r="H512" s="284" t="s">
        <v>1530</v>
      </c>
      <c r="I512" s="284" t="s">
        <v>1531</v>
      </c>
      <c r="J512" s="284" t="s">
        <v>384</v>
      </c>
      <c r="K512" s="284" t="s">
        <v>1532</v>
      </c>
      <c r="L512" s="284" t="s">
        <v>143</v>
      </c>
      <c r="M512" s="284" t="s">
        <v>143</v>
      </c>
      <c r="N512" s="103" t="s">
        <v>87</v>
      </c>
      <c r="O512" s="284"/>
      <c r="Q512" s="135"/>
      <c r="T512" s="135"/>
      <c r="U512" s="171" t="str">
        <f t="shared" si="97"/>
        <v>HBL-GUJ-930</v>
      </c>
      <c r="V512" s="133" t="s">
        <v>90</v>
      </c>
      <c r="W512" s="107">
        <v>930</v>
      </c>
      <c r="X512" s="171" t="str">
        <f t="shared" si="98"/>
        <v>HBL-GUJ-930-Feb17-1-1</v>
      </c>
      <c r="Y512" s="136" t="s">
        <v>919</v>
      </c>
      <c r="Z512" s="134" t="str">
        <f t="shared" si="99"/>
        <v>Yes</v>
      </c>
      <c r="AA512" s="134" t="str">
        <f t="shared" si="100"/>
        <v>Yes</v>
      </c>
      <c r="AB512" s="134" t="str">
        <f t="shared" si="109"/>
        <v>Yes</v>
      </c>
      <c r="AC512" s="134" t="str">
        <f>VLOOKUP(F512,'Wired Branches'!B:E,4,FALSE)</f>
        <v>10.24.3.10</v>
      </c>
      <c r="AD512" s="134" t="str">
        <f t="shared" si="101"/>
        <v>255.255.255.0</v>
      </c>
      <c r="AE512" s="150" t="str">
        <f>VLOOKUP(W512,'Wired Branches'!B:F,5,FALSE)</f>
        <v>10.24.3.1</v>
      </c>
      <c r="AF512" s="112" t="str">
        <f>_xlfn.IFNA(VLOOKUP(F512,'Compiled report'!C:F,4,FALSE),"")</f>
        <v>26515E292</v>
      </c>
      <c r="AG512" s="134" t="str">
        <f t="shared" si="102"/>
        <v>10.200.57.196</v>
      </c>
      <c r="AH512" s="134" t="str">
        <f t="shared" si="103"/>
        <v>Yes</v>
      </c>
      <c r="AI512" s="134" t="str">
        <f t="shared" si="104"/>
        <v>Yes</v>
      </c>
      <c r="AJ512" s="234">
        <f>_xlfn.IFNA(VLOOKUP(F512,'Compiled report'!C:D,2,FALSE),"")</f>
        <v>42788</v>
      </c>
      <c r="AK512" s="134" t="str">
        <f t="shared" si="105"/>
        <v>Yes</v>
      </c>
      <c r="AL512" s="134" t="str">
        <f t="shared" si="106"/>
        <v>Yes</v>
      </c>
      <c r="AM512" s="134" t="str">
        <f t="shared" si="107"/>
        <v>Yes</v>
      </c>
      <c r="AN512" s="134" t="str">
        <f t="shared" si="108"/>
        <v>Yes</v>
      </c>
      <c r="AO512" s="134" t="str">
        <f t="shared" si="110"/>
        <v>Installation Completed</v>
      </c>
      <c r="AP512" s="137" t="s">
        <v>770</v>
      </c>
    </row>
    <row r="513" spans="1:42" s="134" customFormat="1" ht="26.1" customHeight="1" x14ac:dyDescent="0.2">
      <c r="A513" s="258">
        <v>514</v>
      </c>
      <c r="B513" s="284" t="s">
        <v>143</v>
      </c>
      <c r="C513" s="134" t="s">
        <v>102</v>
      </c>
      <c r="D513" s="171" t="s">
        <v>82</v>
      </c>
      <c r="E513" s="283" t="s">
        <v>177</v>
      </c>
      <c r="F513" s="107">
        <v>952</v>
      </c>
      <c r="G513" s="284" t="s">
        <v>143</v>
      </c>
      <c r="H513" s="284" t="s">
        <v>1533</v>
      </c>
      <c r="I513" s="284" t="s">
        <v>1533</v>
      </c>
      <c r="J513" s="284" t="s">
        <v>384</v>
      </c>
      <c r="K513" s="284" t="s">
        <v>1533</v>
      </c>
      <c r="L513" s="284" t="s">
        <v>143</v>
      </c>
      <c r="M513" s="284" t="s">
        <v>143</v>
      </c>
      <c r="N513" s="103" t="s">
        <v>87</v>
      </c>
      <c r="O513" s="284"/>
      <c r="Q513" s="135"/>
      <c r="T513" s="135"/>
      <c r="U513" s="171" t="str">
        <f t="shared" si="97"/>
        <v>HBL-GUJ-952</v>
      </c>
      <c r="V513" s="133" t="s">
        <v>90</v>
      </c>
      <c r="W513" s="107">
        <v>952</v>
      </c>
      <c r="X513" s="171" t="str">
        <f t="shared" si="98"/>
        <v>HBL-GUJ-952-Feb17-1-1</v>
      </c>
      <c r="Y513" s="136" t="s">
        <v>919</v>
      </c>
      <c r="Z513" s="134" t="str">
        <f t="shared" si="99"/>
        <v>Yes</v>
      </c>
      <c r="AA513" s="134" t="str">
        <f t="shared" si="100"/>
        <v>Yes</v>
      </c>
      <c r="AB513" s="134" t="str">
        <f t="shared" si="109"/>
        <v>Yes</v>
      </c>
      <c r="AC513" s="134" t="str">
        <f>VLOOKUP(F513,'Wired Branches'!B:E,4,FALSE)</f>
        <v>10.24.19.10</v>
      </c>
      <c r="AD513" s="134" t="str">
        <f t="shared" si="101"/>
        <v>255.255.255.0</v>
      </c>
      <c r="AE513" s="150" t="str">
        <f>VLOOKUP(W513,'Wired Branches'!B:F,5,FALSE)</f>
        <v>10.24.19.1</v>
      </c>
      <c r="AF513" s="112" t="str">
        <f>_xlfn.IFNA(VLOOKUP(F513,'Compiled report'!C:F,4,FALSE),"")</f>
        <v>26515e28f</v>
      </c>
      <c r="AG513" s="134" t="str">
        <f t="shared" si="102"/>
        <v>10.200.57.196</v>
      </c>
      <c r="AH513" s="134" t="str">
        <f t="shared" si="103"/>
        <v>Yes</v>
      </c>
      <c r="AI513" s="134" t="str">
        <f t="shared" si="104"/>
        <v>Yes</v>
      </c>
      <c r="AJ513" s="234">
        <f>_xlfn.IFNA(VLOOKUP(F513,'Compiled report'!C:D,2,FALSE),"")</f>
        <v>42801</v>
      </c>
      <c r="AK513" s="134" t="str">
        <f t="shared" si="105"/>
        <v>Yes</v>
      </c>
      <c r="AL513" s="134" t="str">
        <f t="shared" si="106"/>
        <v>Yes</v>
      </c>
      <c r="AM513" s="134" t="str">
        <f t="shared" si="107"/>
        <v>Yes</v>
      </c>
      <c r="AN513" s="134" t="str">
        <f t="shared" si="108"/>
        <v>Yes</v>
      </c>
      <c r="AO513" s="134" t="str">
        <f t="shared" si="110"/>
        <v>Installation Completed</v>
      </c>
      <c r="AP513" s="137" t="s">
        <v>770</v>
      </c>
    </row>
    <row r="514" spans="1:42" s="134" customFormat="1" ht="26.1" customHeight="1" x14ac:dyDescent="0.2">
      <c r="A514" s="258">
        <v>515</v>
      </c>
      <c r="B514" s="284" t="s">
        <v>143</v>
      </c>
      <c r="C514" s="134" t="s">
        <v>102</v>
      </c>
      <c r="D514" s="171" t="s">
        <v>82</v>
      </c>
      <c r="E514" s="283" t="s">
        <v>177</v>
      </c>
      <c r="F514" s="107">
        <v>964</v>
      </c>
      <c r="G514" s="284" t="s">
        <v>143</v>
      </c>
      <c r="H514" s="284" t="s">
        <v>1534</v>
      </c>
      <c r="I514" s="284" t="s">
        <v>1535</v>
      </c>
      <c r="J514" s="284" t="s">
        <v>384</v>
      </c>
      <c r="K514" s="284" t="s">
        <v>1535</v>
      </c>
      <c r="L514" s="284" t="s">
        <v>1494</v>
      </c>
      <c r="M514" s="284" t="s">
        <v>156</v>
      </c>
      <c r="N514" s="103" t="s">
        <v>87</v>
      </c>
      <c r="O514" s="284"/>
      <c r="Q514" s="135"/>
      <c r="T514" s="135"/>
      <c r="U514" s="171" t="str">
        <f t="shared" ref="U514:U577" si="111">CONCATENATE(D514,"-",E514,"-",F514)</f>
        <v>HBL-GUJ-964</v>
      </c>
      <c r="V514" s="133" t="s">
        <v>90</v>
      </c>
      <c r="W514" s="107">
        <v>964</v>
      </c>
      <c r="X514" s="171" t="str">
        <f t="shared" si="98"/>
        <v>HBL-GUJ-964-Feb17-1-1</v>
      </c>
      <c r="Y514" s="136" t="s">
        <v>919</v>
      </c>
      <c r="Z514" s="134" t="str">
        <f t="shared" si="99"/>
        <v xml:space="preserve"> </v>
      </c>
      <c r="AA514" s="134" t="str">
        <f t="shared" si="100"/>
        <v xml:space="preserve"> </v>
      </c>
      <c r="AB514" s="134" t="str">
        <f t="shared" si="109"/>
        <v>Yes</v>
      </c>
      <c r="AC514" s="134" t="e">
        <f>VLOOKUP(F514,'Wired Branches'!B:E,4,FALSE)</f>
        <v>#N/A</v>
      </c>
      <c r="AD514" s="134" t="str">
        <f t="shared" si="101"/>
        <v xml:space="preserve"> </v>
      </c>
      <c r="AE514" s="150" t="e">
        <f>VLOOKUP(W514,'Wired Branches'!B:F,5,FALSE)</f>
        <v>#N/A</v>
      </c>
      <c r="AF514" s="112" t="str">
        <f>_xlfn.IFNA(VLOOKUP(F514,'Compiled report'!C:F,4,FALSE),"")</f>
        <v/>
      </c>
      <c r="AG514" s="134" t="str">
        <f t="shared" si="102"/>
        <v xml:space="preserve"> </v>
      </c>
      <c r="AH514" s="134" t="str">
        <f t="shared" si="103"/>
        <v xml:space="preserve"> </v>
      </c>
      <c r="AI514" s="134" t="str">
        <f t="shared" si="104"/>
        <v xml:space="preserve"> </v>
      </c>
      <c r="AJ514" s="234" t="str">
        <f>_xlfn.IFNA(VLOOKUP(F514,'Compiled report'!C:D,2,FALSE),"")</f>
        <v/>
      </c>
      <c r="AK514" s="134" t="str">
        <f t="shared" si="105"/>
        <v xml:space="preserve"> </v>
      </c>
      <c r="AL514" s="134" t="str">
        <f t="shared" si="106"/>
        <v/>
      </c>
      <c r="AM514" s="134" t="str">
        <f t="shared" si="107"/>
        <v xml:space="preserve"> </v>
      </c>
      <c r="AN514" s="134" t="str">
        <f t="shared" si="108"/>
        <v xml:space="preserve"> </v>
      </c>
      <c r="AO514" s="134" t="str">
        <f t="shared" si="110"/>
        <v xml:space="preserve"> </v>
      </c>
      <c r="AP514" s="137" t="s">
        <v>770</v>
      </c>
    </row>
    <row r="515" spans="1:42" s="134" customFormat="1" ht="26.1" customHeight="1" x14ac:dyDescent="0.2">
      <c r="A515" s="258">
        <v>516</v>
      </c>
      <c r="B515" s="284" t="s">
        <v>143</v>
      </c>
      <c r="C515" s="134" t="s">
        <v>102</v>
      </c>
      <c r="D515" s="171" t="s">
        <v>82</v>
      </c>
      <c r="E515" s="283" t="s">
        <v>177</v>
      </c>
      <c r="F515" s="107">
        <v>970</v>
      </c>
      <c r="G515" s="284" t="s">
        <v>143</v>
      </c>
      <c r="H515" s="284" t="s">
        <v>1536</v>
      </c>
      <c r="I515" s="284" t="s">
        <v>1519</v>
      </c>
      <c r="J515" s="284" t="s">
        <v>384</v>
      </c>
      <c r="K515" s="284" t="s">
        <v>1536</v>
      </c>
      <c r="L515" s="284" t="s">
        <v>1494</v>
      </c>
      <c r="M515" s="284" t="s">
        <v>156</v>
      </c>
      <c r="N515" s="103" t="s">
        <v>87</v>
      </c>
      <c r="O515" s="284"/>
      <c r="Q515" s="135"/>
      <c r="T515" s="135"/>
      <c r="U515" s="171" t="str">
        <f t="shared" si="111"/>
        <v>HBL-GUJ-970</v>
      </c>
      <c r="V515" s="133" t="s">
        <v>90</v>
      </c>
      <c r="W515" s="107">
        <v>970</v>
      </c>
      <c r="X515" s="171" t="str">
        <f t="shared" si="98"/>
        <v>HBL-GUJ-970-Feb17-1-1</v>
      </c>
      <c r="Y515" s="136" t="s">
        <v>919</v>
      </c>
      <c r="Z515" s="134" t="str">
        <f t="shared" si="99"/>
        <v>Yes</v>
      </c>
      <c r="AA515" s="134" t="str">
        <f t="shared" si="100"/>
        <v>Yes</v>
      </c>
      <c r="AB515" s="134" t="str">
        <f t="shared" si="109"/>
        <v>Yes</v>
      </c>
      <c r="AC515" s="134" t="str">
        <f>VLOOKUP(F515,'Wired Branches'!B:E,4,FALSE)</f>
        <v>10.24.54.10</v>
      </c>
      <c r="AD515" s="134" t="str">
        <f t="shared" si="101"/>
        <v>255.255.255.0</v>
      </c>
      <c r="AE515" s="150" t="str">
        <f>VLOOKUP(W515,'Wired Branches'!B:F,5,FALSE)</f>
        <v>10.24.54.1</v>
      </c>
      <c r="AF515" s="112" t="str">
        <f>_xlfn.IFNA(VLOOKUP(F515,'Compiled report'!C:F,4,FALSE),"")</f>
        <v>26515e245</v>
      </c>
      <c r="AG515" s="134" t="str">
        <f t="shared" si="102"/>
        <v>10.200.57.196</v>
      </c>
      <c r="AH515" s="134" t="str">
        <f t="shared" si="103"/>
        <v>Yes</v>
      </c>
      <c r="AI515" s="134" t="str">
        <f t="shared" si="104"/>
        <v>Yes</v>
      </c>
      <c r="AJ515" s="234">
        <f>_xlfn.IFNA(VLOOKUP(F515,'Compiled report'!C:D,2,FALSE),"")</f>
        <v>42787</v>
      </c>
      <c r="AK515" s="134" t="str">
        <f t="shared" si="105"/>
        <v>Yes</v>
      </c>
      <c r="AL515" s="134" t="str">
        <f t="shared" si="106"/>
        <v>Yes</v>
      </c>
      <c r="AM515" s="134" t="str">
        <f t="shared" si="107"/>
        <v>Yes</v>
      </c>
      <c r="AN515" s="134" t="str">
        <f t="shared" si="108"/>
        <v>Yes</v>
      </c>
      <c r="AO515" s="134" t="str">
        <f t="shared" si="110"/>
        <v>Installation Completed</v>
      </c>
      <c r="AP515" s="137" t="s">
        <v>770</v>
      </c>
    </row>
    <row r="516" spans="1:42" s="134" customFormat="1" ht="26.1" customHeight="1" x14ac:dyDescent="0.2">
      <c r="A516" s="258">
        <v>517</v>
      </c>
      <c r="B516" s="284" t="s">
        <v>143</v>
      </c>
      <c r="C516" s="134" t="s">
        <v>102</v>
      </c>
      <c r="D516" s="171" t="s">
        <v>82</v>
      </c>
      <c r="E516" s="283" t="s">
        <v>177</v>
      </c>
      <c r="F516" s="107">
        <v>997</v>
      </c>
      <c r="G516" s="284" t="s">
        <v>143</v>
      </c>
      <c r="H516" s="284" t="s">
        <v>1537</v>
      </c>
      <c r="I516" s="284" t="s">
        <v>1537</v>
      </c>
      <c r="J516" s="284" t="s">
        <v>384</v>
      </c>
      <c r="K516" s="284" t="s">
        <v>1537</v>
      </c>
      <c r="L516" s="284" t="s">
        <v>1537</v>
      </c>
      <c r="M516" s="284" t="s">
        <v>1538</v>
      </c>
      <c r="N516" s="103" t="s">
        <v>87</v>
      </c>
      <c r="O516" s="284"/>
      <c r="Q516" s="135"/>
      <c r="T516" s="135"/>
      <c r="U516" s="171" t="str">
        <f t="shared" si="111"/>
        <v>HBL-GUJ-997</v>
      </c>
      <c r="V516" s="133" t="s">
        <v>90</v>
      </c>
      <c r="W516" s="107">
        <v>997</v>
      </c>
      <c r="X516" s="171" t="str">
        <f t="shared" si="98"/>
        <v>HBL-GUJ-997-Feb17-1-1</v>
      </c>
      <c r="Y516" s="136" t="s">
        <v>919</v>
      </c>
      <c r="Z516" s="134" t="str">
        <f t="shared" si="99"/>
        <v xml:space="preserve"> </v>
      </c>
      <c r="AA516" s="134" t="str">
        <f t="shared" si="100"/>
        <v xml:space="preserve"> </v>
      </c>
      <c r="AB516" s="134" t="str">
        <f t="shared" si="109"/>
        <v>Yes</v>
      </c>
      <c r="AC516" s="134" t="e">
        <f>VLOOKUP(F516,'Wired Branches'!B:E,4,FALSE)</f>
        <v>#N/A</v>
      </c>
      <c r="AD516" s="134" t="str">
        <f t="shared" si="101"/>
        <v xml:space="preserve"> </v>
      </c>
      <c r="AE516" s="150" t="e">
        <f>VLOOKUP(W516,'Wired Branches'!B:F,5,FALSE)</f>
        <v>#N/A</v>
      </c>
      <c r="AF516" s="112" t="str">
        <f>_xlfn.IFNA(VLOOKUP(F516,'Compiled report'!C:F,4,FALSE),"")</f>
        <v/>
      </c>
      <c r="AG516" s="134" t="str">
        <f t="shared" si="102"/>
        <v xml:space="preserve"> </v>
      </c>
      <c r="AH516" s="134" t="str">
        <f t="shared" si="103"/>
        <v xml:space="preserve"> </v>
      </c>
      <c r="AI516" s="134" t="str">
        <f t="shared" si="104"/>
        <v xml:space="preserve"> </v>
      </c>
      <c r="AJ516" s="234" t="str">
        <f>_xlfn.IFNA(VLOOKUP(F516,'Compiled report'!C:D,2,FALSE),"")</f>
        <v/>
      </c>
      <c r="AK516" s="134" t="str">
        <f t="shared" si="105"/>
        <v xml:space="preserve"> </v>
      </c>
      <c r="AL516" s="134" t="str">
        <f t="shared" si="106"/>
        <v/>
      </c>
      <c r="AM516" s="134" t="str">
        <f t="shared" si="107"/>
        <v xml:space="preserve"> </v>
      </c>
      <c r="AN516" s="134" t="str">
        <f t="shared" si="108"/>
        <v xml:space="preserve"> </v>
      </c>
      <c r="AO516" s="134" t="str">
        <f t="shared" si="110"/>
        <v xml:space="preserve"> </v>
      </c>
      <c r="AP516" s="137" t="s">
        <v>770</v>
      </c>
    </row>
    <row r="517" spans="1:42" s="134" customFormat="1" ht="26.1" customHeight="1" x14ac:dyDescent="0.2">
      <c r="A517" s="258">
        <v>518</v>
      </c>
      <c r="B517" s="284" t="s">
        <v>143</v>
      </c>
      <c r="C517" s="134" t="s">
        <v>102</v>
      </c>
      <c r="D517" s="171" t="s">
        <v>82</v>
      </c>
      <c r="E517" s="283" t="s">
        <v>177</v>
      </c>
      <c r="F517" s="107">
        <v>1041</v>
      </c>
      <c r="G517" s="284" t="s">
        <v>143</v>
      </c>
      <c r="H517" s="284" t="s">
        <v>1539</v>
      </c>
      <c r="I517" s="284" t="s">
        <v>1540</v>
      </c>
      <c r="J517" s="284" t="s">
        <v>384</v>
      </c>
      <c r="K517" s="284" t="s">
        <v>1540</v>
      </c>
      <c r="L517" s="284" t="s">
        <v>1541</v>
      </c>
      <c r="M517" s="284" t="s">
        <v>1538</v>
      </c>
      <c r="N517" s="103" t="s">
        <v>87</v>
      </c>
      <c r="O517" s="284"/>
      <c r="Q517" s="135"/>
      <c r="T517" s="135"/>
      <c r="U517" s="171" t="str">
        <f t="shared" si="111"/>
        <v>HBL-GUJ-1041</v>
      </c>
      <c r="V517" s="133" t="s">
        <v>90</v>
      </c>
      <c r="W517" s="107">
        <v>1041</v>
      </c>
      <c r="X517" s="171" t="str">
        <f t="shared" si="98"/>
        <v>HBL-GUJ-1041-Feb17-1-1</v>
      </c>
      <c r="Y517" s="136" t="s">
        <v>919</v>
      </c>
      <c r="Z517" s="134" t="str">
        <f t="shared" si="99"/>
        <v>Yes</v>
      </c>
      <c r="AA517" s="134" t="str">
        <f t="shared" si="100"/>
        <v>Yes</v>
      </c>
      <c r="AB517" s="134" t="str">
        <f t="shared" si="109"/>
        <v>Yes</v>
      </c>
      <c r="AC517" s="134" t="str">
        <f>VLOOKUP(F517,'Wired Branches'!B:E,4,FALSE)</f>
        <v>10.24.56.10</v>
      </c>
      <c r="AD517" s="134" t="str">
        <f t="shared" si="101"/>
        <v>255.255.255.0</v>
      </c>
      <c r="AE517" s="150" t="str">
        <f>VLOOKUP(W517,'Wired Branches'!B:F,5,FALSE)</f>
        <v>10.24.56.1</v>
      </c>
      <c r="AF517" s="112" t="str">
        <f>_xlfn.IFNA(VLOOKUP(F517,'Compiled report'!C:F,4,FALSE),"")</f>
        <v>26515e247</v>
      </c>
      <c r="AG517" s="134" t="str">
        <f t="shared" si="102"/>
        <v>10.200.57.196</v>
      </c>
      <c r="AH517" s="134" t="str">
        <f t="shared" si="103"/>
        <v>Yes</v>
      </c>
      <c r="AI517" s="134" t="str">
        <f t="shared" si="104"/>
        <v>Yes</v>
      </c>
      <c r="AJ517" s="234">
        <f>_xlfn.IFNA(VLOOKUP(F517,'Compiled report'!C:D,2,FALSE),"")</f>
        <v>42793</v>
      </c>
      <c r="AK517" s="134" t="str">
        <f t="shared" si="105"/>
        <v>Yes</v>
      </c>
      <c r="AL517" s="134" t="str">
        <f t="shared" si="106"/>
        <v>Yes</v>
      </c>
      <c r="AM517" s="134" t="str">
        <f t="shared" si="107"/>
        <v>Yes</v>
      </c>
      <c r="AN517" s="134" t="str">
        <f t="shared" si="108"/>
        <v>Yes</v>
      </c>
      <c r="AO517" s="134" t="str">
        <f t="shared" si="110"/>
        <v>Installation Completed</v>
      </c>
      <c r="AP517" s="137" t="s">
        <v>770</v>
      </c>
    </row>
    <row r="518" spans="1:42" s="134" customFormat="1" ht="26.1" customHeight="1" x14ac:dyDescent="0.2">
      <c r="A518" s="258">
        <v>519</v>
      </c>
      <c r="B518" s="284" t="s">
        <v>143</v>
      </c>
      <c r="C518" s="134" t="s">
        <v>102</v>
      </c>
      <c r="D518" s="171" t="s">
        <v>82</v>
      </c>
      <c r="E518" s="283" t="s">
        <v>177</v>
      </c>
      <c r="F518" s="107">
        <v>1049</v>
      </c>
      <c r="G518" s="284" t="s">
        <v>143</v>
      </c>
      <c r="H518" s="284" t="s">
        <v>1542</v>
      </c>
      <c r="I518" s="284" t="s">
        <v>1482</v>
      </c>
      <c r="J518" s="284" t="s">
        <v>384</v>
      </c>
      <c r="K518" s="284" t="s">
        <v>1542</v>
      </c>
      <c r="L518" s="284" t="s">
        <v>143</v>
      </c>
      <c r="M518" s="284" t="s">
        <v>143</v>
      </c>
      <c r="N518" s="103" t="s">
        <v>87</v>
      </c>
      <c r="O518" s="284"/>
      <c r="Q518" s="135"/>
      <c r="T518" s="135"/>
      <c r="U518" s="171" t="str">
        <f t="shared" si="111"/>
        <v>HBL-GUJ-1049</v>
      </c>
      <c r="V518" s="133" t="s">
        <v>90</v>
      </c>
      <c r="W518" s="107">
        <v>1049</v>
      </c>
      <c r="X518" s="171" t="str">
        <f t="shared" si="98"/>
        <v>HBL-GUJ-1049-Feb17-1-1</v>
      </c>
      <c r="Y518" s="136" t="s">
        <v>919</v>
      </c>
      <c r="Z518" s="134" t="str">
        <f t="shared" si="99"/>
        <v>Yes</v>
      </c>
      <c r="AA518" s="134" t="str">
        <f t="shared" si="100"/>
        <v>Yes</v>
      </c>
      <c r="AB518" s="134" t="str">
        <f t="shared" si="109"/>
        <v>Yes</v>
      </c>
      <c r="AC518" s="134" t="e">
        <f>VLOOKUP(F518,'Wired Branches'!B:E,4,FALSE)</f>
        <v>#N/A</v>
      </c>
      <c r="AD518" s="134" t="str">
        <f t="shared" si="101"/>
        <v>255.255.255.0</v>
      </c>
      <c r="AE518" s="150" t="e">
        <f>VLOOKUP(W518,'Wired Branches'!B:F,5,FALSE)</f>
        <v>#N/A</v>
      </c>
      <c r="AF518" s="112" t="str">
        <f>_xlfn.IFNA(VLOOKUP(F518,'Compiled report'!C:F,4,FALSE),"")</f>
        <v>26515e248</v>
      </c>
      <c r="AG518" s="134" t="str">
        <f t="shared" si="102"/>
        <v>10.200.57.196</v>
      </c>
      <c r="AH518" s="134" t="str">
        <f t="shared" si="103"/>
        <v>Yes</v>
      </c>
      <c r="AI518" s="134" t="str">
        <f t="shared" si="104"/>
        <v>Yes</v>
      </c>
      <c r="AJ518" s="234">
        <f>_xlfn.IFNA(VLOOKUP(F518,'Compiled report'!C:D,2,FALSE),"")</f>
        <v>42804</v>
      </c>
      <c r="AK518" s="134" t="str">
        <f t="shared" si="105"/>
        <v>Yes</v>
      </c>
      <c r="AL518" s="134" t="str">
        <f t="shared" si="106"/>
        <v>Yes</v>
      </c>
      <c r="AM518" s="134" t="str">
        <f t="shared" si="107"/>
        <v>Yes</v>
      </c>
      <c r="AN518" s="134" t="str">
        <f t="shared" si="108"/>
        <v>Yes</v>
      </c>
      <c r="AO518" s="134" t="str">
        <f t="shared" si="110"/>
        <v>Installation Completed</v>
      </c>
      <c r="AP518" s="137" t="s">
        <v>770</v>
      </c>
    </row>
    <row r="519" spans="1:42" s="134" customFormat="1" ht="26.1" customHeight="1" x14ac:dyDescent="0.2">
      <c r="A519" s="258">
        <v>520</v>
      </c>
      <c r="B519" s="284" t="s">
        <v>143</v>
      </c>
      <c r="C519" s="134" t="s">
        <v>102</v>
      </c>
      <c r="D519" s="171" t="s">
        <v>82</v>
      </c>
      <c r="E519" s="283" t="s">
        <v>177</v>
      </c>
      <c r="F519" s="107">
        <v>1061</v>
      </c>
      <c r="G519" s="284" t="s">
        <v>143</v>
      </c>
      <c r="H519" s="284" t="s">
        <v>1543</v>
      </c>
      <c r="I519" s="284" t="s">
        <v>1544</v>
      </c>
      <c r="J519" s="284" t="s">
        <v>384</v>
      </c>
      <c r="K519" s="284" t="s">
        <v>143</v>
      </c>
      <c r="L519" s="284" t="s">
        <v>143</v>
      </c>
      <c r="M519" s="284" t="s">
        <v>143</v>
      </c>
      <c r="N519" s="103" t="s">
        <v>87</v>
      </c>
      <c r="O519" s="284"/>
      <c r="Q519" s="135"/>
      <c r="T519" s="135"/>
      <c r="U519" s="171" t="str">
        <f t="shared" si="111"/>
        <v>HBL-GUJ-1061</v>
      </c>
      <c r="V519" s="133" t="s">
        <v>90</v>
      </c>
      <c r="W519" s="107">
        <v>1061</v>
      </c>
      <c r="X519" s="171" t="str">
        <f t="shared" si="98"/>
        <v>HBL-GUJ-1061-Feb17-1-1</v>
      </c>
      <c r="Y519" s="136" t="s">
        <v>919</v>
      </c>
      <c r="Z519" s="134" t="str">
        <f t="shared" si="99"/>
        <v>Yes</v>
      </c>
      <c r="AA519" s="134" t="str">
        <f t="shared" si="100"/>
        <v>Yes</v>
      </c>
      <c r="AB519" s="134" t="str">
        <f t="shared" si="109"/>
        <v>Yes</v>
      </c>
      <c r="AC519" s="134" t="e">
        <f>VLOOKUP(F519,'Wired Branches'!B:E,4,FALSE)</f>
        <v>#N/A</v>
      </c>
      <c r="AD519" s="134" t="str">
        <f t="shared" si="101"/>
        <v>255.255.255.0</v>
      </c>
      <c r="AE519" s="150" t="e">
        <f>VLOOKUP(W519,'Wired Branches'!B:F,5,FALSE)</f>
        <v>#N/A</v>
      </c>
      <c r="AF519" s="112" t="str">
        <f>_xlfn.IFNA(VLOOKUP(F519,'Compiled report'!C:F,4,FALSE),"")</f>
        <v>26515e249</v>
      </c>
      <c r="AG519" s="134" t="str">
        <f t="shared" si="102"/>
        <v>10.200.57.196</v>
      </c>
      <c r="AH519" s="134" t="str">
        <f t="shared" si="103"/>
        <v>Yes</v>
      </c>
      <c r="AI519" s="134" t="str">
        <f t="shared" si="104"/>
        <v>Yes</v>
      </c>
      <c r="AJ519" s="234">
        <f>_xlfn.IFNA(VLOOKUP(F519,'Compiled report'!C:D,2,FALSE),"")</f>
        <v>42804</v>
      </c>
      <c r="AK519" s="134" t="str">
        <f t="shared" si="105"/>
        <v>Yes</v>
      </c>
      <c r="AL519" s="134" t="str">
        <f t="shared" si="106"/>
        <v>Yes</v>
      </c>
      <c r="AM519" s="134" t="str">
        <f t="shared" si="107"/>
        <v>Yes</v>
      </c>
      <c r="AN519" s="134" t="str">
        <f t="shared" si="108"/>
        <v>Yes</v>
      </c>
      <c r="AO519" s="134" t="str">
        <f t="shared" si="110"/>
        <v>Installation Completed</v>
      </c>
      <c r="AP519" s="137" t="s">
        <v>770</v>
      </c>
    </row>
    <row r="520" spans="1:42" s="134" customFormat="1" ht="26.1" customHeight="1" x14ac:dyDescent="0.2">
      <c r="A520" s="258">
        <v>521</v>
      </c>
      <c r="B520" s="284" t="s">
        <v>143</v>
      </c>
      <c r="C520" s="134" t="s">
        <v>102</v>
      </c>
      <c r="D520" s="171" t="s">
        <v>82</v>
      </c>
      <c r="E520" s="283" t="s">
        <v>177</v>
      </c>
      <c r="F520" s="107">
        <v>1095</v>
      </c>
      <c r="G520" s="284" t="s">
        <v>143</v>
      </c>
      <c r="H520" s="284" t="s">
        <v>1545</v>
      </c>
      <c r="I520" s="284" t="s">
        <v>1493</v>
      </c>
      <c r="J520" s="284" t="s">
        <v>384</v>
      </c>
      <c r="K520" s="284" t="s">
        <v>1546</v>
      </c>
      <c r="L520" s="284" t="s">
        <v>143</v>
      </c>
      <c r="M520" s="284" t="s">
        <v>143</v>
      </c>
      <c r="N520" s="103" t="s">
        <v>87</v>
      </c>
      <c r="O520" s="284"/>
      <c r="Q520" s="135"/>
      <c r="T520" s="135"/>
      <c r="U520" s="171" t="str">
        <f t="shared" si="111"/>
        <v>HBL-GUJ-1095</v>
      </c>
      <c r="V520" s="133" t="s">
        <v>90</v>
      </c>
      <c r="W520" s="107">
        <v>1095</v>
      </c>
      <c r="X520" s="171" t="str">
        <f t="shared" si="98"/>
        <v>HBL-GUJ-1095-Feb17-1-1</v>
      </c>
      <c r="Y520" s="136" t="s">
        <v>919</v>
      </c>
      <c r="Z520" s="134" t="str">
        <f t="shared" si="99"/>
        <v>Yes</v>
      </c>
      <c r="AA520" s="134" t="str">
        <f t="shared" si="100"/>
        <v>Yes</v>
      </c>
      <c r="AB520" s="134" t="str">
        <f t="shared" si="109"/>
        <v>Yes</v>
      </c>
      <c r="AC520" s="134" t="e">
        <f>VLOOKUP(F520,'Wired Branches'!B:E,4,FALSE)</f>
        <v>#N/A</v>
      </c>
      <c r="AD520" s="134" t="str">
        <f t="shared" si="101"/>
        <v>255.255.255.0</v>
      </c>
      <c r="AE520" s="150" t="e">
        <f>VLOOKUP(W520,'Wired Branches'!B:F,5,FALSE)</f>
        <v>#N/A</v>
      </c>
      <c r="AF520" s="112" t="str">
        <f>_xlfn.IFNA(VLOOKUP(F520,'Compiled report'!C:F,4,FALSE),"")</f>
        <v>26515e24a</v>
      </c>
      <c r="AG520" s="134" t="str">
        <f t="shared" si="102"/>
        <v>10.200.57.196</v>
      </c>
      <c r="AH520" s="134" t="str">
        <f t="shared" si="103"/>
        <v>Yes</v>
      </c>
      <c r="AI520" s="134" t="str">
        <f t="shared" si="104"/>
        <v>Yes</v>
      </c>
      <c r="AJ520" s="234">
        <f>_xlfn.IFNA(VLOOKUP(F520,'Compiled report'!C:D,2,FALSE),"")</f>
        <v>42804</v>
      </c>
      <c r="AK520" s="134" t="str">
        <f t="shared" si="105"/>
        <v>Yes</v>
      </c>
      <c r="AL520" s="134" t="str">
        <f t="shared" si="106"/>
        <v>Yes</v>
      </c>
      <c r="AM520" s="134" t="str">
        <f t="shared" si="107"/>
        <v>Yes</v>
      </c>
      <c r="AN520" s="134" t="str">
        <f t="shared" si="108"/>
        <v>Yes</v>
      </c>
      <c r="AO520" s="134" t="str">
        <f t="shared" si="110"/>
        <v>Installation Completed</v>
      </c>
      <c r="AP520" s="137" t="s">
        <v>770</v>
      </c>
    </row>
    <row r="521" spans="1:42" s="134" customFormat="1" ht="26.1" customHeight="1" x14ac:dyDescent="0.2">
      <c r="A521" s="258">
        <v>522</v>
      </c>
      <c r="B521" s="284" t="s">
        <v>143</v>
      </c>
      <c r="C521" s="134" t="s">
        <v>102</v>
      </c>
      <c r="D521" s="171" t="s">
        <v>82</v>
      </c>
      <c r="E521" s="283" t="s">
        <v>177</v>
      </c>
      <c r="F521" s="107">
        <v>1134</v>
      </c>
      <c r="G521" s="284" t="s">
        <v>143</v>
      </c>
      <c r="H521" s="284" t="s">
        <v>1547</v>
      </c>
      <c r="I521" s="284" t="s">
        <v>1493</v>
      </c>
      <c r="J521" s="284" t="s">
        <v>384</v>
      </c>
      <c r="K521" s="284" t="s">
        <v>1548</v>
      </c>
      <c r="L521" s="284" t="s">
        <v>143</v>
      </c>
      <c r="M521" s="284" t="s">
        <v>143</v>
      </c>
      <c r="N521" s="103" t="s">
        <v>87</v>
      </c>
      <c r="O521" s="284"/>
      <c r="Q521" s="135"/>
      <c r="T521" s="135"/>
      <c r="U521" s="171" t="str">
        <f t="shared" si="111"/>
        <v>HBL-GUJ-1134</v>
      </c>
      <c r="V521" s="133" t="s">
        <v>90</v>
      </c>
      <c r="W521" s="107">
        <v>1134</v>
      </c>
      <c r="X521" s="171" t="str">
        <f t="shared" si="98"/>
        <v>HBL-GUJ-1134-Feb17-1-1</v>
      </c>
      <c r="Y521" s="136" t="s">
        <v>919</v>
      </c>
      <c r="Z521" s="134" t="str">
        <f t="shared" si="99"/>
        <v xml:space="preserve"> </v>
      </c>
      <c r="AA521" s="134" t="str">
        <f t="shared" si="100"/>
        <v xml:space="preserve"> </v>
      </c>
      <c r="AB521" s="134" t="str">
        <f t="shared" si="109"/>
        <v>Yes</v>
      </c>
      <c r="AC521" s="134" t="e">
        <f>VLOOKUP(F521,'Wired Branches'!B:E,4,FALSE)</f>
        <v>#N/A</v>
      </c>
      <c r="AD521" s="134" t="str">
        <f t="shared" si="101"/>
        <v xml:space="preserve"> </v>
      </c>
      <c r="AE521" s="150" t="e">
        <f>VLOOKUP(W521,'Wired Branches'!B:F,5,FALSE)</f>
        <v>#N/A</v>
      </c>
      <c r="AF521" s="112" t="str">
        <f>_xlfn.IFNA(VLOOKUP(F521,'Compiled report'!C:F,4,FALSE),"")</f>
        <v/>
      </c>
      <c r="AG521" s="134" t="str">
        <f t="shared" si="102"/>
        <v xml:space="preserve"> </v>
      </c>
      <c r="AH521" s="134" t="str">
        <f t="shared" si="103"/>
        <v xml:space="preserve"> </v>
      </c>
      <c r="AI521" s="134" t="str">
        <f t="shared" si="104"/>
        <v xml:space="preserve"> </v>
      </c>
      <c r="AJ521" s="234" t="str">
        <f>_xlfn.IFNA(VLOOKUP(F521,'Compiled report'!C:D,2,FALSE),"")</f>
        <v/>
      </c>
      <c r="AK521" s="134" t="str">
        <f t="shared" si="105"/>
        <v xml:space="preserve"> </v>
      </c>
      <c r="AL521" s="134" t="str">
        <f t="shared" si="106"/>
        <v/>
      </c>
      <c r="AM521" s="134" t="str">
        <f t="shared" si="107"/>
        <v xml:space="preserve"> </v>
      </c>
      <c r="AN521" s="134" t="str">
        <f t="shared" si="108"/>
        <v xml:space="preserve"> </v>
      </c>
      <c r="AO521" s="134" t="str">
        <f t="shared" si="110"/>
        <v xml:space="preserve"> </v>
      </c>
      <c r="AP521" s="137" t="s">
        <v>770</v>
      </c>
    </row>
    <row r="522" spans="1:42" s="134" customFormat="1" ht="26.1" customHeight="1" x14ac:dyDescent="0.2">
      <c r="A522" s="258">
        <v>523</v>
      </c>
      <c r="B522" s="284" t="s">
        <v>143</v>
      </c>
      <c r="C522" s="134" t="s">
        <v>102</v>
      </c>
      <c r="D522" s="171" t="s">
        <v>82</v>
      </c>
      <c r="E522" s="283" t="s">
        <v>177</v>
      </c>
      <c r="F522" s="107">
        <v>1138</v>
      </c>
      <c r="G522" s="284" t="s">
        <v>143</v>
      </c>
      <c r="H522" s="284" t="s">
        <v>1549</v>
      </c>
      <c r="I522" s="284" t="s">
        <v>1550</v>
      </c>
      <c r="J522" s="284" t="s">
        <v>384</v>
      </c>
      <c r="K522" s="284" t="s">
        <v>143</v>
      </c>
      <c r="L522" s="284" t="s">
        <v>143</v>
      </c>
      <c r="M522" s="284" t="s">
        <v>143</v>
      </c>
      <c r="N522" s="103" t="s">
        <v>87</v>
      </c>
      <c r="O522" s="284"/>
      <c r="Q522" s="135"/>
      <c r="T522" s="135"/>
      <c r="U522" s="171" t="str">
        <f t="shared" si="111"/>
        <v>HBL-GUJ-1138</v>
      </c>
      <c r="V522" s="133" t="s">
        <v>90</v>
      </c>
      <c r="W522" s="107">
        <v>1138</v>
      </c>
      <c r="X522" s="171" t="str">
        <f t="shared" si="98"/>
        <v>HBL-GUJ-1138-Feb17-1-1</v>
      </c>
      <c r="Y522" s="136" t="s">
        <v>919</v>
      </c>
      <c r="Z522" s="134" t="str">
        <f t="shared" si="99"/>
        <v>Yes</v>
      </c>
      <c r="AA522" s="134" t="str">
        <f t="shared" si="100"/>
        <v>Yes</v>
      </c>
      <c r="AB522" s="134" t="str">
        <f t="shared" si="109"/>
        <v>Yes</v>
      </c>
      <c r="AC522" s="134" t="str">
        <f>VLOOKUP(F522,'Wired Branches'!B:E,4,FALSE)</f>
        <v>10.24.5.10</v>
      </c>
      <c r="AD522" s="134" t="str">
        <f t="shared" si="101"/>
        <v>255.255.255.0</v>
      </c>
      <c r="AE522" s="150" t="str">
        <f>VLOOKUP(W522,'Wired Branches'!B:F,5,FALSE)</f>
        <v>10.24.5.1</v>
      </c>
      <c r="AF522" s="112" t="str">
        <f>_xlfn.IFNA(VLOOKUP(F522,'Compiled report'!C:F,4,FALSE),"")</f>
        <v>26515e24c</v>
      </c>
      <c r="AG522" s="134" t="str">
        <f t="shared" si="102"/>
        <v>10.200.57.196</v>
      </c>
      <c r="AH522" s="134" t="str">
        <f t="shared" si="103"/>
        <v>Yes</v>
      </c>
      <c r="AI522" s="134" t="str">
        <f t="shared" si="104"/>
        <v>Yes</v>
      </c>
      <c r="AJ522" s="234">
        <f>_xlfn.IFNA(VLOOKUP(F522,'Compiled report'!C:D,2,FALSE),"")</f>
        <v>42788</v>
      </c>
      <c r="AK522" s="134" t="str">
        <f t="shared" si="105"/>
        <v>Yes</v>
      </c>
      <c r="AL522" s="134" t="str">
        <f t="shared" si="106"/>
        <v>Yes</v>
      </c>
      <c r="AM522" s="134" t="str">
        <f t="shared" si="107"/>
        <v>Yes</v>
      </c>
      <c r="AN522" s="134" t="str">
        <f t="shared" si="108"/>
        <v>Yes</v>
      </c>
      <c r="AO522" s="134" t="str">
        <f t="shared" si="110"/>
        <v>Installation Completed</v>
      </c>
      <c r="AP522" s="137" t="s">
        <v>770</v>
      </c>
    </row>
    <row r="523" spans="1:42" s="134" customFormat="1" ht="26.1" customHeight="1" x14ac:dyDescent="0.2">
      <c r="A523" s="258">
        <v>524</v>
      </c>
      <c r="B523" s="284" t="s">
        <v>143</v>
      </c>
      <c r="C523" s="134" t="s">
        <v>102</v>
      </c>
      <c r="D523" s="171" t="s">
        <v>82</v>
      </c>
      <c r="E523" s="283" t="s">
        <v>177</v>
      </c>
      <c r="F523" s="107">
        <v>1186</v>
      </c>
      <c r="G523" s="284" t="s">
        <v>143</v>
      </c>
      <c r="H523" s="284" t="s">
        <v>1551</v>
      </c>
      <c r="I523" s="284" t="s">
        <v>1493</v>
      </c>
      <c r="J523" s="284" t="s">
        <v>384</v>
      </c>
      <c r="K523" s="284" t="s">
        <v>1552</v>
      </c>
      <c r="L523" s="284" t="s">
        <v>143</v>
      </c>
      <c r="M523" s="284" t="s">
        <v>143</v>
      </c>
      <c r="N523" s="103" t="s">
        <v>87</v>
      </c>
      <c r="O523" s="284"/>
      <c r="Q523" s="135"/>
      <c r="T523" s="135"/>
      <c r="U523" s="171" t="str">
        <f t="shared" si="111"/>
        <v>HBL-GUJ-1186</v>
      </c>
      <c r="V523" s="133" t="s">
        <v>90</v>
      </c>
      <c r="W523" s="107">
        <v>1186</v>
      </c>
      <c r="X523" s="171" t="str">
        <f t="shared" si="98"/>
        <v>HBL-GUJ-1186-Feb17-1-1</v>
      </c>
      <c r="Y523" s="136" t="s">
        <v>919</v>
      </c>
      <c r="Z523" s="134" t="str">
        <f t="shared" si="99"/>
        <v>Yes</v>
      </c>
      <c r="AA523" s="134" t="str">
        <f t="shared" si="100"/>
        <v>Yes</v>
      </c>
      <c r="AB523" s="134" t="str">
        <f t="shared" si="109"/>
        <v>Yes</v>
      </c>
      <c r="AC523" s="134" t="e">
        <f>VLOOKUP(F523,'Wired Branches'!B:E,4,FALSE)</f>
        <v>#N/A</v>
      </c>
      <c r="AD523" s="134" t="str">
        <f t="shared" si="101"/>
        <v>255.255.255.0</v>
      </c>
      <c r="AE523" s="150" t="e">
        <f>VLOOKUP(W523,'Wired Branches'!B:F,5,FALSE)</f>
        <v>#N/A</v>
      </c>
      <c r="AF523" s="112" t="str">
        <f>_xlfn.IFNA(VLOOKUP(F523,'Compiled report'!C:F,4,FALSE),"")</f>
        <v>26515e24d</v>
      </c>
      <c r="AG523" s="134" t="str">
        <f t="shared" si="102"/>
        <v>10.200.57.196</v>
      </c>
      <c r="AH523" s="134" t="str">
        <f t="shared" si="103"/>
        <v>Yes</v>
      </c>
      <c r="AI523" s="134" t="str">
        <f t="shared" si="104"/>
        <v>Yes</v>
      </c>
      <c r="AJ523" s="234">
        <f>_xlfn.IFNA(VLOOKUP(F523,'Compiled report'!C:D,2,FALSE),"")</f>
        <v>42804</v>
      </c>
      <c r="AK523" s="134" t="str">
        <f t="shared" si="105"/>
        <v>Yes</v>
      </c>
      <c r="AL523" s="134" t="str">
        <f t="shared" si="106"/>
        <v>Yes</v>
      </c>
      <c r="AM523" s="134" t="str">
        <f t="shared" si="107"/>
        <v>Yes</v>
      </c>
      <c r="AN523" s="134" t="str">
        <f t="shared" si="108"/>
        <v>Yes</v>
      </c>
      <c r="AO523" s="134" t="str">
        <f t="shared" si="110"/>
        <v>Installation Completed</v>
      </c>
      <c r="AP523" s="137" t="s">
        <v>770</v>
      </c>
    </row>
    <row r="524" spans="1:42" s="134" customFormat="1" ht="26.1" customHeight="1" x14ac:dyDescent="0.2">
      <c r="A524" s="258">
        <v>525</v>
      </c>
      <c r="B524" s="284" t="s">
        <v>143</v>
      </c>
      <c r="C524" s="134" t="s">
        <v>102</v>
      </c>
      <c r="D524" s="171" t="s">
        <v>82</v>
      </c>
      <c r="E524" s="283" t="s">
        <v>177</v>
      </c>
      <c r="F524" s="107">
        <v>1195</v>
      </c>
      <c r="G524" s="284" t="s">
        <v>143</v>
      </c>
      <c r="H524" s="284" t="s">
        <v>1553</v>
      </c>
      <c r="I524" s="284" t="s">
        <v>1493</v>
      </c>
      <c r="J524" s="284" t="s">
        <v>384</v>
      </c>
      <c r="K524" s="284" t="s">
        <v>1554</v>
      </c>
      <c r="L524" s="284" t="s">
        <v>1486</v>
      </c>
      <c r="M524" s="284" t="s">
        <v>1486</v>
      </c>
      <c r="N524" s="103" t="s">
        <v>87</v>
      </c>
      <c r="O524" s="284"/>
      <c r="Q524" s="135"/>
      <c r="T524" s="135"/>
      <c r="U524" s="171" t="str">
        <f t="shared" si="111"/>
        <v>HBL-GUJ-1195</v>
      </c>
      <c r="V524" s="133" t="s">
        <v>90</v>
      </c>
      <c r="W524" s="107">
        <v>1195</v>
      </c>
      <c r="X524" s="171" t="str">
        <f t="shared" si="98"/>
        <v>HBL-GUJ-1195-Feb17-1-1</v>
      </c>
      <c r="Y524" s="136" t="s">
        <v>919</v>
      </c>
      <c r="Z524" s="134" t="str">
        <f t="shared" si="99"/>
        <v xml:space="preserve"> </v>
      </c>
      <c r="AA524" s="134" t="str">
        <f t="shared" si="100"/>
        <v xml:space="preserve"> </v>
      </c>
      <c r="AB524" s="134" t="str">
        <f t="shared" si="109"/>
        <v>Yes</v>
      </c>
      <c r="AC524" s="134" t="e">
        <f>VLOOKUP(F524,'Wired Branches'!B:E,4,FALSE)</f>
        <v>#N/A</v>
      </c>
      <c r="AD524" s="134" t="str">
        <f t="shared" si="101"/>
        <v xml:space="preserve"> </v>
      </c>
      <c r="AE524" s="150" t="e">
        <f>VLOOKUP(W524,'Wired Branches'!B:F,5,FALSE)</f>
        <v>#N/A</v>
      </c>
      <c r="AF524" s="112" t="str">
        <f>_xlfn.IFNA(VLOOKUP(F524,'Compiled report'!C:F,4,FALSE),"")</f>
        <v/>
      </c>
      <c r="AG524" s="134" t="str">
        <f t="shared" si="102"/>
        <v xml:space="preserve"> </v>
      </c>
      <c r="AH524" s="134" t="str">
        <f t="shared" si="103"/>
        <v xml:space="preserve"> </v>
      </c>
      <c r="AI524" s="134" t="str">
        <f t="shared" si="104"/>
        <v xml:space="preserve"> </v>
      </c>
      <c r="AJ524" s="234" t="str">
        <f>_xlfn.IFNA(VLOOKUP(F524,'Compiled report'!C:D,2,FALSE),"")</f>
        <v/>
      </c>
      <c r="AK524" s="134" t="str">
        <f t="shared" si="105"/>
        <v xml:space="preserve"> </v>
      </c>
      <c r="AL524" s="134" t="str">
        <f t="shared" si="106"/>
        <v/>
      </c>
      <c r="AM524" s="134" t="str">
        <f t="shared" si="107"/>
        <v xml:space="preserve"> </v>
      </c>
      <c r="AN524" s="134" t="str">
        <f t="shared" si="108"/>
        <v xml:space="preserve"> </v>
      </c>
      <c r="AO524" s="134" t="str">
        <f t="shared" si="110"/>
        <v xml:space="preserve"> </v>
      </c>
      <c r="AP524" s="137" t="s">
        <v>770</v>
      </c>
    </row>
    <row r="525" spans="1:42" s="134" customFormat="1" ht="26.1" customHeight="1" x14ac:dyDescent="0.2">
      <c r="A525" s="258">
        <v>526</v>
      </c>
      <c r="B525" s="284" t="s">
        <v>143</v>
      </c>
      <c r="C525" s="134" t="s">
        <v>102</v>
      </c>
      <c r="D525" s="171" t="s">
        <v>82</v>
      </c>
      <c r="E525" s="283" t="s">
        <v>177</v>
      </c>
      <c r="F525" s="107">
        <v>1349</v>
      </c>
      <c r="G525" s="284" t="s">
        <v>143</v>
      </c>
      <c r="H525" s="284" t="s">
        <v>1555</v>
      </c>
      <c r="I525" s="284" t="s">
        <v>1493</v>
      </c>
      <c r="J525" s="284" t="s">
        <v>384</v>
      </c>
      <c r="K525" s="284" t="s">
        <v>1556</v>
      </c>
      <c r="L525" s="284" t="s">
        <v>143</v>
      </c>
      <c r="M525" s="284" t="s">
        <v>143</v>
      </c>
      <c r="N525" s="103" t="s">
        <v>87</v>
      </c>
      <c r="O525" s="284"/>
      <c r="Q525" s="135"/>
      <c r="T525" s="135"/>
      <c r="U525" s="171" t="str">
        <f t="shared" si="111"/>
        <v>HBL-GUJ-1349</v>
      </c>
      <c r="V525" s="133" t="s">
        <v>90</v>
      </c>
      <c r="W525" s="107">
        <v>1349</v>
      </c>
      <c r="X525" s="171" t="str">
        <f t="shared" si="98"/>
        <v>HBL-GUJ-1349-Feb17-1-1</v>
      </c>
      <c r="Y525" s="136" t="s">
        <v>919</v>
      </c>
      <c r="Z525" s="134" t="str">
        <f t="shared" si="99"/>
        <v xml:space="preserve"> </v>
      </c>
      <c r="AA525" s="134" t="str">
        <f t="shared" si="100"/>
        <v xml:space="preserve"> </v>
      </c>
      <c r="AB525" s="134" t="str">
        <f t="shared" si="109"/>
        <v>Yes</v>
      </c>
      <c r="AC525" s="134" t="e">
        <f>VLOOKUP(F525,'Wired Branches'!B:E,4,FALSE)</f>
        <v>#N/A</v>
      </c>
      <c r="AD525" s="134" t="str">
        <f t="shared" si="101"/>
        <v xml:space="preserve"> </v>
      </c>
      <c r="AE525" s="150" t="e">
        <f>VLOOKUP(W525,'Wired Branches'!B:F,5,FALSE)</f>
        <v>#N/A</v>
      </c>
      <c r="AF525" s="112" t="str">
        <f>_xlfn.IFNA(VLOOKUP(F525,'Compiled report'!C:F,4,FALSE),"")</f>
        <v/>
      </c>
      <c r="AG525" s="134" t="str">
        <f t="shared" si="102"/>
        <v xml:space="preserve"> </v>
      </c>
      <c r="AH525" s="134" t="str">
        <f t="shared" si="103"/>
        <v xml:space="preserve"> </v>
      </c>
      <c r="AI525" s="134" t="str">
        <f t="shared" si="104"/>
        <v xml:space="preserve"> </v>
      </c>
      <c r="AJ525" s="234" t="str">
        <f>_xlfn.IFNA(VLOOKUP(F525,'Compiled report'!C:D,2,FALSE),"")</f>
        <v/>
      </c>
      <c r="AK525" s="134" t="str">
        <f t="shared" si="105"/>
        <v xml:space="preserve"> </v>
      </c>
      <c r="AL525" s="134" t="str">
        <f t="shared" si="106"/>
        <v/>
      </c>
      <c r="AM525" s="134" t="str">
        <f t="shared" si="107"/>
        <v xml:space="preserve"> </v>
      </c>
      <c r="AN525" s="134" t="str">
        <f t="shared" si="108"/>
        <v xml:space="preserve"> </v>
      </c>
      <c r="AO525" s="134" t="str">
        <f t="shared" si="110"/>
        <v xml:space="preserve"> </v>
      </c>
      <c r="AP525" s="137" t="s">
        <v>770</v>
      </c>
    </row>
    <row r="526" spans="1:42" s="134" customFormat="1" ht="26.1" customHeight="1" x14ac:dyDescent="0.2">
      <c r="A526" s="258">
        <v>527</v>
      </c>
      <c r="B526" s="284" t="s">
        <v>143</v>
      </c>
      <c r="C526" s="134" t="s">
        <v>102</v>
      </c>
      <c r="D526" s="171" t="s">
        <v>82</v>
      </c>
      <c r="E526" s="283" t="s">
        <v>177</v>
      </c>
      <c r="F526" s="107">
        <v>1352</v>
      </c>
      <c r="G526" s="284" t="s">
        <v>143</v>
      </c>
      <c r="H526" s="284" t="s">
        <v>1557</v>
      </c>
      <c r="I526" s="284" t="s">
        <v>1557</v>
      </c>
      <c r="J526" s="284" t="s">
        <v>384</v>
      </c>
      <c r="K526" s="284" t="s">
        <v>143</v>
      </c>
      <c r="L526" s="284" t="s">
        <v>143</v>
      </c>
      <c r="M526" s="284" t="s">
        <v>143</v>
      </c>
      <c r="N526" s="103" t="s">
        <v>87</v>
      </c>
      <c r="O526" s="284"/>
      <c r="Q526" s="135"/>
      <c r="T526" s="135"/>
      <c r="U526" s="171" t="str">
        <f t="shared" si="111"/>
        <v>HBL-GUJ-1352</v>
      </c>
      <c r="V526" s="133" t="s">
        <v>90</v>
      </c>
      <c r="W526" s="107">
        <v>1352</v>
      </c>
      <c r="X526" s="171" t="str">
        <f t="shared" si="98"/>
        <v>HBL-GUJ-1352-Feb17-1-1</v>
      </c>
      <c r="Y526" s="136" t="s">
        <v>919</v>
      </c>
      <c r="Z526" s="134" t="str">
        <f t="shared" si="99"/>
        <v xml:space="preserve"> </v>
      </c>
      <c r="AA526" s="134" t="str">
        <f t="shared" si="100"/>
        <v xml:space="preserve"> </v>
      </c>
      <c r="AB526" s="134" t="str">
        <f t="shared" si="109"/>
        <v>Yes</v>
      </c>
      <c r="AC526" s="134" t="str">
        <f>VLOOKUP(F526,'Wired Branches'!B:E,4,FALSE)</f>
        <v>10.24.25.10</v>
      </c>
      <c r="AD526" s="134" t="str">
        <f t="shared" si="101"/>
        <v xml:space="preserve"> </v>
      </c>
      <c r="AE526" s="150" t="str">
        <f>VLOOKUP(W526,'Wired Branches'!B:F,5,FALSE)</f>
        <v>10.24.25.1</v>
      </c>
      <c r="AF526" s="112" t="str">
        <f>_xlfn.IFNA(VLOOKUP(F526,'Compiled report'!C:F,4,FALSE),"")</f>
        <v/>
      </c>
      <c r="AG526" s="134" t="str">
        <f t="shared" si="102"/>
        <v xml:space="preserve"> </v>
      </c>
      <c r="AH526" s="134" t="str">
        <f t="shared" si="103"/>
        <v xml:space="preserve"> </v>
      </c>
      <c r="AI526" s="134" t="str">
        <f t="shared" si="104"/>
        <v xml:space="preserve"> </v>
      </c>
      <c r="AJ526" s="234" t="str">
        <f>_xlfn.IFNA(VLOOKUP(F526,'Compiled report'!C:D,2,FALSE),"")</f>
        <v/>
      </c>
      <c r="AK526" s="134" t="str">
        <f t="shared" si="105"/>
        <v xml:space="preserve"> </v>
      </c>
      <c r="AL526" s="134" t="str">
        <f t="shared" si="106"/>
        <v/>
      </c>
      <c r="AM526" s="134" t="str">
        <f t="shared" si="107"/>
        <v xml:space="preserve"> </v>
      </c>
      <c r="AN526" s="134" t="str">
        <f t="shared" si="108"/>
        <v xml:space="preserve"> </v>
      </c>
      <c r="AO526" s="134" t="str">
        <f t="shared" si="110"/>
        <v xml:space="preserve"> </v>
      </c>
      <c r="AP526" s="137" t="s">
        <v>770</v>
      </c>
    </row>
    <row r="527" spans="1:42" s="134" customFormat="1" ht="26.1" customHeight="1" x14ac:dyDescent="0.2">
      <c r="A527" s="258">
        <v>528</v>
      </c>
      <c r="B527" s="284" t="s">
        <v>143</v>
      </c>
      <c r="C527" s="134" t="s">
        <v>102</v>
      </c>
      <c r="D527" s="171" t="s">
        <v>82</v>
      </c>
      <c r="E527" s="283" t="s">
        <v>177</v>
      </c>
      <c r="F527" s="107">
        <v>1362</v>
      </c>
      <c r="G527" s="284" t="s">
        <v>143</v>
      </c>
      <c r="H527" s="284" t="s">
        <v>1558</v>
      </c>
      <c r="I527" s="284" t="s">
        <v>1559</v>
      </c>
      <c r="J527" s="284" t="s">
        <v>384</v>
      </c>
      <c r="K527" s="284" t="s">
        <v>1558</v>
      </c>
      <c r="L527" s="284" t="s">
        <v>1486</v>
      </c>
      <c r="M527" s="284" t="s">
        <v>1486</v>
      </c>
      <c r="N527" s="103" t="s">
        <v>87</v>
      </c>
      <c r="O527" s="284"/>
      <c r="Q527" s="135"/>
      <c r="T527" s="135"/>
      <c r="U527" s="171" t="str">
        <f t="shared" si="111"/>
        <v>HBL-GUJ-1362</v>
      </c>
      <c r="V527" s="133" t="s">
        <v>90</v>
      </c>
      <c r="W527" s="107">
        <v>1362</v>
      </c>
      <c r="X527" s="171" t="str">
        <f t="shared" si="98"/>
        <v>HBL-GUJ-1362-Feb17-1-1</v>
      </c>
      <c r="Y527" s="136" t="s">
        <v>919</v>
      </c>
      <c r="Z527" s="134" t="str">
        <f t="shared" si="99"/>
        <v xml:space="preserve"> </v>
      </c>
      <c r="AA527" s="134" t="str">
        <f t="shared" si="100"/>
        <v xml:space="preserve"> </v>
      </c>
      <c r="AB527" s="134" t="str">
        <f t="shared" si="109"/>
        <v>Yes</v>
      </c>
      <c r="AC527" s="134" t="e">
        <f>VLOOKUP(F527,'Wired Branches'!B:E,4,FALSE)</f>
        <v>#N/A</v>
      </c>
      <c r="AD527" s="134" t="str">
        <f t="shared" si="101"/>
        <v xml:space="preserve"> </v>
      </c>
      <c r="AE527" s="150" t="e">
        <f>VLOOKUP(W527,'Wired Branches'!B:F,5,FALSE)</f>
        <v>#N/A</v>
      </c>
      <c r="AF527" s="112" t="str">
        <f>_xlfn.IFNA(VLOOKUP(F527,'Compiled report'!C:F,4,FALSE),"")</f>
        <v/>
      </c>
      <c r="AG527" s="134" t="str">
        <f t="shared" si="102"/>
        <v xml:space="preserve"> </v>
      </c>
      <c r="AH527" s="134" t="str">
        <f t="shared" si="103"/>
        <v xml:space="preserve"> </v>
      </c>
      <c r="AI527" s="134" t="str">
        <f t="shared" si="104"/>
        <v xml:space="preserve"> </v>
      </c>
      <c r="AJ527" s="234" t="str">
        <f>_xlfn.IFNA(VLOOKUP(F527,'Compiled report'!C:D,2,FALSE),"")</f>
        <v/>
      </c>
      <c r="AK527" s="134" t="str">
        <f t="shared" si="105"/>
        <v xml:space="preserve"> </v>
      </c>
      <c r="AL527" s="134" t="str">
        <f t="shared" si="106"/>
        <v/>
      </c>
      <c r="AM527" s="134" t="str">
        <f t="shared" si="107"/>
        <v xml:space="preserve"> </v>
      </c>
      <c r="AN527" s="134" t="str">
        <f t="shared" si="108"/>
        <v xml:space="preserve"> </v>
      </c>
      <c r="AO527" s="134" t="str">
        <f t="shared" si="110"/>
        <v xml:space="preserve"> </v>
      </c>
      <c r="AP527" s="137" t="s">
        <v>770</v>
      </c>
    </row>
    <row r="528" spans="1:42" s="134" customFormat="1" ht="26.1" customHeight="1" x14ac:dyDescent="0.2">
      <c r="A528" s="258">
        <v>529</v>
      </c>
      <c r="B528" s="284" t="s">
        <v>143</v>
      </c>
      <c r="C528" s="134" t="s">
        <v>102</v>
      </c>
      <c r="D528" s="171" t="s">
        <v>82</v>
      </c>
      <c r="E528" s="283" t="s">
        <v>177</v>
      </c>
      <c r="F528" s="107">
        <v>1397</v>
      </c>
      <c r="G528" s="284" t="s">
        <v>143</v>
      </c>
      <c r="H528" s="284" t="s">
        <v>1560</v>
      </c>
      <c r="I528" s="284" t="s">
        <v>1493</v>
      </c>
      <c r="J528" s="284" t="s">
        <v>384</v>
      </c>
      <c r="K528" s="284" t="s">
        <v>1560</v>
      </c>
      <c r="L528" s="284" t="s">
        <v>143</v>
      </c>
      <c r="M528" s="284" t="s">
        <v>143</v>
      </c>
      <c r="N528" s="103" t="s">
        <v>87</v>
      </c>
      <c r="O528" s="284"/>
      <c r="Q528" s="135"/>
      <c r="T528" s="135"/>
      <c r="U528" s="171" t="str">
        <f t="shared" si="111"/>
        <v>HBL-GUJ-1397</v>
      </c>
      <c r="V528" s="133" t="s">
        <v>90</v>
      </c>
      <c r="W528" s="107">
        <v>1397</v>
      </c>
      <c r="X528" s="171" t="str">
        <f t="shared" ref="X528:X591" si="112">CONCATENATE(U528,"-",Y528,"-",V528)</f>
        <v>HBL-GUJ-1397-Feb17-1-1</v>
      </c>
      <c r="Y528" s="136" t="s">
        <v>919</v>
      </c>
      <c r="Z528" s="134" t="str">
        <f t="shared" si="99"/>
        <v xml:space="preserve"> </v>
      </c>
      <c r="AA528" s="134" t="str">
        <f t="shared" si="100"/>
        <v xml:space="preserve"> </v>
      </c>
      <c r="AB528" s="134" t="str">
        <f t="shared" si="109"/>
        <v>Yes</v>
      </c>
      <c r="AC528" s="134" t="e">
        <f>VLOOKUP(F528,'Wired Branches'!B:E,4,FALSE)</f>
        <v>#N/A</v>
      </c>
      <c r="AD528" s="134" t="str">
        <f t="shared" si="101"/>
        <v xml:space="preserve"> </v>
      </c>
      <c r="AE528" s="150" t="e">
        <f>VLOOKUP(W528,'Wired Branches'!B:F,5,FALSE)</f>
        <v>#N/A</v>
      </c>
      <c r="AF528" s="112" t="str">
        <f>_xlfn.IFNA(VLOOKUP(F528,'Compiled report'!C:F,4,FALSE),"")</f>
        <v/>
      </c>
      <c r="AG528" s="134" t="str">
        <f t="shared" si="102"/>
        <v xml:space="preserve"> </v>
      </c>
      <c r="AH528" s="134" t="str">
        <f t="shared" si="103"/>
        <v xml:space="preserve"> </v>
      </c>
      <c r="AI528" s="134" t="str">
        <f t="shared" si="104"/>
        <v xml:space="preserve"> </v>
      </c>
      <c r="AJ528" s="234" t="str">
        <f>_xlfn.IFNA(VLOOKUP(F528,'Compiled report'!C:D,2,FALSE),"")</f>
        <v/>
      </c>
      <c r="AK528" s="134" t="str">
        <f t="shared" si="105"/>
        <v xml:space="preserve"> </v>
      </c>
      <c r="AL528" s="134" t="str">
        <f t="shared" si="106"/>
        <v/>
      </c>
      <c r="AM528" s="134" t="str">
        <f t="shared" si="107"/>
        <v xml:space="preserve"> </v>
      </c>
      <c r="AN528" s="134" t="str">
        <f t="shared" si="108"/>
        <v xml:space="preserve"> </v>
      </c>
      <c r="AO528" s="134" t="str">
        <f t="shared" si="110"/>
        <v xml:space="preserve"> </v>
      </c>
      <c r="AP528" s="137" t="s">
        <v>770</v>
      </c>
    </row>
    <row r="529" spans="1:42" s="134" customFormat="1" ht="26.1" customHeight="1" x14ac:dyDescent="0.2">
      <c r="A529" s="258">
        <v>530</v>
      </c>
      <c r="B529" s="284" t="s">
        <v>143</v>
      </c>
      <c r="C529" s="134" t="s">
        <v>102</v>
      </c>
      <c r="D529" s="171" t="s">
        <v>82</v>
      </c>
      <c r="E529" s="283" t="s">
        <v>177</v>
      </c>
      <c r="F529" s="107">
        <v>1407</v>
      </c>
      <c r="G529" s="284" t="s">
        <v>143</v>
      </c>
      <c r="H529" s="284" t="s">
        <v>1561</v>
      </c>
      <c r="I529" s="284" t="s">
        <v>1561</v>
      </c>
      <c r="J529" s="284" t="s">
        <v>384</v>
      </c>
      <c r="K529" s="284" t="s">
        <v>143</v>
      </c>
      <c r="L529" s="284" t="s">
        <v>143</v>
      </c>
      <c r="M529" s="284" t="s">
        <v>143</v>
      </c>
      <c r="N529" s="103" t="s">
        <v>87</v>
      </c>
      <c r="O529" s="284"/>
      <c r="Q529" s="135"/>
      <c r="T529" s="135"/>
      <c r="U529" s="171" t="str">
        <f t="shared" si="111"/>
        <v>HBL-GUJ-1407</v>
      </c>
      <c r="V529" s="133" t="s">
        <v>90</v>
      </c>
      <c r="W529" s="107">
        <v>1407</v>
      </c>
      <c r="X529" s="171" t="str">
        <f t="shared" si="112"/>
        <v>HBL-GUJ-1407-Feb17-1-1</v>
      </c>
      <c r="Y529" s="136" t="s">
        <v>919</v>
      </c>
      <c r="Z529" s="134" t="str">
        <f t="shared" si="99"/>
        <v>Yes</v>
      </c>
      <c r="AA529" s="134" t="str">
        <f t="shared" si="100"/>
        <v>Yes</v>
      </c>
      <c r="AB529" s="134" t="str">
        <f t="shared" si="109"/>
        <v>Yes</v>
      </c>
      <c r="AC529" s="134" t="str">
        <f>VLOOKUP(F529,'Wired Branches'!B:E,4,FALSE)</f>
        <v>10.24.26.10</v>
      </c>
      <c r="AD529" s="134" t="str">
        <f t="shared" si="101"/>
        <v>255.255.255.0</v>
      </c>
      <c r="AE529" s="150" t="str">
        <f>VLOOKUP(W529,'Wired Branches'!B:F,5,FALSE)</f>
        <v>10.24.26.1</v>
      </c>
      <c r="AF529" s="112" t="str">
        <f>_xlfn.IFNA(VLOOKUP(F529,'Compiled report'!C:F,4,FALSE),"")</f>
        <v>26515e18b</v>
      </c>
      <c r="AG529" s="134" t="str">
        <f t="shared" si="102"/>
        <v>10.200.57.196</v>
      </c>
      <c r="AH529" s="134" t="str">
        <f t="shared" si="103"/>
        <v>Yes</v>
      </c>
      <c r="AI529" s="134" t="str">
        <f t="shared" si="104"/>
        <v>Yes</v>
      </c>
      <c r="AJ529" s="234">
        <f>_xlfn.IFNA(VLOOKUP(F529,'Compiled report'!C:D,2,FALSE),"")</f>
        <v>42793</v>
      </c>
      <c r="AK529" s="134" t="str">
        <f t="shared" si="105"/>
        <v>Yes</v>
      </c>
      <c r="AL529" s="134" t="str">
        <f t="shared" si="106"/>
        <v>Yes</v>
      </c>
      <c r="AM529" s="134" t="str">
        <f t="shared" si="107"/>
        <v>Yes</v>
      </c>
      <c r="AN529" s="134" t="str">
        <f t="shared" si="108"/>
        <v>Yes</v>
      </c>
      <c r="AO529" s="134" t="str">
        <f t="shared" si="110"/>
        <v>Installation Completed</v>
      </c>
      <c r="AP529" s="137" t="s">
        <v>770</v>
      </c>
    </row>
    <row r="530" spans="1:42" s="134" customFormat="1" ht="26.1" customHeight="1" x14ac:dyDescent="0.2">
      <c r="A530" s="258">
        <v>531</v>
      </c>
      <c r="B530" s="284" t="s">
        <v>143</v>
      </c>
      <c r="C530" s="134" t="s">
        <v>102</v>
      </c>
      <c r="D530" s="171" t="s">
        <v>82</v>
      </c>
      <c r="E530" s="283" t="s">
        <v>177</v>
      </c>
      <c r="F530" s="107">
        <v>1413</v>
      </c>
      <c r="G530" s="284" t="s">
        <v>143</v>
      </c>
      <c r="H530" s="284" t="s">
        <v>1562</v>
      </c>
      <c r="I530" s="284" t="s">
        <v>1493</v>
      </c>
      <c r="J530" s="284" t="s">
        <v>384</v>
      </c>
      <c r="K530" s="284" t="s">
        <v>1562</v>
      </c>
      <c r="L530" s="284" t="s">
        <v>1494</v>
      </c>
      <c r="M530" s="284" t="s">
        <v>1538</v>
      </c>
      <c r="N530" s="103" t="s">
        <v>87</v>
      </c>
      <c r="O530" s="284"/>
      <c r="Q530" s="135"/>
      <c r="T530" s="135"/>
      <c r="U530" s="171" t="str">
        <f t="shared" si="111"/>
        <v>HBL-GUJ-1413</v>
      </c>
      <c r="V530" s="133" t="s">
        <v>90</v>
      </c>
      <c r="W530" s="107">
        <v>1413</v>
      </c>
      <c r="X530" s="171" t="str">
        <f t="shared" si="112"/>
        <v>HBL-GUJ-1413-Feb17-1-1</v>
      </c>
      <c r="Y530" s="136" t="s">
        <v>919</v>
      </c>
      <c r="Z530" s="134" t="str">
        <f t="shared" si="99"/>
        <v>Yes</v>
      </c>
      <c r="AA530" s="134" t="str">
        <f t="shared" si="100"/>
        <v>Yes</v>
      </c>
      <c r="AB530" s="134" t="str">
        <f t="shared" si="109"/>
        <v>Yes</v>
      </c>
      <c r="AC530" s="134" t="e">
        <f>VLOOKUP(F530,'Wired Branches'!B:E,4,FALSE)</f>
        <v>#N/A</v>
      </c>
      <c r="AD530" s="134" t="str">
        <f t="shared" si="101"/>
        <v>255.255.255.0</v>
      </c>
      <c r="AE530" s="150" t="e">
        <f>VLOOKUP(W530,'Wired Branches'!B:F,5,FALSE)</f>
        <v>#N/A</v>
      </c>
      <c r="AF530" s="112">
        <f>_xlfn.IFNA(VLOOKUP(F530,'Compiled report'!C:F,4,FALSE),"")</f>
        <v>0</v>
      </c>
      <c r="AG530" s="134" t="str">
        <f t="shared" si="102"/>
        <v>10.200.57.196</v>
      </c>
      <c r="AH530" s="134" t="str">
        <f t="shared" si="103"/>
        <v>Yes</v>
      </c>
      <c r="AI530" s="134" t="str">
        <f t="shared" si="104"/>
        <v>Yes</v>
      </c>
      <c r="AJ530" s="234">
        <f>_xlfn.IFNA(VLOOKUP(F530,'Compiled report'!C:D,2,FALSE),"")</f>
        <v>42797</v>
      </c>
      <c r="AK530" s="134" t="str">
        <f t="shared" si="105"/>
        <v>Yes</v>
      </c>
      <c r="AL530" s="134" t="str">
        <f t="shared" si="106"/>
        <v/>
      </c>
      <c r="AM530" s="134" t="str">
        <f t="shared" si="107"/>
        <v>Yes</v>
      </c>
      <c r="AN530" s="134" t="str">
        <f t="shared" si="108"/>
        <v>Yes</v>
      </c>
      <c r="AO530" s="134" t="str">
        <f t="shared" si="110"/>
        <v>Installation Completed</v>
      </c>
      <c r="AP530" s="137" t="s">
        <v>770</v>
      </c>
    </row>
    <row r="531" spans="1:42" s="134" customFormat="1" ht="26.1" customHeight="1" x14ac:dyDescent="0.2">
      <c r="A531" s="258">
        <v>532</v>
      </c>
      <c r="B531" s="284" t="s">
        <v>143</v>
      </c>
      <c r="C531" s="134" t="s">
        <v>102</v>
      </c>
      <c r="D531" s="171" t="s">
        <v>82</v>
      </c>
      <c r="E531" s="283" t="s">
        <v>177</v>
      </c>
      <c r="F531" s="107">
        <v>1418</v>
      </c>
      <c r="G531" s="284" t="s">
        <v>143</v>
      </c>
      <c r="H531" s="284" t="s">
        <v>1563</v>
      </c>
      <c r="I531" s="284" t="s">
        <v>1493</v>
      </c>
      <c r="J531" s="284" t="s">
        <v>384</v>
      </c>
      <c r="K531" s="284" t="s">
        <v>1563</v>
      </c>
      <c r="L531" s="284" t="s">
        <v>1486</v>
      </c>
      <c r="M531" s="284" t="s">
        <v>1486</v>
      </c>
      <c r="N531" s="103" t="s">
        <v>87</v>
      </c>
      <c r="O531" s="284"/>
      <c r="Q531" s="135"/>
      <c r="T531" s="135"/>
      <c r="U531" s="171" t="str">
        <f t="shared" si="111"/>
        <v>HBL-GUJ-1418</v>
      </c>
      <c r="V531" s="133" t="s">
        <v>90</v>
      </c>
      <c r="W531" s="107">
        <v>1418</v>
      </c>
      <c r="X531" s="171" t="str">
        <f t="shared" si="112"/>
        <v>HBL-GUJ-1418-Feb17-1-1</v>
      </c>
      <c r="Y531" s="136" t="s">
        <v>919</v>
      </c>
      <c r="Z531" s="134" t="str">
        <f t="shared" si="99"/>
        <v xml:space="preserve"> </v>
      </c>
      <c r="AA531" s="134" t="str">
        <f t="shared" si="100"/>
        <v xml:space="preserve"> </v>
      </c>
      <c r="AB531" s="134" t="str">
        <f t="shared" si="109"/>
        <v>Yes</v>
      </c>
      <c r="AC531" s="134" t="e">
        <f>VLOOKUP(F531,'Wired Branches'!B:E,4,FALSE)</f>
        <v>#N/A</v>
      </c>
      <c r="AD531" s="134" t="str">
        <f t="shared" si="101"/>
        <v xml:space="preserve"> </v>
      </c>
      <c r="AE531" s="150" t="e">
        <f>VLOOKUP(W531,'Wired Branches'!B:F,5,FALSE)</f>
        <v>#N/A</v>
      </c>
      <c r="AF531" s="112" t="str">
        <f>_xlfn.IFNA(VLOOKUP(F531,'Compiled report'!C:F,4,FALSE),"")</f>
        <v/>
      </c>
      <c r="AG531" s="134" t="str">
        <f t="shared" si="102"/>
        <v xml:space="preserve"> </v>
      </c>
      <c r="AH531" s="134" t="str">
        <f t="shared" si="103"/>
        <v xml:space="preserve"> </v>
      </c>
      <c r="AI531" s="134" t="str">
        <f t="shared" si="104"/>
        <v xml:space="preserve"> </v>
      </c>
      <c r="AJ531" s="234" t="str">
        <f>_xlfn.IFNA(VLOOKUP(F531,'Compiled report'!C:D,2,FALSE),"")</f>
        <v/>
      </c>
      <c r="AK531" s="134" t="str">
        <f t="shared" si="105"/>
        <v xml:space="preserve"> </v>
      </c>
      <c r="AL531" s="134" t="str">
        <f t="shared" si="106"/>
        <v/>
      </c>
      <c r="AM531" s="134" t="str">
        <f t="shared" si="107"/>
        <v xml:space="preserve"> </v>
      </c>
      <c r="AN531" s="134" t="str">
        <f t="shared" si="108"/>
        <v xml:space="preserve"> </v>
      </c>
      <c r="AO531" s="134" t="str">
        <f t="shared" si="110"/>
        <v xml:space="preserve"> </v>
      </c>
      <c r="AP531" s="137" t="s">
        <v>770</v>
      </c>
    </row>
    <row r="532" spans="1:42" s="134" customFormat="1" ht="26.1" customHeight="1" x14ac:dyDescent="0.2">
      <c r="A532" s="258">
        <v>533</v>
      </c>
      <c r="B532" s="284" t="s">
        <v>143</v>
      </c>
      <c r="C532" s="134" t="s">
        <v>102</v>
      </c>
      <c r="D532" s="171" t="s">
        <v>82</v>
      </c>
      <c r="E532" s="283" t="s">
        <v>177</v>
      </c>
      <c r="F532" s="107">
        <v>1429</v>
      </c>
      <c r="G532" s="284" t="s">
        <v>143</v>
      </c>
      <c r="H532" s="284" t="s">
        <v>1372</v>
      </c>
      <c r="I532" s="284" t="s">
        <v>1372</v>
      </c>
      <c r="J532" s="284" t="s">
        <v>384</v>
      </c>
      <c r="K532" s="284" t="s">
        <v>1372</v>
      </c>
      <c r="L532" s="284" t="s">
        <v>143</v>
      </c>
      <c r="M532" s="284" t="s">
        <v>143</v>
      </c>
      <c r="N532" s="103" t="s">
        <v>87</v>
      </c>
      <c r="O532" s="284"/>
      <c r="Q532" s="135"/>
      <c r="T532" s="135"/>
      <c r="U532" s="171" t="str">
        <f t="shared" si="111"/>
        <v>HBL-GUJ-1429</v>
      </c>
      <c r="V532" s="133" t="s">
        <v>90</v>
      </c>
      <c r="W532" s="107">
        <v>1429</v>
      </c>
      <c r="X532" s="171" t="str">
        <f t="shared" si="112"/>
        <v>HBL-GUJ-1429-Feb17-1-1</v>
      </c>
      <c r="Y532" s="136" t="s">
        <v>919</v>
      </c>
      <c r="Z532" s="134" t="str">
        <f t="shared" si="99"/>
        <v>Yes</v>
      </c>
      <c r="AA532" s="134" t="str">
        <f t="shared" si="100"/>
        <v>Yes</v>
      </c>
      <c r="AB532" s="134" t="str">
        <f t="shared" si="109"/>
        <v>Yes</v>
      </c>
      <c r="AC532" s="134" t="str">
        <f>VLOOKUP(F532,'Wired Branches'!B:E,4,FALSE)</f>
        <v>10.24.28.10</v>
      </c>
      <c r="AD532" s="134" t="str">
        <f t="shared" si="101"/>
        <v>255.255.255.0</v>
      </c>
      <c r="AE532" s="150" t="str">
        <f>VLOOKUP(W532,'Wired Branches'!B:F,5,FALSE)</f>
        <v>10.24.28.1</v>
      </c>
      <c r="AF532" s="112">
        <f>_xlfn.IFNA(VLOOKUP(F532,'Compiled report'!C:F,4,FALSE),"")</f>
        <v>0</v>
      </c>
      <c r="AG532" s="134" t="str">
        <f t="shared" si="102"/>
        <v>10.200.57.196</v>
      </c>
      <c r="AH532" s="134" t="str">
        <f t="shared" si="103"/>
        <v>Yes</v>
      </c>
      <c r="AI532" s="134" t="str">
        <f t="shared" si="104"/>
        <v>Yes</v>
      </c>
      <c r="AJ532" s="234">
        <f>_xlfn.IFNA(VLOOKUP(F532,'Compiled report'!C:D,2,FALSE),"")</f>
        <v>42793</v>
      </c>
      <c r="AK532" s="134" t="str">
        <f t="shared" si="105"/>
        <v>Yes</v>
      </c>
      <c r="AL532" s="134" t="str">
        <f t="shared" si="106"/>
        <v/>
      </c>
      <c r="AM532" s="134" t="str">
        <f t="shared" si="107"/>
        <v>Yes</v>
      </c>
      <c r="AN532" s="134" t="str">
        <f t="shared" si="108"/>
        <v>Yes</v>
      </c>
      <c r="AO532" s="134" t="str">
        <f t="shared" si="110"/>
        <v>Installation Completed</v>
      </c>
      <c r="AP532" s="137" t="s">
        <v>770</v>
      </c>
    </row>
    <row r="533" spans="1:42" s="134" customFormat="1" ht="26.1" customHeight="1" x14ac:dyDescent="0.2">
      <c r="A533" s="258">
        <v>534</v>
      </c>
      <c r="B533" s="284" t="s">
        <v>143</v>
      </c>
      <c r="C533" s="134" t="s">
        <v>102</v>
      </c>
      <c r="D533" s="171" t="s">
        <v>82</v>
      </c>
      <c r="E533" s="283" t="s">
        <v>177</v>
      </c>
      <c r="F533" s="107">
        <v>1455</v>
      </c>
      <c r="G533" s="284" t="s">
        <v>143</v>
      </c>
      <c r="H533" s="284" t="s">
        <v>1564</v>
      </c>
      <c r="I533" s="284" t="s">
        <v>1565</v>
      </c>
      <c r="J533" s="284" t="s">
        <v>1342</v>
      </c>
      <c r="K533" s="284" t="s">
        <v>143</v>
      </c>
      <c r="L533" s="284" t="s">
        <v>143</v>
      </c>
      <c r="M533" s="284" t="s">
        <v>143</v>
      </c>
      <c r="N533" s="103" t="s">
        <v>87</v>
      </c>
      <c r="O533" s="284"/>
      <c r="Q533" s="135"/>
      <c r="T533" s="135"/>
      <c r="U533" s="171" t="str">
        <f t="shared" si="111"/>
        <v>HBL-GUJ-1455</v>
      </c>
      <c r="V533" s="133" t="s">
        <v>90</v>
      </c>
      <c r="W533" s="107">
        <v>1455</v>
      </c>
      <c r="X533" s="171" t="str">
        <f t="shared" si="112"/>
        <v>HBL-GUJ-1455-Feb17-1-1</v>
      </c>
      <c r="Y533" s="136" t="s">
        <v>919</v>
      </c>
      <c r="Z533" s="134" t="str">
        <f t="shared" si="99"/>
        <v xml:space="preserve"> </v>
      </c>
      <c r="AA533" s="134" t="str">
        <f t="shared" si="100"/>
        <v xml:space="preserve"> </v>
      </c>
      <c r="AB533" s="134" t="str">
        <f t="shared" si="109"/>
        <v>Yes</v>
      </c>
      <c r="AC533" s="134" t="e">
        <f>VLOOKUP(F533,'Wired Branches'!B:E,4,FALSE)</f>
        <v>#N/A</v>
      </c>
      <c r="AD533" s="134" t="str">
        <f t="shared" si="101"/>
        <v xml:space="preserve"> </v>
      </c>
      <c r="AE533" s="150" t="e">
        <f>VLOOKUP(W533,'Wired Branches'!B:F,5,FALSE)</f>
        <v>#N/A</v>
      </c>
      <c r="AF533" s="112" t="str">
        <f>_xlfn.IFNA(VLOOKUP(F533,'Compiled report'!C:F,4,FALSE),"")</f>
        <v/>
      </c>
      <c r="AG533" s="134" t="str">
        <f t="shared" si="102"/>
        <v xml:space="preserve"> </v>
      </c>
      <c r="AH533" s="134" t="str">
        <f t="shared" si="103"/>
        <v xml:space="preserve"> </v>
      </c>
      <c r="AI533" s="134" t="str">
        <f t="shared" si="104"/>
        <v xml:space="preserve"> </v>
      </c>
      <c r="AJ533" s="234" t="str">
        <f>_xlfn.IFNA(VLOOKUP(F533,'Compiled report'!C:D,2,FALSE),"")</f>
        <v/>
      </c>
      <c r="AK533" s="134" t="str">
        <f t="shared" si="105"/>
        <v xml:space="preserve"> </v>
      </c>
      <c r="AL533" s="134" t="str">
        <f t="shared" si="106"/>
        <v/>
      </c>
      <c r="AM533" s="134" t="str">
        <f t="shared" si="107"/>
        <v xml:space="preserve"> </v>
      </c>
      <c r="AN533" s="134" t="str">
        <f t="shared" si="108"/>
        <v xml:space="preserve"> </v>
      </c>
      <c r="AO533" s="134" t="str">
        <f t="shared" si="110"/>
        <v xml:space="preserve"> </v>
      </c>
      <c r="AP533" s="137" t="s">
        <v>770</v>
      </c>
    </row>
    <row r="534" spans="1:42" s="134" customFormat="1" ht="26.1" customHeight="1" x14ac:dyDescent="0.2">
      <c r="A534" s="258">
        <v>535</v>
      </c>
      <c r="B534" s="284" t="s">
        <v>143</v>
      </c>
      <c r="C534" s="134" t="s">
        <v>102</v>
      </c>
      <c r="D534" s="171" t="s">
        <v>82</v>
      </c>
      <c r="E534" s="283" t="s">
        <v>177</v>
      </c>
      <c r="F534" s="107">
        <v>1546</v>
      </c>
      <c r="G534" s="284" t="s">
        <v>143</v>
      </c>
      <c r="H534" s="284" t="s">
        <v>1566</v>
      </c>
      <c r="I534" s="284" t="s">
        <v>1567</v>
      </c>
      <c r="J534" s="284" t="s">
        <v>384</v>
      </c>
      <c r="K534" s="284" t="s">
        <v>1566</v>
      </c>
      <c r="L534" s="284" t="s">
        <v>143</v>
      </c>
      <c r="M534" s="284" t="s">
        <v>143</v>
      </c>
      <c r="N534" s="103" t="s">
        <v>87</v>
      </c>
      <c r="O534" s="284"/>
      <c r="Q534" s="135"/>
      <c r="T534" s="135"/>
      <c r="U534" s="171" t="str">
        <f t="shared" si="111"/>
        <v>HBL-GUJ-1546</v>
      </c>
      <c r="V534" s="133" t="s">
        <v>90</v>
      </c>
      <c r="W534" s="107">
        <v>1546</v>
      </c>
      <c r="X534" s="171" t="str">
        <f t="shared" si="112"/>
        <v>HBL-GUJ-1546-Feb17-1-1</v>
      </c>
      <c r="Y534" s="136" t="s">
        <v>919</v>
      </c>
      <c r="Z534" s="134" t="str">
        <f t="shared" si="99"/>
        <v>Yes</v>
      </c>
      <c r="AA534" s="134" t="str">
        <f t="shared" si="100"/>
        <v>Yes</v>
      </c>
      <c r="AB534" s="134" t="str">
        <f t="shared" si="109"/>
        <v>Yes</v>
      </c>
      <c r="AC534" s="134" t="str">
        <f>VLOOKUP(F534,'Wired Branches'!B:E,4,FALSE)</f>
        <v>10.24.66.10</v>
      </c>
      <c r="AD534" s="134" t="str">
        <f t="shared" si="101"/>
        <v>255.255.255.0</v>
      </c>
      <c r="AE534" s="150" t="str">
        <f>VLOOKUP(W534,'Wired Branches'!B:F,5,FALSE)</f>
        <v>10.24.66.1</v>
      </c>
      <c r="AF534" s="112">
        <f>_xlfn.IFNA(VLOOKUP(F534,'Compiled report'!C:F,4,FALSE),"")</f>
        <v>0</v>
      </c>
      <c r="AG534" s="134" t="str">
        <f t="shared" si="102"/>
        <v>10.200.57.196</v>
      </c>
      <c r="AH534" s="134" t="str">
        <f t="shared" si="103"/>
        <v>Yes</v>
      </c>
      <c r="AI534" s="134" t="str">
        <f t="shared" si="104"/>
        <v>Yes</v>
      </c>
      <c r="AJ534" s="234">
        <f>_xlfn.IFNA(VLOOKUP(F534,'Compiled report'!C:D,2,FALSE),"")</f>
        <v>42788</v>
      </c>
      <c r="AK534" s="134" t="str">
        <f t="shared" si="105"/>
        <v>Yes</v>
      </c>
      <c r="AL534" s="134" t="str">
        <f t="shared" si="106"/>
        <v/>
      </c>
      <c r="AM534" s="134" t="str">
        <f t="shared" si="107"/>
        <v>Yes</v>
      </c>
      <c r="AN534" s="134" t="str">
        <f t="shared" si="108"/>
        <v>Yes</v>
      </c>
      <c r="AO534" s="134" t="str">
        <f t="shared" si="110"/>
        <v>Installation Completed</v>
      </c>
      <c r="AP534" s="137" t="s">
        <v>770</v>
      </c>
    </row>
    <row r="535" spans="1:42" s="134" customFormat="1" ht="26.1" customHeight="1" x14ac:dyDescent="0.2">
      <c r="A535" s="258">
        <v>536</v>
      </c>
      <c r="B535" s="284" t="s">
        <v>143</v>
      </c>
      <c r="C535" s="134" t="s">
        <v>102</v>
      </c>
      <c r="D535" s="171" t="s">
        <v>82</v>
      </c>
      <c r="E535" s="283" t="s">
        <v>177</v>
      </c>
      <c r="F535" s="107">
        <v>1547</v>
      </c>
      <c r="G535" s="284" t="s">
        <v>143</v>
      </c>
      <c r="H535" s="284" t="s">
        <v>1568</v>
      </c>
      <c r="I535" s="284" t="s">
        <v>1569</v>
      </c>
      <c r="J535" s="284" t="s">
        <v>384</v>
      </c>
      <c r="K535" s="284" t="s">
        <v>143</v>
      </c>
      <c r="L535" s="284" t="s">
        <v>143</v>
      </c>
      <c r="M535" s="284" t="s">
        <v>143</v>
      </c>
      <c r="N535" s="103" t="s">
        <v>87</v>
      </c>
      <c r="O535" s="284"/>
      <c r="Q535" s="135"/>
      <c r="T535" s="135"/>
      <c r="U535" s="171" t="str">
        <f t="shared" si="111"/>
        <v>HBL-GUJ-1547</v>
      </c>
      <c r="V535" s="133" t="s">
        <v>90</v>
      </c>
      <c r="W535" s="107">
        <v>1547</v>
      </c>
      <c r="X535" s="171" t="str">
        <f t="shared" si="112"/>
        <v>HBL-GUJ-1547-Feb17-1-1</v>
      </c>
      <c r="Y535" s="136" t="s">
        <v>919</v>
      </c>
      <c r="Z535" s="134" t="str">
        <f t="shared" si="99"/>
        <v>Yes</v>
      </c>
      <c r="AA535" s="134" t="str">
        <f t="shared" si="100"/>
        <v>Yes</v>
      </c>
      <c r="AB535" s="134" t="str">
        <f t="shared" si="109"/>
        <v>Yes</v>
      </c>
      <c r="AC535" s="134" t="str">
        <f>VLOOKUP(F535,'Wired Branches'!B:E,4,FALSE)</f>
        <v>10.24.67.10</v>
      </c>
      <c r="AD535" s="134" t="str">
        <f t="shared" si="101"/>
        <v>255.255.255.0</v>
      </c>
      <c r="AE535" s="150" t="str">
        <f>VLOOKUP(W535,'Wired Branches'!B:F,5,FALSE)</f>
        <v>10.24.67.1</v>
      </c>
      <c r="AF535" s="112">
        <f>_xlfn.IFNA(VLOOKUP(F535,'Compiled report'!C:F,4,FALSE),"")</f>
        <v>0</v>
      </c>
      <c r="AG535" s="134" t="str">
        <f t="shared" si="102"/>
        <v>10.200.57.196</v>
      </c>
      <c r="AH535" s="134" t="str">
        <f t="shared" si="103"/>
        <v>Yes</v>
      </c>
      <c r="AI535" s="134" t="str">
        <f t="shared" si="104"/>
        <v>Yes</v>
      </c>
      <c r="AJ535" s="234">
        <f>_xlfn.IFNA(VLOOKUP(F535,'Compiled report'!C:D,2,FALSE),"")</f>
        <v>42797</v>
      </c>
      <c r="AK535" s="134" t="str">
        <f t="shared" si="105"/>
        <v>Yes</v>
      </c>
      <c r="AL535" s="134" t="str">
        <f t="shared" si="106"/>
        <v/>
      </c>
      <c r="AM535" s="134" t="str">
        <f t="shared" si="107"/>
        <v>Yes</v>
      </c>
      <c r="AN535" s="134" t="str">
        <f t="shared" si="108"/>
        <v>Yes</v>
      </c>
      <c r="AO535" s="134" t="str">
        <f t="shared" si="110"/>
        <v>Installation Completed</v>
      </c>
      <c r="AP535" s="137" t="s">
        <v>770</v>
      </c>
    </row>
    <row r="536" spans="1:42" s="134" customFormat="1" ht="26.1" customHeight="1" x14ac:dyDescent="0.2">
      <c r="A536" s="258">
        <v>537</v>
      </c>
      <c r="B536" s="284" t="s">
        <v>143</v>
      </c>
      <c r="C536" s="134" t="s">
        <v>102</v>
      </c>
      <c r="D536" s="171" t="s">
        <v>82</v>
      </c>
      <c r="E536" s="283" t="s">
        <v>177</v>
      </c>
      <c r="F536" s="107">
        <v>1711</v>
      </c>
      <c r="G536" s="284" t="s">
        <v>143</v>
      </c>
      <c r="H536" s="284" t="s">
        <v>1570</v>
      </c>
      <c r="I536" s="284" t="s">
        <v>1571</v>
      </c>
      <c r="J536" s="284" t="s">
        <v>384</v>
      </c>
      <c r="K536" s="284" t="s">
        <v>1494</v>
      </c>
      <c r="L536" s="284" t="s">
        <v>1494</v>
      </c>
      <c r="M536" s="284" t="s">
        <v>156</v>
      </c>
      <c r="N536" s="103" t="s">
        <v>87</v>
      </c>
      <c r="O536" s="284"/>
      <c r="Q536" s="135"/>
      <c r="T536" s="135"/>
      <c r="U536" s="171" t="str">
        <f t="shared" si="111"/>
        <v>HBL-GUJ-1711</v>
      </c>
      <c r="V536" s="133" t="s">
        <v>90</v>
      </c>
      <c r="W536" s="107">
        <v>1711</v>
      </c>
      <c r="X536" s="171" t="str">
        <f t="shared" si="112"/>
        <v>HBL-GUJ-1711-Feb17-1-1</v>
      </c>
      <c r="Y536" s="136" t="s">
        <v>919</v>
      </c>
      <c r="Z536" s="134" t="str">
        <f t="shared" si="99"/>
        <v>Yes</v>
      </c>
      <c r="AA536" s="134" t="str">
        <f t="shared" si="100"/>
        <v>Yes</v>
      </c>
      <c r="AB536" s="134" t="str">
        <f t="shared" si="109"/>
        <v>Yes</v>
      </c>
      <c r="AC536" s="134" t="str">
        <f>VLOOKUP(F536,'Wired Branches'!B:E,4,FALSE)</f>
        <v>10.24.69.10</v>
      </c>
      <c r="AD536" s="134" t="str">
        <f t="shared" si="101"/>
        <v>255.255.255.0</v>
      </c>
      <c r="AE536" s="150" t="str">
        <f>VLOOKUP(W536,'Wired Branches'!B:F,5,FALSE)</f>
        <v>10.24.69.1</v>
      </c>
      <c r="AF536" s="112">
        <f>_xlfn.IFNA(VLOOKUP(F536,'Compiled report'!C:F,4,FALSE),"")</f>
        <v>0</v>
      </c>
      <c r="AG536" s="134" t="str">
        <f t="shared" si="102"/>
        <v>10.200.57.196</v>
      </c>
      <c r="AH536" s="134" t="str">
        <f t="shared" si="103"/>
        <v>Yes</v>
      </c>
      <c r="AI536" s="134" t="str">
        <f t="shared" si="104"/>
        <v>Yes</v>
      </c>
      <c r="AJ536" s="234">
        <f>_xlfn.IFNA(VLOOKUP(F536,'Compiled report'!C:D,2,FALSE),"")</f>
        <v>42787</v>
      </c>
      <c r="AK536" s="134" t="str">
        <f t="shared" si="105"/>
        <v>Yes</v>
      </c>
      <c r="AL536" s="134" t="str">
        <f t="shared" si="106"/>
        <v/>
      </c>
      <c r="AM536" s="134" t="str">
        <f t="shared" si="107"/>
        <v>Yes</v>
      </c>
      <c r="AN536" s="134" t="str">
        <f t="shared" si="108"/>
        <v>Yes</v>
      </c>
      <c r="AO536" s="134" t="str">
        <f t="shared" si="110"/>
        <v>Installation Completed</v>
      </c>
      <c r="AP536" s="137" t="s">
        <v>770</v>
      </c>
    </row>
    <row r="537" spans="1:42" s="134" customFormat="1" ht="26.1" customHeight="1" x14ac:dyDescent="0.2">
      <c r="A537" s="258">
        <v>538</v>
      </c>
      <c r="B537" s="284" t="s">
        <v>143</v>
      </c>
      <c r="C537" s="134" t="s">
        <v>102</v>
      </c>
      <c r="D537" s="171" t="s">
        <v>82</v>
      </c>
      <c r="E537" s="283" t="s">
        <v>177</v>
      </c>
      <c r="F537" s="107">
        <v>1719</v>
      </c>
      <c r="G537" s="284" t="s">
        <v>143</v>
      </c>
      <c r="H537" s="284" t="s">
        <v>1572</v>
      </c>
      <c r="I537" s="284" t="s">
        <v>1567</v>
      </c>
      <c r="J537" s="284" t="s">
        <v>384</v>
      </c>
      <c r="K537" s="284" t="s">
        <v>1573</v>
      </c>
      <c r="L537" s="284" t="s">
        <v>143</v>
      </c>
      <c r="M537" s="284" t="s">
        <v>143</v>
      </c>
      <c r="N537" s="103" t="s">
        <v>87</v>
      </c>
      <c r="O537" s="284"/>
      <c r="Q537" s="135"/>
      <c r="T537" s="135"/>
      <c r="U537" s="171" t="str">
        <f t="shared" si="111"/>
        <v>HBL-GUJ-1719</v>
      </c>
      <c r="V537" s="133" t="s">
        <v>90</v>
      </c>
      <c r="W537" s="107">
        <v>1719</v>
      </c>
      <c r="X537" s="171" t="str">
        <f t="shared" si="112"/>
        <v>HBL-GUJ-1719-Feb17-1-1</v>
      </c>
      <c r="Y537" s="136" t="s">
        <v>919</v>
      </c>
      <c r="Z537" s="134" t="str">
        <f t="shared" si="99"/>
        <v xml:space="preserve"> </v>
      </c>
      <c r="AA537" s="134" t="str">
        <f t="shared" si="100"/>
        <v xml:space="preserve"> </v>
      </c>
      <c r="AB537" s="134" t="str">
        <f t="shared" si="109"/>
        <v>Yes</v>
      </c>
      <c r="AC537" s="134" t="e">
        <f>VLOOKUP(F537,'Wired Branches'!B:E,4,FALSE)</f>
        <v>#N/A</v>
      </c>
      <c r="AD537" s="134" t="str">
        <f t="shared" si="101"/>
        <v xml:space="preserve"> </v>
      </c>
      <c r="AE537" s="150" t="e">
        <f>VLOOKUP(W537,'Wired Branches'!B:F,5,FALSE)</f>
        <v>#N/A</v>
      </c>
      <c r="AF537" s="112" t="str">
        <f>_xlfn.IFNA(VLOOKUP(F537,'Compiled report'!C:F,4,FALSE),"")</f>
        <v/>
      </c>
      <c r="AG537" s="134" t="str">
        <f t="shared" si="102"/>
        <v xml:space="preserve"> </v>
      </c>
      <c r="AH537" s="134" t="str">
        <f t="shared" si="103"/>
        <v xml:space="preserve"> </v>
      </c>
      <c r="AI537" s="134" t="str">
        <f t="shared" si="104"/>
        <v xml:space="preserve"> </v>
      </c>
      <c r="AJ537" s="234" t="str">
        <f>_xlfn.IFNA(VLOOKUP(F537,'Compiled report'!C:D,2,FALSE),"")</f>
        <v/>
      </c>
      <c r="AK537" s="134" t="str">
        <f t="shared" si="105"/>
        <v xml:space="preserve"> </v>
      </c>
      <c r="AL537" s="134" t="str">
        <f t="shared" si="106"/>
        <v/>
      </c>
      <c r="AM537" s="134" t="str">
        <f t="shared" si="107"/>
        <v xml:space="preserve"> </v>
      </c>
      <c r="AN537" s="134" t="str">
        <f t="shared" si="108"/>
        <v xml:space="preserve"> </v>
      </c>
      <c r="AO537" s="134" t="str">
        <f t="shared" si="110"/>
        <v xml:space="preserve"> </v>
      </c>
      <c r="AP537" s="137" t="s">
        <v>770</v>
      </c>
    </row>
    <row r="538" spans="1:42" s="134" customFormat="1" ht="26.1" customHeight="1" x14ac:dyDescent="0.2">
      <c r="A538" s="258">
        <v>539</v>
      </c>
      <c r="B538" s="284" t="s">
        <v>143</v>
      </c>
      <c r="C538" s="134" t="s">
        <v>102</v>
      </c>
      <c r="D538" s="171" t="s">
        <v>82</v>
      </c>
      <c r="E538" s="283" t="s">
        <v>177</v>
      </c>
      <c r="F538" s="107">
        <v>1728</v>
      </c>
      <c r="G538" s="284" t="s">
        <v>143</v>
      </c>
      <c r="H538" s="284" t="s">
        <v>1574</v>
      </c>
      <c r="I538" s="284" t="s">
        <v>1519</v>
      </c>
      <c r="J538" s="284" t="s">
        <v>384</v>
      </c>
      <c r="K538" s="284" t="s">
        <v>1494</v>
      </c>
      <c r="L538" s="284" t="s">
        <v>1494</v>
      </c>
      <c r="M538" s="284" t="s">
        <v>156</v>
      </c>
      <c r="N538" s="103" t="s">
        <v>87</v>
      </c>
      <c r="O538" s="284"/>
      <c r="Q538" s="135"/>
      <c r="T538" s="135"/>
      <c r="U538" s="171" t="str">
        <f t="shared" si="111"/>
        <v>HBL-GUJ-1728</v>
      </c>
      <c r="V538" s="133" t="s">
        <v>90</v>
      </c>
      <c r="W538" s="107">
        <v>1728</v>
      </c>
      <c r="X538" s="171" t="str">
        <f t="shared" si="112"/>
        <v>HBL-GUJ-1728-Feb17-1-1</v>
      </c>
      <c r="Y538" s="136" t="s">
        <v>919</v>
      </c>
      <c r="Z538" s="134" t="str">
        <f t="shared" si="99"/>
        <v>Yes</v>
      </c>
      <c r="AA538" s="134" t="str">
        <f t="shared" si="100"/>
        <v>Yes</v>
      </c>
      <c r="AB538" s="134" t="str">
        <f t="shared" si="109"/>
        <v>Yes</v>
      </c>
      <c r="AC538" s="134" t="str">
        <f>VLOOKUP(F538,'Wired Branches'!B:E,4,FALSE)</f>
        <v>10.24.71.10</v>
      </c>
      <c r="AD538" s="134" t="str">
        <f t="shared" si="101"/>
        <v>255.255.255.0</v>
      </c>
      <c r="AE538" s="150" t="str">
        <f>VLOOKUP(W538,'Wired Branches'!B:F,5,FALSE)</f>
        <v>10.24.71.1</v>
      </c>
      <c r="AF538" s="112">
        <f>_xlfn.IFNA(VLOOKUP(F538,'Compiled report'!C:F,4,FALSE),"")</f>
        <v>0</v>
      </c>
      <c r="AG538" s="134" t="str">
        <f t="shared" si="102"/>
        <v>10.200.57.196</v>
      </c>
      <c r="AH538" s="134" t="str">
        <f t="shared" si="103"/>
        <v>Yes</v>
      </c>
      <c r="AI538" s="134" t="str">
        <f t="shared" si="104"/>
        <v>Yes</v>
      </c>
      <c r="AJ538" s="234">
        <f>_xlfn.IFNA(VLOOKUP(F538,'Compiled report'!C:D,2,FALSE),"")</f>
        <v>42787</v>
      </c>
      <c r="AK538" s="134" t="str">
        <f t="shared" si="105"/>
        <v>Yes</v>
      </c>
      <c r="AL538" s="134" t="str">
        <f t="shared" si="106"/>
        <v/>
      </c>
      <c r="AM538" s="134" t="str">
        <f t="shared" si="107"/>
        <v>Yes</v>
      </c>
      <c r="AN538" s="134" t="str">
        <f t="shared" si="108"/>
        <v>Yes</v>
      </c>
      <c r="AO538" s="134" t="str">
        <f t="shared" si="110"/>
        <v>Installation Completed</v>
      </c>
      <c r="AP538" s="137" t="s">
        <v>770</v>
      </c>
    </row>
    <row r="539" spans="1:42" s="134" customFormat="1" ht="26.1" customHeight="1" x14ac:dyDescent="0.2">
      <c r="A539" s="258">
        <v>540</v>
      </c>
      <c r="B539" s="284" t="s">
        <v>143</v>
      </c>
      <c r="C539" s="134" t="s">
        <v>102</v>
      </c>
      <c r="D539" s="171" t="s">
        <v>82</v>
      </c>
      <c r="E539" s="283" t="s">
        <v>177</v>
      </c>
      <c r="F539" s="107">
        <v>1834</v>
      </c>
      <c r="G539" s="284" t="s">
        <v>143</v>
      </c>
      <c r="H539" s="284" t="s">
        <v>1575</v>
      </c>
      <c r="I539" s="284" t="s">
        <v>1576</v>
      </c>
      <c r="J539" s="284" t="s">
        <v>384</v>
      </c>
      <c r="K539" s="284" t="s">
        <v>1494</v>
      </c>
      <c r="L539" s="284" t="s">
        <v>1494</v>
      </c>
      <c r="M539" s="284" t="s">
        <v>156</v>
      </c>
      <c r="N539" s="103" t="s">
        <v>87</v>
      </c>
      <c r="O539" s="284"/>
      <c r="Q539" s="135"/>
      <c r="T539" s="135"/>
      <c r="U539" s="171" t="str">
        <f t="shared" si="111"/>
        <v>HBL-GUJ-1834</v>
      </c>
      <c r="V539" s="133" t="s">
        <v>90</v>
      </c>
      <c r="W539" s="107">
        <v>1834</v>
      </c>
      <c r="X539" s="171" t="str">
        <f t="shared" si="112"/>
        <v>HBL-GUJ-1834-Feb17-1-1</v>
      </c>
      <c r="Y539" s="136" t="s">
        <v>919</v>
      </c>
      <c r="Z539" s="134" t="str">
        <f t="shared" si="99"/>
        <v>Yes</v>
      </c>
      <c r="AA539" s="134" t="str">
        <f t="shared" si="100"/>
        <v>Yes</v>
      </c>
      <c r="AB539" s="134" t="str">
        <f t="shared" si="109"/>
        <v>Yes</v>
      </c>
      <c r="AC539" s="134" t="str">
        <f>VLOOKUP(F539,'Wired Branches'!B:E,4,FALSE)</f>
        <v>10.20.130.10</v>
      </c>
      <c r="AD539" s="134" t="str">
        <f t="shared" si="101"/>
        <v>255.255.255.0</v>
      </c>
      <c r="AE539" s="150" t="str">
        <f>VLOOKUP(W539,'Wired Branches'!B:F,5,FALSE)</f>
        <v>10.20.130.1</v>
      </c>
      <c r="AF539" s="112">
        <f>_xlfn.IFNA(VLOOKUP(F539,'Compiled report'!C:F,4,FALSE),"")</f>
        <v>0</v>
      </c>
      <c r="AG539" s="134" t="str">
        <f t="shared" si="102"/>
        <v>10.200.57.196</v>
      </c>
      <c r="AH539" s="134" t="str">
        <f t="shared" si="103"/>
        <v>Yes</v>
      </c>
      <c r="AI539" s="134" t="str">
        <f t="shared" si="104"/>
        <v>Yes</v>
      </c>
      <c r="AJ539" s="234">
        <f>_xlfn.IFNA(VLOOKUP(F539,'Compiled report'!C:D,2,FALSE),"")</f>
        <v>42787</v>
      </c>
      <c r="AK539" s="134" t="str">
        <f t="shared" si="105"/>
        <v>Yes</v>
      </c>
      <c r="AL539" s="134" t="str">
        <f t="shared" si="106"/>
        <v/>
      </c>
      <c r="AM539" s="134" t="str">
        <f t="shared" si="107"/>
        <v>Yes</v>
      </c>
      <c r="AN539" s="134" t="str">
        <f t="shared" si="108"/>
        <v>Yes</v>
      </c>
      <c r="AO539" s="134" t="str">
        <f t="shared" si="110"/>
        <v>Installation Completed</v>
      </c>
      <c r="AP539" s="137" t="s">
        <v>770</v>
      </c>
    </row>
    <row r="540" spans="1:42" s="134" customFormat="1" ht="26.1" customHeight="1" x14ac:dyDescent="0.2">
      <c r="A540" s="258">
        <v>541</v>
      </c>
      <c r="B540" s="284" t="s">
        <v>143</v>
      </c>
      <c r="C540" s="134" t="s">
        <v>102</v>
      </c>
      <c r="D540" s="171" t="s">
        <v>82</v>
      </c>
      <c r="E540" s="283" t="s">
        <v>177</v>
      </c>
      <c r="F540" s="107">
        <v>1895</v>
      </c>
      <c r="G540" s="284" t="s">
        <v>143</v>
      </c>
      <c r="H540" s="284" t="s">
        <v>1577</v>
      </c>
      <c r="I540" s="284" t="s">
        <v>1567</v>
      </c>
      <c r="J540" s="284" t="s">
        <v>384</v>
      </c>
      <c r="K540" s="284" t="s">
        <v>1577</v>
      </c>
      <c r="L540" s="284" t="s">
        <v>143</v>
      </c>
      <c r="M540" s="284" t="s">
        <v>143</v>
      </c>
      <c r="N540" s="103" t="s">
        <v>87</v>
      </c>
      <c r="O540" s="284"/>
      <c r="Q540" s="135"/>
      <c r="T540" s="135"/>
      <c r="U540" s="171" t="str">
        <f t="shared" si="111"/>
        <v>HBL-GUJ-1895</v>
      </c>
      <c r="V540" s="133" t="s">
        <v>90</v>
      </c>
      <c r="W540" s="107">
        <v>1895</v>
      </c>
      <c r="X540" s="171" t="str">
        <f t="shared" si="112"/>
        <v>HBL-GUJ-1895-Feb17-1-1</v>
      </c>
      <c r="Y540" s="136" t="s">
        <v>919</v>
      </c>
      <c r="Z540" s="134" t="str">
        <f t="shared" si="99"/>
        <v xml:space="preserve"> </v>
      </c>
      <c r="AA540" s="134" t="str">
        <f t="shared" si="100"/>
        <v xml:space="preserve"> </v>
      </c>
      <c r="AB540" s="134" t="str">
        <f t="shared" si="109"/>
        <v>Yes</v>
      </c>
      <c r="AC540" s="134" t="e">
        <f>VLOOKUP(F540,'Wired Branches'!B:E,4,FALSE)</f>
        <v>#N/A</v>
      </c>
      <c r="AD540" s="134" t="str">
        <f t="shared" si="101"/>
        <v xml:space="preserve"> </v>
      </c>
      <c r="AE540" s="150" t="e">
        <f>VLOOKUP(W540,'Wired Branches'!B:F,5,FALSE)</f>
        <v>#N/A</v>
      </c>
      <c r="AF540" s="112" t="str">
        <f>_xlfn.IFNA(VLOOKUP(F540,'Compiled report'!C:F,4,FALSE),"")</f>
        <v/>
      </c>
      <c r="AG540" s="134" t="str">
        <f t="shared" si="102"/>
        <v xml:space="preserve"> </v>
      </c>
      <c r="AH540" s="134" t="str">
        <f t="shared" si="103"/>
        <v xml:space="preserve"> </v>
      </c>
      <c r="AI540" s="134" t="str">
        <f t="shared" si="104"/>
        <v xml:space="preserve"> </v>
      </c>
      <c r="AJ540" s="234" t="str">
        <f>_xlfn.IFNA(VLOOKUP(F540,'Compiled report'!C:D,2,FALSE),"")</f>
        <v/>
      </c>
      <c r="AK540" s="134" t="str">
        <f t="shared" si="105"/>
        <v xml:space="preserve"> </v>
      </c>
      <c r="AL540" s="134" t="str">
        <f t="shared" si="106"/>
        <v/>
      </c>
      <c r="AM540" s="134" t="str">
        <f t="shared" si="107"/>
        <v xml:space="preserve"> </v>
      </c>
      <c r="AN540" s="134" t="str">
        <f t="shared" si="108"/>
        <v xml:space="preserve"> </v>
      </c>
      <c r="AO540" s="134" t="str">
        <f t="shared" si="110"/>
        <v xml:space="preserve"> </v>
      </c>
      <c r="AP540" s="137" t="s">
        <v>770</v>
      </c>
    </row>
    <row r="541" spans="1:42" s="134" customFormat="1" ht="26.1" customHeight="1" x14ac:dyDescent="0.2">
      <c r="A541" s="258">
        <v>542</v>
      </c>
      <c r="B541" s="284" t="s">
        <v>143</v>
      </c>
      <c r="C541" s="134" t="s">
        <v>102</v>
      </c>
      <c r="D541" s="171" t="s">
        <v>82</v>
      </c>
      <c r="E541" s="283" t="s">
        <v>177</v>
      </c>
      <c r="F541" s="107">
        <v>1912</v>
      </c>
      <c r="G541" s="284" t="s">
        <v>143</v>
      </c>
      <c r="H541" s="284" t="s">
        <v>1578</v>
      </c>
      <c r="I541" s="284" t="s">
        <v>1519</v>
      </c>
      <c r="J541" s="284" t="s">
        <v>384</v>
      </c>
      <c r="K541" s="284" t="s">
        <v>1578</v>
      </c>
      <c r="L541" s="284" t="s">
        <v>1494</v>
      </c>
      <c r="M541" s="284" t="s">
        <v>156</v>
      </c>
      <c r="N541" s="103" t="s">
        <v>87</v>
      </c>
      <c r="O541" s="284"/>
      <c r="Q541" s="135"/>
      <c r="T541" s="135"/>
      <c r="U541" s="171" t="str">
        <f t="shared" si="111"/>
        <v>HBL-GUJ-1912</v>
      </c>
      <c r="V541" s="133" t="s">
        <v>90</v>
      </c>
      <c r="W541" s="107">
        <v>1912</v>
      </c>
      <c r="X541" s="171" t="str">
        <f t="shared" si="112"/>
        <v>HBL-GUJ-1912-Feb17-1-1</v>
      </c>
      <c r="Y541" s="136" t="s">
        <v>919</v>
      </c>
      <c r="Z541" s="134" t="str">
        <f t="shared" si="99"/>
        <v>Yes</v>
      </c>
      <c r="AA541" s="134" t="str">
        <f t="shared" si="100"/>
        <v>Yes</v>
      </c>
      <c r="AB541" s="134" t="str">
        <f t="shared" si="109"/>
        <v>Yes</v>
      </c>
      <c r="AC541" s="134" t="str">
        <f>VLOOKUP(F541,'Wired Branches'!B:E,4,FALSE)</f>
        <v>10.24.73.10</v>
      </c>
      <c r="AD541" s="134" t="str">
        <f t="shared" si="101"/>
        <v>255.255.255.0</v>
      </c>
      <c r="AE541" s="150" t="str">
        <f>VLOOKUP(W541,'Wired Branches'!B:F,5,FALSE)</f>
        <v>10.24.73.1</v>
      </c>
      <c r="AF541" s="112" t="str">
        <f>_xlfn.IFNA(VLOOKUP(F541,'Compiled report'!C:F,4,FALSE),"")</f>
        <v>26515e255</v>
      </c>
      <c r="AG541" s="134" t="str">
        <f t="shared" si="102"/>
        <v>10.200.57.196</v>
      </c>
      <c r="AH541" s="134" t="str">
        <f t="shared" si="103"/>
        <v>Yes</v>
      </c>
      <c r="AI541" s="134" t="str">
        <f t="shared" si="104"/>
        <v>Yes</v>
      </c>
      <c r="AJ541" s="234">
        <f>_xlfn.IFNA(VLOOKUP(F541,'Compiled report'!C:D,2,FALSE),"")</f>
        <v>42787</v>
      </c>
      <c r="AK541" s="134" t="str">
        <f t="shared" si="105"/>
        <v>Yes</v>
      </c>
      <c r="AL541" s="134" t="str">
        <f t="shared" si="106"/>
        <v>Yes</v>
      </c>
      <c r="AM541" s="134" t="str">
        <f t="shared" si="107"/>
        <v>Yes</v>
      </c>
      <c r="AN541" s="134" t="str">
        <f t="shared" si="108"/>
        <v>Yes</v>
      </c>
      <c r="AO541" s="134" t="str">
        <f t="shared" si="110"/>
        <v>Installation Completed</v>
      </c>
      <c r="AP541" s="137" t="s">
        <v>770</v>
      </c>
    </row>
    <row r="542" spans="1:42" s="134" customFormat="1" ht="26.1" customHeight="1" x14ac:dyDescent="0.2">
      <c r="A542" s="258">
        <v>543</v>
      </c>
      <c r="B542" s="284" t="s">
        <v>143</v>
      </c>
      <c r="C542" s="134" t="s">
        <v>102</v>
      </c>
      <c r="D542" s="171" t="s">
        <v>82</v>
      </c>
      <c r="E542" s="283" t="s">
        <v>177</v>
      </c>
      <c r="F542" s="107">
        <v>1993</v>
      </c>
      <c r="G542" s="284" t="s">
        <v>143</v>
      </c>
      <c r="H542" s="284" t="s">
        <v>1579</v>
      </c>
      <c r="I542" s="284" t="s">
        <v>1580</v>
      </c>
      <c r="J542" s="284" t="s">
        <v>384</v>
      </c>
      <c r="K542" s="284" t="s">
        <v>143</v>
      </c>
      <c r="L542" s="284" t="s">
        <v>143</v>
      </c>
      <c r="M542" s="284" t="s">
        <v>143</v>
      </c>
      <c r="N542" s="103" t="s">
        <v>87</v>
      </c>
      <c r="O542" s="284"/>
      <c r="Q542" s="135"/>
      <c r="T542" s="135"/>
      <c r="U542" s="171" t="str">
        <f t="shared" si="111"/>
        <v>HBL-GUJ-1993</v>
      </c>
      <c r="V542" s="133" t="s">
        <v>90</v>
      </c>
      <c r="W542" s="107">
        <v>1993</v>
      </c>
      <c r="X542" s="171" t="str">
        <f t="shared" si="112"/>
        <v>HBL-GUJ-1993-Feb17-1-1</v>
      </c>
      <c r="Y542" s="136" t="s">
        <v>919</v>
      </c>
      <c r="Z542" s="134" t="str">
        <f t="shared" si="99"/>
        <v>Yes</v>
      </c>
      <c r="AA542" s="134" t="str">
        <f t="shared" si="100"/>
        <v>Yes</v>
      </c>
      <c r="AB542" s="134" t="str">
        <f t="shared" si="109"/>
        <v>Yes</v>
      </c>
      <c r="AC542" s="134" t="str">
        <f>VLOOKUP(F542,'Wired Branches'!B:E,4,FALSE)</f>
        <v>10.24.20.10</v>
      </c>
      <c r="AD542" s="134" t="str">
        <f t="shared" si="101"/>
        <v>255.255.255.0</v>
      </c>
      <c r="AE542" s="150" t="str">
        <f>VLOOKUP(W542,'Wired Branches'!B:F,5,FALSE)</f>
        <v>10.24.20.1</v>
      </c>
      <c r="AF542" s="112" t="str">
        <f>_xlfn.IFNA(VLOOKUP(F542,'Compiled report'!C:F,4,FALSE),"")</f>
        <v>26515e256</v>
      </c>
      <c r="AG542" s="134" t="str">
        <f t="shared" si="102"/>
        <v>10.200.57.196</v>
      </c>
      <c r="AH542" s="134" t="str">
        <f t="shared" si="103"/>
        <v>Yes</v>
      </c>
      <c r="AI542" s="134" t="str">
        <f t="shared" si="104"/>
        <v>Yes</v>
      </c>
      <c r="AJ542" s="234">
        <f>_xlfn.IFNA(VLOOKUP(F542,'Compiled report'!C:D,2,FALSE),"")</f>
        <v>42797</v>
      </c>
      <c r="AK542" s="134" t="str">
        <f t="shared" si="105"/>
        <v>Yes</v>
      </c>
      <c r="AL542" s="134" t="str">
        <f t="shared" si="106"/>
        <v>Yes</v>
      </c>
      <c r="AM542" s="134" t="str">
        <f t="shared" si="107"/>
        <v>Yes</v>
      </c>
      <c r="AN542" s="134" t="str">
        <f t="shared" si="108"/>
        <v>Yes</v>
      </c>
      <c r="AO542" s="134" t="str">
        <f t="shared" si="110"/>
        <v>Installation Completed</v>
      </c>
      <c r="AP542" s="137" t="s">
        <v>770</v>
      </c>
    </row>
    <row r="543" spans="1:42" s="134" customFormat="1" ht="26.1" customHeight="1" x14ac:dyDescent="0.2">
      <c r="A543" s="258">
        <v>544</v>
      </c>
      <c r="B543" s="284" t="s">
        <v>143</v>
      </c>
      <c r="C543" s="134" t="s">
        <v>102</v>
      </c>
      <c r="D543" s="171" t="s">
        <v>82</v>
      </c>
      <c r="E543" s="283" t="s">
        <v>177</v>
      </c>
      <c r="F543" s="107">
        <v>2278</v>
      </c>
      <c r="G543" s="284" t="s">
        <v>143</v>
      </c>
      <c r="H543" s="284" t="s">
        <v>1581</v>
      </c>
      <c r="I543" s="284" t="s">
        <v>1582</v>
      </c>
      <c r="J543" s="284" t="s">
        <v>384</v>
      </c>
      <c r="K543" s="284" t="s">
        <v>1583</v>
      </c>
      <c r="L543" s="284" t="s">
        <v>1494</v>
      </c>
      <c r="M543" s="284" t="s">
        <v>156</v>
      </c>
      <c r="N543" s="103" t="s">
        <v>87</v>
      </c>
      <c r="O543" s="284"/>
      <c r="Q543" s="135"/>
      <c r="T543" s="135"/>
      <c r="U543" s="171" t="str">
        <f t="shared" si="111"/>
        <v>HBL-GUJ-2278</v>
      </c>
      <c r="V543" s="133" t="s">
        <v>90</v>
      </c>
      <c r="W543" s="107">
        <v>2278</v>
      </c>
      <c r="X543" s="171" t="str">
        <f t="shared" si="112"/>
        <v>HBL-GUJ-2278-Feb17-1-1</v>
      </c>
      <c r="Y543" s="136" t="s">
        <v>919</v>
      </c>
      <c r="Z543" s="134" t="str">
        <f t="shared" si="99"/>
        <v xml:space="preserve"> </v>
      </c>
      <c r="AA543" s="134" t="str">
        <f t="shared" si="100"/>
        <v xml:space="preserve"> </v>
      </c>
      <c r="AB543" s="134" t="str">
        <f t="shared" si="109"/>
        <v>Yes</v>
      </c>
      <c r="AC543" s="134" t="e">
        <f>VLOOKUP(F543,'Wired Branches'!B:E,4,FALSE)</f>
        <v>#N/A</v>
      </c>
      <c r="AD543" s="134" t="str">
        <f t="shared" si="101"/>
        <v xml:space="preserve"> </v>
      </c>
      <c r="AE543" s="150" t="e">
        <f>VLOOKUP(W543,'Wired Branches'!B:F,5,FALSE)</f>
        <v>#N/A</v>
      </c>
      <c r="AF543" s="112" t="str">
        <f>_xlfn.IFNA(VLOOKUP(F543,'Compiled report'!C:F,4,FALSE),"")</f>
        <v/>
      </c>
      <c r="AG543" s="134" t="str">
        <f t="shared" si="102"/>
        <v xml:space="preserve"> </v>
      </c>
      <c r="AH543" s="134" t="str">
        <f t="shared" si="103"/>
        <v xml:space="preserve"> </v>
      </c>
      <c r="AI543" s="134" t="str">
        <f t="shared" si="104"/>
        <v xml:space="preserve"> </v>
      </c>
      <c r="AJ543" s="234" t="str">
        <f>_xlfn.IFNA(VLOOKUP(F543,'Compiled report'!C:D,2,FALSE),"")</f>
        <v/>
      </c>
      <c r="AK543" s="134" t="str">
        <f t="shared" si="105"/>
        <v xml:space="preserve"> </v>
      </c>
      <c r="AL543" s="134" t="str">
        <f t="shared" si="106"/>
        <v/>
      </c>
      <c r="AM543" s="134" t="str">
        <f t="shared" si="107"/>
        <v xml:space="preserve"> </v>
      </c>
      <c r="AN543" s="134" t="str">
        <f t="shared" si="108"/>
        <v xml:space="preserve"> </v>
      </c>
      <c r="AO543" s="134" t="str">
        <f t="shared" si="110"/>
        <v xml:space="preserve"> </v>
      </c>
      <c r="AP543" s="137" t="s">
        <v>770</v>
      </c>
    </row>
    <row r="544" spans="1:42" s="134" customFormat="1" ht="26.1" customHeight="1" x14ac:dyDescent="0.2">
      <c r="A544" s="258">
        <v>545</v>
      </c>
      <c r="B544" s="284" t="s">
        <v>143</v>
      </c>
      <c r="C544" s="134" t="s">
        <v>102</v>
      </c>
      <c r="D544" s="171" t="s">
        <v>82</v>
      </c>
      <c r="E544" s="283" t="s">
        <v>177</v>
      </c>
      <c r="F544" s="107">
        <v>2287</v>
      </c>
      <c r="G544" s="284" t="s">
        <v>143</v>
      </c>
      <c r="H544" s="284" t="s">
        <v>1584</v>
      </c>
      <c r="I544" s="284" t="s">
        <v>1585</v>
      </c>
      <c r="J544" s="284" t="s">
        <v>384</v>
      </c>
      <c r="K544" s="284" t="s">
        <v>1417</v>
      </c>
      <c r="L544" s="284" t="s">
        <v>143</v>
      </c>
      <c r="M544" s="284" t="s">
        <v>143</v>
      </c>
      <c r="N544" s="103" t="s">
        <v>87</v>
      </c>
      <c r="O544" s="284"/>
      <c r="Q544" s="135"/>
      <c r="T544" s="135"/>
      <c r="U544" s="171" t="str">
        <f t="shared" si="111"/>
        <v>HBL-GUJ-2287</v>
      </c>
      <c r="V544" s="133" t="s">
        <v>90</v>
      </c>
      <c r="W544" s="107">
        <v>2287</v>
      </c>
      <c r="X544" s="171" t="str">
        <f t="shared" si="112"/>
        <v>HBL-GUJ-2287-Feb17-1-1</v>
      </c>
      <c r="Y544" s="136" t="s">
        <v>919</v>
      </c>
      <c r="Z544" s="134" t="str">
        <f t="shared" si="99"/>
        <v>Yes</v>
      </c>
      <c r="AA544" s="134" t="str">
        <f t="shared" si="100"/>
        <v>Yes</v>
      </c>
      <c r="AB544" s="134" t="str">
        <f t="shared" si="109"/>
        <v>Yes</v>
      </c>
      <c r="AC544" s="134" t="str">
        <f>VLOOKUP(F544,'Wired Branches'!B:E,4,FALSE)</f>
        <v>10.24.31.10</v>
      </c>
      <c r="AD544" s="134" t="str">
        <f t="shared" si="101"/>
        <v>255.255.255.0</v>
      </c>
      <c r="AE544" s="150" t="str">
        <f>VLOOKUP(W544,'Wired Branches'!B:F,5,FALSE)</f>
        <v>10.24.31.1</v>
      </c>
      <c r="AF544" s="112" t="str">
        <f>_xlfn.IFNA(VLOOKUP(F544,'Compiled report'!C:F,4,FALSE),"")</f>
        <v>26515e294</v>
      </c>
      <c r="AG544" s="134" t="str">
        <f t="shared" si="102"/>
        <v>10.200.57.196</v>
      </c>
      <c r="AH544" s="134" t="str">
        <f t="shared" si="103"/>
        <v>Yes</v>
      </c>
      <c r="AI544" s="134" t="str">
        <f t="shared" si="104"/>
        <v>Yes</v>
      </c>
      <c r="AJ544" s="234">
        <f>_xlfn.IFNA(VLOOKUP(F544,'Compiled report'!C:D,2,FALSE),"")</f>
        <v>42801</v>
      </c>
      <c r="AK544" s="134" t="str">
        <f t="shared" si="105"/>
        <v>Yes</v>
      </c>
      <c r="AL544" s="134" t="str">
        <f t="shared" si="106"/>
        <v>Yes</v>
      </c>
      <c r="AM544" s="134" t="str">
        <f t="shared" si="107"/>
        <v>Yes</v>
      </c>
      <c r="AN544" s="134" t="str">
        <f t="shared" si="108"/>
        <v>Yes</v>
      </c>
      <c r="AO544" s="134" t="str">
        <f t="shared" si="110"/>
        <v>Installation Completed</v>
      </c>
      <c r="AP544" s="137" t="s">
        <v>770</v>
      </c>
    </row>
    <row r="545" spans="1:42" s="134" customFormat="1" ht="26.1" customHeight="1" x14ac:dyDescent="0.2">
      <c r="A545" s="258">
        <v>546</v>
      </c>
      <c r="B545" s="284" t="s">
        <v>143</v>
      </c>
      <c r="C545" s="134" t="s">
        <v>102</v>
      </c>
      <c r="D545" s="171" t="s">
        <v>82</v>
      </c>
      <c r="E545" s="283" t="s">
        <v>177</v>
      </c>
      <c r="F545" s="107">
        <v>2317</v>
      </c>
      <c r="G545" s="284" t="s">
        <v>143</v>
      </c>
      <c r="H545" s="284" t="s">
        <v>1586</v>
      </c>
      <c r="I545" s="284" t="s">
        <v>1587</v>
      </c>
      <c r="J545" s="284" t="s">
        <v>384</v>
      </c>
      <c r="K545" s="284" t="s">
        <v>1587</v>
      </c>
      <c r="L545" s="284" t="s">
        <v>1494</v>
      </c>
      <c r="M545" s="284" t="s">
        <v>156</v>
      </c>
      <c r="N545" s="103" t="s">
        <v>87</v>
      </c>
      <c r="O545" s="284"/>
      <c r="Q545" s="135"/>
      <c r="T545" s="135"/>
      <c r="U545" s="171" t="str">
        <f t="shared" si="111"/>
        <v>HBL-GUJ-2317</v>
      </c>
      <c r="V545" s="133" t="s">
        <v>90</v>
      </c>
      <c r="W545" s="107">
        <v>2317</v>
      </c>
      <c r="X545" s="171" t="str">
        <f t="shared" si="112"/>
        <v>HBL-GUJ-2317-Feb17-1-1</v>
      </c>
      <c r="Y545" s="136" t="s">
        <v>919</v>
      </c>
      <c r="Z545" s="134" t="str">
        <f t="shared" si="99"/>
        <v>Yes</v>
      </c>
      <c r="AA545" s="134" t="str">
        <f t="shared" si="100"/>
        <v>Yes</v>
      </c>
      <c r="AB545" s="134" t="str">
        <f t="shared" si="109"/>
        <v>Yes</v>
      </c>
      <c r="AC545" s="134" t="str">
        <f>VLOOKUP(F545,'Wired Branches'!B:E,4,FALSE)</f>
        <v>10.24.75.10</v>
      </c>
      <c r="AD545" s="134" t="str">
        <f t="shared" si="101"/>
        <v>255.255.255.0</v>
      </c>
      <c r="AE545" s="150" t="str">
        <f>VLOOKUP(W545,'Wired Branches'!B:F,5,FALSE)</f>
        <v>10.24.75.1</v>
      </c>
      <c r="AF545" s="112" t="str">
        <f>_xlfn.IFNA(VLOOKUP(F545,'Compiled report'!C:F,4,FALSE),"")</f>
        <v>26515e295</v>
      </c>
      <c r="AG545" s="134" t="str">
        <f t="shared" si="102"/>
        <v>10.200.57.196</v>
      </c>
      <c r="AH545" s="134" t="str">
        <f t="shared" si="103"/>
        <v>Yes</v>
      </c>
      <c r="AI545" s="134" t="str">
        <f t="shared" si="104"/>
        <v>Yes</v>
      </c>
      <c r="AJ545" s="234">
        <f>_xlfn.IFNA(VLOOKUP(F545,'Compiled report'!C:D,2,FALSE),"")</f>
        <v>42788</v>
      </c>
      <c r="AK545" s="134" t="str">
        <f t="shared" si="105"/>
        <v>Yes</v>
      </c>
      <c r="AL545" s="134" t="str">
        <f t="shared" si="106"/>
        <v>Yes</v>
      </c>
      <c r="AM545" s="134" t="str">
        <f t="shared" si="107"/>
        <v>Yes</v>
      </c>
      <c r="AN545" s="134" t="str">
        <f t="shared" si="108"/>
        <v>Yes</v>
      </c>
      <c r="AO545" s="134" t="str">
        <f t="shared" si="110"/>
        <v>Installation Completed</v>
      </c>
      <c r="AP545" s="137" t="s">
        <v>770</v>
      </c>
    </row>
    <row r="546" spans="1:42" s="134" customFormat="1" ht="26.1" customHeight="1" x14ac:dyDescent="0.2">
      <c r="A546" s="258">
        <v>547</v>
      </c>
      <c r="B546" s="284" t="s">
        <v>143</v>
      </c>
      <c r="C546" s="134" t="s">
        <v>102</v>
      </c>
      <c r="D546" s="171" t="s">
        <v>82</v>
      </c>
      <c r="E546" s="283" t="s">
        <v>177</v>
      </c>
      <c r="F546" s="107">
        <v>2333</v>
      </c>
      <c r="G546" s="284" t="s">
        <v>143</v>
      </c>
      <c r="H546" s="284" t="s">
        <v>1588</v>
      </c>
      <c r="I546" s="284" t="s">
        <v>1559</v>
      </c>
      <c r="J546" s="284" t="s">
        <v>384</v>
      </c>
      <c r="K546" s="284" t="s">
        <v>1486</v>
      </c>
      <c r="L546" s="284" t="s">
        <v>1486</v>
      </c>
      <c r="M546" s="284" t="s">
        <v>1486</v>
      </c>
      <c r="N546" s="103" t="s">
        <v>87</v>
      </c>
      <c r="O546" s="284"/>
      <c r="Q546" s="135"/>
      <c r="T546" s="135"/>
      <c r="U546" s="171" t="str">
        <f t="shared" si="111"/>
        <v>HBL-GUJ-2333</v>
      </c>
      <c r="V546" s="133" t="s">
        <v>90</v>
      </c>
      <c r="W546" s="107">
        <v>2333</v>
      </c>
      <c r="X546" s="171" t="str">
        <f t="shared" si="112"/>
        <v>HBL-GUJ-2333-Feb17-1-1</v>
      </c>
      <c r="Y546" s="136" t="s">
        <v>919</v>
      </c>
      <c r="Z546" s="134" t="str">
        <f t="shared" si="99"/>
        <v>Yes</v>
      </c>
      <c r="AA546" s="134" t="str">
        <f t="shared" si="100"/>
        <v>Yes</v>
      </c>
      <c r="AB546" s="134" t="str">
        <f t="shared" si="109"/>
        <v>Yes</v>
      </c>
      <c r="AC546" s="134" t="str">
        <f>VLOOKUP(F546,'Wired Branches'!B:E,4,FALSE)</f>
        <v>10.24.76.10</v>
      </c>
      <c r="AD546" s="134" t="str">
        <f t="shared" si="101"/>
        <v>255.255.255.0</v>
      </c>
      <c r="AE546" s="150" t="str">
        <f>VLOOKUP(W546,'Wired Branches'!B:F,5,FALSE)</f>
        <v>10.24.76.1</v>
      </c>
      <c r="AF546" s="112">
        <f>_xlfn.IFNA(VLOOKUP(F546,'Compiled report'!C:F,4,FALSE),"")</f>
        <v>0</v>
      </c>
      <c r="AG546" s="134" t="str">
        <f t="shared" si="102"/>
        <v>10.200.57.196</v>
      </c>
      <c r="AH546" s="134" t="str">
        <f t="shared" si="103"/>
        <v>Yes</v>
      </c>
      <c r="AI546" s="134" t="str">
        <f t="shared" si="104"/>
        <v>Yes</v>
      </c>
      <c r="AJ546" s="234">
        <f>_xlfn.IFNA(VLOOKUP(F546,'Compiled report'!C:D,2,FALSE),"")</f>
        <v>42801</v>
      </c>
      <c r="AK546" s="134" t="str">
        <f t="shared" si="105"/>
        <v>Yes</v>
      </c>
      <c r="AL546" s="134" t="str">
        <f t="shared" si="106"/>
        <v/>
      </c>
      <c r="AM546" s="134" t="str">
        <f t="shared" si="107"/>
        <v>Yes</v>
      </c>
      <c r="AN546" s="134" t="str">
        <f t="shared" si="108"/>
        <v>Yes</v>
      </c>
      <c r="AO546" s="134" t="str">
        <f t="shared" si="110"/>
        <v>Installation Completed</v>
      </c>
      <c r="AP546" s="137" t="s">
        <v>770</v>
      </c>
    </row>
    <row r="547" spans="1:42" s="134" customFormat="1" ht="26.1" customHeight="1" x14ac:dyDescent="0.2">
      <c r="A547" s="258">
        <v>548</v>
      </c>
      <c r="B547" s="284" t="s">
        <v>143</v>
      </c>
      <c r="C547" s="134" t="s">
        <v>102</v>
      </c>
      <c r="D547" s="171" t="s">
        <v>82</v>
      </c>
      <c r="E547" s="283" t="s">
        <v>177</v>
      </c>
      <c r="F547" s="107">
        <v>2356</v>
      </c>
      <c r="G547" s="284" t="s">
        <v>143</v>
      </c>
      <c r="H547" s="284" t="s">
        <v>1589</v>
      </c>
      <c r="I547" s="284" t="s">
        <v>1585</v>
      </c>
      <c r="J547" s="284" t="s">
        <v>384</v>
      </c>
      <c r="K547" s="284" t="s">
        <v>1590</v>
      </c>
      <c r="L547" s="284" t="s">
        <v>143</v>
      </c>
      <c r="M547" s="284" t="s">
        <v>143</v>
      </c>
      <c r="N547" s="103" t="s">
        <v>87</v>
      </c>
      <c r="O547" s="284"/>
      <c r="Q547" s="135"/>
      <c r="T547" s="135"/>
      <c r="U547" s="171" t="str">
        <f t="shared" si="111"/>
        <v>HBL-GUJ-2356</v>
      </c>
      <c r="V547" s="133" t="s">
        <v>90</v>
      </c>
      <c r="W547" s="107">
        <v>2356</v>
      </c>
      <c r="X547" s="171" t="str">
        <f t="shared" si="112"/>
        <v>HBL-GUJ-2356-Feb17-1-1</v>
      </c>
      <c r="Y547" s="136" t="s">
        <v>919</v>
      </c>
      <c r="Z547" s="134" t="str">
        <f t="shared" si="99"/>
        <v>Yes</v>
      </c>
      <c r="AA547" s="134" t="str">
        <f t="shared" si="100"/>
        <v>Yes</v>
      </c>
      <c r="AB547" s="134" t="str">
        <f t="shared" si="109"/>
        <v>Yes</v>
      </c>
      <c r="AC547" s="134" t="str">
        <f>VLOOKUP(F547,'Wired Branches'!B:E,4,FALSE)</f>
        <v>10.24.77.10</v>
      </c>
      <c r="AD547" s="134" t="str">
        <f t="shared" si="101"/>
        <v>255.255.255.0</v>
      </c>
      <c r="AE547" s="150" t="str">
        <f>VLOOKUP(W547,'Wired Branches'!B:F,5,FALSE)</f>
        <v>10.24.77.1</v>
      </c>
      <c r="AF547" s="112" t="str">
        <f>_xlfn.IFNA(VLOOKUP(F547,'Compiled report'!C:F,4,FALSE),"")</f>
        <v>26515E297</v>
      </c>
      <c r="AG547" s="134" t="str">
        <f t="shared" si="102"/>
        <v>10.200.57.196</v>
      </c>
      <c r="AH547" s="134" t="str">
        <f t="shared" si="103"/>
        <v>Yes</v>
      </c>
      <c r="AI547" s="134" t="str">
        <f t="shared" si="104"/>
        <v>Yes</v>
      </c>
      <c r="AJ547" s="234">
        <f>_xlfn.IFNA(VLOOKUP(F547,'Compiled report'!C:D,2,FALSE),"")</f>
        <v>42788</v>
      </c>
      <c r="AK547" s="134" t="str">
        <f t="shared" si="105"/>
        <v>Yes</v>
      </c>
      <c r="AL547" s="134" t="str">
        <f t="shared" si="106"/>
        <v>Yes</v>
      </c>
      <c r="AM547" s="134" t="str">
        <f t="shared" si="107"/>
        <v>Yes</v>
      </c>
      <c r="AN547" s="134" t="str">
        <f t="shared" si="108"/>
        <v>Yes</v>
      </c>
      <c r="AO547" s="134" t="str">
        <f t="shared" si="110"/>
        <v>Installation Completed</v>
      </c>
      <c r="AP547" s="137" t="s">
        <v>770</v>
      </c>
    </row>
    <row r="548" spans="1:42" s="134" customFormat="1" ht="26.1" customHeight="1" x14ac:dyDescent="0.2">
      <c r="A548" s="258">
        <v>549</v>
      </c>
      <c r="B548" s="284" t="s">
        <v>143</v>
      </c>
      <c r="C548" s="134" t="s">
        <v>102</v>
      </c>
      <c r="D548" s="171" t="s">
        <v>82</v>
      </c>
      <c r="E548" s="283" t="s">
        <v>177</v>
      </c>
      <c r="F548" s="107">
        <v>2370</v>
      </c>
      <c r="G548" s="284" t="s">
        <v>143</v>
      </c>
      <c r="H548" s="284" t="s">
        <v>1591</v>
      </c>
      <c r="I548" s="284" t="s">
        <v>1482</v>
      </c>
      <c r="J548" s="284" t="s">
        <v>384</v>
      </c>
      <c r="K548" s="284" t="s">
        <v>1591</v>
      </c>
      <c r="L548" s="284" t="s">
        <v>143</v>
      </c>
      <c r="M548" s="284" t="s">
        <v>143</v>
      </c>
      <c r="N548" s="103" t="s">
        <v>87</v>
      </c>
      <c r="O548" s="284"/>
      <c r="Q548" s="135"/>
      <c r="T548" s="135"/>
      <c r="U548" s="171" t="str">
        <f t="shared" si="111"/>
        <v>HBL-GUJ-2370</v>
      </c>
      <c r="V548" s="133" t="s">
        <v>90</v>
      </c>
      <c r="W548" s="107">
        <v>2370</v>
      </c>
      <c r="X548" s="171" t="str">
        <f t="shared" si="112"/>
        <v>HBL-GUJ-2370-Feb17-1-1</v>
      </c>
      <c r="Y548" s="136" t="s">
        <v>919</v>
      </c>
      <c r="Z548" s="134" t="str">
        <f t="shared" si="99"/>
        <v>Yes</v>
      </c>
      <c r="AA548" s="134" t="str">
        <f t="shared" si="100"/>
        <v>Yes</v>
      </c>
      <c r="AB548" s="134" t="str">
        <f t="shared" si="109"/>
        <v>Yes</v>
      </c>
      <c r="AC548" s="134" t="str">
        <f>VLOOKUP(F548,'Wired Branches'!B:E,4,FALSE)</f>
        <v>10.24.78.10</v>
      </c>
      <c r="AD548" s="134" t="str">
        <f t="shared" si="101"/>
        <v>255.255.255.0</v>
      </c>
      <c r="AE548" s="150" t="str">
        <f>VLOOKUP(W548,'Wired Branches'!B:F,5,FALSE)</f>
        <v>10.24.78.1</v>
      </c>
      <c r="AF548" s="112" t="str">
        <f>_xlfn.IFNA(VLOOKUP(F548,'Compiled report'!C:F,4,FALSE),"")</f>
        <v>26515e298</v>
      </c>
      <c r="AG548" s="134" t="str">
        <f t="shared" si="102"/>
        <v>10.200.57.196</v>
      </c>
      <c r="AH548" s="134" t="str">
        <f t="shared" si="103"/>
        <v>Yes</v>
      </c>
      <c r="AI548" s="134" t="str">
        <f t="shared" si="104"/>
        <v>Yes</v>
      </c>
      <c r="AJ548" s="234">
        <f>_xlfn.IFNA(VLOOKUP(F548,'Compiled report'!C:D,2,FALSE),"")</f>
        <v>42788</v>
      </c>
      <c r="AK548" s="134" t="str">
        <f t="shared" si="105"/>
        <v>Yes</v>
      </c>
      <c r="AL548" s="134" t="str">
        <f t="shared" si="106"/>
        <v>Yes</v>
      </c>
      <c r="AM548" s="134" t="str">
        <f t="shared" si="107"/>
        <v>Yes</v>
      </c>
      <c r="AN548" s="134" t="str">
        <f t="shared" si="108"/>
        <v>Yes</v>
      </c>
      <c r="AO548" s="134" t="str">
        <f t="shared" si="110"/>
        <v>Installation Completed</v>
      </c>
      <c r="AP548" s="137" t="s">
        <v>770</v>
      </c>
    </row>
    <row r="549" spans="1:42" s="134" customFormat="1" ht="26.1" customHeight="1" x14ac:dyDescent="0.2">
      <c r="A549" s="258">
        <v>550</v>
      </c>
      <c r="B549" s="284" t="s">
        <v>143</v>
      </c>
      <c r="C549" s="134" t="s">
        <v>102</v>
      </c>
      <c r="D549" s="171" t="s">
        <v>82</v>
      </c>
      <c r="E549" s="283" t="s">
        <v>177</v>
      </c>
      <c r="F549" s="107">
        <v>2371</v>
      </c>
      <c r="G549" s="284" t="s">
        <v>143</v>
      </c>
      <c r="H549" s="284" t="s">
        <v>1592</v>
      </c>
      <c r="I549" s="284" t="s">
        <v>1593</v>
      </c>
      <c r="J549" s="284" t="s">
        <v>384</v>
      </c>
      <c r="K549" s="284" t="s">
        <v>1592</v>
      </c>
      <c r="L549" s="284" t="s">
        <v>143</v>
      </c>
      <c r="M549" s="284" t="s">
        <v>143</v>
      </c>
      <c r="N549" s="103" t="s">
        <v>87</v>
      </c>
      <c r="O549" s="284"/>
      <c r="Q549" s="135"/>
      <c r="T549" s="135"/>
      <c r="U549" s="171" t="str">
        <f t="shared" si="111"/>
        <v>HBL-GUJ-2371</v>
      </c>
      <c r="V549" s="133" t="s">
        <v>90</v>
      </c>
      <c r="W549" s="107">
        <v>2371</v>
      </c>
      <c r="X549" s="171" t="str">
        <f t="shared" si="112"/>
        <v>HBL-GUJ-2371-Feb17-1-1</v>
      </c>
      <c r="Y549" s="136" t="s">
        <v>919</v>
      </c>
      <c r="Z549" s="134" t="str">
        <f t="shared" si="99"/>
        <v>Yes</v>
      </c>
      <c r="AA549" s="134" t="str">
        <f t="shared" si="100"/>
        <v>Yes</v>
      </c>
      <c r="AB549" s="134" t="str">
        <f t="shared" si="109"/>
        <v>Yes</v>
      </c>
      <c r="AC549" s="134" t="e">
        <f>VLOOKUP(F549,'Wired Branches'!B:E,4,FALSE)</f>
        <v>#N/A</v>
      </c>
      <c r="AD549" s="134" t="str">
        <f t="shared" si="101"/>
        <v>255.255.255.0</v>
      </c>
      <c r="AE549" s="150" t="e">
        <f>VLOOKUP(W549,'Wired Branches'!B:F,5,FALSE)</f>
        <v>#N/A</v>
      </c>
      <c r="AF549" s="112">
        <f>_xlfn.IFNA(VLOOKUP(F549,'Compiled report'!C:F,4,FALSE),"")</f>
        <v>0</v>
      </c>
      <c r="AG549" s="134" t="str">
        <f t="shared" si="102"/>
        <v>10.200.57.196</v>
      </c>
      <c r="AH549" s="134" t="str">
        <f t="shared" si="103"/>
        <v>Yes</v>
      </c>
      <c r="AI549" s="134" t="str">
        <f t="shared" si="104"/>
        <v>Yes</v>
      </c>
      <c r="AJ549" s="234">
        <f>_xlfn.IFNA(VLOOKUP(F549,'Compiled report'!C:D,2,FALSE),"")</f>
        <v>42797</v>
      </c>
      <c r="AK549" s="134" t="str">
        <f t="shared" si="105"/>
        <v>Yes</v>
      </c>
      <c r="AL549" s="134" t="str">
        <f t="shared" si="106"/>
        <v/>
      </c>
      <c r="AM549" s="134" t="str">
        <f t="shared" si="107"/>
        <v>Yes</v>
      </c>
      <c r="AN549" s="134" t="str">
        <f t="shared" si="108"/>
        <v>Yes</v>
      </c>
      <c r="AO549" s="134" t="str">
        <f t="shared" si="110"/>
        <v>Installation Completed</v>
      </c>
      <c r="AP549" s="137" t="s">
        <v>770</v>
      </c>
    </row>
    <row r="550" spans="1:42" s="134" customFormat="1" ht="26.1" customHeight="1" x14ac:dyDescent="0.2">
      <c r="A550" s="258">
        <v>551</v>
      </c>
      <c r="B550" s="284" t="s">
        <v>143</v>
      </c>
      <c r="C550" s="134" t="s">
        <v>102</v>
      </c>
      <c r="D550" s="171" t="s">
        <v>82</v>
      </c>
      <c r="E550" s="283" t="s">
        <v>177</v>
      </c>
      <c r="F550" s="107">
        <v>2400</v>
      </c>
      <c r="G550" s="284" t="s">
        <v>143</v>
      </c>
      <c r="H550" s="284" t="s">
        <v>1594</v>
      </c>
      <c r="I550" s="284" t="s">
        <v>1482</v>
      </c>
      <c r="J550" s="284" t="s">
        <v>384</v>
      </c>
      <c r="K550" s="284" t="s">
        <v>1595</v>
      </c>
      <c r="L550" s="284" t="s">
        <v>143</v>
      </c>
      <c r="M550" s="284" t="s">
        <v>143</v>
      </c>
      <c r="N550" s="103" t="s">
        <v>87</v>
      </c>
      <c r="O550" s="284"/>
      <c r="Q550" s="135"/>
      <c r="T550" s="135"/>
      <c r="U550" s="171" t="str">
        <f t="shared" si="111"/>
        <v>HBL-GUJ-2400</v>
      </c>
      <c r="V550" s="133" t="s">
        <v>90</v>
      </c>
      <c r="W550" s="107">
        <v>2400</v>
      </c>
      <c r="X550" s="171" t="str">
        <f t="shared" si="112"/>
        <v>HBL-GUJ-2400-Feb17-1-1</v>
      </c>
      <c r="Y550" s="136" t="s">
        <v>919</v>
      </c>
      <c r="Z550" s="134" t="str">
        <f t="shared" si="99"/>
        <v xml:space="preserve"> </v>
      </c>
      <c r="AA550" s="134" t="str">
        <f t="shared" si="100"/>
        <v xml:space="preserve"> </v>
      </c>
      <c r="AB550" s="134" t="str">
        <f t="shared" si="109"/>
        <v>Yes</v>
      </c>
      <c r="AC550" s="134" t="e">
        <f>VLOOKUP(F550,'Wired Branches'!B:E,4,FALSE)</f>
        <v>#N/A</v>
      </c>
      <c r="AD550" s="134" t="str">
        <f t="shared" si="101"/>
        <v xml:space="preserve"> </v>
      </c>
      <c r="AE550" s="150" t="e">
        <f>VLOOKUP(W550,'Wired Branches'!B:F,5,FALSE)</f>
        <v>#N/A</v>
      </c>
      <c r="AF550" s="112" t="str">
        <f>_xlfn.IFNA(VLOOKUP(F550,'Compiled report'!C:F,4,FALSE),"")</f>
        <v/>
      </c>
      <c r="AG550" s="134" t="str">
        <f t="shared" si="102"/>
        <v xml:space="preserve"> </v>
      </c>
      <c r="AH550" s="134" t="str">
        <f t="shared" si="103"/>
        <v xml:space="preserve"> </v>
      </c>
      <c r="AI550" s="134" t="str">
        <f t="shared" si="104"/>
        <v xml:space="preserve"> </v>
      </c>
      <c r="AJ550" s="234" t="str">
        <f>_xlfn.IFNA(VLOOKUP(F550,'Compiled report'!C:D,2,FALSE),"")</f>
        <v/>
      </c>
      <c r="AK550" s="134" t="str">
        <f t="shared" si="105"/>
        <v xml:space="preserve"> </v>
      </c>
      <c r="AL550" s="134" t="str">
        <f t="shared" si="106"/>
        <v/>
      </c>
      <c r="AM550" s="134" t="str">
        <f t="shared" si="107"/>
        <v xml:space="preserve"> </v>
      </c>
      <c r="AN550" s="134" t="str">
        <f t="shared" si="108"/>
        <v xml:space="preserve"> </v>
      </c>
      <c r="AO550" s="134" t="str">
        <f t="shared" si="110"/>
        <v xml:space="preserve"> </v>
      </c>
      <c r="AP550" s="137" t="s">
        <v>770</v>
      </c>
    </row>
    <row r="551" spans="1:42" s="134" customFormat="1" ht="26.1" customHeight="1" x14ac:dyDescent="0.2">
      <c r="A551" s="258">
        <v>552</v>
      </c>
      <c r="B551" s="284" t="s">
        <v>143</v>
      </c>
      <c r="C551" s="134" t="s">
        <v>102</v>
      </c>
      <c r="D551" s="171" t="s">
        <v>82</v>
      </c>
      <c r="E551" s="283" t="s">
        <v>177</v>
      </c>
      <c r="F551" s="107">
        <v>2415</v>
      </c>
      <c r="G551" s="284" t="s">
        <v>143</v>
      </c>
      <c r="H551" s="284" t="s">
        <v>1596</v>
      </c>
      <c r="I551" s="284" t="s">
        <v>1519</v>
      </c>
      <c r="J551" s="284" t="s">
        <v>384</v>
      </c>
      <c r="K551" s="284" t="s">
        <v>1597</v>
      </c>
      <c r="L551" s="284" t="s">
        <v>1494</v>
      </c>
      <c r="M551" s="284" t="s">
        <v>156</v>
      </c>
      <c r="N551" s="103" t="s">
        <v>87</v>
      </c>
      <c r="O551" s="284"/>
      <c r="Q551" s="135"/>
      <c r="T551" s="135"/>
      <c r="U551" s="171" t="str">
        <f t="shared" si="111"/>
        <v>HBL-GUJ-2415</v>
      </c>
      <c r="V551" s="133" t="s">
        <v>90</v>
      </c>
      <c r="W551" s="107">
        <v>2415</v>
      </c>
      <c r="X551" s="171" t="str">
        <f t="shared" si="112"/>
        <v>HBL-GUJ-2415-Feb17-1-1</v>
      </c>
      <c r="Y551" s="136" t="s">
        <v>919</v>
      </c>
      <c r="Z551" s="134" t="str">
        <f t="shared" si="99"/>
        <v>Yes</v>
      </c>
      <c r="AA551" s="134" t="str">
        <f t="shared" si="100"/>
        <v>Yes</v>
      </c>
      <c r="AB551" s="134" t="str">
        <f t="shared" si="109"/>
        <v>Yes</v>
      </c>
      <c r="AC551" s="134" t="str">
        <f>VLOOKUP(F551,'Wired Branches'!B:E,4,FALSE)</f>
        <v>10.24.82.10</v>
      </c>
      <c r="AD551" s="134" t="str">
        <f t="shared" si="101"/>
        <v>255.255.255.0</v>
      </c>
      <c r="AE551" s="150" t="str">
        <f>VLOOKUP(W551,'Wired Branches'!B:F,5,FALSE)</f>
        <v>10.24.82.1</v>
      </c>
      <c r="AF551" s="112">
        <f>_xlfn.IFNA(VLOOKUP(F551,'Compiled report'!C:F,4,FALSE),"")</f>
        <v>0</v>
      </c>
      <c r="AG551" s="134" t="str">
        <f t="shared" si="102"/>
        <v>10.200.57.196</v>
      </c>
      <c r="AH551" s="134" t="str">
        <f t="shared" si="103"/>
        <v>Yes</v>
      </c>
      <c r="AI551" s="134" t="str">
        <f t="shared" si="104"/>
        <v>Yes</v>
      </c>
      <c r="AJ551" s="234">
        <f>_xlfn.IFNA(VLOOKUP(F551,'Compiled report'!C:D,2,FALSE),"")</f>
        <v>42787</v>
      </c>
      <c r="AK551" s="134" t="str">
        <f t="shared" si="105"/>
        <v>Yes</v>
      </c>
      <c r="AL551" s="134" t="str">
        <f t="shared" si="106"/>
        <v/>
      </c>
      <c r="AM551" s="134" t="str">
        <f t="shared" si="107"/>
        <v>Yes</v>
      </c>
      <c r="AN551" s="134" t="str">
        <f t="shared" si="108"/>
        <v>Yes</v>
      </c>
      <c r="AO551" s="134" t="str">
        <f t="shared" si="110"/>
        <v>Installation Completed</v>
      </c>
      <c r="AP551" s="137" t="s">
        <v>770</v>
      </c>
    </row>
    <row r="552" spans="1:42" s="134" customFormat="1" ht="26.1" customHeight="1" x14ac:dyDescent="0.2">
      <c r="A552" s="258">
        <v>553</v>
      </c>
      <c r="B552" s="284" t="s">
        <v>143</v>
      </c>
      <c r="C552" s="134" t="s">
        <v>102</v>
      </c>
      <c r="D552" s="171" t="s">
        <v>82</v>
      </c>
      <c r="E552" s="283" t="s">
        <v>177</v>
      </c>
      <c r="F552" s="107">
        <v>2425</v>
      </c>
      <c r="G552" s="284" t="s">
        <v>143</v>
      </c>
      <c r="H552" s="284" t="s">
        <v>1598</v>
      </c>
      <c r="I552" s="284" t="s">
        <v>1519</v>
      </c>
      <c r="J552" s="284" t="s">
        <v>384</v>
      </c>
      <c r="K552" s="284" t="s">
        <v>1494</v>
      </c>
      <c r="L552" s="284" t="s">
        <v>1494</v>
      </c>
      <c r="M552" s="284" t="s">
        <v>156</v>
      </c>
      <c r="N552" s="103" t="s">
        <v>87</v>
      </c>
      <c r="O552" s="284"/>
      <c r="Q552" s="135"/>
      <c r="T552" s="135"/>
      <c r="U552" s="171" t="str">
        <f t="shared" si="111"/>
        <v>HBL-GUJ-2425</v>
      </c>
      <c r="V552" s="133" t="s">
        <v>90</v>
      </c>
      <c r="W552" s="107">
        <v>2425</v>
      </c>
      <c r="X552" s="171" t="str">
        <f t="shared" si="112"/>
        <v>HBL-GUJ-2425-Feb17-1-1</v>
      </c>
      <c r="Y552" s="136" t="s">
        <v>919</v>
      </c>
      <c r="Z552" s="134" t="str">
        <f t="shared" si="99"/>
        <v>Yes</v>
      </c>
      <c r="AA552" s="134" t="str">
        <f t="shared" si="100"/>
        <v>Yes</v>
      </c>
      <c r="AB552" s="134" t="str">
        <f t="shared" si="109"/>
        <v>Yes</v>
      </c>
      <c r="AC552" s="134" t="str">
        <f>VLOOKUP(F552,'Wired Branches'!B:E,4,FALSE)</f>
        <v>10.24.83.10</v>
      </c>
      <c r="AD552" s="134" t="str">
        <f t="shared" si="101"/>
        <v>255.255.255.0</v>
      </c>
      <c r="AE552" s="150" t="str">
        <f>VLOOKUP(W552,'Wired Branches'!B:F,5,FALSE)</f>
        <v>10.24.83.1</v>
      </c>
      <c r="AF552" s="112">
        <f>_xlfn.IFNA(VLOOKUP(F552,'Compiled report'!C:F,4,FALSE),"")</f>
        <v>0</v>
      </c>
      <c r="AG552" s="134" t="str">
        <f t="shared" si="102"/>
        <v>10.200.57.196</v>
      </c>
      <c r="AH552" s="134" t="str">
        <f t="shared" si="103"/>
        <v>Yes</v>
      </c>
      <c r="AI552" s="134" t="str">
        <f t="shared" si="104"/>
        <v>Yes</v>
      </c>
      <c r="AJ552" s="234">
        <f>_xlfn.IFNA(VLOOKUP(F552,'Compiled report'!C:D,2,FALSE),"")</f>
        <v>42787</v>
      </c>
      <c r="AK552" s="134" t="str">
        <f t="shared" si="105"/>
        <v>Yes</v>
      </c>
      <c r="AL552" s="134" t="str">
        <f t="shared" si="106"/>
        <v/>
      </c>
      <c r="AM552" s="134" t="str">
        <f t="shared" si="107"/>
        <v>Yes</v>
      </c>
      <c r="AN552" s="134" t="str">
        <f t="shared" si="108"/>
        <v>Yes</v>
      </c>
      <c r="AO552" s="134" t="str">
        <f t="shared" si="110"/>
        <v>Installation Completed</v>
      </c>
      <c r="AP552" s="137" t="s">
        <v>770</v>
      </c>
    </row>
    <row r="553" spans="1:42" s="134" customFormat="1" ht="26.1" customHeight="1" x14ac:dyDescent="0.2">
      <c r="A553" s="258">
        <v>554</v>
      </c>
      <c r="B553" s="284" t="s">
        <v>143</v>
      </c>
      <c r="C553" s="134" t="s">
        <v>102</v>
      </c>
      <c r="D553" s="171" t="s">
        <v>82</v>
      </c>
      <c r="E553" s="283" t="s">
        <v>177</v>
      </c>
      <c r="F553" s="107">
        <v>2473</v>
      </c>
      <c r="G553" s="284" t="s">
        <v>143</v>
      </c>
      <c r="H553" s="284" t="s">
        <v>1599</v>
      </c>
      <c r="I553" s="284" t="s">
        <v>1567</v>
      </c>
      <c r="J553" s="284" t="s">
        <v>1600</v>
      </c>
      <c r="K553" s="284" t="s">
        <v>1599</v>
      </c>
      <c r="L553" s="284" t="s">
        <v>143</v>
      </c>
      <c r="M553" s="284" t="s">
        <v>143</v>
      </c>
      <c r="N553" s="103" t="s">
        <v>87</v>
      </c>
      <c r="O553" s="284"/>
      <c r="Q553" s="135"/>
      <c r="T553" s="135"/>
      <c r="U553" s="171" t="str">
        <f t="shared" si="111"/>
        <v>HBL-GUJ-2473</v>
      </c>
      <c r="V553" s="133" t="s">
        <v>90</v>
      </c>
      <c r="W553" s="107">
        <v>2473</v>
      </c>
      <c r="X553" s="171" t="str">
        <f t="shared" si="112"/>
        <v>HBL-GUJ-2473-Feb17-1-1</v>
      </c>
      <c r="Y553" s="136" t="s">
        <v>919</v>
      </c>
      <c r="Z553" s="134" t="str">
        <f t="shared" si="99"/>
        <v>Yes</v>
      </c>
      <c r="AA553" s="134" t="str">
        <f t="shared" si="100"/>
        <v>Yes</v>
      </c>
      <c r="AB553" s="134" t="str">
        <f t="shared" si="109"/>
        <v>Yes</v>
      </c>
      <c r="AC553" s="134" t="str">
        <f>VLOOKUP(F553,'Wired Branches'!B:E,4,FALSE)</f>
        <v>10.24.84.10</v>
      </c>
      <c r="AD553" s="134" t="str">
        <f t="shared" si="101"/>
        <v>255.255.255.0</v>
      </c>
      <c r="AE553" s="150" t="str">
        <f>VLOOKUP(W553,'Wired Branches'!B:F,5,FALSE)</f>
        <v>10.24.84.1</v>
      </c>
      <c r="AF553" s="112" t="str">
        <f>_xlfn.IFNA(VLOOKUP(F553,'Compiled report'!C:F,4,FALSE),"")</f>
        <v>26515e29d</v>
      </c>
      <c r="AG553" s="134" t="str">
        <f t="shared" si="102"/>
        <v>10.200.57.196</v>
      </c>
      <c r="AH553" s="134" t="str">
        <f t="shared" si="103"/>
        <v>Yes</v>
      </c>
      <c r="AI553" s="134" t="str">
        <f t="shared" si="104"/>
        <v>Yes</v>
      </c>
      <c r="AJ553" s="234">
        <f>_xlfn.IFNA(VLOOKUP(F553,'Compiled report'!C:D,2,FALSE),"")</f>
        <v>42795</v>
      </c>
      <c r="AK553" s="134" t="str">
        <f t="shared" si="105"/>
        <v>Yes</v>
      </c>
      <c r="AL553" s="134" t="str">
        <f t="shared" si="106"/>
        <v>Yes</v>
      </c>
      <c r="AM553" s="134" t="str">
        <f t="shared" si="107"/>
        <v>Yes</v>
      </c>
      <c r="AN553" s="134" t="str">
        <f t="shared" si="108"/>
        <v>Yes</v>
      </c>
      <c r="AO553" s="134" t="str">
        <f t="shared" si="110"/>
        <v>Installation Completed</v>
      </c>
      <c r="AP553" s="137" t="s">
        <v>770</v>
      </c>
    </row>
    <row r="554" spans="1:42" s="134" customFormat="1" ht="26.1" customHeight="1" x14ac:dyDescent="0.2">
      <c r="A554" s="258">
        <v>555</v>
      </c>
      <c r="B554" s="284" t="s">
        <v>143</v>
      </c>
      <c r="C554" s="134" t="s">
        <v>102</v>
      </c>
      <c r="D554" s="171" t="s">
        <v>82</v>
      </c>
      <c r="E554" s="283" t="s">
        <v>177</v>
      </c>
      <c r="F554" s="107">
        <v>5017</v>
      </c>
      <c r="G554" s="284" t="s">
        <v>143</v>
      </c>
      <c r="H554" s="284" t="s">
        <v>1601</v>
      </c>
      <c r="I554" s="284" t="s">
        <v>1482</v>
      </c>
      <c r="J554" s="284" t="s">
        <v>384</v>
      </c>
      <c r="K554" s="284" t="s">
        <v>143</v>
      </c>
      <c r="L554" s="284" t="s">
        <v>143</v>
      </c>
      <c r="M554" s="284" t="s">
        <v>143</v>
      </c>
      <c r="N554" s="103" t="s">
        <v>87</v>
      </c>
      <c r="O554" s="284"/>
      <c r="Q554" s="135"/>
      <c r="T554" s="135"/>
      <c r="U554" s="171" t="str">
        <f t="shared" si="111"/>
        <v>HBL-GUJ-5017</v>
      </c>
      <c r="V554" s="133" t="s">
        <v>90</v>
      </c>
      <c r="W554" s="107">
        <v>5017</v>
      </c>
      <c r="X554" s="171" t="str">
        <f t="shared" si="112"/>
        <v>HBL-GUJ-5017-Feb17-1-1</v>
      </c>
      <c r="Y554" s="136" t="s">
        <v>919</v>
      </c>
      <c r="Z554" s="134" t="str">
        <f t="shared" ref="Z554:Z617" si="113">IF(AJ554=""," ","Yes")</f>
        <v>Yes</v>
      </c>
      <c r="AA554" s="134" t="str">
        <f t="shared" ref="AA554:AA617" si="114">IF(AJ554=""," ","Yes")</f>
        <v>Yes</v>
      </c>
      <c r="AB554" s="134" t="str">
        <f t="shared" si="109"/>
        <v>Yes</v>
      </c>
      <c r="AC554" s="134" t="str">
        <f>VLOOKUP(F554,'Wired Branches'!B:E,4,FALSE)</f>
        <v>10.24.68.10</v>
      </c>
      <c r="AD554" s="134" t="str">
        <f t="shared" ref="AD554:AD617" si="115">IF(AJ554=""," ","255.255.255.0")</f>
        <v>255.255.255.0</v>
      </c>
      <c r="AE554" s="150" t="str">
        <f>VLOOKUP(W554,'Wired Branches'!B:F,5,FALSE)</f>
        <v>10.24.68.1</v>
      </c>
      <c r="AF554" s="112" t="str">
        <f>_xlfn.IFNA(VLOOKUP(F554,'Compiled report'!C:F,4,FALSE),"")</f>
        <v>265160ff1</v>
      </c>
      <c r="AG554" s="134" t="str">
        <f t="shared" ref="AG554:AG617" si="116">IF(AJ554=""," ","10.200.57.196")</f>
        <v>10.200.57.196</v>
      </c>
      <c r="AH554" s="134" t="str">
        <f t="shared" ref="AH554:AH617" si="117">IF(AJ554=""," ","Yes")</f>
        <v>Yes</v>
      </c>
      <c r="AI554" s="134" t="str">
        <f t="shared" ref="AI554:AI617" si="118">IF(AJ554=""," ","Yes")</f>
        <v>Yes</v>
      </c>
      <c r="AJ554" s="234">
        <f>_xlfn.IFNA(VLOOKUP(F554,'Compiled report'!C:D,2,FALSE),"")</f>
        <v>42788</v>
      </c>
      <c r="AK554" s="134" t="str">
        <f t="shared" ref="AK554:AK617" si="119">IF(AJ554=""," ","Yes")</f>
        <v>Yes</v>
      </c>
      <c r="AL554" s="134" t="str">
        <f t="shared" ref="AL554:AL617" si="120">IF((OR(AF554="",AF554=0)),"","Yes")</f>
        <v>Yes</v>
      </c>
      <c r="AM554" s="134" t="str">
        <f t="shared" ref="AM554:AM617" si="121">IF(AJ554=""," ","Yes")</f>
        <v>Yes</v>
      </c>
      <c r="AN554" s="134" t="str">
        <f t="shared" ref="AN554:AN617" si="122">IF(AJ554=""," ","Yes")</f>
        <v>Yes</v>
      </c>
      <c r="AO554" s="134" t="str">
        <f t="shared" si="110"/>
        <v>Installation Completed</v>
      </c>
      <c r="AP554" s="137" t="s">
        <v>770</v>
      </c>
    </row>
    <row r="555" spans="1:42" s="134" customFormat="1" ht="26.1" customHeight="1" x14ac:dyDescent="0.2">
      <c r="A555" s="258">
        <v>556</v>
      </c>
      <c r="B555" s="284" t="s">
        <v>181</v>
      </c>
      <c r="C555" s="134" t="s">
        <v>181</v>
      </c>
      <c r="D555" s="171" t="s">
        <v>82</v>
      </c>
      <c r="E555" s="283" t="s">
        <v>1602</v>
      </c>
      <c r="F555" s="107">
        <v>112</v>
      </c>
      <c r="G555" s="284" t="s">
        <v>181</v>
      </c>
      <c r="H555" s="284" t="s">
        <v>1603</v>
      </c>
      <c r="I555" s="284" t="s">
        <v>1604</v>
      </c>
      <c r="J555" s="284" t="s">
        <v>384</v>
      </c>
      <c r="K555" s="284" t="s">
        <v>86</v>
      </c>
      <c r="L555" s="284" t="s">
        <v>1605</v>
      </c>
      <c r="M555" s="284" t="s">
        <v>181</v>
      </c>
      <c r="N555" s="103" t="s">
        <v>1606</v>
      </c>
      <c r="O555" s="284"/>
      <c r="Q555" s="135"/>
      <c r="T555" s="135"/>
      <c r="U555" s="171" t="str">
        <f t="shared" si="111"/>
        <v>HBL-ISL-112</v>
      </c>
      <c r="V555" s="133" t="s">
        <v>90</v>
      </c>
      <c r="W555" s="107">
        <v>112</v>
      </c>
      <c r="X555" s="171" t="str">
        <f t="shared" si="112"/>
        <v>HBL-ISL-112-Feb17-1-1</v>
      </c>
      <c r="Y555" s="136" t="s">
        <v>919</v>
      </c>
      <c r="Z555" s="134" t="str">
        <f t="shared" si="113"/>
        <v>Yes</v>
      </c>
      <c r="AA555" s="134" t="str">
        <f t="shared" si="114"/>
        <v>Yes</v>
      </c>
      <c r="AB555" s="134" t="str">
        <f t="shared" ref="AB555:AB618" si="123">IF(ISBLANK(AJ555)," ","Yes")</f>
        <v>Yes</v>
      </c>
      <c r="AC555" s="134" t="str">
        <f>VLOOKUP(F555,'Wired Branches'!B:E,4,FALSE)</f>
        <v>10.40.6.10</v>
      </c>
      <c r="AD555" s="134" t="str">
        <f t="shared" si="115"/>
        <v>255.255.255.0</v>
      </c>
      <c r="AE555" s="150" t="str">
        <f>VLOOKUP(W555,'Wired Branches'!B:F,5,FALSE)</f>
        <v>10.40.6.1</v>
      </c>
      <c r="AF555" s="112" t="str">
        <f>_xlfn.IFNA(VLOOKUP(F555,'Compiled report'!C:F,4,FALSE),"")</f>
        <v>2651610e9</v>
      </c>
      <c r="AG555" s="134" t="str">
        <f t="shared" si="116"/>
        <v>10.200.57.196</v>
      </c>
      <c r="AH555" s="134" t="str">
        <f t="shared" si="117"/>
        <v>Yes</v>
      </c>
      <c r="AI555" s="134" t="str">
        <f t="shared" si="118"/>
        <v>Yes</v>
      </c>
      <c r="AJ555" s="234">
        <f>_xlfn.IFNA(VLOOKUP(F555,'Compiled report'!C:D,2,FALSE),"")</f>
        <v>42745</v>
      </c>
      <c r="AK555" s="134" t="str">
        <f t="shared" si="119"/>
        <v>Yes</v>
      </c>
      <c r="AL555" s="134" t="str">
        <f t="shared" si="120"/>
        <v>Yes</v>
      </c>
      <c r="AM555" s="134" t="str">
        <f t="shared" si="121"/>
        <v>Yes</v>
      </c>
      <c r="AN555" s="134" t="str">
        <f t="shared" si="122"/>
        <v>Yes</v>
      </c>
      <c r="AO555" s="134" t="str">
        <f t="shared" si="110"/>
        <v>Installation Completed</v>
      </c>
      <c r="AP555" s="137" t="s">
        <v>770</v>
      </c>
    </row>
    <row r="556" spans="1:42" s="134" customFormat="1" ht="26.1" customHeight="1" x14ac:dyDescent="0.2">
      <c r="A556" s="258">
        <v>557</v>
      </c>
      <c r="B556" s="284" t="s">
        <v>181</v>
      </c>
      <c r="C556" s="134" t="s">
        <v>181</v>
      </c>
      <c r="D556" s="171" t="s">
        <v>82</v>
      </c>
      <c r="E556" s="283" t="s">
        <v>1602</v>
      </c>
      <c r="F556" s="107">
        <v>151</v>
      </c>
      <c r="G556" s="284" t="s">
        <v>181</v>
      </c>
      <c r="H556" s="284" t="s">
        <v>1607</v>
      </c>
      <c r="I556" s="284" t="s">
        <v>1608</v>
      </c>
      <c r="J556" s="284" t="s">
        <v>384</v>
      </c>
      <c r="K556" s="284" t="s">
        <v>86</v>
      </c>
      <c r="L556" s="284" t="s">
        <v>1609</v>
      </c>
      <c r="M556" s="284" t="s">
        <v>323</v>
      </c>
      <c r="N556" s="103" t="s">
        <v>87</v>
      </c>
      <c r="O556" s="284"/>
      <c r="Q556" s="135"/>
      <c r="T556" s="135"/>
      <c r="U556" s="171" t="str">
        <f t="shared" si="111"/>
        <v>HBL-ISL-151</v>
      </c>
      <c r="V556" s="133" t="s">
        <v>90</v>
      </c>
      <c r="W556" s="107">
        <v>151</v>
      </c>
      <c r="X556" s="171" t="str">
        <f t="shared" si="112"/>
        <v>HBL-ISL-151-Feb17-1-1</v>
      </c>
      <c r="Y556" s="136" t="s">
        <v>919</v>
      </c>
      <c r="Z556" s="134" t="str">
        <f t="shared" si="113"/>
        <v>Yes</v>
      </c>
      <c r="AA556" s="134" t="str">
        <f t="shared" si="114"/>
        <v>Yes</v>
      </c>
      <c r="AB556" s="134" t="str">
        <f t="shared" si="123"/>
        <v>Yes</v>
      </c>
      <c r="AC556" s="134" t="str">
        <f>VLOOKUP(F556,'Wired Branches'!B:E,4,FALSE)</f>
        <v>10.40.52.10</v>
      </c>
      <c r="AD556" s="134" t="str">
        <f t="shared" si="115"/>
        <v>255.255.255.0</v>
      </c>
      <c r="AE556" s="150" t="str">
        <f>VLOOKUP(W556,'Wired Branches'!B:F,5,FALSE)</f>
        <v>10.40.52.1</v>
      </c>
      <c r="AF556" s="112" t="str">
        <f>_xlfn.IFNA(VLOOKUP(F556,'Compiled report'!C:F,4,FALSE),"")</f>
        <v>0002651610ea</v>
      </c>
      <c r="AG556" s="134" t="str">
        <f t="shared" si="116"/>
        <v>10.200.57.196</v>
      </c>
      <c r="AH556" s="134" t="str">
        <f t="shared" si="117"/>
        <v>Yes</v>
      </c>
      <c r="AI556" s="134" t="str">
        <f t="shared" si="118"/>
        <v>Yes</v>
      </c>
      <c r="AJ556" s="234">
        <f>_xlfn.IFNA(VLOOKUP(F556,'Compiled report'!C:D,2,FALSE),"")</f>
        <v>42768</v>
      </c>
      <c r="AK556" s="134" t="str">
        <f t="shared" si="119"/>
        <v>Yes</v>
      </c>
      <c r="AL556" s="134" t="str">
        <f t="shared" si="120"/>
        <v>Yes</v>
      </c>
      <c r="AM556" s="134" t="str">
        <f t="shared" si="121"/>
        <v>Yes</v>
      </c>
      <c r="AN556" s="134" t="str">
        <f t="shared" si="122"/>
        <v>Yes</v>
      </c>
      <c r="AO556" s="134" t="str">
        <f t="shared" ref="AO556:AO619" si="124">IF(AJ556=""," ","Installation Completed")</f>
        <v>Installation Completed</v>
      </c>
      <c r="AP556" s="137" t="s">
        <v>770</v>
      </c>
    </row>
    <row r="557" spans="1:42" s="134" customFormat="1" ht="26.1" customHeight="1" x14ac:dyDescent="0.2">
      <c r="A557" s="258">
        <v>558</v>
      </c>
      <c r="B557" s="284" t="s">
        <v>181</v>
      </c>
      <c r="C557" s="134" t="s">
        <v>181</v>
      </c>
      <c r="D557" s="171" t="s">
        <v>82</v>
      </c>
      <c r="E557" s="283" t="s">
        <v>1602</v>
      </c>
      <c r="F557" s="107">
        <v>154</v>
      </c>
      <c r="G557" s="284" t="s">
        <v>181</v>
      </c>
      <c r="H557" s="284" t="s">
        <v>1610</v>
      </c>
      <c r="I557" s="284" t="s">
        <v>1611</v>
      </c>
      <c r="J557" s="284" t="s">
        <v>384</v>
      </c>
      <c r="K557" s="284" t="s">
        <v>86</v>
      </c>
      <c r="L557" s="284" t="s">
        <v>323</v>
      </c>
      <c r="M557" s="284" t="s">
        <v>323</v>
      </c>
      <c r="N557" s="103" t="s">
        <v>87</v>
      </c>
      <c r="O557" s="284"/>
      <c r="Q557" s="135"/>
      <c r="T557" s="135"/>
      <c r="U557" s="171" t="str">
        <f t="shared" si="111"/>
        <v>HBL-ISL-154</v>
      </c>
      <c r="V557" s="133" t="s">
        <v>90</v>
      </c>
      <c r="W557" s="107">
        <v>154</v>
      </c>
      <c r="X557" s="171" t="str">
        <f t="shared" si="112"/>
        <v>HBL-ISL-154-Feb17-1-1</v>
      </c>
      <c r="Y557" s="136" t="s">
        <v>919</v>
      </c>
      <c r="Z557" s="134" t="str">
        <f t="shared" si="113"/>
        <v>Yes</v>
      </c>
      <c r="AA557" s="134" t="str">
        <f t="shared" si="114"/>
        <v>Yes</v>
      </c>
      <c r="AB557" s="134" t="str">
        <f t="shared" si="123"/>
        <v>Yes</v>
      </c>
      <c r="AC557" s="134" t="str">
        <f>VLOOKUP(F557,'Wired Branches'!B:E,4,FALSE)</f>
        <v>10.41.5.10</v>
      </c>
      <c r="AD557" s="134" t="str">
        <f t="shared" si="115"/>
        <v>255.255.255.0</v>
      </c>
      <c r="AE557" s="150" t="str">
        <f>VLOOKUP(W557,'Wired Branches'!B:F,5,FALSE)</f>
        <v>10.41.5.1</v>
      </c>
      <c r="AF557" s="112" t="str">
        <f>_xlfn.IFNA(VLOOKUP(F557,'Compiled report'!C:F,4,FALSE),"")</f>
        <v>2651610EB</v>
      </c>
      <c r="AG557" s="134" t="str">
        <f t="shared" si="116"/>
        <v>10.200.57.196</v>
      </c>
      <c r="AH557" s="134" t="str">
        <f t="shared" si="117"/>
        <v>Yes</v>
      </c>
      <c r="AI557" s="134" t="str">
        <f t="shared" si="118"/>
        <v>Yes</v>
      </c>
      <c r="AJ557" s="234">
        <f>_xlfn.IFNA(VLOOKUP(F557,'Compiled report'!C:D,2,FALSE),"")</f>
        <v>42779</v>
      </c>
      <c r="AK557" s="134" t="str">
        <f t="shared" si="119"/>
        <v>Yes</v>
      </c>
      <c r="AL557" s="134" t="str">
        <f t="shared" si="120"/>
        <v>Yes</v>
      </c>
      <c r="AM557" s="134" t="str">
        <f t="shared" si="121"/>
        <v>Yes</v>
      </c>
      <c r="AN557" s="134" t="str">
        <f t="shared" si="122"/>
        <v>Yes</v>
      </c>
      <c r="AO557" s="134" t="str">
        <f t="shared" si="124"/>
        <v>Installation Completed</v>
      </c>
      <c r="AP557" s="137" t="s">
        <v>770</v>
      </c>
    </row>
    <row r="558" spans="1:42" s="134" customFormat="1" ht="26.1" customHeight="1" x14ac:dyDescent="0.2">
      <c r="A558" s="258">
        <v>559</v>
      </c>
      <c r="B558" s="284" t="s">
        <v>181</v>
      </c>
      <c r="C558" s="134" t="s">
        <v>181</v>
      </c>
      <c r="D558" s="171" t="s">
        <v>82</v>
      </c>
      <c r="E558" s="283" t="s">
        <v>1602</v>
      </c>
      <c r="F558" s="107">
        <v>155</v>
      </c>
      <c r="G558" s="284" t="s">
        <v>181</v>
      </c>
      <c r="H558" s="284" t="s">
        <v>1612</v>
      </c>
      <c r="I558" s="284" t="s">
        <v>384</v>
      </c>
      <c r="J558" s="284" t="s">
        <v>384</v>
      </c>
      <c r="K558" s="284" t="s">
        <v>384</v>
      </c>
      <c r="L558" s="284" t="s">
        <v>384</v>
      </c>
      <c r="M558" s="284" t="s">
        <v>384</v>
      </c>
      <c r="N558" s="103" t="s">
        <v>384</v>
      </c>
      <c r="O558" s="284"/>
      <c r="Q558" s="135"/>
      <c r="T558" s="135"/>
      <c r="U558" s="171" t="str">
        <f t="shared" si="111"/>
        <v>HBL-ISL-155</v>
      </c>
      <c r="V558" s="133" t="s">
        <v>90</v>
      </c>
      <c r="W558" s="107">
        <v>155</v>
      </c>
      <c r="X558" s="171" t="str">
        <f t="shared" si="112"/>
        <v>HBL-ISL-155-Feb17-1-1</v>
      </c>
      <c r="Y558" s="136" t="s">
        <v>919</v>
      </c>
      <c r="Z558" s="134" t="str">
        <f t="shared" si="113"/>
        <v>Yes</v>
      </c>
      <c r="AA558" s="134" t="str">
        <f t="shared" si="114"/>
        <v>Yes</v>
      </c>
      <c r="AB558" s="134" t="str">
        <f t="shared" si="123"/>
        <v>Yes</v>
      </c>
      <c r="AC558" s="134" t="str">
        <f>VLOOKUP(F558,'Wired Branches'!B:E,4,FALSE)</f>
        <v>10.41.58.11</v>
      </c>
      <c r="AD558" s="134" t="str">
        <f t="shared" si="115"/>
        <v>255.255.255.0</v>
      </c>
      <c r="AE558" s="150" t="str">
        <f>VLOOKUP(W558,'Wired Branches'!B:F,5,FALSE)</f>
        <v>10.41.58.1</v>
      </c>
      <c r="AF558" s="112" t="str">
        <f>_xlfn.IFNA(VLOOKUP(F558,'Compiled report'!C:F,4,FALSE),"")</f>
        <v>2651610ec</v>
      </c>
      <c r="AG558" s="134" t="str">
        <f t="shared" si="116"/>
        <v>10.200.57.196</v>
      </c>
      <c r="AH558" s="134" t="str">
        <f t="shared" si="117"/>
        <v>Yes</v>
      </c>
      <c r="AI558" s="134" t="str">
        <f t="shared" si="118"/>
        <v>Yes</v>
      </c>
      <c r="AJ558" s="234">
        <f>_xlfn.IFNA(VLOOKUP(F558,'Compiled report'!C:D,2,FALSE),"")</f>
        <v>42782</v>
      </c>
      <c r="AK558" s="134" t="str">
        <f t="shared" si="119"/>
        <v>Yes</v>
      </c>
      <c r="AL558" s="134" t="str">
        <f t="shared" si="120"/>
        <v>Yes</v>
      </c>
      <c r="AM558" s="134" t="str">
        <f t="shared" si="121"/>
        <v>Yes</v>
      </c>
      <c r="AN558" s="134" t="str">
        <f t="shared" si="122"/>
        <v>Yes</v>
      </c>
      <c r="AO558" s="134" t="str">
        <f t="shared" si="124"/>
        <v>Installation Completed</v>
      </c>
      <c r="AP558" s="137" t="s">
        <v>770</v>
      </c>
    </row>
    <row r="559" spans="1:42" s="134" customFormat="1" ht="26.1" customHeight="1" x14ac:dyDescent="0.2">
      <c r="A559" s="258">
        <v>560</v>
      </c>
      <c r="B559" s="284" t="s">
        <v>181</v>
      </c>
      <c r="C559" s="134" t="s">
        <v>181</v>
      </c>
      <c r="D559" s="171" t="s">
        <v>82</v>
      </c>
      <c r="E559" s="283" t="s">
        <v>1602</v>
      </c>
      <c r="F559" s="107">
        <v>156</v>
      </c>
      <c r="G559" s="284" t="s">
        <v>181</v>
      </c>
      <c r="H559" s="284" t="s">
        <v>1613</v>
      </c>
      <c r="I559" s="284" t="s">
        <v>1614</v>
      </c>
      <c r="J559" s="284" t="s">
        <v>384</v>
      </c>
      <c r="K559" s="284" t="s">
        <v>86</v>
      </c>
      <c r="L559" s="284" t="s">
        <v>323</v>
      </c>
      <c r="M559" s="284" t="s">
        <v>323</v>
      </c>
      <c r="N559" s="103" t="s">
        <v>87</v>
      </c>
      <c r="O559" s="284"/>
      <c r="Q559" s="135"/>
      <c r="T559" s="135"/>
      <c r="U559" s="171" t="str">
        <f t="shared" si="111"/>
        <v>HBL-ISL-156</v>
      </c>
      <c r="V559" s="133" t="s">
        <v>90</v>
      </c>
      <c r="W559" s="107">
        <v>156</v>
      </c>
      <c r="X559" s="171" t="str">
        <f t="shared" si="112"/>
        <v>HBL-ISL-156-Feb17-1-1</v>
      </c>
      <c r="Y559" s="136" t="s">
        <v>919</v>
      </c>
      <c r="Z559" s="134" t="str">
        <f t="shared" si="113"/>
        <v>Yes</v>
      </c>
      <c r="AA559" s="134" t="str">
        <f t="shared" si="114"/>
        <v>Yes</v>
      </c>
      <c r="AB559" s="134" t="str">
        <f t="shared" si="123"/>
        <v>Yes</v>
      </c>
      <c r="AC559" s="134" t="str">
        <f>VLOOKUP(F559,'Wired Branches'!B:E,4,FALSE)</f>
        <v>10.41.17.10</v>
      </c>
      <c r="AD559" s="134" t="str">
        <f t="shared" si="115"/>
        <v>255.255.255.0</v>
      </c>
      <c r="AE559" s="150" t="str">
        <f>VLOOKUP(W559,'Wired Branches'!B:F,5,FALSE)</f>
        <v>10.41.17.1</v>
      </c>
      <c r="AF559" s="112" t="str">
        <f>_xlfn.IFNA(VLOOKUP(F559,'Compiled report'!C:F,4,FALSE),"")</f>
        <v>2651610ED</v>
      </c>
      <c r="AG559" s="134" t="str">
        <f t="shared" si="116"/>
        <v>10.200.57.196</v>
      </c>
      <c r="AH559" s="134" t="str">
        <f t="shared" si="117"/>
        <v>Yes</v>
      </c>
      <c r="AI559" s="134" t="str">
        <f t="shared" si="118"/>
        <v>Yes</v>
      </c>
      <c r="AJ559" s="234">
        <f>_xlfn.IFNA(VLOOKUP(F559,'Compiled report'!C:D,2,FALSE),"")</f>
        <v>42779</v>
      </c>
      <c r="AK559" s="134" t="str">
        <f t="shared" si="119"/>
        <v>Yes</v>
      </c>
      <c r="AL559" s="134" t="str">
        <f t="shared" si="120"/>
        <v>Yes</v>
      </c>
      <c r="AM559" s="134" t="str">
        <f t="shared" si="121"/>
        <v>Yes</v>
      </c>
      <c r="AN559" s="134" t="str">
        <f t="shared" si="122"/>
        <v>Yes</v>
      </c>
      <c r="AO559" s="134" t="str">
        <f t="shared" si="124"/>
        <v>Installation Completed</v>
      </c>
      <c r="AP559" s="137" t="s">
        <v>770</v>
      </c>
    </row>
    <row r="560" spans="1:42" s="134" customFormat="1" ht="26.1" customHeight="1" x14ac:dyDescent="0.2">
      <c r="A560" s="258">
        <v>561</v>
      </c>
      <c r="B560" s="284" t="s">
        <v>181</v>
      </c>
      <c r="C560" s="134" t="s">
        <v>181</v>
      </c>
      <c r="D560" s="171" t="s">
        <v>82</v>
      </c>
      <c r="E560" s="283" t="s">
        <v>1602</v>
      </c>
      <c r="F560" s="107">
        <v>158</v>
      </c>
      <c r="G560" s="284" t="s">
        <v>181</v>
      </c>
      <c r="H560" s="284" t="s">
        <v>1615</v>
      </c>
      <c r="I560" s="284" t="s">
        <v>1616</v>
      </c>
      <c r="J560" s="284" t="s">
        <v>384</v>
      </c>
      <c r="K560" s="284" t="s">
        <v>86</v>
      </c>
      <c r="L560" s="284" t="s">
        <v>323</v>
      </c>
      <c r="M560" s="284" t="s">
        <v>323</v>
      </c>
      <c r="N560" s="103" t="s">
        <v>87</v>
      </c>
      <c r="O560" s="284"/>
      <c r="Q560" s="135"/>
      <c r="T560" s="135"/>
      <c r="U560" s="171" t="str">
        <f t="shared" si="111"/>
        <v>HBL-ISL-158</v>
      </c>
      <c r="V560" s="133" t="s">
        <v>90</v>
      </c>
      <c r="W560" s="107">
        <v>158</v>
      </c>
      <c r="X560" s="171" t="str">
        <f t="shared" si="112"/>
        <v>HBL-ISL-158-Feb17-1-1</v>
      </c>
      <c r="Y560" s="136" t="s">
        <v>919</v>
      </c>
      <c r="Z560" s="134" t="str">
        <f t="shared" si="113"/>
        <v>Yes</v>
      </c>
      <c r="AA560" s="134" t="str">
        <f t="shared" si="114"/>
        <v>Yes</v>
      </c>
      <c r="AB560" s="134" t="str">
        <f t="shared" si="123"/>
        <v>Yes</v>
      </c>
      <c r="AC560" s="134" t="str">
        <f>VLOOKUP(F560,'Wired Branches'!B:E,4,FALSE)</f>
        <v>10.41.13.10</v>
      </c>
      <c r="AD560" s="134" t="str">
        <f t="shared" si="115"/>
        <v>255.255.255.0</v>
      </c>
      <c r="AE560" s="150" t="str">
        <f>VLOOKUP(W560,'Wired Branches'!B:F,5,FALSE)</f>
        <v>10.41.13.1</v>
      </c>
      <c r="AF560" s="112" t="str">
        <f>_xlfn.IFNA(VLOOKUP(F560,'Compiled report'!C:F,4,FALSE),"")</f>
        <v>2651610ee</v>
      </c>
      <c r="AG560" s="134" t="str">
        <f t="shared" si="116"/>
        <v>10.200.57.196</v>
      </c>
      <c r="AH560" s="134" t="str">
        <f t="shared" si="117"/>
        <v>Yes</v>
      </c>
      <c r="AI560" s="134" t="str">
        <f t="shared" si="118"/>
        <v>Yes</v>
      </c>
      <c r="AJ560" s="234">
        <f>_xlfn.IFNA(VLOOKUP(F560,'Compiled report'!C:D,2,FALSE),"")</f>
        <v>42781</v>
      </c>
      <c r="AK560" s="134" t="str">
        <f t="shared" si="119"/>
        <v>Yes</v>
      </c>
      <c r="AL560" s="134" t="str">
        <f t="shared" si="120"/>
        <v>Yes</v>
      </c>
      <c r="AM560" s="134" t="str">
        <f t="shared" si="121"/>
        <v>Yes</v>
      </c>
      <c r="AN560" s="134" t="str">
        <f t="shared" si="122"/>
        <v>Yes</v>
      </c>
      <c r="AO560" s="134" t="str">
        <f t="shared" si="124"/>
        <v>Installation Completed</v>
      </c>
      <c r="AP560" s="137" t="s">
        <v>770</v>
      </c>
    </row>
    <row r="561" spans="1:42" s="134" customFormat="1" ht="26.1" customHeight="1" x14ac:dyDescent="0.2">
      <c r="A561" s="258">
        <v>562</v>
      </c>
      <c r="B561" s="284" t="s">
        <v>181</v>
      </c>
      <c r="C561" s="134" t="s">
        <v>181</v>
      </c>
      <c r="D561" s="171" t="s">
        <v>82</v>
      </c>
      <c r="E561" s="283" t="s">
        <v>1602</v>
      </c>
      <c r="F561" s="107">
        <v>170</v>
      </c>
      <c r="G561" s="284" t="s">
        <v>181</v>
      </c>
      <c r="H561" s="284" t="s">
        <v>1617</v>
      </c>
      <c r="I561" s="284" t="s">
        <v>1618</v>
      </c>
      <c r="J561" s="284" t="s">
        <v>384</v>
      </c>
      <c r="K561" s="284" t="s">
        <v>86</v>
      </c>
      <c r="L561" s="284" t="s">
        <v>1619</v>
      </c>
      <c r="M561" s="284" t="s">
        <v>323</v>
      </c>
      <c r="N561" s="103" t="s">
        <v>87</v>
      </c>
      <c r="O561" s="284"/>
      <c r="Q561" s="135"/>
      <c r="T561" s="135"/>
      <c r="U561" s="171" t="str">
        <f t="shared" si="111"/>
        <v>HBL-ISL-170</v>
      </c>
      <c r="V561" s="133" t="s">
        <v>90</v>
      </c>
      <c r="W561" s="107">
        <v>170</v>
      </c>
      <c r="X561" s="171" t="str">
        <f t="shared" si="112"/>
        <v>HBL-ISL-170-Feb17-1-1</v>
      </c>
      <c r="Y561" s="136" t="s">
        <v>919</v>
      </c>
      <c r="Z561" s="134" t="str">
        <f t="shared" si="113"/>
        <v xml:space="preserve"> </v>
      </c>
      <c r="AA561" s="134" t="str">
        <f t="shared" si="114"/>
        <v xml:space="preserve"> </v>
      </c>
      <c r="AB561" s="134" t="str">
        <f t="shared" si="123"/>
        <v>Yes</v>
      </c>
      <c r="AC561" s="134" t="e">
        <f>VLOOKUP(F561,'Wired Branches'!B:E,4,FALSE)</f>
        <v>#N/A</v>
      </c>
      <c r="AD561" s="134" t="str">
        <f t="shared" si="115"/>
        <v xml:space="preserve"> </v>
      </c>
      <c r="AE561" s="150" t="e">
        <f>VLOOKUP(W561,'Wired Branches'!B:F,5,FALSE)</f>
        <v>#N/A</v>
      </c>
      <c r="AF561" s="112" t="str">
        <f>_xlfn.IFNA(VLOOKUP(F561,'Compiled report'!C:F,4,FALSE),"")</f>
        <v/>
      </c>
      <c r="AG561" s="134" t="str">
        <f t="shared" si="116"/>
        <v xml:space="preserve"> </v>
      </c>
      <c r="AH561" s="134" t="str">
        <f t="shared" si="117"/>
        <v xml:space="preserve"> </v>
      </c>
      <c r="AI561" s="134" t="str">
        <f t="shared" si="118"/>
        <v xml:space="preserve"> </v>
      </c>
      <c r="AJ561" s="234" t="str">
        <f>_xlfn.IFNA(VLOOKUP(F561,'Compiled report'!C:D,2,FALSE),"")</f>
        <v/>
      </c>
      <c r="AK561" s="134" t="str">
        <f t="shared" si="119"/>
        <v xml:space="preserve"> </v>
      </c>
      <c r="AL561" s="134" t="str">
        <f t="shared" si="120"/>
        <v/>
      </c>
      <c r="AM561" s="134" t="str">
        <f t="shared" si="121"/>
        <v xml:space="preserve"> </v>
      </c>
      <c r="AN561" s="134" t="str">
        <f t="shared" si="122"/>
        <v xml:space="preserve"> </v>
      </c>
      <c r="AO561" s="134" t="str">
        <f t="shared" si="124"/>
        <v xml:space="preserve"> </v>
      </c>
      <c r="AP561" s="137" t="s">
        <v>770</v>
      </c>
    </row>
    <row r="562" spans="1:42" s="134" customFormat="1" ht="26.1" customHeight="1" x14ac:dyDescent="0.2">
      <c r="A562" s="258">
        <v>563</v>
      </c>
      <c r="B562" s="284" t="s">
        <v>181</v>
      </c>
      <c r="C562" s="134" t="s">
        <v>181</v>
      </c>
      <c r="D562" s="171" t="s">
        <v>82</v>
      </c>
      <c r="E562" s="283" t="s">
        <v>1602</v>
      </c>
      <c r="F562" s="107">
        <v>196</v>
      </c>
      <c r="G562" s="284" t="s">
        <v>181</v>
      </c>
      <c r="H562" s="284" t="s">
        <v>1620</v>
      </c>
      <c r="I562" s="284" t="s">
        <v>1621</v>
      </c>
      <c r="J562" s="284" t="s">
        <v>384</v>
      </c>
      <c r="K562" s="284" t="s">
        <v>86</v>
      </c>
      <c r="L562" s="284" t="s">
        <v>323</v>
      </c>
      <c r="M562" s="284" t="s">
        <v>323</v>
      </c>
      <c r="N562" s="103" t="s">
        <v>87</v>
      </c>
      <c r="O562" s="284"/>
      <c r="Q562" s="135"/>
      <c r="T562" s="135"/>
      <c r="U562" s="171" t="str">
        <f t="shared" si="111"/>
        <v>HBL-ISL-196</v>
      </c>
      <c r="V562" s="133" t="s">
        <v>90</v>
      </c>
      <c r="W562" s="107">
        <v>196</v>
      </c>
      <c r="X562" s="171" t="str">
        <f t="shared" si="112"/>
        <v>HBL-ISL-196-Feb17-1-1</v>
      </c>
      <c r="Y562" s="136" t="s">
        <v>919</v>
      </c>
      <c r="Z562" s="134" t="str">
        <f t="shared" si="113"/>
        <v>Yes</v>
      </c>
      <c r="AA562" s="134" t="str">
        <f t="shared" si="114"/>
        <v>Yes</v>
      </c>
      <c r="AB562" s="134" t="str">
        <f t="shared" si="123"/>
        <v>Yes</v>
      </c>
      <c r="AC562" s="134" t="str">
        <f>VLOOKUP(F562,'Wired Branches'!B:E,4,FALSE)</f>
        <v>10.41.36.10</v>
      </c>
      <c r="AD562" s="134" t="str">
        <f t="shared" si="115"/>
        <v>255.255.255.0</v>
      </c>
      <c r="AE562" s="150" t="str">
        <f>VLOOKUP(W562,'Wired Branches'!B:F,5,FALSE)</f>
        <v>10.41.36.1</v>
      </c>
      <c r="AF562" s="112" t="str">
        <f>_xlfn.IFNA(VLOOKUP(F562,'Compiled report'!C:F,4,FALSE),"")</f>
        <v>2651610f0</v>
      </c>
      <c r="AG562" s="134" t="str">
        <f t="shared" si="116"/>
        <v>10.200.57.196</v>
      </c>
      <c r="AH562" s="134" t="str">
        <f t="shared" si="117"/>
        <v>Yes</v>
      </c>
      <c r="AI562" s="134" t="str">
        <f t="shared" si="118"/>
        <v>Yes</v>
      </c>
      <c r="AJ562" s="234">
        <f>_xlfn.IFNA(VLOOKUP(F562,'Compiled report'!C:D,2,FALSE),"")</f>
        <v>42782</v>
      </c>
      <c r="AK562" s="134" t="str">
        <f t="shared" si="119"/>
        <v>Yes</v>
      </c>
      <c r="AL562" s="134" t="str">
        <f t="shared" si="120"/>
        <v>Yes</v>
      </c>
      <c r="AM562" s="134" t="str">
        <f t="shared" si="121"/>
        <v>Yes</v>
      </c>
      <c r="AN562" s="134" t="str">
        <f t="shared" si="122"/>
        <v>Yes</v>
      </c>
      <c r="AO562" s="134" t="str">
        <f t="shared" si="124"/>
        <v>Installation Completed</v>
      </c>
      <c r="AP562" s="137" t="s">
        <v>770</v>
      </c>
    </row>
    <row r="563" spans="1:42" s="134" customFormat="1" ht="26.1" customHeight="1" x14ac:dyDescent="0.2">
      <c r="A563" s="258">
        <v>564</v>
      </c>
      <c r="B563" s="284" t="s">
        <v>181</v>
      </c>
      <c r="C563" s="134" t="s">
        <v>181</v>
      </c>
      <c r="D563" s="171" t="s">
        <v>82</v>
      </c>
      <c r="E563" s="283" t="s">
        <v>1602</v>
      </c>
      <c r="F563" s="107">
        <v>198</v>
      </c>
      <c r="G563" s="284" t="s">
        <v>181</v>
      </c>
      <c r="H563" s="284" t="s">
        <v>1622</v>
      </c>
      <c r="I563" s="284" t="s">
        <v>1623</v>
      </c>
      <c r="J563" s="284" t="s">
        <v>384</v>
      </c>
      <c r="K563" s="284" t="s">
        <v>86</v>
      </c>
      <c r="L563" s="284" t="s">
        <v>1624</v>
      </c>
      <c r="M563" s="284" t="s">
        <v>1624</v>
      </c>
      <c r="N563" s="103" t="s">
        <v>1625</v>
      </c>
      <c r="O563" s="284"/>
      <c r="Q563" s="135"/>
      <c r="T563" s="135"/>
      <c r="U563" s="171" t="str">
        <f t="shared" si="111"/>
        <v>HBL-ISL-198</v>
      </c>
      <c r="V563" s="133" t="s">
        <v>90</v>
      </c>
      <c r="W563" s="107">
        <v>198</v>
      </c>
      <c r="X563" s="171" t="str">
        <f t="shared" si="112"/>
        <v>HBL-ISL-198-Feb17-1-1</v>
      </c>
      <c r="Y563" s="136" t="s">
        <v>919</v>
      </c>
      <c r="Z563" s="134" t="str">
        <f t="shared" si="113"/>
        <v xml:space="preserve"> </v>
      </c>
      <c r="AA563" s="134" t="str">
        <f t="shared" si="114"/>
        <v xml:space="preserve"> </v>
      </c>
      <c r="AB563" s="134" t="str">
        <f t="shared" si="123"/>
        <v>Yes</v>
      </c>
      <c r="AC563" s="134" t="e">
        <f>VLOOKUP(F563,'Wired Branches'!B:E,4,FALSE)</f>
        <v>#N/A</v>
      </c>
      <c r="AD563" s="134" t="str">
        <f t="shared" si="115"/>
        <v xml:space="preserve"> </v>
      </c>
      <c r="AE563" s="150" t="e">
        <f>VLOOKUP(W563,'Wired Branches'!B:F,5,FALSE)</f>
        <v>#N/A</v>
      </c>
      <c r="AF563" s="112" t="str">
        <f>_xlfn.IFNA(VLOOKUP(F563,'Compiled report'!C:F,4,FALSE),"")</f>
        <v/>
      </c>
      <c r="AG563" s="134" t="str">
        <f t="shared" si="116"/>
        <v xml:space="preserve"> </v>
      </c>
      <c r="AH563" s="134" t="str">
        <f t="shared" si="117"/>
        <v xml:space="preserve"> </v>
      </c>
      <c r="AI563" s="134" t="str">
        <f t="shared" si="118"/>
        <v xml:space="preserve"> </v>
      </c>
      <c r="AJ563" s="234" t="str">
        <f>_xlfn.IFNA(VLOOKUP(F563,'Compiled report'!C:D,2,FALSE),"")</f>
        <v/>
      </c>
      <c r="AK563" s="134" t="str">
        <f t="shared" si="119"/>
        <v xml:space="preserve"> </v>
      </c>
      <c r="AL563" s="134" t="str">
        <f t="shared" si="120"/>
        <v/>
      </c>
      <c r="AM563" s="134" t="str">
        <f t="shared" si="121"/>
        <v xml:space="preserve"> </v>
      </c>
      <c r="AN563" s="134" t="str">
        <f t="shared" si="122"/>
        <v xml:space="preserve"> </v>
      </c>
      <c r="AO563" s="134" t="str">
        <f t="shared" si="124"/>
        <v xml:space="preserve"> </v>
      </c>
      <c r="AP563" s="137" t="s">
        <v>770</v>
      </c>
    </row>
    <row r="564" spans="1:42" s="134" customFormat="1" ht="26.1" customHeight="1" x14ac:dyDescent="0.2">
      <c r="A564" s="258">
        <v>565</v>
      </c>
      <c r="B564" s="284" t="s">
        <v>181</v>
      </c>
      <c r="C564" s="134" t="s">
        <v>181</v>
      </c>
      <c r="D564" s="171" t="s">
        <v>82</v>
      </c>
      <c r="E564" s="283" t="s">
        <v>1602</v>
      </c>
      <c r="F564" s="107">
        <v>208</v>
      </c>
      <c r="G564" s="284" t="s">
        <v>181</v>
      </c>
      <c r="H564" s="284" t="s">
        <v>1626</v>
      </c>
      <c r="I564" s="284" t="s">
        <v>1627</v>
      </c>
      <c r="J564" s="284" t="s">
        <v>384</v>
      </c>
      <c r="K564" s="284" t="s">
        <v>86</v>
      </c>
      <c r="L564" s="284" t="s">
        <v>323</v>
      </c>
      <c r="M564" s="284" t="s">
        <v>323</v>
      </c>
      <c r="N564" s="103" t="s">
        <v>87</v>
      </c>
      <c r="O564" s="284"/>
      <c r="Q564" s="135"/>
      <c r="T564" s="135"/>
      <c r="U564" s="171" t="str">
        <f t="shared" si="111"/>
        <v>HBL-ISL-208</v>
      </c>
      <c r="V564" s="133" t="s">
        <v>90</v>
      </c>
      <c r="W564" s="107">
        <v>208</v>
      </c>
      <c r="X564" s="171" t="str">
        <f t="shared" si="112"/>
        <v>HBL-ISL-208-Feb17-1-1</v>
      </c>
      <c r="Y564" s="136" t="s">
        <v>919</v>
      </c>
      <c r="Z564" s="134" t="str">
        <f t="shared" si="113"/>
        <v>Yes</v>
      </c>
      <c r="AA564" s="134" t="str">
        <f t="shared" si="114"/>
        <v>Yes</v>
      </c>
      <c r="AB564" s="134" t="str">
        <f t="shared" si="123"/>
        <v>Yes</v>
      </c>
      <c r="AC564" s="134" t="str">
        <f>VLOOKUP(F564,'Wired Branches'!B:E,4,FALSE)</f>
        <v>10.41.40.10</v>
      </c>
      <c r="AD564" s="134" t="str">
        <f t="shared" si="115"/>
        <v>255.255.255.0</v>
      </c>
      <c r="AE564" s="150" t="str">
        <f>VLOOKUP(W564,'Wired Branches'!B:F,5,FALSE)</f>
        <v>10.41.40.1</v>
      </c>
      <c r="AF564" s="112" t="str">
        <f>_xlfn.IFNA(VLOOKUP(F564,'Compiled report'!C:F,4,FALSE),"")</f>
        <v>2651610F2</v>
      </c>
      <c r="AG564" s="134" t="str">
        <f t="shared" si="116"/>
        <v>10.200.57.196</v>
      </c>
      <c r="AH564" s="134" t="str">
        <f t="shared" si="117"/>
        <v>Yes</v>
      </c>
      <c r="AI564" s="134" t="str">
        <f t="shared" si="118"/>
        <v>Yes</v>
      </c>
      <c r="AJ564" s="234">
        <f>_xlfn.IFNA(VLOOKUP(F564,'Compiled report'!C:D,2,FALSE),"")</f>
        <v>42779</v>
      </c>
      <c r="AK564" s="134" t="str">
        <f t="shared" si="119"/>
        <v>Yes</v>
      </c>
      <c r="AL564" s="134" t="str">
        <f t="shared" si="120"/>
        <v>Yes</v>
      </c>
      <c r="AM564" s="134" t="str">
        <f t="shared" si="121"/>
        <v>Yes</v>
      </c>
      <c r="AN564" s="134" t="str">
        <f t="shared" si="122"/>
        <v>Yes</v>
      </c>
      <c r="AO564" s="134" t="str">
        <f t="shared" si="124"/>
        <v>Installation Completed</v>
      </c>
      <c r="AP564" s="137" t="s">
        <v>770</v>
      </c>
    </row>
    <row r="565" spans="1:42" s="134" customFormat="1" ht="26.1" customHeight="1" x14ac:dyDescent="0.2">
      <c r="A565" s="258">
        <v>566</v>
      </c>
      <c r="B565" s="284" t="s">
        <v>181</v>
      </c>
      <c r="C565" s="134" t="s">
        <v>181</v>
      </c>
      <c r="D565" s="171" t="s">
        <v>82</v>
      </c>
      <c r="E565" s="283" t="s">
        <v>1602</v>
      </c>
      <c r="F565" s="107">
        <v>214</v>
      </c>
      <c r="G565" s="284" t="s">
        <v>181</v>
      </c>
      <c r="H565" s="284" t="s">
        <v>1628</v>
      </c>
      <c r="I565" s="284" t="s">
        <v>1629</v>
      </c>
      <c r="J565" s="284" t="s">
        <v>384</v>
      </c>
      <c r="K565" s="284" t="s">
        <v>86</v>
      </c>
      <c r="L565" s="284" t="s">
        <v>1630</v>
      </c>
      <c r="M565" s="284" t="s">
        <v>323</v>
      </c>
      <c r="N565" s="103" t="s">
        <v>87</v>
      </c>
      <c r="O565" s="284"/>
      <c r="Q565" s="135"/>
      <c r="T565" s="135"/>
      <c r="U565" s="171" t="str">
        <f t="shared" si="111"/>
        <v>HBL-ISL-214</v>
      </c>
      <c r="V565" s="133" t="s">
        <v>90</v>
      </c>
      <c r="W565" s="107">
        <v>214</v>
      </c>
      <c r="X565" s="171" t="str">
        <f t="shared" si="112"/>
        <v>HBL-ISL-214-Feb17-1-1</v>
      </c>
      <c r="Y565" s="136" t="s">
        <v>919</v>
      </c>
      <c r="Z565" s="134" t="str">
        <f t="shared" si="113"/>
        <v xml:space="preserve"> </v>
      </c>
      <c r="AA565" s="134" t="str">
        <f t="shared" si="114"/>
        <v xml:space="preserve"> </v>
      </c>
      <c r="AB565" s="134" t="str">
        <f t="shared" si="123"/>
        <v>Yes</v>
      </c>
      <c r="AC565" s="134" t="e">
        <f>VLOOKUP(F565,'Wired Branches'!B:E,4,FALSE)</f>
        <v>#N/A</v>
      </c>
      <c r="AD565" s="134" t="str">
        <f t="shared" si="115"/>
        <v xml:space="preserve"> </v>
      </c>
      <c r="AE565" s="150" t="e">
        <f>VLOOKUP(W565,'Wired Branches'!B:F,5,FALSE)</f>
        <v>#N/A</v>
      </c>
      <c r="AF565" s="112" t="str">
        <f>_xlfn.IFNA(VLOOKUP(F565,'Compiled report'!C:F,4,FALSE),"")</f>
        <v/>
      </c>
      <c r="AG565" s="134" t="str">
        <f t="shared" si="116"/>
        <v xml:space="preserve"> </v>
      </c>
      <c r="AH565" s="134" t="str">
        <f t="shared" si="117"/>
        <v xml:space="preserve"> </v>
      </c>
      <c r="AI565" s="134" t="str">
        <f t="shared" si="118"/>
        <v xml:space="preserve"> </v>
      </c>
      <c r="AJ565" s="234" t="str">
        <f>_xlfn.IFNA(VLOOKUP(F565,'Compiled report'!C:D,2,FALSE),"")</f>
        <v/>
      </c>
      <c r="AK565" s="134" t="str">
        <f t="shared" si="119"/>
        <v xml:space="preserve"> </v>
      </c>
      <c r="AL565" s="134" t="str">
        <f t="shared" si="120"/>
        <v/>
      </c>
      <c r="AM565" s="134" t="str">
        <f t="shared" si="121"/>
        <v xml:space="preserve"> </v>
      </c>
      <c r="AN565" s="134" t="str">
        <f t="shared" si="122"/>
        <v xml:space="preserve"> </v>
      </c>
      <c r="AO565" s="134" t="str">
        <f t="shared" si="124"/>
        <v xml:space="preserve"> </v>
      </c>
      <c r="AP565" s="137" t="s">
        <v>770</v>
      </c>
    </row>
    <row r="566" spans="1:42" s="134" customFormat="1" ht="26.1" customHeight="1" x14ac:dyDescent="0.2">
      <c r="A566" s="258">
        <v>567</v>
      </c>
      <c r="B566" s="284" t="s">
        <v>181</v>
      </c>
      <c r="C566" s="134" t="s">
        <v>181</v>
      </c>
      <c r="D566" s="171" t="s">
        <v>82</v>
      </c>
      <c r="E566" s="283" t="s">
        <v>1602</v>
      </c>
      <c r="F566" s="107">
        <v>215</v>
      </c>
      <c r="G566" s="284" t="s">
        <v>181</v>
      </c>
      <c r="H566" s="284" t="s">
        <v>1631</v>
      </c>
      <c r="I566" s="284" t="s">
        <v>1632</v>
      </c>
      <c r="J566" s="284" t="s">
        <v>384</v>
      </c>
      <c r="K566" s="284" t="s">
        <v>86</v>
      </c>
      <c r="L566" s="284" t="s">
        <v>323</v>
      </c>
      <c r="M566" s="284" t="s">
        <v>323</v>
      </c>
      <c r="N566" s="103" t="s">
        <v>87</v>
      </c>
      <c r="O566" s="284"/>
      <c r="Q566" s="135"/>
      <c r="T566" s="135"/>
      <c r="U566" s="171" t="str">
        <f t="shared" si="111"/>
        <v>HBL-ISL-215</v>
      </c>
      <c r="V566" s="133" t="s">
        <v>90</v>
      </c>
      <c r="W566" s="107">
        <v>215</v>
      </c>
      <c r="X566" s="171" t="str">
        <f t="shared" si="112"/>
        <v>HBL-ISL-215-Feb17-1-1</v>
      </c>
      <c r="Y566" s="136" t="s">
        <v>919</v>
      </c>
      <c r="Z566" s="134" t="str">
        <f t="shared" si="113"/>
        <v>Yes</v>
      </c>
      <c r="AA566" s="134" t="str">
        <f t="shared" si="114"/>
        <v>Yes</v>
      </c>
      <c r="AB566" s="134" t="str">
        <f t="shared" si="123"/>
        <v>Yes</v>
      </c>
      <c r="AC566" s="134" t="str">
        <f>VLOOKUP(F566,'Wired Branches'!B:E,4,FALSE)</f>
        <v>10.41.33.10</v>
      </c>
      <c r="AD566" s="134" t="str">
        <f t="shared" si="115"/>
        <v>255.255.255.0</v>
      </c>
      <c r="AE566" s="150" t="str">
        <f>VLOOKUP(W566,'Wired Branches'!B:F,5,FALSE)</f>
        <v>10.41.33.1</v>
      </c>
      <c r="AF566" s="112" t="str">
        <f>_xlfn.IFNA(VLOOKUP(F566,'Compiled report'!C:F,4,FALSE),"")</f>
        <v>265160E56</v>
      </c>
      <c r="AG566" s="134" t="str">
        <f t="shared" si="116"/>
        <v>10.200.57.196</v>
      </c>
      <c r="AH566" s="134" t="str">
        <f t="shared" si="117"/>
        <v>Yes</v>
      </c>
      <c r="AI566" s="134" t="str">
        <f t="shared" si="118"/>
        <v>Yes</v>
      </c>
      <c r="AJ566" s="234">
        <f>_xlfn.IFNA(VLOOKUP(F566,'Compiled report'!C:D,2,FALSE),"")</f>
        <v>42779</v>
      </c>
      <c r="AK566" s="134" t="str">
        <f t="shared" si="119"/>
        <v>Yes</v>
      </c>
      <c r="AL566" s="134" t="str">
        <f t="shared" si="120"/>
        <v>Yes</v>
      </c>
      <c r="AM566" s="134" t="str">
        <f t="shared" si="121"/>
        <v>Yes</v>
      </c>
      <c r="AN566" s="134" t="str">
        <f t="shared" si="122"/>
        <v>Yes</v>
      </c>
      <c r="AO566" s="134" t="str">
        <f t="shared" si="124"/>
        <v>Installation Completed</v>
      </c>
      <c r="AP566" s="137" t="s">
        <v>770</v>
      </c>
    </row>
    <row r="567" spans="1:42" s="134" customFormat="1" ht="26.1" customHeight="1" x14ac:dyDescent="0.2">
      <c r="A567" s="258">
        <v>568</v>
      </c>
      <c r="B567" s="284" t="s">
        <v>181</v>
      </c>
      <c r="C567" s="134" t="s">
        <v>181</v>
      </c>
      <c r="D567" s="171" t="s">
        <v>82</v>
      </c>
      <c r="E567" s="283" t="s">
        <v>1602</v>
      </c>
      <c r="F567" s="107">
        <v>246</v>
      </c>
      <c r="G567" s="284" t="s">
        <v>181</v>
      </c>
      <c r="H567" s="284" t="s">
        <v>1633</v>
      </c>
      <c r="I567" s="284" t="s">
        <v>1634</v>
      </c>
      <c r="J567" s="284" t="s">
        <v>384</v>
      </c>
      <c r="K567" s="284" t="s">
        <v>1635</v>
      </c>
      <c r="L567" s="284" t="s">
        <v>86</v>
      </c>
      <c r="M567" s="284" t="s">
        <v>323</v>
      </c>
      <c r="N567" s="103" t="s">
        <v>87</v>
      </c>
      <c r="O567" s="284"/>
      <c r="Q567" s="135"/>
      <c r="T567" s="135"/>
      <c r="U567" s="171" t="str">
        <f t="shared" si="111"/>
        <v>HBL-ISL-246</v>
      </c>
      <c r="V567" s="133" t="s">
        <v>90</v>
      </c>
      <c r="W567" s="107">
        <v>246</v>
      </c>
      <c r="X567" s="171" t="str">
        <f t="shared" si="112"/>
        <v>HBL-ISL-246-Feb17-1-1</v>
      </c>
      <c r="Y567" s="136" t="s">
        <v>919</v>
      </c>
      <c r="Z567" s="134" t="str">
        <f t="shared" si="113"/>
        <v xml:space="preserve"> </v>
      </c>
      <c r="AA567" s="134" t="str">
        <f t="shared" si="114"/>
        <v xml:space="preserve"> </v>
      </c>
      <c r="AB567" s="134" t="str">
        <f t="shared" si="123"/>
        <v>Yes</v>
      </c>
      <c r="AC567" s="134" t="e">
        <f>VLOOKUP(F567,'Wired Branches'!B:E,4,FALSE)</f>
        <v>#N/A</v>
      </c>
      <c r="AD567" s="134" t="str">
        <f t="shared" si="115"/>
        <v xml:space="preserve"> </v>
      </c>
      <c r="AE567" s="150" t="e">
        <f>VLOOKUP(W567,'Wired Branches'!B:F,5,FALSE)</f>
        <v>#N/A</v>
      </c>
      <c r="AF567" s="112" t="str">
        <f>_xlfn.IFNA(VLOOKUP(F567,'Compiled report'!C:F,4,FALSE),"")</f>
        <v/>
      </c>
      <c r="AG567" s="134" t="str">
        <f t="shared" si="116"/>
        <v xml:space="preserve"> </v>
      </c>
      <c r="AH567" s="134" t="str">
        <f t="shared" si="117"/>
        <v xml:space="preserve"> </v>
      </c>
      <c r="AI567" s="134" t="str">
        <f t="shared" si="118"/>
        <v xml:space="preserve"> </v>
      </c>
      <c r="AJ567" s="234" t="str">
        <f>_xlfn.IFNA(VLOOKUP(F567,'Compiled report'!C:D,2,FALSE),"")</f>
        <v/>
      </c>
      <c r="AK567" s="134" t="str">
        <f t="shared" si="119"/>
        <v xml:space="preserve"> </v>
      </c>
      <c r="AL567" s="134" t="str">
        <f t="shared" si="120"/>
        <v/>
      </c>
      <c r="AM567" s="134" t="str">
        <f t="shared" si="121"/>
        <v xml:space="preserve"> </v>
      </c>
      <c r="AN567" s="134" t="str">
        <f t="shared" si="122"/>
        <v xml:space="preserve"> </v>
      </c>
      <c r="AO567" s="134" t="str">
        <f t="shared" si="124"/>
        <v xml:space="preserve"> </v>
      </c>
      <c r="AP567" s="137" t="s">
        <v>770</v>
      </c>
    </row>
    <row r="568" spans="1:42" s="134" customFormat="1" ht="26.1" customHeight="1" x14ac:dyDescent="0.2">
      <c r="A568" s="258">
        <v>569</v>
      </c>
      <c r="B568" s="284" t="s">
        <v>181</v>
      </c>
      <c r="C568" s="134" t="s">
        <v>181</v>
      </c>
      <c r="D568" s="171" t="s">
        <v>82</v>
      </c>
      <c r="E568" s="283" t="s">
        <v>1602</v>
      </c>
      <c r="F568" s="107">
        <v>274</v>
      </c>
      <c r="G568" s="284" t="s">
        <v>181</v>
      </c>
      <c r="H568" s="284" t="s">
        <v>1636</v>
      </c>
      <c r="I568" s="284" t="s">
        <v>1637</v>
      </c>
      <c r="J568" s="284" t="s">
        <v>384</v>
      </c>
      <c r="K568" s="284" t="s">
        <v>86</v>
      </c>
      <c r="L568" s="284" t="s">
        <v>1638</v>
      </c>
      <c r="M568" s="284" t="s">
        <v>1168</v>
      </c>
      <c r="N568" s="103" t="s">
        <v>87</v>
      </c>
      <c r="O568" s="284"/>
      <c r="Q568" s="135"/>
      <c r="T568" s="135"/>
      <c r="U568" s="171" t="str">
        <f t="shared" si="111"/>
        <v>HBL-ISL-274</v>
      </c>
      <c r="V568" s="133" t="s">
        <v>90</v>
      </c>
      <c r="W568" s="107">
        <v>274</v>
      </c>
      <c r="X568" s="171" t="str">
        <f t="shared" si="112"/>
        <v>HBL-ISL-274-Feb17-1-1</v>
      </c>
      <c r="Y568" s="136" t="s">
        <v>919</v>
      </c>
      <c r="Z568" s="134" t="str">
        <f t="shared" si="113"/>
        <v xml:space="preserve"> </v>
      </c>
      <c r="AA568" s="134" t="str">
        <f t="shared" si="114"/>
        <v xml:space="preserve"> </v>
      </c>
      <c r="AB568" s="134" t="str">
        <f t="shared" si="123"/>
        <v>Yes</v>
      </c>
      <c r="AC568" s="134" t="e">
        <f>VLOOKUP(F568,'Wired Branches'!B:E,4,FALSE)</f>
        <v>#N/A</v>
      </c>
      <c r="AD568" s="134" t="str">
        <f t="shared" si="115"/>
        <v xml:space="preserve"> </v>
      </c>
      <c r="AE568" s="150" t="e">
        <f>VLOOKUP(W568,'Wired Branches'!B:F,5,FALSE)</f>
        <v>#N/A</v>
      </c>
      <c r="AF568" s="112" t="str">
        <f>_xlfn.IFNA(VLOOKUP(F568,'Compiled report'!C:F,4,FALSE),"")</f>
        <v/>
      </c>
      <c r="AG568" s="134" t="str">
        <f t="shared" si="116"/>
        <v xml:space="preserve"> </v>
      </c>
      <c r="AH568" s="134" t="str">
        <f t="shared" si="117"/>
        <v xml:space="preserve"> </v>
      </c>
      <c r="AI568" s="134" t="str">
        <f t="shared" si="118"/>
        <v xml:space="preserve"> </v>
      </c>
      <c r="AJ568" s="234" t="str">
        <f>_xlfn.IFNA(VLOOKUP(F568,'Compiled report'!C:D,2,FALSE),"")</f>
        <v/>
      </c>
      <c r="AK568" s="134" t="str">
        <f t="shared" si="119"/>
        <v xml:space="preserve"> </v>
      </c>
      <c r="AL568" s="134" t="str">
        <f t="shared" si="120"/>
        <v/>
      </c>
      <c r="AM568" s="134" t="str">
        <f t="shared" si="121"/>
        <v xml:space="preserve"> </v>
      </c>
      <c r="AN568" s="134" t="str">
        <f t="shared" si="122"/>
        <v xml:space="preserve"> </v>
      </c>
      <c r="AO568" s="134" t="str">
        <f t="shared" si="124"/>
        <v xml:space="preserve"> </v>
      </c>
      <c r="AP568" s="137" t="s">
        <v>770</v>
      </c>
    </row>
    <row r="569" spans="1:42" s="134" customFormat="1" ht="26.1" customHeight="1" x14ac:dyDescent="0.2">
      <c r="A569" s="258">
        <v>570</v>
      </c>
      <c r="B569" s="284" t="s">
        <v>181</v>
      </c>
      <c r="C569" s="134" t="s">
        <v>181</v>
      </c>
      <c r="D569" s="171" t="s">
        <v>82</v>
      </c>
      <c r="E569" s="283" t="s">
        <v>1602</v>
      </c>
      <c r="F569" s="107">
        <v>280</v>
      </c>
      <c r="G569" s="284" t="s">
        <v>181</v>
      </c>
      <c r="H569" s="284" t="s">
        <v>1639</v>
      </c>
      <c r="I569" s="284" t="s">
        <v>1640</v>
      </c>
      <c r="J569" s="284" t="s">
        <v>384</v>
      </c>
      <c r="K569" s="284" t="s">
        <v>1641</v>
      </c>
      <c r="L569" s="284" t="s">
        <v>86</v>
      </c>
      <c r="M569" s="284" t="s">
        <v>1624</v>
      </c>
      <c r="N569" s="103" t="s">
        <v>1625</v>
      </c>
      <c r="O569" s="284"/>
      <c r="Q569" s="135"/>
      <c r="T569" s="135"/>
      <c r="U569" s="171" t="str">
        <f t="shared" si="111"/>
        <v>HBL-ISL-280</v>
      </c>
      <c r="V569" s="133" t="s">
        <v>90</v>
      </c>
      <c r="W569" s="107">
        <v>280</v>
      </c>
      <c r="X569" s="171" t="str">
        <f t="shared" si="112"/>
        <v>HBL-ISL-280-Feb17-1-1</v>
      </c>
      <c r="Y569" s="136" t="s">
        <v>919</v>
      </c>
      <c r="Z569" s="134" t="str">
        <f t="shared" si="113"/>
        <v xml:space="preserve"> </v>
      </c>
      <c r="AA569" s="134" t="str">
        <f t="shared" si="114"/>
        <v xml:space="preserve"> </v>
      </c>
      <c r="AB569" s="134" t="str">
        <f t="shared" si="123"/>
        <v>Yes</v>
      </c>
      <c r="AC569" s="134" t="e">
        <f>VLOOKUP(F569,'Wired Branches'!B:E,4,FALSE)</f>
        <v>#N/A</v>
      </c>
      <c r="AD569" s="134" t="str">
        <f t="shared" si="115"/>
        <v xml:space="preserve"> </v>
      </c>
      <c r="AE569" s="150" t="e">
        <f>VLOOKUP(W569,'Wired Branches'!B:F,5,FALSE)</f>
        <v>#N/A</v>
      </c>
      <c r="AF569" s="112" t="str">
        <f>_xlfn.IFNA(VLOOKUP(F569,'Compiled report'!C:F,4,FALSE),"")</f>
        <v/>
      </c>
      <c r="AG569" s="134" t="str">
        <f t="shared" si="116"/>
        <v xml:space="preserve"> </v>
      </c>
      <c r="AH569" s="134" t="str">
        <f t="shared" si="117"/>
        <v xml:space="preserve"> </v>
      </c>
      <c r="AI569" s="134" t="str">
        <f t="shared" si="118"/>
        <v xml:space="preserve"> </v>
      </c>
      <c r="AJ569" s="234" t="str">
        <f>_xlfn.IFNA(VLOOKUP(F569,'Compiled report'!C:D,2,FALSE),"")</f>
        <v/>
      </c>
      <c r="AK569" s="134" t="str">
        <f t="shared" si="119"/>
        <v xml:space="preserve"> </v>
      </c>
      <c r="AL569" s="134" t="str">
        <f t="shared" si="120"/>
        <v/>
      </c>
      <c r="AM569" s="134" t="str">
        <f t="shared" si="121"/>
        <v xml:space="preserve"> </v>
      </c>
      <c r="AN569" s="134" t="str">
        <f t="shared" si="122"/>
        <v xml:space="preserve"> </v>
      </c>
      <c r="AO569" s="134" t="str">
        <f t="shared" si="124"/>
        <v xml:space="preserve"> </v>
      </c>
      <c r="AP569" s="137" t="s">
        <v>770</v>
      </c>
    </row>
    <row r="570" spans="1:42" s="134" customFormat="1" ht="26.1" customHeight="1" x14ac:dyDescent="0.2">
      <c r="A570" s="258">
        <v>571</v>
      </c>
      <c r="B570" s="284" t="s">
        <v>181</v>
      </c>
      <c r="C570" s="134" t="s">
        <v>181</v>
      </c>
      <c r="D570" s="171" t="s">
        <v>82</v>
      </c>
      <c r="E570" s="283" t="s">
        <v>1602</v>
      </c>
      <c r="F570" s="107">
        <v>281</v>
      </c>
      <c r="G570" s="284" t="s">
        <v>181</v>
      </c>
      <c r="H570" s="284" t="s">
        <v>1642</v>
      </c>
      <c r="I570" s="284" t="s">
        <v>1643</v>
      </c>
      <c r="J570" s="284" t="s">
        <v>384</v>
      </c>
      <c r="K570" s="284" t="s">
        <v>86</v>
      </c>
      <c r="L570" s="284" t="s">
        <v>1644</v>
      </c>
      <c r="M570" s="284" t="s">
        <v>1644</v>
      </c>
      <c r="N570" s="103" t="s">
        <v>1625</v>
      </c>
      <c r="O570" s="284"/>
      <c r="Q570" s="135"/>
      <c r="T570" s="135"/>
      <c r="U570" s="171" t="str">
        <f t="shared" si="111"/>
        <v>HBL-ISL-281</v>
      </c>
      <c r="V570" s="133" t="s">
        <v>90</v>
      </c>
      <c r="W570" s="107">
        <v>281</v>
      </c>
      <c r="X570" s="171" t="str">
        <f t="shared" si="112"/>
        <v>HBL-ISL-281-Feb17-1-1</v>
      </c>
      <c r="Y570" s="136" t="s">
        <v>919</v>
      </c>
      <c r="Z570" s="134" t="str">
        <f t="shared" si="113"/>
        <v xml:space="preserve"> </v>
      </c>
      <c r="AA570" s="134" t="str">
        <f t="shared" si="114"/>
        <v xml:space="preserve"> </v>
      </c>
      <c r="AB570" s="134" t="str">
        <f t="shared" si="123"/>
        <v>Yes</v>
      </c>
      <c r="AC570" s="134" t="e">
        <f>VLOOKUP(F570,'Wired Branches'!B:E,4,FALSE)</f>
        <v>#N/A</v>
      </c>
      <c r="AD570" s="134" t="str">
        <f t="shared" si="115"/>
        <v xml:space="preserve"> </v>
      </c>
      <c r="AE570" s="150" t="e">
        <f>VLOOKUP(W570,'Wired Branches'!B:F,5,FALSE)</f>
        <v>#N/A</v>
      </c>
      <c r="AF570" s="112" t="str">
        <f>_xlfn.IFNA(VLOOKUP(F570,'Compiled report'!C:F,4,FALSE),"")</f>
        <v/>
      </c>
      <c r="AG570" s="134" t="str">
        <f t="shared" si="116"/>
        <v xml:space="preserve"> </v>
      </c>
      <c r="AH570" s="134" t="str">
        <f t="shared" si="117"/>
        <v xml:space="preserve"> </v>
      </c>
      <c r="AI570" s="134" t="str">
        <f t="shared" si="118"/>
        <v xml:space="preserve"> </v>
      </c>
      <c r="AJ570" s="234" t="str">
        <f>_xlfn.IFNA(VLOOKUP(F570,'Compiled report'!C:D,2,FALSE),"")</f>
        <v/>
      </c>
      <c r="AK570" s="134" t="str">
        <f t="shared" si="119"/>
        <v xml:space="preserve"> </v>
      </c>
      <c r="AL570" s="134" t="str">
        <f t="shared" si="120"/>
        <v/>
      </c>
      <c r="AM570" s="134" t="str">
        <f t="shared" si="121"/>
        <v xml:space="preserve"> </v>
      </c>
      <c r="AN570" s="134" t="str">
        <f t="shared" si="122"/>
        <v xml:space="preserve"> </v>
      </c>
      <c r="AO570" s="134" t="str">
        <f t="shared" si="124"/>
        <v xml:space="preserve"> </v>
      </c>
      <c r="AP570" s="137" t="s">
        <v>770</v>
      </c>
    </row>
    <row r="571" spans="1:42" s="134" customFormat="1" ht="26.1" customHeight="1" x14ac:dyDescent="0.2">
      <c r="A571" s="258">
        <v>572</v>
      </c>
      <c r="B571" s="284" t="s">
        <v>181</v>
      </c>
      <c r="C571" s="134" t="s">
        <v>181</v>
      </c>
      <c r="D571" s="171" t="s">
        <v>82</v>
      </c>
      <c r="E571" s="283" t="s">
        <v>1602</v>
      </c>
      <c r="F571" s="107">
        <v>294</v>
      </c>
      <c r="G571" s="284" t="s">
        <v>181</v>
      </c>
      <c r="H571" s="284" t="s">
        <v>1645</v>
      </c>
      <c r="I571" s="284" t="s">
        <v>1646</v>
      </c>
      <c r="J571" s="284" t="s">
        <v>384</v>
      </c>
      <c r="K571" s="284" t="s">
        <v>86</v>
      </c>
      <c r="L571" s="284" t="s">
        <v>1605</v>
      </c>
      <c r="M571" s="284" t="s">
        <v>181</v>
      </c>
      <c r="N571" s="103" t="s">
        <v>1606</v>
      </c>
      <c r="O571" s="284"/>
      <c r="Q571" s="135"/>
      <c r="T571" s="135"/>
      <c r="U571" s="171" t="str">
        <f t="shared" si="111"/>
        <v>HBL-ISL-294</v>
      </c>
      <c r="V571" s="133" t="s">
        <v>90</v>
      </c>
      <c r="W571" s="107">
        <v>294</v>
      </c>
      <c r="X571" s="171" t="str">
        <f t="shared" si="112"/>
        <v>HBL-ISL-294-Feb17-1-1</v>
      </c>
      <c r="Y571" s="136" t="s">
        <v>919</v>
      </c>
      <c r="Z571" s="134" t="str">
        <f t="shared" si="113"/>
        <v>Yes</v>
      </c>
      <c r="AA571" s="134" t="str">
        <f t="shared" si="114"/>
        <v>Yes</v>
      </c>
      <c r="AB571" s="134" t="str">
        <f t="shared" si="123"/>
        <v>Yes</v>
      </c>
      <c r="AC571" s="134" t="str">
        <f>VLOOKUP(F571,'Wired Branches'!B:E,4,FALSE)</f>
        <v>10.40.16.10</v>
      </c>
      <c r="AD571" s="134" t="str">
        <f t="shared" si="115"/>
        <v>255.255.255.0</v>
      </c>
      <c r="AE571" s="150" t="str">
        <f>VLOOKUP(W571,'Wired Branches'!B:F,5,FALSE)</f>
        <v>10.40.16.1</v>
      </c>
      <c r="AF571" s="112" t="str">
        <f>_xlfn.IFNA(VLOOKUP(F571,'Compiled report'!C:F,4,FALSE),"")</f>
        <v>000265160e5b</v>
      </c>
      <c r="AG571" s="134" t="str">
        <f t="shared" si="116"/>
        <v>10.200.57.196</v>
      </c>
      <c r="AH571" s="134" t="str">
        <f t="shared" si="117"/>
        <v>Yes</v>
      </c>
      <c r="AI571" s="134" t="str">
        <f t="shared" si="118"/>
        <v>Yes</v>
      </c>
      <c r="AJ571" s="234">
        <f>_xlfn.IFNA(VLOOKUP(F571,'Compiled report'!C:D,2,FALSE),"")</f>
        <v>42741</v>
      </c>
      <c r="AK571" s="134" t="str">
        <f t="shared" si="119"/>
        <v>Yes</v>
      </c>
      <c r="AL571" s="134" t="str">
        <f t="shared" si="120"/>
        <v>Yes</v>
      </c>
      <c r="AM571" s="134" t="str">
        <f t="shared" si="121"/>
        <v>Yes</v>
      </c>
      <c r="AN571" s="134" t="str">
        <f t="shared" si="122"/>
        <v>Yes</v>
      </c>
      <c r="AO571" s="134" t="str">
        <f t="shared" si="124"/>
        <v>Installation Completed</v>
      </c>
      <c r="AP571" s="137" t="s">
        <v>770</v>
      </c>
    </row>
    <row r="572" spans="1:42" s="134" customFormat="1" ht="26.1" customHeight="1" x14ac:dyDescent="0.2">
      <c r="A572" s="258">
        <v>573</v>
      </c>
      <c r="B572" s="284" t="s">
        <v>181</v>
      </c>
      <c r="C572" s="134" t="s">
        <v>181</v>
      </c>
      <c r="D572" s="171" t="s">
        <v>82</v>
      </c>
      <c r="E572" s="283" t="s">
        <v>1602</v>
      </c>
      <c r="F572" s="107">
        <v>296</v>
      </c>
      <c r="G572" s="284" t="s">
        <v>181</v>
      </c>
      <c r="H572" s="284" t="s">
        <v>1647</v>
      </c>
      <c r="I572" s="284" t="s">
        <v>1648</v>
      </c>
      <c r="J572" s="284" t="s">
        <v>384</v>
      </c>
      <c r="K572" s="284" t="s">
        <v>86</v>
      </c>
      <c r="L572" s="284" t="s">
        <v>1605</v>
      </c>
      <c r="M572" s="284" t="s">
        <v>181</v>
      </c>
      <c r="N572" s="103" t="s">
        <v>1606</v>
      </c>
      <c r="O572" s="284"/>
      <c r="Q572" s="135"/>
      <c r="T572" s="135"/>
      <c r="U572" s="171" t="str">
        <f t="shared" si="111"/>
        <v>HBL-ISL-296</v>
      </c>
      <c r="V572" s="133" t="s">
        <v>90</v>
      </c>
      <c r="W572" s="107">
        <v>296</v>
      </c>
      <c r="X572" s="171" t="str">
        <f t="shared" si="112"/>
        <v>HBL-ISL-296-Feb17-1-1</v>
      </c>
      <c r="Y572" s="136" t="s">
        <v>919</v>
      </c>
      <c r="Z572" s="134" t="str">
        <f t="shared" si="113"/>
        <v>Yes</v>
      </c>
      <c r="AA572" s="134" t="str">
        <f t="shared" si="114"/>
        <v>Yes</v>
      </c>
      <c r="AB572" s="134" t="str">
        <f t="shared" si="123"/>
        <v>Yes</v>
      </c>
      <c r="AC572" s="134" t="str">
        <f>VLOOKUP(F572,'Wired Branches'!B:E,4,FALSE)</f>
        <v>10.40.13.10</v>
      </c>
      <c r="AD572" s="134" t="str">
        <f t="shared" si="115"/>
        <v>255.255.255.0</v>
      </c>
      <c r="AE572" s="150" t="str">
        <f>VLOOKUP(W572,'Wired Branches'!B:F,5,FALSE)</f>
        <v>10.40.13.1</v>
      </c>
      <c r="AF572" s="112" t="str">
        <f>_xlfn.IFNA(VLOOKUP(F572,'Compiled report'!C:F,4,FALSE),"")</f>
        <v>000265160e5c</v>
      </c>
      <c r="AG572" s="134" t="str">
        <f t="shared" si="116"/>
        <v>10.200.57.196</v>
      </c>
      <c r="AH572" s="134" t="str">
        <f t="shared" si="117"/>
        <v>Yes</v>
      </c>
      <c r="AI572" s="134" t="str">
        <f t="shared" si="118"/>
        <v>Yes</v>
      </c>
      <c r="AJ572" s="234">
        <f>_xlfn.IFNA(VLOOKUP(F572,'Compiled report'!C:D,2,FALSE),"")</f>
        <v>42742</v>
      </c>
      <c r="AK572" s="134" t="str">
        <f t="shared" si="119"/>
        <v>Yes</v>
      </c>
      <c r="AL572" s="134" t="str">
        <f t="shared" si="120"/>
        <v>Yes</v>
      </c>
      <c r="AM572" s="134" t="str">
        <f t="shared" si="121"/>
        <v>Yes</v>
      </c>
      <c r="AN572" s="134" t="str">
        <f t="shared" si="122"/>
        <v>Yes</v>
      </c>
      <c r="AO572" s="134" t="str">
        <f t="shared" si="124"/>
        <v>Installation Completed</v>
      </c>
      <c r="AP572" s="137" t="s">
        <v>770</v>
      </c>
    </row>
    <row r="573" spans="1:42" s="134" customFormat="1" ht="26.1" customHeight="1" x14ac:dyDescent="0.2">
      <c r="A573" s="258">
        <v>574</v>
      </c>
      <c r="B573" s="284" t="s">
        <v>181</v>
      </c>
      <c r="C573" s="134" t="s">
        <v>181</v>
      </c>
      <c r="D573" s="171" t="s">
        <v>82</v>
      </c>
      <c r="E573" s="283" t="s">
        <v>1602</v>
      </c>
      <c r="F573" s="107">
        <v>311</v>
      </c>
      <c r="G573" s="284" t="s">
        <v>181</v>
      </c>
      <c r="H573" s="284" t="s">
        <v>1649</v>
      </c>
      <c r="I573" s="284" t="s">
        <v>1650</v>
      </c>
      <c r="J573" s="284" t="s">
        <v>384</v>
      </c>
      <c r="K573" s="284" t="s">
        <v>1649</v>
      </c>
      <c r="L573" s="284" t="s">
        <v>86</v>
      </c>
      <c r="M573" s="284" t="s">
        <v>1624</v>
      </c>
      <c r="N573" s="103" t="s">
        <v>1625</v>
      </c>
      <c r="O573" s="284"/>
      <c r="Q573" s="135"/>
      <c r="T573" s="135"/>
      <c r="U573" s="171" t="str">
        <f t="shared" si="111"/>
        <v>HBL-ISL-311</v>
      </c>
      <c r="V573" s="133" t="s">
        <v>90</v>
      </c>
      <c r="W573" s="107">
        <v>311</v>
      </c>
      <c r="X573" s="171" t="str">
        <f t="shared" si="112"/>
        <v>HBL-ISL-311-Feb17-1-1</v>
      </c>
      <c r="Y573" s="136" t="s">
        <v>919</v>
      </c>
      <c r="Z573" s="134" t="str">
        <f t="shared" si="113"/>
        <v xml:space="preserve"> </v>
      </c>
      <c r="AA573" s="134" t="str">
        <f t="shared" si="114"/>
        <v xml:space="preserve"> </v>
      </c>
      <c r="AB573" s="134" t="str">
        <f t="shared" si="123"/>
        <v>Yes</v>
      </c>
      <c r="AC573" s="134" t="e">
        <f>VLOOKUP(F573,'Wired Branches'!B:E,4,FALSE)</f>
        <v>#N/A</v>
      </c>
      <c r="AD573" s="134" t="str">
        <f t="shared" si="115"/>
        <v xml:space="preserve"> </v>
      </c>
      <c r="AE573" s="150" t="e">
        <f>VLOOKUP(W573,'Wired Branches'!B:F,5,FALSE)</f>
        <v>#N/A</v>
      </c>
      <c r="AF573" s="112" t="str">
        <f>_xlfn.IFNA(VLOOKUP(F573,'Compiled report'!C:F,4,FALSE),"")</f>
        <v/>
      </c>
      <c r="AG573" s="134" t="str">
        <f t="shared" si="116"/>
        <v xml:space="preserve"> </v>
      </c>
      <c r="AH573" s="134" t="str">
        <f t="shared" si="117"/>
        <v xml:space="preserve"> </v>
      </c>
      <c r="AI573" s="134" t="str">
        <f t="shared" si="118"/>
        <v xml:space="preserve"> </v>
      </c>
      <c r="AJ573" s="234" t="str">
        <f>_xlfn.IFNA(VLOOKUP(F573,'Compiled report'!C:D,2,FALSE),"")</f>
        <v/>
      </c>
      <c r="AK573" s="134" t="str">
        <f t="shared" si="119"/>
        <v xml:space="preserve"> </v>
      </c>
      <c r="AL573" s="134" t="str">
        <f t="shared" si="120"/>
        <v/>
      </c>
      <c r="AM573" s="134" t="str">
        <f t="shared" si="121"/>
        <v xml:space="preserve"> </v>
      </c>
      <c r="AN573" s="134" t="str">
        <f t="shared" si="122"/>
        <v xml:space="preserve"> </v>
      </c>
      <c r="AO573" s="134" t="str">
        <f t="shared" si="124"/>
        <v xml:space="preserve"> </v>
      </c>
      <c r="AP573" s="137" t="s">
        <v>770</v>
      </c>
    </row>
    <row r="574" spans="1:42" s="134" customFormat="1" ht="26.1" customHeight="1" x14ac:dyDescent="0.2">
      <c r="A574" s="258">
        <v>575</v>
      </c>
      <c r="B574" s="284" t="s">
        <v>181</v>
      </c>
      <c r="C574" s="134" t="s">
        <v>181</v>
      </c>
      <c r="D574" s="171" t="s">
        <v>82</v>
      </c>
      <c r="E574" s="283" t="s">
        <v>1602</v>
      </c>
      <c r="F574" s="107">
        <v>314</v>
      </c>
      <c r="G574" s="284" t="s">
        <v>181</v>
      </c>
      <c r="H574" s="284" t="s">
        <v>1651</v>
      </c>
      <c r="I574" s="284" t="s">
        <v>1652</v>
      </c>
      <c r="J574" s="284" t="s">
        <v>384</v>
      </c>
      <c r="K574" s="284" t="s">
        <v>1651</v>
      </c>
      <c r="L574" s="284" t="s">
        <v>86</v>
      </c>
      <c r="M574" s="284" t="s">
        <v>1644</v>
      </c>
      <c r="N574" s="103" t="s">
        <v>1625</v>
      </c>
      <c r="O574" s="284"/>
      <c r="Q574" s="135"/>
      <c r="T574" s="135"/>
      <c r="U574" s="171" t="str">
        <f t="shared" si="111"/>
        <v>HBL-ISL-314</v>
      </c>
      <c r="V574" s="133" t="s">
        <v>90</v>
      </c>
      <c r="W574" s="107">
        <v>314</v>
      </c>
      <c r="X574" s="171" t="str">
        <f t="shared" si="112"/>
        <v>HBL-ISL-314-Feb17-1-1</v>
      </c>
      <c r="Y574" s="136" t="s">
        <v>919</v>
      </c>
      <c r="Z574" s="134" t="str">
        <f t="shared" si="113"/>
        <v xml:space="preserve"> </v>
      </c>
      <c r="AA574" s="134" t="str">
        <f t="shared" si="114"/>
        <v xml:space="preserve"> </v>
      </c>
      <c r="AB574" s="134" t="str">
        <f t="shared" si="123"/>
        <v>Yes</v>
      </c>
      <c r="AC574" s="134" t="e">
        <f>VLOOKUP(F574,'Wired Branches'!B:E,4,FALSE)</f>
        <v>#N/A</v>
      </c>
      <c r="AD574" s="134" t="str">
        <f t="shared" si="115"/>
        <v xml:space="preserve"> </v>
      </c>
      <c r="AE574" s="150" t="e">
        <f>VLOOKUP(W574,'Wired Branches'!B:F,5,FALSE)</f>
        <v>#N/A</v>
      </c>
      <c r="AF574" s="112" t="str">
        <f>_xlfn.IFNA(VLOOKUP(F574,'Compiled report'!C:F,4,FALSE),"")</f>
        <v/>
      </c>
      <c r="AG574" s="134" t="str">
        <f t="shared" si="116"/>
        <v xml:space="preserve"> </v>
      </c>
      <c r="AH574" s="134" t="str">
        <f t="shared" si="117"/>
        <v xml:space="preserve"> </v>
      </c>
      <c r="AI574" s="134" t="str">
        <f t="shared" si="118"/>
        <v xml:space="preserve"> </v>
      </c>
      <c r="AJ574" s="234" t="str">
        <f>_xlfn.IFNA(VLOOKUP(F574,'Compiled report'!C:D,2,FALSE),"")</f>
        <v/>
      </c>
      <c r="AK574" s="134" t="str">
        <f t="shared" si="119"/>
        <v xml:space="preserve"> </v>
      </c>
      <c r="AL574" s="134" t="str">
        <f t="shared" si="120"/>
        <v/>
      </c>
      <c r="AM574" s="134" t="str">
        <f t="shared" si="121"/>
        <v xml:space="preserve"> </v>
      </c>
      <c r="AN574" s="134" t="str">
        <f t="shared" si="122"/>
        <v xml:space="preserve"> </v>
      </c>
      <c r="AO574" s="134" t="str">
        <f t="shared" si="124"/>
        <v xml:space="preserve"> </v>
      </c>
      <c r="AP574" s="137" t="s">
        <v>770</v>
      </c>
    </row>
    <row r="575" spans="1:42" s="134" customFormat="1" ht="26.1" customHeight="1" x14ac:dyDescent="0.2">
      <c r="A575" s="258">
        <v>576</v>
      </c>
      <c r="B575" s="284" t="s">
        <v>181</v>
      </c>
      <c r="C575" s="134" t="s">
        <v>181</v>
      </c>
      <c r="D575" s="171" t="s">
        <v>82</v>
      </c>
      <c r="E575" s="283" t="s">
        <v>1602</v>
      </c>
      <c r="F575" s="107">
        <v>325</v>
      </c>
      <c r="G575" s="284" t="s">
        <v>181</v>
      </c>
      <c r="H575" s="284" t="s">
        <v>1653</v>
      </c>
      <c r="I575" s="284" t="s">
        <v>1654</v>
      </c>
      <c r="J575" s="284" t="s">
        <v>384</v>
      </c>
      <c r="K575" s="284" t="s">
        <v>1653</v>
      </c>
      <c r="L575" s="284" t="s">
        <v>86</v>
      </c>
      <c r="M575" s="284" t="s">
        <v>1655</v>
      </c>
      <c r="N575" s="103" t="s">
        <v>1625</v>
      </c>
      <c r="O575" s="284"/>
      <c r="Q575" s="135"/>
      <c r="T575" s="135"/>
      <c r="U575" s="171" t="str">
        <f t="shared" si="111"/>
        <v>HBL-ISL-325</v>
      </c>
      <c r="V575" s="133" t="s">
        <v>90</v>
      </c>
      <c r="W575" s="107">
        <v>325</v>
      </c>
      <c r="X575" s="171" t="str">
        <f t="shared" si="112"/>
        <v>HBL-ISL-325-Feb17-1-1</v>
      </c>
      <c r="Y575" s="136" t="s">
        <v>919</v>
      </c>
      <c r="Z575" s="134" t="str">
        <f t="shared" si="113"/>
        <v xml:space="preserve"> </v>
      </c>
      <c r="AA575" s="134" t="str">
        <f t="shared" si="114"/>
        <v xml:space="preserve"> </v>
      </c>
      <c r="AB575" s="134" t="str">
        <f t="shared" si="123"/>
        <v>Yes</v>
      </c>
      <c r="AC575" s="134" t="e">
        <f>VLOOKUP(F575,'Wired Branches'!B:E,4,FALSE)</f>
        <v>#N/A</v>
      </c>
      <c r="AD575" s="134" t="str">
        <f t="shared" si="115"/>
        <v xml:space="preserve"> </v>
      </c>
      <c r="AE575" s="150" t="e">
        <f>VLOOKUP(W575,'Wired Branches'!B:F,5,FALSE)</f>
        <v>#N/A</v>
      </c>
      <c r="AF575" s="112" t="str">
        <f>_xlfn.IFNA(VLOOKUP(F575,'Compiled report'!C:F,4,FALSE),"")</f>
        <v/>
      </c>
      <c r="AG575" s="134" t="str">
        <f t="shared" si="116"/>
        <v xml:space="preserve"> </v>
      </c>
      <c r="AH575" s="134" t="str">
        <f t="shared" si="117"/>
        <v xml:space="preserve"> </v>
      </c>
      <c r="AI575" s="134" t="str">
        <f t="shared" si="118"/>
        <v xml:space="preserve"> </v>
      </c>
      <c r="AJ575" s="234" t="str">
        <f>_xlfn.IFNA(VLOOKUP(F575,'Compiled report'!C:D,2,FALSE),"")</f>
        <v/>
      </c>
      <c r="AK575" s="134" t="str">
        <f t="shared" si="119"/>
        <v xml:space="preserve"> </v>
      </c>
      <c r="AL575" s="134" t="str">
        <f t="shared" si="120"/>
        <v/>
      </c>
      <c r="AM575" s="134" t="str">
        <f t="shared" si="121"/>
        <v xml:space="preserve"> </v>
      </c>
      <c r="AN575" s="134" t="str">
        <f t="shared" si="122"/>
        <v xml:space="preserve"> </v>
      </c>
      <c r="AO575" s="134" t="str">
        <f t="shared" si="124"/>
        <v xml:space="preserve"> </v>
      </c>
      <c r="AP575" s="137" t="s">
        <v>770</v>
      </c>
    </row>
    <row r="576" spans="1:42" s="134" customFormat="1" ht="26.1" customHeight="1" x14ac:dyDescent="0.2">
      <c r="A576" s="258">
        <v>577</v>
      </c>
      <c r="B576" s="284" t="s">
        <v>181</v>
      </c>
      <c r="C576" s="134" t="s">
        <v>181</v>
      </c>
      <c r="D576" s="171" t="s">
        <v>82</v>
      </c>
      <c r="E576" s="283" t="s">
        <v>1602</v>
      </c>
      <c r="F576" s="107">
        <v>329</v>
      </c>
      <c r="G576" s="284" t="s">
        <v>181</v>
      </c>
      <c r="H576" s="284" t="s">
        <v>1656</v>
      </c>
      <c r="I576" s="284" t="s">
        <v>1657</v>
      </c>
      <c r="J576" s="284" t="s">
        <v>384</v>
      </c>
      <c r="K576" s="284" t="s">
        <v>1656</v>
      </c>
      <c r="L576" s="284" t="s">
        <v>86</v>
      </c>
      <c r="M576" s="284" t="s">
        <v>1655</v>
      </c>
      <c r="N576" s="103" t="s">
        <v>1625</v>
      </c>
      <c r="O576" s="284"/>
      <c r="Q576" s="135"/>
      <c r="T576" s="135"/>
      <c r="U576" s="171" t="str">
        <f t="shared" si="111"/>
        <v>HBL-ISL-329</v>
      </c>
      <c r="V576" s="133" t="s">
        <v>90</v>
      </c>
      <c r="W576" s="107">
        <v>329</v>
      </c>
      <c r="X576" s="171" t="str">
        <f t="shared" si="112"/>
        <v>HBL-ISL-329-Feb17-1-1</v>
      </c>
      <c r="Y576" s="136" t="s">
        <v>919</v>
      </c>
      <c r="Z576" s="134" t="str">
        <f t="shared" si="113"/>
        <v xml:space="preserve"> </v>
      </c>
      <c r="AA576" s="134" t="str">
        <f t="shared" si="114"/>
        <v xml:space="preserve"> </v>
      </c>
      <c r="AB576" s="134" t="str">
        <f t="shared" si="123"/>
        <v>Yes</v>
      </c>
      <c r="AC576" s="134" t="e">
        <f>VLOOKUP(F576,'Wired Branches'!B:E,4,FALSE)</f>
        <v>#N/A</v>
      </c>
      <c r="AD576" s="134" t="str">
        <f t="shared" si="115"/>
        <v xml:space="preserve"> </v>
      </c>
      <c r="AE576" s="150" t="e">
        <f>VLOOKUP(W576,'Wired Branches'!B:F,5,FALSE)</f>
        <v>#N/A</v>
      </c>
      <c r="AF576" s="112" t="str">
        <f>_xlfn.IFNA(VLOOKUP(F576,'Compiled report'!C:F,4,FALSE),"")</f>
        <v/>
      </c>
      <c r="AG576" s="134" t="str">
        <f t="shared" si="116"/>
        <v xml:space="preserve"> </v>
      </c>
      <c r="AH576" s="134" t="str">
        <f t="shared" si="117"/>
        <v xml:space="preserve"> </v>
      </c>
      <c r="AI576" s="134" t="str">
        <f t="shared" si="118"/>
        <v xml:space="preserve"> </v>
      </c>
      <c r="AJ576" s="234" t="str">
        <f>_xlfn.IFNA(VLOOKUP(F576,'Compiled report'!C:D,2,FALSE),"")</f>
        <v/>
      </c>
      <c r="AK576" s="134" t="str">
        <f t="shared" si="119"/>
        <v xml:space="preserve"> </v>
      </c>
      <c r="AL576" s="134" t="str">
        <f t="shared" si="120"/>
        <v/>
      </c>
      <c r="AM576" s="134" t="str">
        <f t="shared" si="121"/>
        <v xml:space="preserve"> </v>
      </c>
      <c r="AN576" s="134" t="str">
        <f t="shared" si="122"/>
        <v xml:space="preserve"> </v>
      </c>
      <c r="AO576" s="134" t="str">
        <f t="shared" si="124"/>
        <v xml:space="preserve"> </v>
      </c>
      <c r="AP576" s="137" t="s">
        <v>770</v>
      </c>
    </row>
    <row r="577" spans="1:42" s="134" customFormat="1" ht="26.1" customHeight="1" x14ac:dyDescent="0.2">
      <c r="A577" s="258">
        <v>578</v>
      </c>
      <c r="B577" s="284" t="s">
        <v>181</v>
      </c>
      <c r="C577" s="134" t="s">
        <v>181</v>
      </c>
      <c r="D577" s="171" t="s">
        <v>82</v>
      </c>
      <c r="E577" s="283" t="s">
        <v>1602</v>
      </c>
      <c r="F577" s="107">
        <v>367</v>
      </c>
      <c r="G577" s="284" t="s">
        <v>181</v>
      </c>
      <c r="H577" s="284" t="s">
        <v>1658</v>
      </c>
      <c r="I577" s="284" t="s">
        <v>1659</v>
      </c>
      <c r="J577" s="284" t="s">
        <v>384</v>
      </c>
      <c r="K577" s="284" t="s">
        <v>1660</v>
      </c>
      <c r="L577" s="284" t="s">
        <v>86</v>
      </c>
      <c r="M577" s="284" t="s">
        <v>1660</v>
      </c>
      <c r="N577" s="103" t="s">
        <v>1625</v>
      </c>
      <c r="O577" s="284"/>
      <c r="Q577" s="135"/>
      <c r="T577" s="135"/>
      <c r="U577" s="171" t="str">
        <f t="shared" si="111"/>
        <v>HBL-ISL-367</v>
      </c>
      <c r="V577" s="133" t="s">
        <v>90</v>
      </c>
      <c r="W577" s="107">
        <v>367</v>
      </c>
      <c r="X577" s="171" t="str">
        <f t="shared" si="112"/>
        <v>HBL-ISL-367-Feb17-1-1</v>
      </c>
      <c r="Y577" s="136" t="s">
        <v>919</v>
      </c>
      <c r="Z577" s="134" t="str">
        <f t="shared" si="113"/>
        <v xml:space="preserve"> </v>
      </c>
      <c r="AA577" s="134" t="str">
        <f t="shared" si="114"/>
        <v xml:space="preserve"> </v>
      </c>
      <c r="AB577" s="134" t="str">
        <f t="shared" si="123"/>
        <v>Yes</v>
      </c>
      <c r="AC577" s="134" t="e">
        <f>VLOOKUP(F577,'Wired Branches'!B:E,4,FALSE)</f>
        <v>#N/A</v>
      </c>
      <c r="AD577" s="134" t="str">
        <f t="shared" si="115"/>
        <v xml:space="preserve"> </v>
      </c>
      <c r="AE577" s="150" t="e">
        <f>VLOOKUP(W577,'Wired Branches'!B:F,5,FALSE)</f>
        <v>#N/A</v>
      </c>
      <c r="AF577" s="112" t="str">
        <f>_xlfn.IFNA(VLOOKUP(F577,'Compiled report'!C:F,4,FALSE),"")</f>
        <v/>
      </c>
      <c r="AG577" s="134" t="str">
        <f t="shared" si="116"/>
        <v xml:space="preserve"> </v>
      </c>
      <c r="AH577" s="134" t="str">
        <f t="shared" si="117"/>
        <v xml:space="preserve"> </v>
      </c>
      <c r="AI577" s="134" t="str">
        <f t="shared" si="118"/>
        <v xml:space="preserve"> </v>
      </c>
      <c r="AJ577" s="234" t="str">
        <f>_xlfn.IFNA(VLOOKUP(F577,'Compiled report'!C:D,2,FALSE),"")</f>
        <v/>
      </c>
      <c r="AK577" s="134" t="str">
        <f t="shared" si="119"/>
        <v xml:space="preserve"> </v>
      </c>
      <c r="AL577" s="134" t="str">
        <f t="shared" si="120"/>
        <v/>
      </c>
      <c r="AM577" s="134" t="str">
        <f t="shared" si="121"/>
        <v xml:space="preserve"> </v>
      </c>
      <c r="AN577" s="134" t="str">
        <f t="shared" si="122"/>
        <v xml:space="preserve"> </v>
      </c>
      <c r="AO577" s="134" t="str">
        <f t="shared" si="124"/>
        <v xml:space="preserve"> </v>
      </c>
      <c r="AP577" s="137" t="s">
        <v>770</v>
      </c>
    </row>
    <row r="578" spans="1:42" s="134" customFormat="1" ht="26.1" customHeight="1" x14ac:dyDescent="0.2">
      <c r="A578" s="258">
        <v>579</v>
      </c>
      <c r="B578" s="284" t="s">
        <v>181</v>
      </c>
      <c r="C578" s="134" t="s">
        <v>181</v>
      </c>
      <c r="D578" s="171" t="s">
        <v>82</v>
      </c>
      <c r="E578" s="283" t="s">
        <v>1602</v>
      </c>
      <c r="F578" s="107">
        <v>413</v>
      </c>
      <c r="G578" s="284" t="s">
        <v>181</v>
      </c>
      <c r="H578" s="284" t="s">
        <v>1661</v>
      </c>
      <c r="I578" s="284" t="s">
        <v>1662</v>
      </c>
      <c r="J578" s="284" t="s">
        <v>384</v>
      </c>
      <c r="K578" s="284" t="s">
        <v>86</v>
      </c>
      <c r="L578" s="284" t="s">
        <v>323</v>
      </c>
      <c r="M578" s="284" t="s">
        <v>323</v>
      </c>
      <c r="N578" s="103" t="s">
        <v>87</v>
      </c>
      <c r="O578" s="284"/>
      <c r="Q578" s="135"/>
      <c r="T578" s="135"/>
      <c r="U578" s="171" t="str">
        <f t="shared" ref="U578:U641" si="125">CONCATENATE(D578,"-",E578,"-",F578)</f>
        <v>HBL-ISL-413</v>
      </c>
      <c r="V578" s="133" t="s">
        <v>90</v>
      </c>
      <c r="W578" s="107">
        <v>413</v>
      </c>
      <c r="X578" s="171" t="str">
        <f t="shared" si="112"/>
        <v>HBL-ISL-413-Feb17-1-1</v>
      </c>
      <c r="Y578" s="136" t="s">
        <v>919</v>
      </c>
      <c r="Z578" s="134" t="str">
        <f t="shared" si="113"/>
        <v>Yes</v>
      </c>
      <c r="AA578" s="134" t="str">
        <f t="shared" si="114"/>
        <v>Yes</v>
      </c>
      <c r="AB578" s="134" t="str">
        <f t="shared" si="123"/>
        <v>Yes</v>
      </c>
      <c r="AC578" s="134" t="str">
        <f>VLOOKUP(F578,'Wired Branches'!B:E,4,FALSE)</f>
        <v>10.41.9.10</v>
      </c>
      <c r="AD578" s="134" t="str">
        <f t="shared" si="115"/>
        <v>255.255.255.0</v>
      </c>
      <c r="AE578" s="150" t="str">
        <f>VLOOKUP(W578,'Wired Branches'!B:F,5,FALSE)</f>
        <v>10.41.9.1</v>
      </c>
      <c r="AF578" s="112" t="str">
        <f>_xlfn.IFNA(VLOOKUP(F578,'Compiled report'!C:F,4,FALSE),"")</f>
        <v>265160e3a</v>
      </c>
      <c r="AG578" s="134" t="str">
        <f t="shared" si="116"/>
        <v>10.200.57.196</v>
      </c>
      <c r="AH578" s="134" t="str">
        <f t="shared" si="117"/>
        <v>Yes</v>
      </c>
      <c r="AI578" s="134" t="str">
        <f t="shared" si="118"/>
        <v>Yes</v>
      </c>
      <c r="AJ578" s="234">
        <f>_xlfn.IFNA(VLOOKUP(F578,'Compiled report'!C:D,2,FALSE),"")</f>
        <v>42781</v>
      </c>
      <c r="AK578" s="134" t="str">
        <f t="shared" si="119"/>
        <v>Yes</v>
      </c>
      <c r="AL578" s="134" t="str">
        <f t="shared" si="120"/>
        <v>Yes</v>
      </c>
      <c r="AM578" s="134" t="str">
        <f t="shared" si="121"/>
        <v>Yes</v>
      </c>
      <c r="AN578" s="134" t="str">
        <f t="shared" si="122"/>
        <v>Yes</v>
      </c>
      <c r="AO578" s="134" t="str">
        <f t="shared" si="124"/>
        <v>Installation Completed</v>
      </c>
      <c r="AP578" s="137" t="s">
        <v>770</v>
      </c>
    </row>
    <row r="579" spans="1:42" s="134" customFormat="1" ht="26.1" customHeight="1" x14ac:dyDescent="0.2">
      <c r="A579" s="258">
        <v>580</v>
      </c>
      <c r="B579" s="284" t="s">
        <v>181</v>
      </c>
      <c r="C579" s="134" t="s">
        <v>181</v>
      </c>
      <c r="D579" s="171" t="s">
        <v>82</v>
      </c>
      <c r="E579" s="283" t="s">
        <v>1602</v>
      </c>
      <c r="F579" s="107">
        <v>416</v>
      </c>
      <c r="G579" s="284" t="s">
        <v>181</v>
      </c>
      <c r="H579" s="284" t="s">
        <v>1663</v>
      </c>
      <c r="I579" s="284" t="s">
        <v>1664</v>
      </c>
      <c r="J579" s="284" t="s">
        <v>384</v>
      </c>
      <c r="K579" s="284" t="s">
        <v>86</v>
      </c>
      <c r="L579" s="284" t="s">
        <v>1644</v>
      </c>
      <c r="M579" s="284" t="s">
        <v>1644</v>
      </c>
      <c r="N579" s="103" t="s">
        <v>1625</v>
      </c>
      <c r="O579" s="284"/>
      <c r="Q579" s="135"/>
      <c r="T579" s="135"/>
      <c r="U579" s="171" t="str">
        <f t="shared" si="125"/>
        <v>HBL-ISL-416</v>
      </c>
      <c r="V579" s="133" t="s">
        <v>90</v>
      </c>
      <c r="W579" s="107">
        <v>416</v>
      </c>
      <c r="X579" s="171" t="str">
        <f t="shared" si="112"/>
        <v>HBL-ISL-416-Feb17-1-1</v>
      </c>
      <c r="Y579" s="136" t="s">
        <v>919</v>
      </c>
      <c r="Z579" s="134" t="str">
        <f t="shared" si="113"/>
        <v xml:space="preserve"> </v>
      </c>
      <c r="AA579" s="134" t="str">
        <f t="shared" si="114"/>
        <v xml:space="preserve"> </v>
      </c>
      <c r="AB579" s="134" t="str">
        <f t="shared" si="123"/>
        <v>Yes</v>
      </c>
      <c r="AC579" s="134" t="e">
        <f>VLOOKUP(F579,'Wired Branches'!B:E,4,FALSE)</f>
        <v>#N/A</v>
      </c>
      <c r="AD579" s="134" t="str">
        <f t="shared" si="115"/>
        <v xml:space="preserve"> </v>
      </c>
      <c r="AE579" s="150" t="e">
        <f>VLOOKUP(W579,'Wired Branches'!B:F,5,FALSE)</f>
        <v>#N/A</v>
      </c>
      <c r="AF579" s="112" t="str">
        <f>_xlfn.IFNA(VLOOKUP(F579,'Compiled report'!C:F,4,FALSE),"")</f>
        <v/>
      </c>
      <c r="AG579" s="134" t="str">
        <f t="shared" si="116"/>
        <v xml:space="preserve"> </v>
      </c>
      <c r="AH579" s="134" t="str">
        <f t="shared" si="117"/>
        <v xml:space="preserve"> </v>
      </c>
      <c r="AI579" s="134" t="str">
        <f t="shared" si="118"/>
        <v xml:space="preserve"> </v>
      </c>
      <c r="AJ579" s="234" t="str">
        <f>_xlfn.IFNA(VLOOKUP(F579,'Compiled report'!C:D,2,FALSE),"")</f>
        <v/>
      </c>
      <c r="AK579" s="134" t="str">
        <f t="shared" si="119"/>
        <v xml:space="preserve"> </v>
      </c>
      <c r="AL579" s="134" t="str">
        <f t="shared" si="120"/>
        <v/>
      </c>
      <c r="AM579" s="134" t="str">
        <f t="shared" si="121"/>
        <v xml:space="preserve"> </v>
      </c>
      <c r="AN579" s="134" t="str">
        <f t="shared" si="122"/>
        <v xml:space="preserve"> </v>
      </c>
      <c r="AO579" s="134" t="str">
        <f t="shared" si="124"/>
        <v xml:space="preserve"> </v>
      </c>
      <c r="AP579" s="137" t="s">
        <v>770</v>
      </c>
    </row>
    <row r="580" spans="1:42" s="134" customFormat="1" ht="26.1" customHeight="1" x14ac:dyDescent="0.2">
      <c r="A580" s="258">
        <v>581</v>
      </c>
      <c r="B580" s="284" t="s">
        <v>181</v>
      </c>
      <c r="C580" s="134" t="s">
        <v>181</v>
      </c>
      <c r="D580" s="171" t="s">
        <v>82</v>
      </c>
      <c r="E580" s="283" t="s">
        <v>1602</v>
      </c>
      <c r="F580" s="107">
        <v>434</v>
      </c>
      <c r="G580" s="284" t="s">
        <v>181</v>
      </c>
      <c r="H580" s="284" t="s">
        <v>1665</v>
      </c>
      <c r="I580" s="284" t="s">
        <v>1666</v>
      </c>
      <c r="J580" s="284" t="s">
        <v>384</v>
      </c>
      <c r="K580" s="284" t="s">
        <v>86</v>
      </c>
      <c r="L580" s="284" t="s">
        <v>323</v>
      </c>
      <c r="M580" s="284" t="s">
        <v>323</v>
      </c>
      <c r="N580" s="103" t="s">
        <v>87</v>
      </c>
      <c r="O580" s="284"/>
      <c r="Q580" s="135"/>
      <c r="T580" s="135"/>
      <c r="U580" s="171" t="str">
        <f t="shared" si="125"/>
        <v>HBL-ISL-434</v>
      </c>
      <c r="V580" s="133" t="s">
        <v>90</v>
      </c>
      <c r="W580" s="107">
        <v>434</v>
      </c>
      <c r="X580" s="171" t="str">
        <f t="shared" si="112"/>
        <v>HBL-ISL-434-Feb17-1-1</v>
      </c>
      <c r="Y580" s="136" t="s">
        <v>919</v>
      </c>
      <c r="Z580" s="134" t="str">
        <f t="shared" si="113"/>
        <v>Yes</v>
      </c>
      <c r="AA580" s="134" t="str">
        <f t="shared" si="114"/>
        <v>Yes</v>
      </c>
      <c r="AB580" s="134" t="str">
        <f t="shared" si="123"/>
        <v>Yes</v>
      </c>
      <c r="AC580" s="134" t="str">
        <f>VLOOKUP(F580,'Wired Branches'!B:E,4,FALSE)</f>
        <v>10.41.25.10</v>
      </c>
      <c r="AD580" s="134" t="str">
        <f t="shared" si="115"/>
        <v>255.255.255.0</v>
      </c>
      <c r="AE580" s="150" t="str">
        <f>VLOOKUP(W580,'Wired Branches'!B:F,5,FALSE)</f>
        <v>10.41.25.1</v>
      </c>
      <c r="AF580" s="112" t="str">
        <f>_xlfn.IFNA(VLOOKUP(F580,'Compiled report'!C:F,4,FALSE),"")</f>
        <v>265160e3c</v>
      </c>
      <c r="AG580" s="134" t="str">
        <f t="shared" si="116"/>
        <v>10.200.57.196</v>
      </c>
      <c r="AH580" s="134" t="str">
        <f t="shared" si="117"/>
        <v>Yes</v>
      </c>
      <c r="AI580" s="134" t="str">
        <f t="shared" si="118"/>
        <v>Yes</v>
      </c>
      <c r="AJ580" s="234">
        <f>_xlfn.IFNA(VLOOKUP(F580,'Compiled report'!C:D,2,FALSE),"")</f>
        <v>42781</v>
      </c>
      <c r="AK580" s="134" t="str">
        <f t="shared" si="119"/>
        <v>Yes</v>
      </c>
      <c r="AL580" s="134" t="str">
        <f t="shared" si="120"/>
        <v>Yes</v>
      </c>
      <c r="AM580" s="134" t="str">
        <f t="shared" si="121"/>
        <v>Yes</v>
      </c>
      <c r="AN580" s="134" t="str">
        <f t="shared" si="122"/>
        <v>Yes</v>
      </c>
      <c r="AO580" s="134" t="str">
        <f t="shared" si="124"/>
        <v>Installation Completed</v>
      </c>
      <c r="AP580" s="137" t="s">
        <v>770</v>
      </c>
    </row>
    <row r="581" spans="1:42" s="134" customFormat="1" ht="26.1" customHeight="1" x14ac:dyDescent="0.2">
      <c r="A581" s="258">
        <v>582</v>
      </c>
      <c r="B581" s="284" t="s">
        <v>181</v>
      </c>
      <c r="C581" s="134" t="s">
        <v>181</v>
      </c>
      <c r="D581" s="171" t="s">
        <v>82</v>
      </c>
      <c r="E581" s="283" t="s">
        <v>1602</v>
      </c>
      <c r="F581" s="107">
        <v>454</v>
      </c>
      <c r="G581" s="284" t="s">
        <v>181</v>
      </c>
      <c r="H581" s="284" t="s">
        <v>1667</v>
      </c>
      <c r="I581" s="284" t="s">
        <v>1668</v>
      </c>
      <c r="J581" s="284" t="s">
        <v>384</v>
      </c>
      <c r="K581" s="284" t="s">
        <v>86</v>
      </c>
      <c r="L581" s="284" t="s">
        <v>1605</v>
      </c>
      <c r="M581" s="284" t="s">
        <v>181</v>
      </c>
      <c r="N581" s="103" t="s">
        <v>1606</v>
      </c>
      <c r="O581" s="284"/>
      <c r="Q581" s="135"/>
      <c r="T581" s="135"/>
      <c r="U581" s="171" t="str">
        <f t="shared" si="125"/>
        <v>HBL-ISL-454</v>
      </c>
      <c r="V581" s="133" t="s">
        <v>90</v>
      </c>
      <c r="W581" s="107">
        <v>454</v>
      </c>
      <c r="X581" s="171" t="str">
        <f t="shared" si="112"/>
        <v>HBL-ISL-454-Feb17-1-1</v>
      </c>
      <c r="Y581" s="136" t="s">
        <v>919</v>
      </c>
      <c r="Z581" s="134" t="str">
        <f t="shared" si="113"/>
        <v>Yes</v>
      </c>
      <c r="AA581" s="134" t="str">
        <f t="shared" si="114"/>
        <v>Yes</v>
      </c>
      <c r="AB581" s="134" t="str">
        <f t="shared" si="123"/>
        <v>Yes</v>
      </c>
      <c r="AC581" s="134" t="str">
        <f>VLOOKUP(F581,'Wired Branches'!B:E,4,FALSE)</f>
        <v>10.40.10.10</v>
      </c>
      <c r="AD581" s="134" t="str">
        <f t="shared" si="115"/>
        <v>255.255.255.0</v>
      </c>
      <c r="AE581" s="150" t="str">
        <f>VLOOKUP(W581,'Wired Branches'!B:F,5,FALSE)</f>
        <v>10.40.10.1</v>
      </c>
      <c r="AF581" s="112" t="str">
        <f>_xlfn.IFNA(VLOOKUP(F581,'Compiled report'!C:F,4,FALSE),"")</f>
        <v>26516101b</v>
      </c>
      <c r="AG581" s="134" t="str">
        <f t="shared" si="116"/>
        <v>10.200.57.196</v>
      </c>
      <c r="AH581" s="134" t="str">
        <f t="shared" si="117"/>
        <v>Yes</v>
      </c>
      <c r="AI581" s="134" t="str">
        <f t="shared" si="118"/>
        <v>Yes</v>
      </c>
      <c r="AJ581" s="234">
        <f>_xlfn.IFNA(VLOOKUP(F581,'Compiled report'!C:D,2,FALSE),"")</f>
        <v>42745</v>
      </c>
      <c r="AK581" s="134" t="str">
        <f t="shared" si="119"/>
        <v>Yes</v>
      </c>
      <c r="AL581" s="134" t="str">
        <f t="shared" si="120"/>
        <v>Yes</v>
      </c>
      <c r="AM581" s="134" t="str">
        <f t="shared" si="121"/>
        <v>Yes</v>
      </c>
      <c r="AN581" s="134" t="str">
        <f t="shared" si="122"/>
        <v>Yes</v>
      </c>
      <c r="AO581" s="134" t="str">
        <f t="shared" si="124"/>
        <v>Installation Completed</v>
      </c>
      <c r="AP581" s="137" t="s">
        <v>770</v>
      </c>
    </row>
    <row r="582" spans="1:42" s="134" customFormat="1" ht="26.1" customHeight="1" x14ac:dyDescent="0.2">
      <c r="A582" s="258">
        <v>583</v>
      </c>
      <c r="B582" s="284" t="s">
        <v>181</v>
      </c>
      <c r="C582" s="134" t="s">
        <v>181</v>
      </c>
      <c r="D582" s="171" t="s">
        <v>82</v>
      </c>
      <c r="E582" s="283" t="s">
        <v>1602</v>
      </c>
      <c r="F582" s="107">
        <v>455</v>
      </c>
      <c r="G582" s="284" t="s">
        <v>181</v>
      </c>
      <c r="H582" s="284" t="s">
        <v>1669</v>
      </c>
      <c r="I582" s="284" t="s">
        <v>1670</v>
      </c>
      <c r="J582" s="284" t="s">
        <v>384</v>
      </c>
      <c r="K582" s="284" t="s">
        <v>86</v>
      </c>
      <c r="L582" s="284" t="s">
        <v>323</v>
      </c>
      <c r="M582" s="284" t="s">
        <v>323</v>
      </c>
      <c r="N582" s="103" t="s">
        <v>87</v>
      </c>
      <c r="O582" s="284"/>
      <c r="Q582" s="135"/>
      <c r="T582" s="135"/>
      <c r="U582" s="171" t="str">
        <f t="shared" si="125"/>
        <v>HBL-ISL-455</v>
      </c>
      <c r="V582" s="133" t="s">
        <v>90</v>
      </c>
      <c r="W582" s="107">
        <v>455</v>
      </c>
      <c r="X582" s="171" t="str">
        <f t="shared" si="112"/>
        <v>HBL-ISL-455-Feb17-1-1</v>
      </c>
      <c r="Y582" s="136" t="s">
        <v>919</v>
      </c>
      <c r="Z582" s="134" t="str">
        <f t="shared" si="113"/>
        <v>Yes</v>
      </c>
      <c r="AA582" s="134" t="str">
        <f t="shared" si="114"/>
        <v>Yes</v>
      </c>
      <c r="AB582" s="134" t="str">
        <f t="shared" si="123"/>
        <v>Yes</v>
      </c>
      <c r="AC582" s="134" t="str">
        <f>VLOOKUP(F582,'Wired Branches'!B:E,4,FALSE)</f>
        <v>10.41.12.10</v>
      </c>
      <c r="AD582" s="134" t="str">
        <f t="shared" si="115"/>
        <v>255.255.255.0</v>
      </c>
      <c r="AE582" s="150" t="str">
        <f>VLOOKUP(W582,'Wired Branches'!B:F,5,FALSE)</f>
        <v>10.41.12.1</v>
      </c>
      <c r="AF582" s="112" t="str">
        <f>_xlfn.IFNA(VLOOKUP(F582,'Compiled report'!C:F,4,FALSE),"")</f>
        <v>265160E3E</v>
      </c>
      <c r="AG582" s="134" t="str">
        <f t="shared" si="116"/>
        <v>10.200.57.196</v>
      </c>
      <c r="AH582" s="134" t="str">
        <f t="shared" si="117"/>
        <v>Yes</v>
      </c>
      <c r="AI582" s="134" t="str">
        <f t="shared" si="118"/>
        <v>Yes</v>
      </c>
      <c r="AJ582" s="234">
        <f>_xlfn.IFNA(VLOOKUP(F582,'Compiled report'!C:D,2,FALSE),"")</f>
        <v>42779</v>
      </c>
      <c r="AK582" s="134" t="str">
        <f t="shared" si="119"/>
        <v>Yes</v>
      </c>
      <c r="AL582" s="134" t="str">
        <f t="shared" si="120"/>
        <v>Yes</v>
      </c>
      <c r="AM582" s="134" t="str">
        <f t="shared" si="121"/>
        <v>Yes</v>
      </c>
      <c r="AN582" s="134" t="str">
        <f t="shared" si="122"/>
        <v>Yes</v>
      </c>
      <c r="AO582" s="134" t="str">
        <f t="shared" si="124"/>
        <v>Installation Completed</v>
      </c>
      <c r="AP582" s="137" t="s">
        <v>770</v>
      </c>
    </row>
    <row r="583" spans="1:42" s="134" customFormat="1" ht="26.1" customHeight="1" x14ac:dyDescent="0.2">
      <c r="A583" s="258">
        <v>584</v>
      </c>
      <c r="B583" s="284" t="s">
        <v>181</v>
      </c>
      <c r="C583" s="134" t="s">
        <v>181</v>
      </c>
      <c r="D583" s="171" t="s">
        <v>82</v>
      </c>
      <c r="E583" s="283" t="s">
        <v>1602</v>
      </c>
      <c r="F583" s="107">
        <v>457</v>
      </c>
      <c r="G583" s="284" t="s">
        <v>181</v>
      </c>
      <c r="H583" s="284" t="s">
        <v>1671</v>
      </c>
      <c r="I583" s="284" t="s">
        <v>1672</v>
      </c>
      <c r="J583" s="284" t="s">
        <v>384</v>
      </c>
      <c r="K583" s="284" t="s">
        <v>86</v>
      </c>
      <c r="L583" s="284" t="s">
        <v>1671</v>
      </c>
      <c r="M583" s="284" t="s">
        <v>1168</v>
      </c>
      <c r="N583" s="103" t="s">
        <v>87</v>
      </c>
      <c r="O583" s="284"/>
      <c r="Q583" s="135"/>
      <c r="T583" s="135"/>
      <c r="U583" s="171" t="str">
        <f t="shared" si="125"/>
        <v>HBL-ISL-457</v>
      </c>
      <c r="V583" s="133" t="s">
        <v>90</v>
      </c>
      <c r="W583" s="107">
        <v>457</v>
      </c>
      <c r="X583" s="171" t="str">
        <f t="shared" si="112"/>
        <v>HBL-ISL-457-Feb17-1-1</v>
      </c>
      <c r="Y583" s="136" t="s">
        <v>919</v>
      </c>
      <c r="Z583" s="134" t="str">
        <f t="shared" si="113"/>
        <v>Yes</v>
      </c>
      <c r="AA583" s="134" t="str">
        <f t="shared" si="114"/>
        <v>Yes</v>
      </c>
      <c r="AB583" s="134" t="str">
        <f t="shared" si="123"/>
        <v>Yes</v>
      </c>
      <c r="AC583" s="134" t="e">
        <f>VLOOKUP(F583,'Wired Branches'!B:E,4,FALSE)</f>
        <v>#N/A</v>
      </c>
      <c r="AD583" s="134" t="str">
        <f t="shared" si="115"/>
        <v>255.255.255.0</v>
      </c>
      <c r="AE583" s="150" t="e">
        <f>VLOOKUP(W583,'Wired Branches'!B:F,5,FALSE)</f>
        <v>#N/A</v>
      </c>
      <c r="AF583" s="112">
        <f>_xlfn.IFNA(VLOOKUP(F583,'Compiled report'!C:F,4,FALSE),"")</f>
        <v>0</v>
      </c>
      <c r="AG583" s="134" t="str">
        <f t="shared" si="116"/>
        <v>10.200.57.196</v>
      </c>
      <c r="AH583" s="134" t="str">
        <f t="shared" si="117"/>
        <v>Yes</v>
      </c>
      <c r="AI583" s="134" t="str">
        <f t="shared" si="118"/>
        <v>Yes</v>
      </c>
      <c r="AJ583" s="234">
        <f>_xlfn.IFNA(VLOOKUP(F583,'Compiled report'!C:D,2,FALSE),"")</f>
        <v>42795</v>
      </c>
      <c r="AK583" s="134" t="str">
        <f t="shared" si="119"/>
        <v>Yes</v>
      </c>
      <c r="AL583" s="134" t="str">
        <f t="shared" si="120"/>
        <v/>
      </c>
      <c r="AM583" s="134" t="str">
        <f t="shared" si="121"/>
        <v>Yes</v>
      </c>
      <c r="AN583" s="134" t="str">
        <f t="shared" si="122"/>
        <v>Yes</v>
      </c>
      <c r="AO583" s="134" t="str">
        <f t="shared" si="124"/>
        <v>Installation Completed</v>
      </c>
      <c r="AP583" s="137" t="s">
        <v>770</v>
      </c>
    </row>
    <row r="584" spans="1:42" s="134" customFormat="1" ht="26.1" customHeight="1" x14ac:dyDescent="0.2">
      <c r="A584" s="258">
        <v>585</v>
      </c>
      <c r="B584" s="284" t="s">
        <v>181</v>
      </c>
      <c r="C584" s="134" t="s">
        <v>181</v>
      </c>
      <c r="D584" s="171" t="s">
        <v>82</v>
      </c>
      <c r="E584" s="283" t="s">
        <v>1602</v>
      </c>
      <c r="F584" s="107">
        <v>460</v>
      </c>
      <c r="G584" s="284" t="s">
        <v>181</v>
      </c>
      <c r="H584" s="284" t="s">
        <v>1673</v>
      </c>
      <c r="I584" s="284" t="s">
        <v>1674</v>
      </c>
      <c r="J584" s="284" t="s">
        <v>384</v>
      </c>
      <c r="K584" s="284" t="s">
        <v>86</v>
      </c>
      <c r="L584" s="284" t="s">
        <v>1605</v>
      </c>
      <c r="M584" s="284" t="s">
        <v>181</v>
      </c>
      <c r="N584" s="103" t="s">
        <v>1606</v>
      </c>
      <c r="O584" s="284"/>
      <c r="Q584" s="135"/>
      <c r="T584" s="135"/>
      <c r="U584" s="171" t="str">
        <f t="shared" si="125"/>
        <v>HBL-ISL-460</v>
      </c>
      <c r="V584" s="133" t="s">
        <v>90</v>
      </c>
      <c r="W584" s="107">
        <v>460</v>
      </c>
      <c r="X584" s="171" t="str">
        <f t="shared" si="112"/>
        <v>HBL-ISL-460-Feb17-1-1</v>
      </c>
      <c r="Y584" s="136" t="s">
        <v>919</v>
      </c>
      <c r="Z584" s="134" t="str">
        <f t="shared" si="113"/>
        <v>Yes</v>
      </c>
      <c r="AA584" s="134" t="str">
        <f t="shared" si="114"/>
        <v>Yes</v>
      </c>
      <c r="AB584" s="134" t="str">
        <f t="shared" si="123"/>
        <v>Yes</v>
      </c>
      <c r="AC584" s="134" t="str">
        <f>VLOOKUP(F584,'Wired Branches'!B:E,4,FALSE)</f>
        <v>10.40.8.10</v>
      </c>
      <c r="AD584" s="134" t="str">
        <f t="shared" si="115"/>
        <v>255.255.255.0</v>
      </c>
      <c r="AE584" s="150" t="str">
        <f>VLOOKUP(W584,'Wired Branches'!B:F,5,FALSE)</f>
        <v>10.40.8.1</v>
      </c>
      <c r="AF584" s="112" t="str">
        <f>_xlfn.IFNA(VLOOKUP(F584,'Compiled report'!C:F,4,FALSE),"")</f>
        <v>000265160e3f</v>
      </c>
      <c r="AG584" s="134" t="str">
        <f t="shared" si="116"/>
        <v>10.200.57.196</v>
      </c>
      <c r="AH584" s="134" t="str">
        <f t="shared" si="117"/>
        <v>Yes</v>
      </c>
      <c r="AI584" s="134" t="str">
        <f t="shared" si="118"/>
        <v>Yes</v>
      </c>
      <c r="AJ584" s="234">
        <f>_xlfn.IFNA(VLOOKUP(F584,'Compiled report'!C:D,2,FALSE),"")</f>
        <v>42744</v>
      </c>
      <c r="AK584" s="134" t="str">
        <f t="shared" si="119"/>
        <v>Yes</v>
      </c>
      <c r="AL584" s="134" t="str">
        <f t="shared" si="120"/>
        <v>Yes</v>
      </c>
      <c r="AM584" s="134" t="str">
        <f t="shared" si="121"/>
        <v>Yes</v>
      </c>
      <c r="AN584" s="134" t="str">
        <f t="shared" si="122"/>
        <v>Yes</v>
      </c>
      <c r="AO584" s="134" t="str">
        <f t="shared" si="124"/>
        <v>Installation Completed</v>
      </c>
      <c r="AP584" s="137" t="s">
        <v>770</v>
      </c>
    </row>
    <row r="585" spans="1:42" s="134" customFormat="1" ht="26.1" customHeight="1" x14ac:dyDescent="0.2">
      <c r="A585" s="258">
        <v>586</v>
      </c>
      <c r="B585" s="284" t="s">
        <v>181</v>
      </c>
      <c r="C585" s="134" t="s">
        <v>181</v>
      </c>
      <c r="D585" s="171" t="s">
        <v>82</v>
      </c>
      <c r="E585" s="283" t="s">
        <v>1602</v>
      </c>
      <c r="F585" s="107">
        <v>462</v>
      </c>
      <c r="G585" s="284" t="s">
        <v>181</v>
      </c>
      <c r="H585" s="284" t="s">
        <v>1675</v>
      </c>
      <c r="I585" s="284" t="s">
        <v>1676</v>
      </c>
      <c r="J585" s="284" t="s">
        <v>384</v>
      </c>
      <c r="K585" s="284" t="s">
        <v>86</v>
      </c>
      <c r="L585" s="284" t="s">
        <v>1677</v>
      </c>
      <c r="M585" s="284" t="s">
        <v>1168</v>
      </c>
      <c r="N585" s="103" t="s">
        <v>87</v>
      </c>
      <c r="O585" s="284"/>
      <c r="Q585" s="135"/>
      <c r="T585" s="135"/>
      <c r="U585" s="171" t="str">
        <f t="shared" si="125"/>
        <v>HBL-ISL-462</v>
      </c>
      <c r="V585" s="133" t="s">
        <v>90</v>
      </c>
      <c r="W585" s="107">
        <v>462</v>
      </c>
      <c r="X585" s="171" t="str">
        <f t="shared" si="112"/>
        <v>HBL-ISL-462-Feb17-1-1</v>
      </c>
      <c r="Y585" s="136" t="s">
        <v>919</v>
      </c>
      <c r="Z585" s="134" t="str">
        <f t="shared" si="113"/>
        <v>Yes</v>
      </c>
      <c r="AA585" s="134" t="str">
        <f t="shared" si="114"/>
        <v>Yes</v>
      </c>
      <c r="AB585" s="134" t="str">
        <f t="shared" si="123"/>
        <v>Yes</v>
      </c>
      <c r="AC585" s="134" t="e">
        <f>VLOOKUP(F585,'Wired Branches'!B:E,4,FALSE)</f>
        <v>#N/A</v>
      </c>
      <c r="AD585" s="134" t="str">
        <f t="shared" si="115"/>
        <v>255.255.255.0</v>
      </c>
      <c r="AE585" s="150" t="e">
        <f>VLOOKUP(W585,'Wired Branches'!B:F,5,FALSE)</f>
        <v>#N/A</v>
      </c>
      <c r="AF585" s="112">
        <f>_xlfn.IFNA(VLOOKUP(F585,'Compiled report'!C:F,4,FALSE),"")</f>
        <v>0</v>
      </c>
      <c r="AG585" s="134" t="str">
        <f t="shared" si="116"/>
        <v>10.200.57.196</v>
      </c>
      <c r="AH585" s="134" t="str">
        <f t="shared" si="117"/>
        <v>Yes</v>
      </c>
      <c r="AI585" s="134" t="str">
        <f t="shared" si="118"/>
        <v>Yes</v>
      </c>
      <c r="AJ585" s="234">
        <f>_xlfn.IFNA(VLOOKUP(F585,'Compiled report'!C:D,2,FALSE),"")</f>
        <v>42795</v>
      </c>
      <c r="AK585" s="134" t="str">
        <f t="shared" si="119"/>
        <v>Yes</v>
      </c>
      <c r="AL585" s="134" t="str">
        <f t="shared" si="120"/>
        <v/>
      </c>
      <c r="AM585" s="134" t="str">
        <f t="shared" si="121"/>
        <v>Yes</v>
      </c>
      <c r="AN585" s="134" t="str">
        <f t="shared" si="122"/>
        <v>Yes</v>
      </c>
      <c r="AO585" s="134" t="str">
        <f t="shared" si="124"/>
        <v>Installation Completed</v>
      </c>
      <c r="AP585" s="137" t="s">
        <v>770</v>
      </c>
    </row>
    <row r="586" spans="1:42" s="134" customFormat="1" ht="26.1" customHeight="1" x14ac:dyDescent="0.2">
      <c r="A586" s="258">
        <v>587</v>
      </c>
      <c r="B586" s="284" t="s">
        <v>181</v>
      </c>
      <c r="C586" s="134" t="s">
        <v>181</v>
      </c>
      <c r="D586" s="171" t="s">
        <v>82</v>
      </c>
      <c r="E586" s="283" t="s">
        <v>1602</v>
      </c>
      <c r="F586" s="107">
        <v>476</v>
      </c>
      <c r="G586" s="284" t="s">
        <v>181</v>
      </c>
      <c r="H586" s="284" t="s">
        <v>1678</v>
      </c>
      <c r="I586" s="284" t="s">
        <v>1679</v>
      </c>
      <c r="J586" s="284" t="s">
        <v>384</v>
      </c>
      <c r="K586" s="284" t="s">
        <v>86</v>
      </c>
      <c r="L586" s="284" t="s">
        <v>1680</v>
      </c>
      <c r="M586" s="284" t="s">
        <v>1680</v>
      </c>
      <c r="N586" s="103" t="s">
        <v>1681</v>
      </c>
      <c r="O586" s="284"/>
      <c r="Q586" s="135"/>
      <c r="T586" s="135"/>
      <c r="U586" s="171" t="str">
        <f t="shared" si="125"/>
        <v>HBL-ISL-476</v>
      </c>
      <c r="V586" s="133" t="s">
        <v>90</v>
      </c>
      <c r="W586" s="107">
        <v>476</v>
      </c>
      <c r="X586" s="171" t="str">
        <f t="shared" si="112"/>
        <v>HBL-ISL-476-Feb17-1-1</v>
      </c>
      <c r="Y586" s="136" t="s">
        <v>919</v>
      </c>
      <c r="Z586" s="134" t="str">
        <f t="shared" si="113"/>
        <v xml:space="preserve"> </v>
      </c>
      <c r="AA586" s="134" t="str">
        <f t="shared" si="114"/>
        <v xml:space="preserve"> </v>
      </c>
      <c r="AB586" s="134" t="str">
        <f t="shared" si="123"/>
        <v>Yes</v>
      </c>
      <c r="AC586" s="134" t="e">
        <f>VLOOKUP(F586,'Wired Branches'!B:E,4,FALSE)</f>
        <v>#N/A</v>
      </c>
      <c r="AD586" s="134" t="str">
        <f t="shared" si="115"/>
        <v xml:space="preserve"> </v>
      </c>
      <c r="AE586" s="150" t="e">
        <f>VLOOKUP(W586,'Wired Branches'!B:F,5,FALSE)</f>
        <v>#N/A</v>
      </c>
      <c r="AF586" s="112" t="str">
        <f>_xlfn.IFNA(VLOOKUP(F586,'Compiled report'!C:F,4,FALSE),"")</f>
        <v/>
      </c>
      <c r="AG586" s="134" t="str">
        <f t="shared" si="116"/>
        <v xml:space="preserve"> </v>
      </c>
      <c r="AH586" s="134" t="str">
        <f t="shared" si="117"/>
        <v xml:space="preserve"> </v>
      </c>
      <c r="AI586" s="134" t="str">
        <f t="shared" si="118"/>
        <v xml:space="preserve"> </v>
      </c>
      <c r="AJ586" s="234" t="str">
        <f>_xlfn.IFNA(VLOOKUP(F586,'Compiled report'!C:D,2,FALSE),"")</f>
        <v/>
      </c>
      <c r="AK586" s="134" t="str">
        <f t="shared" si="119"/>
        <v xml:space="preserve"> </v>
      </c>
      <c r="AL586" s="134" t="str">
        <f t="shared" si="120"/>
        <v/>
      </c>
      <c r="AM586" s="134" t="str">
        <f t="shared" si="121"/>
        <v xml:space="preserve"> </v>
      </c>
      <c r="AN586" s="134" t="str">
        <f t="shared" si="122"/>
        <v xml:space="preserve"> </v>
      </c>
      <c r="AO586" s="134" t="str">
        <f t="shared" si="124"/>
        <v xml:space="preserve"> </v>
      </c>
      <c r="AP586" s="137" t="s">
        <v>770</v>
      </c>
    </row>
    <row r="587" spans="1:42" s="134" customFormat="1" ht="26.1" customHeight="1" x14ac:dyDescent="0.2">
      <c r="A587" s="258">
        <v>588</v>
      </c>
      <c r="B587" s="284" t="s">
        <v>181</v>
      </c>
      <c r="C587" s="134" t="s">
        <v>181</v>
      </c>
      <c r="D587" s="171" t="s">
        <v>82</v>
      </c>
      <c r="E587" s="283" t="s">
        <v>1602</v>
      </c>
      <c r="F587" s="107">
        <v>487</v>
      </c>
      <c r="G587" s="284" t="s">
        <v>181</v>
      </c>
      <c r="H587" s="284" t="s">
        <v>1682</v>
      </c>
      <c r="I587" s="284" t="s">
        <v>1683</v>
      </c>
      <c r="J587" s="284" t="s">
        <v>384</v>
      </c>
      <c r="K587" s="284" t="s">
        <v>86</v>
      </c>
      <c r="L587" s="284" t="s">
        <v>323</v>
      </c>
      <c r="M587" s="284" t="s">
        <v>323</v>
      </c>
      <c r="N587" s="103" t="s">
        <v>87</v>
      </c>
      <c r="O587" s="284"/>
      <c r="Q587" s="135"/>
      <c r="T587" s="135"/>
      <c r="U587" s="171" t="str">
        <f t="shared" si="125"/>
        <v>HBL-ISL-487</v>
      </c>
      <c r="V587" s="133" t="s">
        <v>90</v>
      </c>
      <c r="W587" s="107">
        <v>487</v>
      </c>
      <c r="X587" s="171" t="str">
        <f t="shared" si="112"/>
        <v>HBL-ISL-487-Feb17-1-1</v>
      </c>
      <c r="Y587" s="136" t="s">
        <v>919</v>
      </c>
      <c r="Z587" s="134" t="str">
        <f t="shared" si="113"/>
        <v>Yes</v>
      </c>
      <c r="AA587" s="134" t="str">
        <f t="shared" si="114"/>
        <v>Yes</v>
      </c>
      <c r="AB587" s="134" t="str">
        <f t="shared" si="123"/>
        <v>Yes</v>
      </c>
      <c r="AC587" s="134" t="str">
        <f>VLOOKUP(F587,'Wired Branches'!B:E,4,FALSE)</f>
        <v>10.41.38.10</v>
      </c>
      <c r="AD587" s="134" t="str">
        <f t="shared" si="115"/>
        <v>255.255.255.0</v>
      </c>
      <c r="AE587" s="150" t="str">
        <f>VLOOKUP(W587,'Wired Branches'!B:F,5,FALSE)</f>
        <v>10.41.38.1</v>
      </c>
      <c r="AF587" s="112" t="str">
        <f>_xlfn.IFNA(VLOOKUP(F587,'Compiled report'!C:F,4,FALSE),"")</f>
        <v>2651610cd</v>
      </c>
      <c r="AG587" s="134" t="str">
        <f t="shared" si="116"/>
        <v>10.200.57.196</v>
      </c>
      <c r="AH587" s="134" t="str">
        <f t="shared" si="117"/>
        <v>Yes</v>
      </c>
      <c r="AI587" s="134" t="str">
        <f t="shared" si="118"/>
        <v>Yes</v>
      </c>
      <c r="AJ587" s="234">
        <f>_xlfn.IFNA(VLOOKUP(F587,'Compiled report'!C:D,2,FALSE),"")</f>
        <v>42787</v>
      </c>
      <c r="AK587" s="134" t="str">
        <f t="shared" si="119"/>
        <v>Yes</v>
      </c>
      <c r="AL587" s="134" t="str">
        <f t="shared" si="120"/>
        <v>Yes</v>
      </c>
      <c r="AM587" s="134" t="str">
        <f t="shared" si="121"/>
        <v>Yes</v>
      </c>
      <c r="AN587" s="134" t="str">
        <f t="shared" si="122"/>
        <v>Yes</v>
      </c>
      <c r="AO587" s="134" t="str">
        <f t="shared" si="124"/>
        <v>Installation Completed</v>
      </c>
      <c r="AP587" s="137" t="s">
        <v>770</v>
      </c>
    </row>
    <row r="588" spans="1:42" s="134" customFormat="1" ht="26.1" customHeight="1" x14ac:dyDescent="0.2">
      <c r="A588" s="258">
        <v>589</v>
      </c>
      <c r="B588" s="284" t="s">
        <v>181</v>
      </c>
      <c r="C588" s="134" t="s">
        <v>181</v>
      </c>
      <c r="D588" s="171" t="s">
        <v>82</v>
      </c>
      <c r="E588" s="283" t="s">
        <v>1602</v>
      </c>
      <c r="F588" s="107">
        <v>489</v>
      </c>
      <c r="G588" s="284" t="s">
        <v>181</v>
      </c>
      <c r="H588" s="284" t="s">
        <v>1684</v>
      </c>
      <c r="I588" s="284" t="s">
        <v>1685</v>
      </c>
      <c r="J588" s="284" t="s">
        <v>384</v>
      </c>
      <c r="K588" s="284" t="s">
        <v>86</v>
      </c>
      <c r="L588" s="284" t="s">
        <v>323</v>
      </c>
      <c r="M588" s="284" t="s">
        <v>323</v>
      </c>
      <c r="N588" s="103" t="s">
        <v>87</v>
      </c>
      <c r="O588" s="284"/>
      <c r="Q588" s="135"/>
      <c r="T588" s="135"/>
      <c r="U588" s="171" t="str">
        <f t="shared" si="125"/>
        <v>HBL-ISL-489</v>
      </c>
      <c r="V588" s="133" t="s">
        <v>90</v>
      </c>
      <c r="W588" s="107">
        <v>489</v>
      </c>
      <c r="X588" s="171" t="str">
        <f t="shared" si="112"/>
        <v>HBL-ISL-489-Feb17-1-1</v>
      </c>
      <c r="Y588" s="136" t="s">
        <v>919</v>
      </c>
      <c r="Z588" s="134" t="str">
        <f t="shared" si="113"/>
        <v>Yes</v>
      </c>
      <c r="AA588" s="134" t="str">
        <f t="shared" si="114"/>
        <v>Yes</v>
      </c>
      <c r="AB588" s="134" t="str">
        <f t="shared" si="123"/>
        <v>Yes</v>
      </c>
      <c r="AC588" s="134" t="str">
        <f>VLOOKUP(F588,'Wired Branches'!B:E,4,FALSE)</f>
        <v>10.41.4.10</v>
      </c>
      <c r="AD588" s="134" t="str">
        <f t="shared" si="115"/>
        <v>255.255.255.0</v>
      </c>
      <c r="AE588" s="150" t="str">
        <f>VLOOKUP(W588,'Wired Branches'!B:F,5,FALSE)</f>
        <v>10.41.4.1</v>
      </c>
      <c r="AF588" s="112" t="str">
        <f>_xlfn.IFNA(VLOOKUP(F588,'Compiled report'!C:F,4,FALSE),"")</f>
        <v>2651610ce</v>
      </c>
      <c r="AG588" s="134" t="str">
        <f t="shared" si="116"/>
        <v>10.200.57.196</v>
      </c>
      <c r="AH588" s="134" t="str">
        <f t="shared" si="117"/>
        <v>Yes</v>
      </c>
      <c r="AI588" s="134" t="str">
        <f t="shared" si="118"/>
        <v>Yes</v>
      </c>
      <c r="AJ588" s="234">
        <f>_xlfn.IFNA(VLOOKUP(F588,'Compiled report'!C:D,2,FALSE),"")</f>
        <v>42788</v>
      </c>
      <c r="AK588" s="134" t="str">
        <f t="shared" si="119"/>
        <v>Yes</v>
      </c>
      <c r="AL588" s="134" t="str">
        <f t="shared" si="120"/>
        <v>Yes</v>
      </c>
      <c r="AM588" s="134" t="str">
        <f t="shared" si="121"/>
        <v>Yes</v>
      </c>
      <c r="AN588" s="134" t="str">
        <f t="shared" si="122"/>
        <v>Yes</v>
      </c>
      <c r="AO588" s="134" t="str">
        <f t="shared" si="124"/>
        <v>Installation Completed</v>
      </c>
      <c r="AP588" s="137" t="s">
        <v>770</v>
      </c>
    </row>
    <row r="589" spans="1:42" s="134" customFormat="1" ht="26.1" customHeight="1" x14ac:dyDescent="0.2">
      <c r="A589" s="258">
        <v>590</v>
      </c>
      <c r="B589" s="284" t="s">
        <v>181</v>
      </c>
      <c r="C589" s="134" t="s">
        <v>181</v>
      </c>
      <c r="D589" s="171" t="s">
        <v>82</v>
      </c>
      <c r="E589" s="283" t="s">
        <v>1602</v>
      </c>
      <c r="F589" s="107">
        <v>504</v>
      </c>
      <c r="G589" s="284" t="s">
        <v>181</v>
      </c>
      <c r="H589" s="284" t="s">
        <v>1532</v>
      </c>
      <c r="I589" s="284" t="s">
        <v>1686</v>
      </c>
      <c r="J589" s="284" t="s">
        <v>384</v>
      </c>
      <c r="K589" s="284" t="s">
        <v>86</v>
      </c>
      <c r="L589" s="284" t="s">
        <v>323</v>
      </c>
      <c r="M589" s="284" t="s">
        <v>323</v>
      </c>
      <c r="N589" s="103" t="s">
        <v>87</v>
      </c>
      <c r="O589" s="284"/>
      <c r="Q589" s="135"/>
      <c r="T589" s="135"/>
      <c r="U589" s="171" t="str">
        <f t="shared" si="125"/>
        <v>HBL-ISL-504</v>
      </c>
      <c r="V589" s="133" t="s">
        <v>90</v>
      </c>
      <c r="W589" s="107">
        <v>504</v>
      </c>
      <c r="X589" s="171" t="str">
        <f t="shared" si="112"/>
        <v>HBL-ISL-504-Feb17-1-1</v>
      </c>
      <c r="Y589" s="136" t="s">
        <v>919</v>
      </c>
      <c r="Z589" s="134" t="str">
        <f t="shared" si="113"/>
        <v>Yes</v>
      </c>
      <c r="AA589" s="134" t="str">
        <f t="shared" si="114"/>
        <v>Yes</v>
      </c>
      <c r="AB589" s="134" t="str">
        <f t="shared" si="123"/>
        <v>Yes</v>
      </c>
      <c r="AC589" s="134" t="str">
        <f>VLOOKUP(F589,'Wired Branches'!B:E,4,FALSE)</f>
        <v>10.41.2.10</v>
      </c>
      <c r="AD589" s="134" t="str">
        <f t="shared" si="115"/>
        <v>255.255.255.0</v>
      </c>
      <c r="AE589" s="150" t="str">
        <f>VLOOKUP(W589,'Wired Branches'!B:F,5,FALSE)</f>
        <v>10.41.2.1</v>
      </c>
      <c r="AF589" s="112" t="str">
        <f>_xlfn.IFNA(VLOOKUP(F589,'Compiled report'!C:F,4,FALSE),"")</f>
        <v>2651610CF</v>
      </c>
      <c r="AG589" s="134" t="str">
        <f t="shared" si="116"/>
        <v>10.200.57.196</v>
      </c>
      <c r="AH589" s="134" t="str">
        <f t="shared" si="117"/>
        <v>Yes</v>
      </c>
      <c r="AI589" s="134" t="str">
        <f t="shared" si="118"/>
        <v>Yes</v>
      </c>
      <c r="AJ589" s="234">
        <f>_xlfn.IFNA(VLOOKUP(F589,'Compiled report'!C:D,2,FALSE),"")</f>
        <v>42779</v>
      </c>
      <c r="AK589" s="134" t="str">
        <f t="shared" si="119"/>
        <v>Yes</v>
      </c>
      <c r="AL589" s="134" t="str">
        <f t="shared" si="120"/>
        <v>Yes</v>
      </c>
      <c r="AM589" s="134" t="str">
        <f t="shared" si="121"/>
        <v>Yes</v>
      </c>
      <c r="AN589" s="134" t="str">
        <f t="shared" si="122"/>
        <v>Yes</v>
      </c>
      <c r="AO589" s="134" t="str">
        <f t="shared" si="124"/>
        <v>Installation Completed</v>
      </c>
      <c r="AP589" s="137" t="s">
        <v>770</v>
      </c>
    </row>
    <row r="590" spans="1:42" s="134" customFormat="1" ht="26.1" customHeight="1" x14ac:dyDescent="0.2">
      <c r="A590" s="258">
        <v>591</v>
      </c>
      <c r="B590" s="284" t="s">
        <v>181</v>
      </c>
      <c r="C590" s="134" t="s">
        <v>181</v>
      </c>
      <c r="D590" s="171" t="s">
        <v>82</v>
      </c>
      <c r="E590" s="283" t="s">
        <v>1602</v>
      </c>
      <c r="F590" s="107">
        <v>525</v>
      </c>
      <c r="G590" s="284" t="s">
        <v>181</v>
      </c>
      <c r="H590" s="284" t="s">
        <v>1687</v>
      </c>
      <c r="I590" s="284" t="s">
        <v>1688</v>
      </c>
      <c r="J590" s="284" t="s">
        <v>384</v>
      </c>
      <c r="K590" s="284" t="s">
        <v>1689</v>
      </c>
      <c r="L590" s="284" t="s">
        <v>86</v>
      </c>
      <c r="M590" s="284" t="s">
        <v>323</v>
      </c>
      <c r="N590" s="103" t="s">
        <v>87</v>
      </c>
      <c r="O590" s="284"/>
      <c r="Q590" s="135"/>
      <c r="T590" s="135"/>
      <c r="U590" s="171" t="str">
        <f t="shared" si="125"/>
        <v>HBL-ISL-525</v>
      </c>
      <c r="V590" s="133" t="s">
        <v>90</v>
      </c>
      <c r="W590" s="107">
        <v>525</v>
      </c>
      <c r="X590" s="171" t="str">
        <f t="shared" si="112"/>
        <v>HBL-ISL-525-Feb17-1-1</v>
      </c>
      <c r="Y590" s="136" t="s">
        <v>919</v>
      </c>
      <c r="Z590" s="134" t="str">
        <f t="shared" si="113"/>
        <v>Yes</v>
      </c>
      <c r="AA590" s="134" t="str">
        <f t="shared" si="114"/>
        <v>Yes</v>
      </c>
      <c r="AB590" s="134" t="str">
        <f t="shared" si="123"/>
        <v>Yes</v>
      </c>
      <c r="AC590" s="134" t="str">
        <f>VLOOKUP(F590,'Wired Branches'!B:E,4,FALSE)</f>
        <v>10.40.84.10</v>
      </c>
      <c r="AD590" s="134" t="str">
        <f t="shared" si="115"/>
        <v>255.255.255.0</v>
      </c>
      <c r="AE590" s="150" t="str">
        <f>VLOOKUP(W590,'Wired Branches'!B:F,5,FALSE)</f>
        <v>10.40.84.1</v>
      </c>
      <c r="AF590" s="112" t="str">
        <f>_xlfn.IFNA(VLOOKUP(F590,'Compiled report'!C:F,4,FALSE),"")</f>
        <v>0002651610d0</v>
      </c>
      <c r="AG590" s="134" t="str">
        <f t="shared" si="116"/>
        <v>10.200.57.196</v>
      </c>
      <c r="AH590" s="134" t="str">
        <f t="shared" si="117"/>
        <v>Yes</v>
      </c>
      <c r="AI590" s="134" t="str">
        <f t="shared" si="118"/>
        <v>Yes</v>
      </c>
      <c r="AJ590" s="234">
        <f>_xlfn.IFNA(VLOOKUP(F590,'Compiled report'!C:D,2,FALSE),"")</f>
        <v>42768</v>
      </c>
      <c r="AK590" s="134" t="str">
        <f t="shared" si="119"/>
        <v>Yes</v>
      </c>
      <c r="AL590" s="134" t="str">
        <f t="shared" si="120"/>
        <v>Yes</v>
      </c>
      <c r="AM590" s="134" t="str">
        <f t="shared" si="121"/>
        <v>Yes</v>
      </c>
      <c r="AN590" s="134" t="str">
        <f t="shared" si="122"/>
        <v>Yes</v>
      </c>
      <c r="AO590" s="134" t="str">
        <f t="shared" si="124"/>
        <v>Installation Completed</v>
      </c>
      <c r="AP590" s="137" t="s">
        <v>770</v>
      </c>
    </row>
    <row r="591" spans="1:42" s="134" customFormat="1" ht="26.1" customHeight="1" x14ac:dyDescent="0.2">
      <c r="A591" s="258">
        <v>592</v>
      </c>
      <c r="B591" s="284" t="s">
        <v>181</v>
      </c>
      <c r="C591" s="134" t="s">
        <v>181</v>
      </c>
      <c r="D591" s="171" t="s">
        <v>82</v>
      </c>
      <c r="E591" s="283" t="s">
        <v>1602</v>
      </c>
      <c r="F591" s="107">
        <v>537</v>
      </c>
      <c r="G591" s="284" t="s">
        <v>181</v>
      </c>
      <c r="H591" s="284" t="s">
        <v>1690</v>
      </c>
      <c r="I591" s="284" t="s">
        <v>1691</v>
      </c>
      <c r="J591" s="284" t="s">
        <v>384</v>
      </c>
      <c r="K591" s="284" t="s">
        <v>1690</v>
      </c>
      <c r="L591" s="284" t="s">
        <v>86</v>
      </c>
      <c r="M591" s="284" t="s">
        <v>1168</v>
      </c>
      <c r="N591" s="103" t="s">
        <v>87</v>
      </c>
      <c r="O591" s="284"/>
      <c r="Q591" s="135"/>
      <c r="T591" s="135"/>
      <c r="U591" s="171" t="str">
        <f t="shared" si="125"/>
        <v>HBL-ISL-537</v>
      </c>
      <c r="V591" s="133" t="s">
        <v>90</v>
      </c>
      <c r="W591" s="107">
        <v>537</v>
      </c>
      <c r="X591" s="171" t="str">
        <f t="shared" si="112"/>
        <v>HBL-ISL-537-Feb17-1-1</v>
      </c>
      <c r="Y591" s="136" t="s">
        <v>919</v>
      </c>
      <c r="Z591" s="134" t="str">
        <f t="shared" si="113"/>
        <v>Yes</v>
      </c>
      <c r="AA591" s="134" t="str">
        <f t="shared" si="114"/>
        <v>Yes</v>
      </c>
      <c r="AB591" s="134" t="str">
        <f t="shared" si="123"/>
        <v>Yes</v>
      </c>
      <c r="AC591" s="134" t="e">
        <f>VLOOKUP(F591,'Wired Branches'!B:E,4,FALSE)</f>
        <v>#N/A</v>
      </c>
      <c r="AD591" s="134" t="str">
        <f t="shared" si="115"/>
        <v>255.255.255.0</v>
      </c>
      <c r="AE591" s="150" t="e">
        <f>VLOOKUP(W591,'Wired Branches'!B:F,5,FALSE)</f>
        <v>#N/A</v>
      </c>
      <c r="AF591" s="112" t="str">
        <f>_xlfn.IFNA(VLOOKUP(F591,'Compiled report'!C:F,4,FALSE),"")</f>
        <v>2651610d1</v>
      </c>
      <c r="AG591" s="134" t="str">
        <f t="shared" si="116"/>
        <v>10.200.57.196</v>
      </c>
      <c r="AH591" s="134" t="str">
        <f t="shared" si="117"/>
        <v>Yes</v>
      </c>
      <c r="AI591" s="134" t="str">
        <f t="shared" si="118"/>
        <v>Yes</v>
      </c>
      <c r="AJ591" s="234">
        <f>_xlfn.IFNA(VLOOKUP(F591,'Compiled report'!C:D,2,FALSE),"")</f>
        <v>42795</v>
      </c>
      <c r="AK591" s="134" t="str">
        <f t="shared" si="119"/>
        <v>Yes</v>
      </c>
      <c r="AL591" s="134" t="str">
        <f t="shared" si="120"/>
        <v>Yes</v>
      </c>
      <c r="AM591" s="134" t="str">
        <f t="shared" si="121"/>
        <v>Yes</v>
      </c>
      <c r="AN591" s="134" t="str">
        <f t="shared" si="122"/>
        <v>Yes</v>
      </c>
      <c r="AO591" s="134" t="str">
        <f t="shared" si="124"/>
        <v>Installation Completed</v>
      </c>
      <c r="AP591" s="137" t="s">
        <v>770</v>
      </c>
    </row>
    <row r="592" spans="1:42" s="134" customFormat="1" ht="26.1" customHeight="1" x14ac:dyDescent="0.2">
      <c r="A592" s="258">
        <v>593</v>
      </c>
      <c r="B592" s="284" t="s">
        <v>181</v>
      </c>
      <c r="C592" s="134" t="s">
        <v>181</v>
      </c>
      <c r="D592" s="171" t="s">
        <v>82</v>
      </c>
      <c r="E592" s="283" t="s">
        <v>1602</v>
      </c>
      <c r="F592" s="107">
        <v>587</v>
      </c>
      <c r="G592" s="284" t="s">
        <v>181</v>
      </c>
      <c r="H592" s="284" t="s">
        <v>1692</v>
      </c>
      <c r="I592" s="284" t="s">
        <v>1693</v>
      </c>
      <c r="J592" s="284" t="s">
        <v>384</v>
      </c>
      <c r="K592" s="284" t="s">
        <v>86</v>
      </c>
      <c r="L592" s="284" t="s">
        <v>1694</v>
      </c>
      <c r="M592" s="284" t="s">
        <v>1624</v>
      </c>
      <c r="N592" s="103" t="s">
        <v>1625</v>
      </c>
      <c r="O592" s="284"/>
      <c r="Q592" s="135"/>
      <c r="T592" s="135"/>
      <c r="U592" s="171" t="str">
        <f t="shared" si="125"/>
        <v>HBL-ISL-587</v>
      </c>
      <c r="V592" s="133" t="s">
        <v>90</v>
      </c>
      <c r="W592" s="107">
        <v>587</v>
      </c>
      <c r="X592" s="171" t="str">
        <f t="shared" ref="X592:X655" si="126">CONCATENATE(U592,"-",Y592,"-",V592)</f>
        <v>HBL-ISL-587-Feb17-1-1</v>
      </c>
      <c r="Y592" s="136" t="s">
        <v>919</v>
      </c>
      <c r="Z592" s="134" t="str">
        <f t="shared" si="113"/>
        <v xml:space="preserve"> </v>
      </c>
      <c r="AA592" s="134" t="str">
        <f t="shared" si="114"/>
        <v xml:space="preserve"> </v>
      </c>
      <c r="AB592" s="134" t="str">
        <f t="shared" si="123"/>
        <v>Yes</v>
      </c>
      <c r="AC592" s="134" t="e">
        <f>VLOOKUP(F592,'Wired Branches'!B:E,4,FALSE)</f>
        <v>#N/A</v>
      </c>
      <c r="AD592" s="134" t="str">
        <f t="shared" si="115"/>
        <v xml:space="preserve"> </v>
      </c>
      <c r="AE592" s="150" t="e">
        <f>VLOOKUP(W592,'Wired Branches'!B:F,5,FALSE)</f>
        <v>#N/A</v>
      </c>
      <c r="AF592" s="112" t="str">
        <f>_xlfn.IFNA(VLOOKUP(F592,'Compiled report'!C:F,4,FALSE),"")</f>
        <v/>
      </c>
      <c r="AG592" s="134" t="str">
        <f t="shared" si="116"/>
        <v xml:space="preserve"> </v>
      </c>
      <c r="AH592" s="134" t="str">
        <f t="shared" si="117"/>
        <v xml:space="preserve"> </v>
      </c>
      <c r="AI592" s="134" t="str">
        <f t="shared" si="118"/>
        <v xml:space="preserve"> </v>
      </c>
      <c r="AJ592" s="234" t="str">
        <f>_xlfn.IFNA(VLOOKUP(F592,'Compiled report'!C:D,2,FALSE),"")</f>
        <v/>
      </c>
      <c r="AK592" s="134" t="str">
        <f t="shared" si="119"/>
        <v xml:space="preserve"> </v>
      </c>
      <c r="AL592" s="134" t="str">
        <f t="shared" si="120"/>
        <v/>
      </c>
      <c r="AM592" s="134" t="str">
        <f t="shared" si="121"/>
        <v xml:space="preserve"> </v>
      </c>
      <c r="AN592" s="134" t="str">
        <f t="shared" si="122"/>
        <v xml:space="preserve"> </v>
      </c>
      <c r="AO592" s="134" t="str">
        <f t="shared" si="124"/>
        <v xml:space="preserve"> </v>
      </c>
      <c r="AP592" s="137" t="s">
        <v>770</v>
      </c>
    </row>
    <row r="593" spans="1:42" s="134" customFormat="1" ht="26.1" customHeight="1" x14ac:dyDescent="0.2">
      <c r="A593" s="258">
        <v>594</v>
      </c>
      <c r="B593" s="284" t="s">
        <v>181</v>
      </c>
      <c r="C593" s="134" t="s">
        <v>181</v>
      </c>
      <c r="D593" s="171" t="s">
        <v>82</v>
      </c>
      <c r="E593" s="283" t="s">
        <v>1602</v>
      </c>
      <c r="F593" s="107">
        <v>596</v>
      </c>
      <c r="G593" s="284" t="s">
        <v>181</v>
      </c>
      <c r="H593" s="284" t="s">
        <v>1695</v>
      </c>
      <c r="I593" s="284" t="s">
        <v>1696</v>
      </c>
      <c r="J593" s="284" t="s">
        <v>384</v>
      </c>
      <c r="K593" s="284" t="s">
        <v>1697</v>
      </c>
      <c r="L593" s="284" t="s">
        <v>86</v>
      </c>
      <c r="M593" s="284" t="s">
        <v>181</v>
      </c>
      <c r="N593" s="103" t="s">
        <v>1606</v>
      </c>
      <c r="O593" s="284"/>
      <c r="Q593" s="135"/>
      <c r="T593" s="135"/>
      <c r="U593" s="171" t="str">
        <f t="shared" si="125"/>
        <v>HBL-ISL-596</v>
      </c>
      <c r="V593" s="133" t="s">
        <v>90</v>
      </c>
      <c r="W593" s="107">
        <v>596</v>
      </c>
      <c r="X593" s="171" t="str">
        <f t="shared" si="126"/>
        <v>HBL-ISL-596-Feb17-1-1</v>
      </c>
      <c r="Y593" s="136" t="s">
        <v>919</v>
      </c>
      <c r="Z593" s="134" t="str">
        <f t="shared" si="113"/>
        <v>Yes</v>
      </c>
      <c r="AA593" s="134" t="str">
        <f t="shared" si="114"/>
        <v>Yes</v>
      </c>
      <c r="AB593" s="134" t="str">
        <f t="shared" si="123"/>
        <v>Yes</v>
      </c>
      <c r="AC593" s="134" t="str">
        <f>VLOOKUP(F593,'Wired Branches'!B:E,4,FALSE)</f>
        <v>10.40.40.10</v>
      </c>
      <c r="AD593" s="134" t="str">
        <f t="shared" si="115"/>
        <v>255.255.255.0</v>
      </c>
      <c r="AE593" s="150" t="str">
        <f>VLOOKUP(W593,'Wired Branches'!B:F,5,FALSE)</f>
        <v>10.40.40.1</v>
      </c>
      <c r="AF593" s="112">
        <f>_xlfn.IFNA(VLOOKUP(F593,'Compiled report'!C:F,4,FALSE),"")</f>
        <v>0</v>
      </c>
      <c r="AG593" s="134" t="str">
        <f t="shared" si="116"/>
        <v>10.200.57.196</v>
      </c>
      <c r="AH593" s="134" t="str">
        <f t="shared" si="117"/>
        <v>Yes</v>
      </c>
      <c r="AI593" s="134" t="str">
        <f t="shared" si="118"/>
        <v>Yes</v>
      </c>
      <c r="AJ593" s="234">
        <f>_xlfn.IFNA(VLOOKUP(F593,'Compiled report'!C:D,2,FALSE),"")</f>
        <v>42775</v>
      </c>
      <c r="AK593" s="134" t="str">
        <f t="shared" si="119"/>
        <v>Yes</v>
      </c>
      <c r="AL593" s="134" t="str">
        <f t="shared" si="120"/>
        <v/>
      </c>
      <c r="AM593" s="134" t="str">
        <f t="shared" si="121"/>
        <v>Yes</v>
      </c>
      <c r="AN593" s="134" t="str">
        <f t="shared" si="122"/>
        <v>Yes</v>
      </c>
      <c r="AO593" s="134" t="str">
        <f t="shared" si="124"/>
        <v>Installation Completed</v>
      </c>
      <c r="AP593" s="137" t="s">
        <v>770</v>
      </c>
    </row>
    <row r="594" spans="1:42" s="134" customFormat="1" ht="26.1" customHeight="1" x14ac:dyDescent="0.2">
      <c r="A594" s="258">
        <v>595</v>
      </c>
      <c r="B594" s="284" t="s">
        <v>181</v>
      </c>
      <c r="C594" s="134" t="s">
        <v>181</v>
      </c>
      <c r="D594" s="171" t="s">
        <v>82</v>
      </c>
      <c r="E594" s="283" t="s">
        <v>1602</v>
      </c>
      <c r="F594" s="107">
        <v>598</v>
      </c>
      <c r="G594" s="284" t="s">
        <v>181</v>
      </c>
      <c r="H594" s="284" t="s">
        <v>1698</v>
      </c>
      <c r="I594" s="284" t="s">
        <v>1699</v>
      </c>
      <c r="J594" s="104"/>
      <c r="K594" s="284" t="s">
        <v>384</v>
      </c>
      <c r="L594" s="284" t="s">
        <v>384</v>
      </c>
      <c r="M594" s="284" t="s">
        <v>384</v>
      </c>
      <c r="N594" s="103" t="s">
        <v>384</v>
      </c>
      <c r="O594" s="284"/>
      <c r="Q594" s="135"/>
      <c r="T594" s="135"/>
      <c r="U594" s="171" t="str">
        <f t="shared" si="125"/>
        <v>HBL-ISL-598</v>
      </c>
      <c r="V594" s="133" t="s">
        <v>90</v>
      </c>
      <c r="W594" s="107">
        <v>598</v>
      </c>
      <c r="X594" s="171" t="str">
        <f t="shared" si="126"/>
        <v>HBL-ISL-598-Feb17-1-1</v>
      </c>
      <c r="Y594" s="136" t="s">
        <v>919</v>
      </c>
      <c r="Z594" s="134" t="str">
        <f t="shared" si="113"/>
        <v>Yes</v>
      </c>
      <c r="AA594" s="134" t="str">
        <f t="shared" si="114"/>
        <v>Yes</v>
      </c>
      <c r="AB594" s="134" t="str">
        <f t="shared" si="123"/>
        <v>Yes</v>
      </c>
      <c r="AC594" s="134" t="str">
        <f>VLOOKUP(F594,'Wired Branches'!B:E,4,FALSE)</f>
        <v>10.41.6.10</v>
      </c>
      <c r="AD594" s="134" t="str">
        <f t="shared" si="115"/>
        <v>255.255.255.0</v>
      </c>
      <c r="AE594" s="150" t="str">
        <f>VLOOKUP(W594,'Wired Branches'!B:F,5,FALSE)</f>
        <v>10.41.6.1</v>
      </c>
      <c r="AF594" s="112" t="str">
        <f>_xlfn.IFNA(VLOOKUP(F594,'Compiled report'!C:F,4,FALSE),"")</f>
        <v>2651610d4</v>
      </c>
      <c r="AG594" s="134" t="str">
        <f t="shared" si="116"/>
        <v>10.200.57.196</v>
      </c>
      <c r="AH594" s="134" t="str">
        <f t="shared" si="117"/>
        <v>Yes</v>
      </c>
      <c r="AI594" s="134" t="str">
        <f t="shared" si="118"/>
        <v>Yes</v>
      </c>
      <c r="AJ594" s="234">
        <f>_xlfn.IFNA(VLOOKUP(F594,'Compiled report'!C:D,2,FALSE),"")</f>
        <v>42788</v>
      </c>
      <c r="AK594" s="134" t="str">
        <f t="shared" si="119"/>
        <v>Yes</v>
      </c>
      <c r="AL594" s="134" t="str">
        <f t="shared" si="120"/>
        <v>Yes</v>
      </c>
      <c r="AM594" s="134" t="str">
        <f t="shared" si="121"/>
        <v>Yes</v>
      </c>
      <c r="AN594" s="134" t="str">
        <f t="shared" si="122"/>
        <v>Yes</v>
      </c>
      <c r="AO594" s="134" t="str">
        <f t="shared" si="124"/>
        <v>Installation Completed</v>
      </c>
      <c r="AP594" s="137" t="s">
        <v>770</v>
      </c>
    </row>
    <row r="595" spans="1:42" s="134" customFormat="1" ht="26.1" customHeight="1" x14ac:dyDescent="0.2">
      <c r="A595" s="258">
        <v>596</v>
      </c>
      <c r="B595" s="284" t="s">
        <v>181</v>
      </c>
      <c r="C595" s="134" t="s">
        <v>181</v>
      </c>
      <c r="D595" s="171" t="s">
        <v>82</v>
      </c>
      <c r="E595" s="283" t="s">
        <v>1602</v>
      </c>
      <c r="F595" s="107">
        <v>601</v>
      </c>
      <c r="G595" s="284" t="s">
        <v>181</v>
      </c>
      <c r="H595" s="284" t="s">
        <v>1700</v>
      </c>
      <c r="I595" s="284" t="s">
        <v>1701</v>
      </c>
      <c r="J595" s="284" t="s">
        <v>384</v>
      </c>
      <c r="K595" s="284" t="s">
        <v>86</v>
      </c>
      <c r="L595" s="284" t="s">
        <v>323</v>
      </c>
      <c r="M595" s="284" t="s">
        <v>323</v>
      </c>
      <c r="N595" s="103" t="s">
        <v>87</v>
      </c>
      <c r="O595" s="284"/>
      <c r="Q595" s="135"/>
      <c r="T595" s="135"/>
      <c r="U595" s="171" t="str">
        <f t="shared" si="125"/>
        <v>HBL-ISL-601</v>
      </c>
      <c r="V595" s="133" t="s">
        <v>90</v>
      </c>
      <c r="W595" s="107">
        <v>601</v>
      </c>
      <c r="X595" s="171" t="str">
        <f t="shared" si="126"/>
        <v>HBL-ISL-601-Feb17-1-1</v>
      </c>
      <c r="Y595" s="136" t="s">
        <v>919</v>
      </c>
      <c r="Z595" s="134" t="str">
        <f t="shared" si="113"/>
        <v>Yes</v>
      </c>
      <c r="AA595" s="134" t="str">
        <f t="shared" si="114"/>
        <v>Yes</v>
      </c>
      <c r="AB595" s="134" t="str">
        <f t="shared" si="123"/>
        <v>Yes</v>
      </c>
      <c r="AC595" s="134" t="str">
        <f>VLOOKUP(F595,'Wired Branches'!B:E,4,FALSE)</f>
        <v>10.41.14.10</v>
      </c>
      <c r="AD595" s="134" t="str">
        <f t="shared" si="115"/>
        <v>255.255.255.0</v>
      </c>
      <c r="AE595" s="150" t="str">
        <f>VLOOKUP(W595,'Wired Branches'!B:F,5,FALSE)</f>
        <v>10.41.14.1</v>
      </c>
      <c r="AF595" s="112" t="str">
        <f>_xlfn.IFNA(VLOOKUP(F595,'Compiled report'!C:F,4,FALSE),"")</f>
        <v>26515E1F4</v>
      </c>
      <c r="AG595" s="134" t="str">
        <f t="shared" si="116"/>
        <v>10.200.57.196</v>
      </c>
      <c r="AH595" s="134" t="str">
        <f t="shared" si="117"/>
        <v>Yes</v>
      </c>
      <c r="AI595" s="134" t="str">
        <f t="shared" si="118"/>
        <v>Yes</v>
      </c>
      <c r="AJ595" s="234">
        <f>_xlfn.IFNA(VLOOKUP(F595,'Compiled report'!C:D,2,FALSE),"")</f>
        <v>42779</v>
      </c>
      <c r="AK595" s="134" t="str">
        <f t="shared" si="119"/>
        <v>Yes</v>
      </c>
      <c r="AL595" s="134" t="str">
        <f t="shared" si="120"/>
        <v>Yes</v>
      </c>
      <c r="AM595" s="134" t="str">
        <f t="shared" si="121"/>
        <v>Yes</v>
      </c>
      <c r="AN595" s="134" t="str">
        <f t="shared" si="122"/>
        <v>Yes</v>
      </c>
      <c r="AO595" s="134" t="str">
        <f t="shared" si="124"/>
        <v>Installation Completed</v>
      </c>
      <c r="AP595" s="137" t="s">
        <v>770</v>
      </c>
    </row>
    <row r="596" spans="1:42" s="134" customFormat="1" ht="26.1" customHeight="1" x14ac:dyDescent="0.2">
      <c r="A596" s="258">
        <v>597</v>
      </c>
      <c r="B596" s="284" t="s">
        <v>181</v>
      </c>
      <c r="C596" s="134" t="s">
        <v>181</v>
      </c>
      <c r="D596" s="171" t="s">
        <v>82</v>
      </c>
      <c r="E596" s="283" t="s">
        <v>1602</v>
      </c>
      <c r="F596" s="107">
        <v>609</v>
      </c>
      <c r="G596" s="284" t="s">
        <v>181</v>
      </c>
      <c r="H596" s="284" t="s">
        <v>1702</v>
      </c>
      <c r="I596" s="284" t="s">
        <v>1703</v>
      </c>
      <c r="J596" s="284" t="s">
        <v>384</v>
      </c>
      <c r="K596" s="284" t="s">
        <v>86</v>
      </c>
      <c r="L596" s="284" t="s">
        <v>323</v>
      </c>
      <c r="M596" s="284" t="s">
        <v>323</v>
      </c>
      <c r="N596" s="103" t="s">
        <v>87</v>
      </c>
      <c r="O596" s="284"/>
      <c r="Q596" s="135"/>
      <c r="T596" s="135"/>
      <c r="U596" s="171" t="str">
        <f t="shared" si="125"/>
        <v>HBL-ISL-609</v>
      </c>
      <c r="V596" s="133" t="s">
        <v>90</v>
      </c>
      <c r="W596" s="107">
        <v>609</v>
      </c>
      <c r="X596" s="171" t="str">
        <f t="shared" si="126"/>
        <v>HBL-ISL-609-Feb17-1-1</v>
      </c>
      <c r="Y596" s="136" t="s">
        <v>919</v>
      </c>
      <c r="Z596" s="134" t="str">
        <f t="shared" si="113"/>
        <v>Yes</v>
      </c>
      <c r="AA596" s="134" t="str">
        <f t="shared" si="114"/>
        <v>Yes</v>
      </c>
      <c r="AB596" s="134" t="str">
        <f t="shared" si="123"/>
        <v>Yes</v>
      </c>
      <c r="AC596" s="134" t="str">
        <f>VLOOKUP(F596,'Wired Branches'!B:E,4,FALSE)</f>
        <v>10.40.64.10</v>
      </c>
      <c r="AD596" s="134" t="str">
        <f t="shared" si="115"/>
        <v>255.255.255.0</v>
      </c>
      <c r="AE596" s="150" t="str">
        <f>VLOOKUP(W596,'Wired Branches'!B:F,5,FALSE)</f>
        <v>10.40.64.1</v>
      </c>
      <c r="AF596" s="112" t="str">
        <f>_xlfn.IFNA(VLOOKUP(F596,'Compiled report'!C:F,4,FALSE),"")</f>
        <v>26515e1f5</v>
      </c>
      <c r="AG596" s="134" t="str">
        <f t="shared" si="116"/>
        <v>10.200.57.196</v>
      </c>
      <c r="AH596" s="134" t="str">
        <f t="shared" si="117"/>
        <v>Yes</v>
      </c>
      <c r="AI596" s="134" t="str">
        <f t="shared" si="118"/>
        <v>Yes</v>
      </c>
      <c r="AJ596" s="234">
        <f>_xlfn.IFNA(VLOOKUP(F596,'Compiled report'!C:D,2,FALSE),"")</f>
        <v>42781</v>
      </c>
      <c r="AK596" s="134" t="str">
        <f t="shared" si="119"/>
        <v>Yes</v>
      </c>
      <c r="AL596" s="134" t="str">
        <f t="shared" si="120"/>
        <v>Yes</v>
      </c>
      <c r="AM596" s="134" t="str">
        <f t="shared" si="121"/>
        <v>Yes</v>
      </c>
      <c r="AN596" s="134" t="str">
        <f t="shared" si="122"/>
        <v>Yes</v>
      </c>
      <c r="AO596" s="134" t="str">
        <f t="shared" si="124"/>
        <v>Installation Completed</v>
      </c>
      <c r="AP596" s="137" t="s">
        <v>770</v>
      </c>
    </row>
    <row r="597" spans="1:42" s="134" customFormat="1" ht="26.1" customHeight="1" x14ac:dyDescent="0.2">
      <c r="A597" s="258">
        <v>598</v>
      </c>
      <c r="B597" s="284" t="s">
        <v>181</v>
      </c>
      <c r="C597" s="134" t="s">
        <v>181</v>
      </c>
      <c r="D597" s="171" t="s">
        <v>82</v>
      </c>
      <c r="E597" s="283" t="s">
        <v>1602</v>
      </c>
      <c r="F597" s="107">
        <v>613</v>
      </c>
      <c r="G597" s="284" t="s">
        <v>181</v>
      </c>
      <c r="H597" s="284" t="s">
        <v>1704</v>
      </c>
      <c r="I597" s="284" t="s">
        <v>1705</v>
      </c>
      <c r="J597" s="284" t="s">
        <v>384</v>
      </c>
      <c r="K597" s="284" t="s">
        <v>86</v>
      </c>
      <c r="L597" s="284" t="s">
        <v>1706</v>
      </c>
      <c r="M597" s="284" t="s">
        <v>1655</v>
      </c>
      <c r="N597" s="103" t="s">
        <v>1625</v>
      </c>
      <c r="O597" s="284"/>
      <c r="Q597" s="135"/>
      <c r="T597" s="135"/>
      <c r="U597" s="171" t="str">
        <f t="shared" si="125"/>
        <v>HBL-ISL-613</v>
      </c>
      <c r="V597" s="133" t="s">
        <v>90</v>
      </c>
      <c r="W597" s="107">
        <v>613</v>
      </c>
      <c r="X597" s="171" t="str">
        <f t="shared" si="126"/>
        <v>HBL-ISL-613-Feb17-1-1</v>
      </c>
      <c r="Y597" s="136" t="s">
        <v>919</v>
      </c>
      <c r="Z597" s="134" t="str">
        <f t="shared" si="113"/>
        <v xml:space="preserve"> </v>
      </c>
      <c r="AA597" s="134" t="str">
        <f t="shared" si="114"/>
        <v xml:space="preserve"> </v>
      </c>
      <c r="AB597" s="134" t="str">
        <f t="shared" si="123"/>
        <v>Yes</v>
      </c>
      <c r="AC597" s="134" t="e">
        <f>VLOOKUP(F597,'Wired Branches'!B:E,4,FALSE)</f>
        <v>#N/A</v>
      </c>
      <c r="AD597" s="134" t="str">
        <f t="shared" si="115"/>
        <v xml:space="preserve"> </v>
      </c>
      <c r="AE597" s="150" t="e">
        <f>VLOOKUP(W597,'Wired Branches'!B:F,5,FALSE)</f>
        <v>#N/A</v>
      </c>
      <c r="AF597" s="112" t="str">
        <f>_xlfn.IFNA(VLOOKUP(F597,'Compiled report'!C:F,4,FALSE),"")</f>
        <v/>
      </c>
      <c r="AG597" s="134" t="str">
        <f t="shared" si="116"/>
        <v xml:space="preserve"> </v>
      </c>
      <c r="AH597" s="134" t="str">
        <f t="shared" si="117"/>
        <v xml:space="preserve"> </v>
      </c>
      <c r="AI597" s="134" t="str">
        <f t="shared" si="118"/>
        <v xml:space="preserve"> </v>
      </c>
      <c r="AJ597" s="234" t="str">
        <f>_xlfn.IFNA(VLOOKUP(F597,'Compiled report'!C:D,2,FALSE),"")</f>
        <v/>
      </c>
      <c r="AK597" s="134" t="str">
        <f t="shared" si="119"/>
        <v xml:space="preserve"> </v>
      </c>
      <c r="AL597" s="134" t="str">
        <f t="shared" si="120"/>
        <v/>
      </c>
      <c r="AM597" s="134" t="str">
        <f t="shared" si="121"/>
        <v xml:space="preserve"> </v>
      </c>
      <c r="AN597" s="134" t="str">
        <f t="shared" si="122"/>
        <v xml:space="preserve"> </v>
      </c>
      <c r="AO597" s="134" t="str">
        <f t="shared" si="124"/>
        <v xml:space="preserve"> </v>
      </c>
      <c r="AP597" s="137" t="s">
        <v>770</v>
      </c>
    </row>
    <row r="598" spans="1:42" s="134" customFormat="1" ht="26.1" customHeight="1" x14ac:dyDescent="0.2">
      <c r="A598" s="258">
        <v>599</v>
      </c>
      <c r="B598" s="284" t="s">
        <v>181</v>
      </c>
      <c r="C598" s="134" t="s">
        <v>181</v>
      </c>
      <c r="D598" s="171" t="s">
        <v>82</v>
      </c>
      <c r="E598" s="283" t="s">
        <v>1602</v>
      </c>
      <c r="F598" s="107">
        <v>640</v>
      </c>
      <c r="G598" s="284" t="s">
        <v>181</v>
      </c>
      <c r="H598" s="284" t="s">
        <v>1707</v>
      </c>
      <c r="I598" s="284" t="s">
        <v>1708</v>
      </c>
      <c r="J598" s="284" t="s">
        <v>384</v>
      </c>
      <c r="K598" s="284" t="s">
        <v>86</v>
      </c>
      <c r="L598" s="284" t="s">
        <v>323</v>
      </c>
      <c r="M598" s="284" t="s">
        <v>323</v>
      </c>
      <c r="N598" s="103" t="s">
        <v>87</v>
      </c>
      <c r="O598" s="284"/>
      <c r="Q598" s="135"/>
      <c r="T598" s="135"/>
      <c r="U598" s="171" t="str">
        <f t="shared" si="125"/>
        <v>HBL-ISL-640</v>
      </c>
      <c r="V598" s="133" t="s">
        <v>90</v>
      </c>
      <c r="W598" s="107">
        <v>640</v>
      </c>
      <c r="X598" s="171" t="str">
        <f t="shared" si="126"/>
        <v>HBL-ISL-640-Feb17-1-1</v>
      </c>
      <c r="Y598" s="136" t="s">
        <v>919</v>
      </c>
      <c r="Z598" s="134" t="str">
        <f t="shared" si="113"/>
        <v>Yes</v>
      </c>
      <c r="AA598" s="134" t="str">
        <f t="shared" si="114"/>
        <v>Yes</v>
      </c>
      <c r="AB598" s="134" t="str">
        <f t="shared" si="123"/>
        <v>Yes</v>
      </c>
      <c r="AC598" s="134" t="str">
        <f>VLOOKUP(F598,'Wired Branches'!B:E,4,FALSE)</f>
        <v>10.41.8.10</v>
      </c>
      <c r="AD598" s="134" t="str">
        <f t="shared" si="115"/>
        <v>255.255.255.0</v>
      </c>
      <c r="AE598" s="150" t="str">
        <f>VLOOKUP(W598,'Wired Branches'!B:F,5,FALSE)</f>
        <v>10.41.8.1</v>
      </c>
      <c r="AF598" s="112" t="str">
        <f>_xlfn.IFNA(VLOOKUP(F598,'Compiled report'!C:F,4,FALSE),"")</f>
        <v>26515e1f7</v>
      </c>
      <c r="AG598" s="134" t="str">
        <f t="shared" si="116"/>
        <v>10.200.57.196</v>
      </c>
      <c r="AH598" s="134" t="str">
        <f t="shared" si="117"/>
        <v>Yes</v>
      </c>
      <c r="AI598" s="134" t="str">
        <f t="shared" si="118"/>
        <v>Yes</v>
      </c>
      <c r="AJ598" s="234">
        <f>_xlfn.IFNA(VLOOKUP(F598,'Compiled report'!C:D,2,FALSE),"")</f>
        <v>42782</v>
      </c>
      <c r="AK598" s="134" t="str">
        <f t="shared" si="119"/>
        <v>Yes</v>
      </c>
      <c r="AL598" s="134" t="str">
        <f t="shared" si="120"/>
        <v>Yes</v>
      </c>
      <c r="AM598" s="134" t="str">
        <f t="shared" si="121"/>
        <v>Yes</v>
      </c>
      <c r="AN598" s="134" t="str">
        <f t="shared" si="122"/>
        <v>Yes</v>
      </c>
      <c r="AO598" s="134" t="str">
        <f t="shared" si="124"/>
        <v>Installation Completed</v>
      </c>
      <c r="AP598" s="137" t="s">
        <v>770</v>
      </c>
    </row>
    <row r="599" spans="1:42" s="134" customFormat="1" ht="26.1" customHeight="1" x14ac:dyDescent="0.2">
      <c r="A599" s="258">
        <v>600</v>
      </c>
      <c r="B599" s="284" t="s">
        <v>181</v>
      </c>
      <c r="C599" s="134" t="s">
        <v>181</v>
      </c>
      <c r="D599" s="171" t="s">
        <v>82</v>
      </c>
      <c r="E599" s="283" t="s">
        <v>1602</v>
      </c>
      <c r="F599" s="107">
        <v>660</v>
      </c>
      <c r="G599" s="284" t="s">
        <v>181</v>
      </c>
      <c r="H599" s="284" t="s">
        <v>1709</v>
      </c>
      <c r="I599" s="284" t="s">
        <v>1710</v>
      </c>
      <c r="J599" s="284" t="s">
        <v>384</v>
      </c>
      <c r="K599" s="284" t="s">
        <v>86</v>
      </c>
      <c r="L599" s="284" t="s">
        <v>1711</v>
      </c>
      <c r="M599" s="284" t="s">
        <v>1644</v>
      </c>
      <c r="N599" s="103" t="s">
        <v>1625</v>
      </c>
      <c r="O599" s="284"/>
      <c r="Q599" s="135"/>
      <c r="T599" s="135"/>
      <c r="U599" s="171" t="str">
        <f t="shared" si="125"/>
        <v>HBL-ISL-660</v>
      </c>
      <c r="V599" s="133" t="s">
        <v>90</v>
      </c>
      <c r="W599" s="107">
        <v>660</v>
      </c>
      <c r="X599" s="171" t="str">
        <f t="shared" si="126"/>
        <v>HBL-ISL-660-Feb17-1-1</v>
      </c>
      <c r="Y599" s="136" t="s">
        <v>919</v>
      </c>
      <c r="Z599" s="134" t="str">
        <f t="shared" si="113"/>
        <v xml:space="preserve"> </v>
      </c>
      <c r="AA599" s="134" t="str">
        <f t="shared" si="114"/>
        <v xml:space="preserve"> </v>
      </c>
      <c r="AB599" s="134" t="str">
        <f t="shared" si="123"/>
        <v>Yes</v>
      </c>
      <c r="AC599" s="134" t="e">
        <f>VLOOKUP(F599,'Wired Branches'!B:E,4,FALSE)</f>
        <v>#N/A</v>
      </c>
      <c r="AD599" s="134" t="str">
        <f t="shared" si="115"/>
        <v xml:space="preserve"> </v>
      </c>
      <c r="AE599" s="150" t="e">
        <f>VLOOKUP(W599,'Wired Branches'!B:F,5,FALSE)</f>
        <v>#N/A</v>
      </c>
      <c r="AF599" s="112" t="str">
        <f>_xlfn.IFNA(VLOOKUP(F599,'Compiled report'!C:F,4,FALSE),"")</f>
        <v/>
      </c>
      <c r="AG599" s="134" t="str">
        <f t="shared" si="116"/>
        <v xml:space="preserve"> </v>
      </c>
      <c r="AH599" s="134" t="str">
        <f t="shared" si="117"/>
        <v xml:space="preserve"> </v>
      </c>
      <c r="AI599" s="134" t="str">
        <f t="shared" si="118"/>
        <v xml:space="preserve"> </v>
      </c>
      <c r="AJ599" s="234" t="str">
        <f>_xlfn.IFNA(VLOOKUP(F599,'Compiled report'!C:D,2,FALSE),"")</f>
        <v/>
      </c>
      <c r="AK599" s="134" t="str">
        <f t="shared" si="119"/>
        <v xml:space="preserve"> </v>
      </c>
      <c r="AL599" s="134" t="str">
        <f t="shared" si="120"/>
        <v/>
      </c>
      <c r="AM599" s="134" t="str">
        <f t="shared" si="121"/>
        <v xml:space="preserve"> </v>
      </c>
      <c r="AN599" s="134" t="str">
        <f t="shared" si="122"/>
        <v xml:space="preserve"> </v>
      </c>
      <c r="AO599" s="134" t="str">
        <f t="shared" si="124"/>
        <v xml:space="preserve"> </v>
      </c>
      <c r="AP599" s="137" t="s">
        <v>770</v>
      </c>
    </row>
    <row r="600" spans="1:42" s="134" customFormat="1" ht="26.1" customHeight="1" x14ac:dyDescent="0.2">
      <c r="A600" s="258">
        <v>601</v>
      </c>
      <c r="B600" s="284" t="s">
        <v>181</v>
      </c>
      <c r="C600" s="134" t="s">
        <v>181</v>
      </c>
      <c r="D600" s="171" t="s">
        <v>82</v>
      </c>
      <c r="E600" s="283" t="s">
        <v>1602</v>
      </c>
      <c r="F600" s="107">
        <v>662</v>
      </c>
      <c r="G600" s="284" t="s">
        <v>181</v>
      </c>
      <c r="H600" s="284" t="s">
        <v>1712</v>
      </c>
      <c r="I600" s="284" t="s">
        <v>1713</v>
      </c>
      <c r="J600" s="284" t="s">
        <v>384</v>
      </c>
      <c r="K600" s="284" t="s">
        <v>86</v>
      </c>
      <c r="L600" s="284" t="s">
        <v>1168</v>
      </c>
      <c r="M600" s="284" t="s">
        <v>1168</v>
      </c>
      <c r="N600" s="103" t="s">
        <v>87</v>
      </c>
      <c r="O600" s="284"/>
      <c r="Q600" s="135"/>
      <c r="T600" s="135"/>
      <c r="U600" s="171" t="str">
        <f t="shared" si="125"/>
        <v>HBL-ISL-662</v>
      </c>
      <c r="V600" s="133" t="s">
        <v>90</v>
      </c>
      <c r="W600" s="107">
        <v>662</v>
      </c>
      <c r="X600" s="171" t="str">
        <f t="shared" si="126"/>
        <v>HBL-ISL-662-Feb17-1-1</v>
      </c>
      <c r="Y600" s="136" t="s">
        <v>919</v>
      </c>
      <c r="Z600" s="134" t="str">
        <f t="shared" si="113"/>
        <v>Yes</v>
      </c>
      <c r="AA600" s="134" t="str">
        <f t="shared" si="114"/>
        <v>Yes</v>
      </c>
      <c r="AB600" s="134" t="str">
        <f t="shared" si="123"/>
        <v>Yes</v>
      </c>
      <c r="AC600" s="134" t="e">
        <f>VLOOKUP(F600,'Wired Branches'!B:E,4,FALSE)</f>
        <v>#N/A</v>
      </c>
      <c r="AD600" s="134" t="str">
        <f t="shared" si="115"/>
        <v>255.255.255.0</v>
      </c>
      <c r="AE600" s="150" t="e">
        <f>VLOOKUP(W600,'Wired Branches'!B:F,5,FALSE)</f>
        <v>#N/A</v>
      </c>
      <c r="AF600" s="112" t="str">
        <f>_xlfn.IFNA(VLOOKUP(F600,'Compiled report'!C:F,4,FALSE),"")</f>
        <v>26515e1f9</v>
      </c>
      <c r="AG600" s="134" t="str">
        <f t="shared" si="116"/>
        <v>10.200.57.196</v>
      </c>
      <c r="AH600" s="134" t="str">
        <f t="shared" si="117"/>
        <v>Yes</v>
      </c>
      <c r="AI600" s="134" t="str">
        <f t="shared" si="118"/>
        <v>Yes</v>
      </c>
      <c r="AJ600" s="234">
        <f>_xlfn.IFNA(VLOOKUP(F600,'Compiled report'!C:D,2,FALSE),"")</f>
        <v>42794</v>
      </c>
      <c r="AK600" s="134" t="str">
        <f t="shared" si="119"/>
        <v>Yes</v>
      </c>
      <c r="AL600" s="134" t="str">
        <f t="shared" si="120"/>
        <v>Yes</v>
      </c>
      <c r="AM600" s="134" t="str">
        <f t="shared" si="121"/>
        <v>Yes</v>
      </c>
      <c r="AN600" s="134" t="str">
        <f t="shared" si="122"/>
        <v>Yes</v>
      </c>
      <c r="AO600" s="134" t="str">
        <f t="shared" si="124"/>
        <v>Installation Completed</v>
      </c>
      <c r="AP600" s="137" t="s">
        <v>770</v>
      </c>
    </row>
    <row r="601" spans="1:42" s="134" customFormat="1" ht="26.1" customHeight="1" x14ac:dyDescent="0.2">
      <c r="A601" s="258">
        <v>602</v>
      </c>
      <c r="B601" s="284" t="s">
        <v>181</v>
      </c>
      <c r="C601" s="134" t="s">
        <v>181</v>
      </c>
      <c r="D601" s="171" t="s">
        <v>82</v>
      </c>
      <c r="E601" s="283" t="s">
        <v>1602</v>
      </c>
      <c r="F601" s="107">
        <v>974</v>
      </c>
      <c r="G601" s="284" t="s">
        <v>181</v>
      </c>
      <c r="H601" s="284" t="s">
        <v>1714</v>
      </c>
      <c r="I601" s="284" t="s">
        <v>1715</v>
      </c>
      <c r="J601" s="284" t="s">
        <v>384</v>
      </c>
      <c r="K601" s="284" t="s">
        <v>384</v>
      </c>
      <c r="L601" s="284" t="s">
        <v>384</v>
      </c>
      <c r="M601" s="284" t="s">
        <v>384</v>
      </c>
      <c r="N601" s="103" t="s">
        <v>384</v>
      </c>
      <c r="O601" s="284"/>
      <c r="Q601" s="135"/>
      <c r="T601" s="135"/>
      <c r="U601" s="171" t="str">
        <f t="shared" si="125"/>
        <v>HBL-ISL-974</v>
      </c>
      <c r="V601" s="133" t="s">
        <v>90</v>
      </c>
      <c r="W601" s="107">
        <v>974</v>
      </c>
      <c r="X601" s="171" t="str">
        <f t="shared" si="126"/>
        <v>HBL-ISL-974-Feb17-1-1</v>
      </c>
      <c r="Y601" s="136" t="s">
        <v>919</v>
      </c>
      <c r="Z601" s="134" t="str">
        <f t="shared" si="113"/>
        <v xml:space="preserve"> </v>
      </c>
      <c r="AA601" s="134" t="str">
        <f t="shared" si="114"/>
        <v xml:space="preserve"> </v>
      </c>
      <c r="AB601" s="134" t="str">
        <f t="shared" si="123"/>
        <v>Yes</v>
      </c>
      <c r="AC601" s="134" t="e">
        <f>VLOOKUP(F601,'Wired Branches'!B:E,4,FALSE)</f>
        <v>#N/A</v>
      </c>
      <c r="AD601" s="134" t="str">
        <f t="shared" si="115"/>
        <v xml:space="preserve"> </v>
      </c>
      <c r="AE601" s="150" t="e">
        <f>VLOOKUP(W601,'Wired Branches'!B:F,5,FALSE)</f>
        <v>#N/A</v>
      </c>
      <c r="AF601" s="112" t="str">
        <f>_xlfn.IFNA(VLOOKUP(F601,'Compiled report'!C:F,4,FALSE),"")</f>
        <v/>
      </c>
      <c r="AG601" s="134" t="str">
        <f t="shared" si="116"/>
        <v xml:space="preserve"> </v>
      </c>
      <c r="AH601" s="134" t="str">
        <f t="shared" si="117"/>
        <v xml:space="preserve"> </v>
      </c>
      <c r="AI601" s="134" t="str">
        <f t="shared" si="118"/>
        <v xml:space="preserve"> </v>
      </c>
      <c r="AJ601" s="234" t="str">
        <f>_xlfn.IFNA(VLOOKUP(F601,'Compiled report'!C:D,2,FALSE),"")</f>
        <v/>
      </c>
      <c r="AK601" s="134" t="str">
        <f t="shared" si="119"/>
        <v xml:space="preserve"> </v>
      </c>
      <c r="AL601" s="134" t="str">
        <f t="shared" si="120"/>
        <v/>
      </c>
      <c r="AM601" s="134" t="str">
        <f t="shared" si="121"/>
        <v xml:space="preserve"> </v>
      </c>
      <c r="AN601" s="134" t="str">
        <f t="shared" si="122"/>
        <v xml:space="preserve"> </v>
      </c>
      <c r="AO601" s="134" t="str">
        <f t="shared" si="124"/>
        <v xml:space="preserve"> </v>
      </c>
      <c r="AP601" s="137" t="s">
        <v>770</v>
      </c>
    </row>
    <row r="602" spans="1:42" s="134" customFormat="1" ht="26.1" customHeight="1" x14ac:dyDescent="0.2">
      <c r="A602" s="258">
        <v>603</v>
      </c>
      <c r="B602" s="284" t="s">
        <v>181</v>
      </c>
      <c r="C602" s="134" t="s">
        <v>181</v>
      </c>
      <c r="D602" s="171" t="s">
        <v>82</v>
      </c>
      <c r="E602" s="283" t="s">
        <v>1602</v>
      </c>
      <c r="F602" s="107">
        <v>933</v>
      </c>
      <c r="G602" s="284" t="s">
        <v>181</v>
      </c>
      <c r="H602" s="284" t="s">
        <v>1716</v>
      </c>
      <c r="I602" s="284" t="s">
        <v>1717</v>
      </c>
      <c r="J602" s="284" t="s">
        <v>384</v>
      </c>
      <c r="K602" s="284" t="s">
        <v>1716</v>
      </c>
      <c r="L602" s="284" t="s">
        <v>86</v>
      </c>
      <c r="M602" s="284" t="s">
        <v>1644</v>
      </c>
      <c r="N602" s="103" t="s">
        <v>1625</v>
      </c>
      <c r="O602" s="284"/>
      <c r="Q602" s="135"/>
      <c r="T602" s="135"/>
      <c r="U602" s="171" t="str">
        <f t="shared" si="125"/>
        <v>HBL-ISL-933</v>
      </c>
      <c r="V602" s="133" t="s">
        <v>90</v>
      </c>
      <c r="W602" s="107">
        <v>933</v>
      </c>
      <c r="X602" s="171" t="str">
        <f t="shared" si="126"/>
        <v>HBL-ISL-933-Feb17-1-1</v>
      </c>
      <c r="Y602" s="136" t="s">
        <v>919</v>
      </c>
      <c r="Z602" s="134" t="str">
        <f t="shared" si="113"/>
        <v xml:space="preserve"> </v>
      </c>
      <c r="AA602" s="134" t="str">
        <f t="shared" si="114"/>
        <v xml:space="preserve"> </v>
      </c>
      <c r="AB602" s="134" t="str">
        <f t="shared" si="123"/>
        <v>Yes</v>
      </c>
      <c r="AC602" s="134" t="e">
        <f>VLOOKUP(F602,'Wired Branches'!B:E,4,FALSE)</f>
        <v>#N/A</v>
      </c>
      <c r="AD602" s="134" t="str">
        <f t="shared" si="115"/>
        <v xml:space="preserve"> </v>
      </c>
      <c r="AE602" s="150" t="e">
        <f>VLOOKUP(W602,'Wired Branches'!B:F,5,FALSE)</f>
        <v>#N/A</v>
      </c>
      <c r="AF602" s="112" t="str">
        <f>_xlfn.IFNA(VLOOKUP(F602,'Compiled report'!C:F,4,FALSE),"")</f>
        <v/>
      </c>
      <c r="AG602" s="134" t="str">
        <f t="shared" si="116"/>
        <v xml:space="preserve"> </v>
      </c>
      <c r="AH602" s="134" t="str">
        <f t="shared" si="117"/>
        <v xml:space="preserve"> </v>
      </c>
      <c r="AI602" s="134" t="str">
        <f t="shared" si="118"/>
        <v xml:space="preserve"> </v>
      </c>
      <c r="AJ602" s="234" t="str">
        <f>_xlfn.IFNA(VLOOKUP(F602,'Compiled report'!C:D,2,FALSE),"")</f>
        <v/>
      </c>
      <c r="AK602" s="134" t="str">
        <f t="shared" si="119"/>
        <v xml:space="preserve"> </v>
      </c>
      <c r="AL602" s="134" t="str">
        <f t="shared" si="120"/>
        <v/>
      </c>
      <c r="AM602" s="134" t="str">
        <f t="shared" si="121"/>
        <v xml:space="preserve"> </v>
      </c>
      <c r="AN602" s="134" t="str">
        <f t="shared" si="122"/>
        <v xml:space="preserve"> </v>
      </c>
      <c r="AO602" s="134" t="str">
        <f t="shared" si="124"/>
        <v xml:space="preserve"> </v>
      </c>
      <c r="AP602" s="137" t="s">
        <v>770</v>
      </c>
    </row>
    <row r="603" spans="1:42" s="134" customFormat="1" ht="26.1" customHeight="1" x14ac:dyDescent="0.2">
      <c r="A603" s="258">
        <v>604</v>
      </c>
      <c r="B603" s="284" t="s">
        <v>181</v>
      </c>
      <c r="C603" s="134" t="s">
        <v>181</v>
      </c>
      <c r="D603" s="171" t="s">
        <v>82</v>
      </c>
      <c r="E603" s="283" t="s">
        <v>1602</v>
      </c>
      <c r="F603" s="107">
        <v>1005</v>
      </c>
      <c r="G603" s="284" t="s">
        <v>181</v>
      </c>
      <c r="H603" s="284" t="s">
        <v>1718</v>
      </c>
      <c r="I603" s="284" t="s">
        <v>1719</v>
      </c>
      <c r="J603" s="284" t="s">
        <v>384</v>
      </c>
      <c r="K603" s="284" t="s">
        <v>1720</v>
      </c>
      <c r="L603" s="284" t="s">
        <v>86</v>
      </c>
      <c r="M603" s="284" t="s">
        <v>181</v>
      </c>
      <c r="N603" s="103" t="s">
        <v>1606</v>
      </c>
      <c r="O603" s="284"/>
      <c r="Q603" s="135"/>
      <c r="T603" s="135"/>
      <c r="U603" s="171" t="str">
        <f t="shared" si="125"/>
        <v>HBL-ISL-1005</v>
      </c>
      <c r="V603" s="133" t="s">
        <v>90</v>
      </c>
      <c r="W603" s="107">
        <v>1005</v>
      </c>
      <c r="X603" s="171" t="str">
        <f t="shared" si="126"/>
        <v>HBL-ISL-1005-Feb17-1-1</v>
      </c>
      <c r="Y603" s="136" t="s">
        <v>919</v>
      </c>
      <c r="Z603" s="134" t="str">
        <f t="shared" si="113"/>
        <v>Yes</v>
      </c>
      <c r="AA603" s="134" t="str">
        <f t="shared" si="114"/>
        <v>Yes</v>
      </c>
      <c r="AB603" s="134" t="str">
        <f t="shared" si="123"/>
        <v>Yes</v>
      </c>
      <c r="AC603" s="134" t="str">
        <f>VLOOKUP(F603,'Wired Branches'!B:E,4,FALSE)</f>
        <v>10.40.61.10</v>
      </c>
      <c r="AD603" s="134" t="str">
        <f t="shared" si="115"/>
        <v>255.255.255.0</v>
      </c>
      <c r="AE603" s="150" t="str">
        <f>VLOOKUP(W603,'Wired Branches'!B:F,5,FALSE)</f>
        <v>10.40.61.1</v>
      </c>
      <c r="AF603" s="112" t="str">
        <f>_xlfn.IFNA(VLOOKUP(F603,'Compiled report'!C:F,4,FALSE),"")</f>
        <v>26515e1fc</v>
      </c>
      <c r="AG603" s="134" t="str">
        <f t="shared" si="116"/>
        <v>10.200.57.196</v>
      </c>
      <c r="AH603" s="134" t="str">
        <f t="shared" si="117"/>
        <v>Yes</v>
      </c>
      <c r="AI603" s="134" t="str">
        <f t="shared" si="118"/>
        <v>Yes</v>
      </c>
      <c r="AJ603" s="234">
        <f>_xlfn.IFNA(VLOOKUP(F603,'Compiled report'!C:D,2,FALSE),"")</f>
        <v>42761</v>
      </c>
      <c r="AK603" s="134" t="str">
        <f t="shared" si="119"/>
        <v>Yes</v>
      </c>
      <c r="AL603" s="134" t="str">
        <f t="shared" si="120"/>
        <v>Yes</v>
      </c>
      <c r="AM603" s="134" t="str">
        <f t="shared" si="121"/>
        <v>Yes</v>
      </c>
      <c r="AN603" s="134" t="str">
        <f t="shared" si="122"/>
        <v>Yes</v>
      </c>
      <c r="AO603" s="134" t="str">
        <f t="shared" si="124"/>
        <v>Installation Completed</v>
      </c>
      <c r="AP603" s="137" t="s">
        <v>770</v>
      </c>
    </row>
    <row r="604" spans="1:42" s="134" customFormat="1" ht="26.1" customHeight="1" x14ac:dyDescent="0.2">
      <c r="A604" s="258">
        <v>605</v>
      </c>
      <c r="B604" s="284" t="s">
        <v>181</v>
      </c>
      <c r="C604" s="134" t="s">
        <v>181</v>
      </c>
      <c r="D604" s="171" t="s">
        <v>82</v>
      </c>
      <c r="E604" s="283" t="s">
        <v>1602</v>
      </c>
      <c r="F604" s="107">
        <v>1006</v>
      </c>
      <c r="G604" s="284" t="s">
        <v>181</v>
      </c>
      <c r="H604" s="284" t="s">
        <v>1721</v>
      </c>
      <c r="I604" s="284" t="s">
        <v>1722</v>
      </c>
      <c r="J604" s="284" t="s">
        <v>384</v>
      </c>
      <c r="K604" s="284" t="s">
        <v>86</v>
      </c>
      <c r="L604" s="284" t="s">
        <v>1723</v>
      </c>
      <c r="M604" s="284" t="s">
        <v>323</v>
      </c>
      <c r="N604" s="103" t="s">
        <v>87</v>
      </c>
      <c r="O604" s="284"/>
      <c r="Q604" s="135"/>
      <c r="T604" s="135"/>
      <c r="U604" s="171" t="str">
        <f t="shared" si="125"/>
        <v>HBL-ISL-1006</v>
      </c>
      <c r="V604" s="133" t="s">
        <v>90</v>
      </c>
      <c r="W604" s="107">
        <v>1006</v>
      </c>
      <c r="X604" s="171" t="str">
        <f t="shared" si="126"/>
        <v>HBL-ISL-1006-Feb17-1-1</v>
      </c>
      <c r="Y604" s="136" t="s">
        <v>919</v>
      </c>
      <c r="Z604" s="134" t="str">
        <f t="shared" si="113"/>
        <v xml:space="preserve"> </v>
      </c>
      <c r="AA604" s="134" t="str">
        <f t="shared" si="114"/>
        <v xml:space="preserve"> </v>
      </c>
      <c r="AB604" s="134" t="str">
        <f t="shared" si="123"/>
        <v>Yes</v>
      </c>
      <c r="AC604" s="134" t="e">
        <f>VLOOKUP(F604,'Wired Branches'!B:E,4,FALSE)</f>
        <v>#N/A</v>
      </c>
      <c r="AD604" s="134" t="str">
        <f t="shared" si="115"/>
        <v xml:space="preserve"> </v>
      </c>
      <c r="AE604" s="150" t="e">
        <f>VLOOKUP(W604,'Wired Branches'!B:F,5,FALSE)</f>
        <v>#N/A</v>
      </c>
      <c r="AF604" s="112" t="str">
        <f>_xlfn.IFNA(VLOOKUP(F604,'Compiled report'!C:F,4,FALSE),"")</f>
        <v/>
      </c>
      <c r="AG604" s="134" t="str">
        <f t="shared" si="116"/>
        <v xml:space="preserve"> </v>
      </c>
      <c r="AH604" s="134" t="str">
        <f t="shared" si="117"/>
        <v xml:space="preserve"> </v>
      </c>
      <c r="AI604" s="134" t="str">
        <f t="shared" si="118"/>
        <v xml:space="preserve"> </v>
      </c>
      <c r="AJ604" s="234" t="str">
        <f>_xlfn.IFNA(VLOOKUP(F604,'Compiled report'!C:D,2,FALSE),"")</f>
        <v/>
      </c>
      <c r="AK604" s="134" t="str">
        <f t="shared" si="119"/>
        <v xml:space="preserve"> </v>
      </c>
      <c r="AL604" s="134" t="str">
        <f t="shared" si="120"/>
        <v/>
      </c>
      <c r="AM604" s="134" t="str">
        <f t="shared" si="121"/>
        <v xml:space="preserve"> </v>
      </c>
      <c r="AN604" s="134" t="str">
        <f t="shared" si="122"/>
        <v xml:space="preserve"> </v>
      </c>
      <c r="AO604" s="134" t="str">
        <f t="shared" si="124"/>
        <v xml:space="preserve"> </v>
      </c>
      <c r="AP604" s="137" t="s">
        <v>770</v>
      </c>
    </row>
    <row r="605" spans="1:42" s="134" customFormat="1" ht="26.1" customHeight="1" x14ac:dyDescent="0.2">
      <c r="A605" s="258">
        <v>606</v>
      </c>
      <c r="B605" s="284" t="s">
        <v>181</v>
      </c>
      <c r="C605" s="134" t="s">
        <v>181</v>
      </c>
      <c r="D605" s="171" t="s">
        <v>82</v>
      </c>
      <c r="E605" s="283" t="s">
        <v>1602</v>
      </c>
      <c r="F605" s="107">
        <v>1007</v>
      </c>
      <c r="G605" s="284" t="s">
        <v>181</v>
      </c>
      <c r="H605" s="284" t="s">
        <v>1724</v>
      </c>
      <c r="I605" s="284" t="s">
        <v>1725</v>
      </c>
      <c r="J605" s="284" t="s">
        <v>384</v>
      </c>
      <c r="K605" s="284" t="s">
        <v>1724</v>
      </c>
      <c r="L605" s="284" t="s">
        <v>86</v>
      </c>
      <c r="M605" s="284" t="s">
        <v>181</v>
      </c>
      <c r="N605" s="103" t="s">
        <v>1606</v>
      </c>
      <c r="O605" s="284"/>
      <c r="Q605" s="135"/>
      <c r="T605" s="135"/>
      <c r="U605" s="171" t="str">
        <f t="shared" si="125"/>
        <v>HBL-ISL-1007</v>
      </c>
      <c r="V605" s="133" t="s">
        <v>90</v>
      </c>
      <c r="W605" s="107">
        <v>1007</v>
      </c>
      <c r="X605" s="171" t="str">
        <f t="shared" si="126"/>
        <v>HBL-ISL-1007-Feb17-1-1</v>
      </c>
      <c r="Y605" s="136" t="s">
        <v>919</v>
      </c>
      <c r="Z605" s="134" t="str">
        <f t="shared" si="113"/>
        <v xml:space="preserve"> </v>
      </c>
      <c r="AA605" s="134" t="str">
        <f t="shared" si="114"/>
        <v xml:space="preserve"> </v>
      </c>
      <c r="AB605" s="134" t="str">
        <f t="shared" si="123"/>
        <v>Yes</v>
      </c>
      <c r="AC605" s="134" t="e">
        <f>VLOOKUP(F605,'Wired Branches'!B:E,4,FALSE)</f>
        <v>#N/A</v>
      </c>
      <c r="AD605" s="134" t="str">
        <f t="shared" si="115"/>
        <v xml:space="preserve"> </v>
      </c>
      <c r="AE605" s="150" t="e">
        <f>VLOOKUP(W605,'Wired Branches'!B:F,5,FALSE)</f>
        <v>#N/A</v>
      </c>
      <c r="AF605" s="112" t="str">
        <f>_xlfn.IFNA(VLOOKUP(F605,'Compiled report'!C:F,4,FALSE),"")</f>
        <v/>
      </c>
      <c r="AG605" s="134" t="str">
        <f t="shared" si="116"/>
        <v xml:space="preserve"> </v>
      </c>
      <c r="AH605" s="134" t="str">
        <f t="shared" si="117"/>
        <v xml:space="preserve"> </v>
      </c>
      <c r="AI605" s="134" t="str">
        <f t="shared" si="118"/>
        <v xml:space="preserve"> </v>
      </c>
      <c r="AJ605" s="234" t="str">
        <f>_xlfn.IFNA(VLOOKUP(F605,'Compiled report'!C:D,2,FALSE),"")</f>
        <v/>
      </c>
      <c r="AK605" s="134" t="str">
        <f t="shared" si="119"/>
        <v xml:space="preserve"> </v>
      </c>
      <c r="AL605" s="134" t="str">
        <f t="shared" si="120"/>
        <v/>
      </c>
      <c r="AM605" s="134" t="str">
        <f t="shared" si="121"/>
        <v xml:space="preserve"> </v>
      </c>
      <c r="AN605" s="134" t="str">
        <f t="shared" si="122"/>
        <v xml:space="preserve"> </v>
      </c>
      <c r="AO605" s="134" t="str">
        <f t="shared" si="124"/>
        <v xml:space="preserve"> </v>
      </c>
      <c r="AP605" s="137" t="s">
        <v>770</v>
      </c>
    </row>
    <row r="606" spans="1:42" s="134" customFormat="1" ht="26.1" customHeight="1" x14ac:dyDescent="0.2">
      <c r="A606" s="258">
        <v>607</v>
      </c>
      <c r="B606" s="284" t="s">
        <v>181</v>
      </c>
      <c r="C606" s="134" t="s">
        <v>181</v>
      </c>
      <c r="D606" s="171" t="s">
        <v>82</v>
      </c>
      <c r="E606" s="283" t="s">
        <v>1602</v>
      </c>
      <c r="F606" s="107">
        <v>1011</v>
      </c>
      <c r="G606" s="284" t="s">
        <v>181</v>
      </c>
      <c r="H606" s="284" t="s">
        <v>1726</v>
      </c>
      <c r="I606" s="284" t="s">
        <v>1727</v>
      </c>
      <c r="J606" s="284" t="s">
        <v>384</v>
      </c>
      <c r="K606" s="284" t="s">
        <v>86</v>
      </c>
      <c r="L606" s="284" t="s">
        <v>323</v>
      </c>
      <c r="M606" s="284" t="s">
        <v>323</v>
      </c>
      <c r="N606" s="103" t="s">
        <v>87</v>
      </c>
      <c r="O606" s="284"/>
      <c r="Q606" s="135"/>
      <c r="T606" s="135"/>
      <c r="U606" s="171" t="str">
        <f t="shared" si="125"/>
        <v>HBL-ISL-1011</v>
      </c>
      <c r="V606" s="133" t="s">
        <v>90</v>
      </c>
      <c r="W606" s="107">
        <v>1011</v>
      </c>
      <c r="X606" s="171" t="str">
        <f t="shared" si="126"/>
        <v>HBL-ISL-1011-Feb17-1-1</v>
      </c>
      <c r="Y606" s="136" t="s">
        <v>919</v>
      </c>
      <c r="Z606" s="134" t="str">
        <f t="shared" si="113"/>
        <v>Yes</v>
      </c>
      <c r="AA606" s="134" t="str">
        <f t="shared" si="114"/>
        <v>Yes</v>
      </c>
      <c r="AB606" s="134" t="str">
        <f t="shared" si="123"/>
        <v>Yes</v>
      </c>
      <c r="AC606" s="134" t="str">
        <f>VLOOKUP(F606,'Wired Branches'!B:E,4,FALSE)</f>
        <v>10.41.28.10</v>
      </c>
      <c r="AD606" s="134" t="str">
        <f t="shared" si="115"/>
        <v>255.255.255.0</v>
      </c>
      <c r="AE606" s="150" t="str">
        <f>VLOOKUP(W606,'Wired Branches'!B:F,5,FALSE)</f>
        <v>10.41.28.1</v>
      </c>
      <c r="AF606" s="112">
        <f>_xlfn.IFNA(VLOOKUP(F606,'Compiled report'!C:F,4,FALSE),"")</f>
        <v>0</v>
      </c>
      <c r="AG606" s="134" t="str">
        <f t="shared" si="116"/>
        <v>10.200.57.196</v>
      </c>
      <c r="AH606" s="134" t="str">
        <f t="shared" si="117"/>
        <v>Yes</v>
      </c>
      <c r="AI606" s="134" t="str">
        <f t="shared" si="118"/>
        <v>Yes</v>
      </c>
      <c r="AJ606" s="234">
        <f>_xlfn.IFNA(VLOOKUP(F606,'Compiled report'!C:D,2,FALSE),"")</f>
        <v>42782</v>
      </c>
      <c r="AK606" s="134" t="str">
        <f t="shared" si="119"/>
        <v>Yes</v>
      </c>
      <c r="AL606" s="134" t="str">
        <f t="shared" si="120"/>
        <v/>
      </c>
      <c r="AM606" s="134" t="str">
        <f t="shared" si="121"/>
        <v>Yes</v>
      </c>
      <c r="AN606" s="134" t="str">
        <f t="shared" si="122"/>
        <v>Yes</v>
      </c>
      <c r="AO606" s="134" t="str">
        <f t="shared" si="124"/>
        <v>Installation Completed</v>
      </c>
      <c r="AP606" s="137" t="s">
        <v>770</v>
      </c>
    </row>
    <row r="607" spans="1:42" s="134" customFormat="1" ht="26.1" customHeight="1" x14ac:dyDescent="0.2">
      <c r="A607" s="258">
        <v>608</v>
      </c>
      <c r="B607" s="284" t="s">
        <v>181</v>
      </c>
      <c r="C607" s="134" t="s">
        <v>181</v>
      </c>
      <c r="D607" s="171" t="s">
        <v>82</v>
      </c>
      <c r="E607" s="283" t="s">
        <v>1602</v>
      </c>
      <c r="F607" s="107">
        <v>1063</v>
      </c>
      <c r="G607" s="284" t="s">
        <v>181</v>
      </c>
      <c r="H607" s="284" t="s">
        <v>1728</v>
      </c>
      <c r="I607" s="284" t="s">
        <v>1729</v>
      </c>
      <c r="J607" s="284" t="s">
        <v>384</v>
      </c>
      <c r="K607" s="284" t="s">
        <v>1728</v>
      </c>
      <c r="L607" s="284" t="s">
        <v>86</v>
      </c>
      <c r="M607" s="284" t="s">
        <v>1168</v>
      </c>
      <c r="N607" s="103" t="s">
        <v>87</v>
      </c>
      <c r="O607" s="284"/>
      <c r="Q607" s="135"/>
      <c r="T607" s="135"/>
      <c r="U607" s="171" t="str">
        <f t="shared" si="125"/>
        <v>HBL-ISL-1063</v>
      </c>
      <c r="V607" s="133" t="s">
        <v>90</v>
      </c>
      <c r="W607" s="107">
        <v>1063</v>
      </c>
      <c r="X607" s="171" t="str">
        <f t="shared" si="126"/>
        <v>HBL-ISL-1063-Feb17-1-1</v>
      </c>
      <c r="Y607" s="136" t="s">
        <v>919</v>
      </c>
      <c r="Z607" s="134" t="str">
        <f t="shared" si="113"/>
        <v>Yes</v>
      </c>
      <c r="AA607" s="134" t="str">
        <f t="shared" si="114"/>
        <v>Yes</v>
      </c>
      <c r="AB607" s="134" t="str">
        <f t="shared" si="123"/>
        <v>Yes</v>
      </c>
      <c r="AC607" s="134" t="e">
        <f>VLOOKUP(F607,'Wired Branches'!B:E,4,FALSE)</f>
        <v>#N/A</v>
      </c>
      <c r="AD607" s="134" t="str">
        <f t="shared" si="115"/>
        <v>255.255.255.0</v>
      </c>
      <c r="AE607" s="150" t="e">
        <f>VLOOKUP(W607,'Wired Branches'!B:F,5,FALSE)</f>
        <v>#N/A</v>
      </c>
      <c r="AF607" s="112" t="str">
        <f>_xlfn.IFNA(VLOOKUP(F607,'Compiled report'!C:F,4,FALSE),"")</f>
        <v>265161041</v>
      </c>
      <c r="AG607" s="134" t="str">
        <f t="shared" si="116"/>
        <v>10.200.57.196</v>
      </c>
      <c r="AH607" s="134" t="str">
        <f t="shared" si="117"/>
        <v>Yes</v>
      </c>
      <c r="AI607" s="134" t="str">
        <f t="shared" si="118"/>
        <v>Yes</v>
      </c>
      <c r="AJ607" s="234">
        <f>_xlfn.IFNA(VLOOKUP(F607,'Compiled report'!C:D,2,FALSE),"")</f>
        <v>42795</v>
      </c>
      <c r="AK607" s="134" t="str">
        <f t="shared" si="119"/>
        <v>Yes</v>
      </c>
      <c r="AL607" s="134" t="str">
        <f t="shared" si="120"/>
        <v>Yes</v>
      </c>
      <c r="AM607" s="134" t="str">
        <f t="shared" si="121"/>
        <v>Yes</v>
      </c>
      <c r="AN607" s="134" t="str">
        <f t="shared" si="122"/>
        <v>Yes</v>
      </c>
      <c r="AO607" s="134" t="str">
        <f t="shared" si="124"/>
        <v>Installation Completed</v>
      </c>
      <c r="AP607" s="137" t="s">
        <v>770</v>
      </c>
    </row>
    <row r="608" spans="1:42" s="134" customFormat="1" ht="26.1" customHeight="1" x14ac:dyDescent="0.2">
      <c r="A608" s="258">
        <v>609</v>
      </c>
      <c r="B608" s="284" t="s">
        <v>181</v>
      </c>
      <c r="C608" s="134" t="s">
        <v>181</v>
      </c>
      <c r="D608" s="171" t="s">
        <v>82</v>
      </c>
      <c r="E608" s="283" t="s">
        <v>1602</v>
      </c>
      <c r="F608" s="107">
        <v>1110</v>
      </c>
      <c r="G608" s="284" t="s">
        <v>181</v>
      </c>
      <c r="H608" s="284" t="s">
        <v>1049</v>
      </c>
      <c r="I608" s="284" t="s">
        <v>1730</v>
      </c>
      <c r="J608" s="284" t="s">
        <v>384</v>
      </c>
      <c r="K608" s="284" t="s">
        <v>86</v>
      </c>
      <c r="L608" s="284" t="s">
        <v>323</v>
      </c>
      <c r="M608" s="284" t="s">
        <v>323</v>
      </c>
      <c r="N608" s="103" t="s">
        <v>87</v>
      </c>
      <c r="O608" s="284"/>
      <c r="Q608" s="135"/>
      <c r="T608" s="135"/>
      <c r="U608" s="171" t="str">
        <f t="shared" si="125"/>
        <v>HBL-ISL-1110</v>
      </c>
      <c r="V608" s="133" t="s">
        <v>90</v>
      </c>
      <c r="W608" s="107">
        <v>1110</v>
      </c>
      <c r="X608" s="171" t="str">
        <f t="shared" si="126"/>
        <v>HBL-ISL-1110-Feb17-1-1</v>
      </c>
      <c r="Y608" s="136" t="s">
        <v>919</v>
      </c>
      <c r="Z608" s="134" t="str">
        <f t="shared" si="113"/>
        <v>Yes</v>
      </c>
      <c r="AA608" s="134" t="str">
        <f t="shared" si="114"/>
        <v>Yes</v>
      </c>
      <c r="AB608" s="134" t="str">
        <f t="shared" si="123"/>
        <v>Yes</v>
      </c>
      <c r="AC608" s="134" t="str">
        <f>VLOOKUP(F608,'Wired Branches'!B:E,4,FALSE)</f>
        <v>10.41.18.10</v>
      </c>
      <c r="AD608" s="134" t="str">
        <f t="shared" si="115"/>
        <v>255.255.255.0</v>
      </c>
      <c r="AE608" s="150" t="str">
        <f>VLOOKUP(W608,'Wired Branches'!B:F,5,FALSE)</f>
        <v>10.41.18.1</v>
      </c>
      <c r="AF608" s="112">
        <f>_xlfn.IFNA(VLOOKUP(F608,'Compiled report'!C:F,4,FALSE),"")</f>
        <v>0</v>
      </c>
      <c r="AG608" s="134" t="str">
        <f t="shared" si="116"/>
        <v>10.200.57.196</v>
      </c>
      <c r="AH608" s="134" t="str">
        <f t="shared" si="117"/>
        <v>Yes</v>
      </c>
      <c r="AI608" s="134" t="str">
        <f t="shared" si="118"/>
        <v>Yes</v>
      </c>
      <c r="AJ608" s="234">
        <f>_xlfn.IFNA(VLOOKUP(F608,'Compiled report'!C:D,2,FALSE),"")</f>
        <v>42779</v>
      </c>
      <c r="AK608" s="134" t="str">
        <f t="shared" si="119"/>
        <v>Yes</v>
      </c>
      <c r="AL608" s="134" t="str">
        <f t="shared" si="120"/>
        <v/>
      </c>
      <c r="AM608" s="134" t="str">
        <f t="shared" si="121"/>
        <v>Yes</v>
      </c>
      <c r="AN608" s="134" t="str">
        <f t="shared" si="122"/>
        <v>Yes</v>
      </c>
      <c r="AO608" s="134" t="str">
        <f t="shared" si="124"/>
        <v>Installation Completed</v>
      </c>
      <c r="AP608" s="137" t="s">
        <v>770</v>
      </c>
    </row>
    <row r="609" spans="1:42" s="134" customFormat="1" ht="26.1" customHeight="1" x14ac:dyDescent="0.2">
      <c r="A609" s="258">
        <v>610</v>
      </c>
      <c r="B609" s="284" t="s">
        <v>181</v>
      </c>
      <c r="C609" s="134" t="s">
        <v>181</v>
      </c>
      <c r="D609" s="171" t="s">
        <v>82</v>
      </c>
      <c r="E609" s="283" t="s">
        <v>1602</v>
      </c>
      <c r="F609" s="107">
        <v>1124</v>
      </c>
      <c r="G609" s="284" t="s">
        <v>181</v>
      </c>
      <c r="H609" s="284" t="s">
        <v>1731</v>
      </c>
      <c r="I609" s="284" t="s">
        <v>1732</v>
      </c>
      <c r="J609" s="284" t="s">
        <v>384</v>
      </c>
      <c r="K609" s="284" t="s">
        <v>86</v>
      </c>
      <c r="L609" s="284" t="s">
        <v>323</v>
      </c>
      <c r="M609" s="284" t="s">
        <v>323</v>
      </c>
      <c r="N609" s="103" t="s">
        <v>87</v>
      </c>
      <c r="O609" s="284"/>
      <c r="Q609" s="135"/>
      <c r="T609" s="135"/>
      <c r="U609" s="171" t="str">
        <f t="shared" si="125"/>
        <v>HBL-ISL-1124</v>
      </c>
      <c r="V609" s="133" t="s">
        <v>90</v>
      </c>
      <c r="W609" s="107">
        <v>1124</v>
      </c>
      <c r="X609" s="171" t="str">
        <f t="shared" si="126"/>
        <v>HBL-ISL-1124-Feb17-1-1</v>
      </c>
      <c r="Y609" s="136" t="s">
        <v>919</v>
      </c>
      <c r="Z609" s="134" t="str">
        <f t="shared" si="113"/>
        <v>Yes</v>
      </c>
      <c r="AA609" s="134" t="str">
        <f t="shared" si="114"/>
        <v>Yes</v>
      </c>
      <c r="AB609" s="134" t="str">
        <f t="shared" si="123"/>
        <v>Yes</v>
      </c>
      <c r="AC609" s="134" t="str">
        <f>VLOOKUP(F609,'Wired Branches'!B:E,4,FALSE)</f>
        <v>10.41.35.10</v>
      </c>
      <c r="AD609" s="134" t="str">
        <f t="shared" si="115"/>
        <v>255.255.255.0</v>
      </c>
      <c r="AE609" s="150" t="str">
        <f>VLOOKUP(W609,'Wired Branches'!B:F,5,FALSE)</f>
        <v>10.41.35.1</v>
      </c>
      <c r="AF609" s="112" t="str">
        <f>_xlfn.IFNA(VLOOKUP(F609,'Compiled report'!C:F,4,FALSE),"")</f>
        <v>265161043</v>
      </c>
      <c r="AG609" s="134" t="str">
        <f t="shared" si="116"/>
        <v>10.200.57.196</v>
      </c>
      <c r="AH609" s="134" t="str">
        <f t="shared" si="117"/>
        <v>Yes</v>
      </c>
      <c r="AI609" s="134" t="str">
        <f t="shared" si="118"/>
        <v>Yes</v>
      </c>
      <c r="AJ609" s="234">
        <f>_xlfn.IFNA(VLOOKUP(F609,'Compiled report'!C:D,2,FALSE),"")</f>
        <v>42781</v>
      </c>
      <c r="AK609" s="134" t="str">
        <f t="shared" si="119"/>
        <v>Yes</v>
      </c>
      <c r="AL609" s="134" t="str">
        <f t="shared" si="120"/>
        <v>Yes</v>
      </c>
      <c r="AM609" s="134" t="str">
        <f t="shared" si="121"/>
        <v>Yes</v>
      </c>
      <c r="AN609" s="134" t="str">
        <f t="shared" si="122"/>
        <v>Yes</v>
      </c>
      <c r="AO609" s="134" t="str">
        <f t="shared" si="124"/>
        <v>Installation Completed</v>
      </c>
      <c r="AP609" s="137" t="s">
        <v>770</v>
      </c>
    </row>
    <row r="610" spans="1:42" s="134" customFormat="1" ht="26.1" customHeight="1" x14ac:dyDescent="0.2">
      <c r="A610" s="258">
        <v>611</v>
      </c>
      <c r="B610" s="284" t="s">
        <v>181</v>
      </c>
      <c r="C610" s="134" t="s">
        <v>181</v>
      </c>
      <c r="D610" s="171" t="s">
        <v>82</v>
      </c>
      <c r="E610" s="283" t="s">
        <v>1602</v>
      </c>
      <c r="F610" s="107">
        <v>1171</v>
      </c>
      <c r="G610" s="284" t="s">
        <v>181</v>
      </c>
      <c r="H610" s="284" t="s">
        <v>1733</v>
      </c>
      <c r="I610" s="284" t="s">
        <v>1734</v>
      </c>
      <c r="J610" s="284" t="s">
        <v>384</v>
      </c>
      <c r="K610" s="284" t="s">
        <v>86</v>
      </c>
      <c r="L610" s="284" t="s">
        <v>1733</v>
      </c>
      <c r="M610" s="284" t="s">
        <v>1168</v>
      </c>
      <c r="N610" s="103" t="s">
        <v>87</v>
      </c>
      <c r="O610" s="284"/>
      <c r="Q610" s="135"/>
      <c r="T610" s="135"/>
      <c r="U610" s="171" t="str">
        <f t="shared" si="125"/>
        <v>HBL-ISL-1171</v>
      </c>
      <c r="V610" s="133" t="s">
        <v>90</v>
      </c>
      <c r="W610" s="107">
        <v>1171</v>
      </c>
      <c r="X610" s="171" t="str">
        <f t="shared" si="126"/>
        <v>HBL-ISL-1171-Feb17-1-1</v>
      </c>
      <c r="Y610" s="136" t="s">
        <v>919</v>
      </c>
      <c r="Z610" s="134" t="str">
        <f t="shared" si="113"/>
        <v xml:space="preserve"> </v>
      </c>
      <c r="AA610" s="134" t="str">
        <f t="shared" si="114"/>
        <v xml:space="preserve"> </v>
      </c>
      <c r="AB610" s="134" t="str">
        <f t="shared" si="123"/>
        <v>Yes</v>
      </c>
      <c r="AC610" s="134" t="e">
        <f>VLOOKUP(F610,'Wired Branches'!B:E,4,FALSE)</f>
        <v>#N/A</v>
      </c>
      <c r="AD610" s="134" t="str">
        <f t="shared" si="115"/>
        <v xml:space="preserve"> </v>
      </c>
      <c r="AE610" s="150" t="e">
        <f>VLOOKUP(W610,'Wired Branches'!B:F,5,FALSE)</f>
        <v>#N/A</v>
      </c>
      <c r="AF610" s="112" t="str">
        <f>_xlfn.IFNA(VLOOKUP(F610,'Compiled report'!C:F,4,FALSE),"")</f>
        <v/>
      </c>
      <c r="AG610" s="134" t="str">
        <f t="shared" si="116"/>
        <v xml:space="preserve"> </v>
      </c>
      <c r="AH610" s="134" t="str">
        <f t="shared" si="117"/>
        <v xml:space="preserve"> </v>
      </c>
      <c r="AI610" s="134" t="str">
        <f t="shared" si="118"/>
        <v xml:space="preserve"> </v>
      </c>
      <c r="AJ610" s="234" t="str">
        <f>_xlfn.IFNA(VLOOKUP(F610,'Compiled report'!C:D,2,FALSE),"")</f>
        <v/>
      </c>
      <c r="AK610" s="134" t="str">
        <f t="shared" si="119"/>
        <v xml:space="preserve"> </v>
      </c>
      <c r="AL610" s="134" t="str">
        <f t="shared" si="120"/>
        <v/>
      </c>
      <c r="AM610" s="134" t="str">
        <f t="shared" si="121"/>
        <v xml:space="preserve"> </v>
      </c>
      <c r="AN610" s="134" t="str">
        <f t="shared" si="122"/>
        <v xml:space="preserve"> </v>
      </c>
      <c r="AO610" s="134" t="str">
        <f t="shared" si="124"/>
        <v xml:space="preserve"> </v>
      </c>
      <c r="AP610" s="137" t="s">
        <v>770</v>
      </c>
    </row>
    <row r="611" spans="1:42" s="134" customFormat="1" ht="26.1" customHeight="1" x14ac:dyDescent="0.2">
      <c r="A611" s="258">
        <v>612</v>
      </c>
      <c r="B611" s="284" t="s">
        <v>181</v>
      </c>
      <c r="C611" s="134" t="s">
        <v>181</v>
      </c>
      <c r="D611" s="171" t="s">
        <v>82</v>
      </c>
      <c r="E611" s="283" t="s">
        <v>1602</v>
      </c>
      <c r="F611" s="107">
        <v>1192</v>
      </c>
      <c r="G611" s="284" t="s">
        <v>181</v>
      </c>
      <c r="H611" s="284" t="s">
        <v>1735</v>
      </c>
      <c r="I611" s="284" t="s">
        <v>1736</v>
      </c>
      <c r="J611" s="284" t="s">
        <v>384</v>
      </c>
      <c r="K611" s="284" t="s">
        <v>1735</v>
      </c>
      <c r="L611" s="284" t="s">
        <v>86</v>
      </c>
      <c r="M611" s="284" t="s">
        <v>1737</v>
      </c>
      <c r="N611" s="103" t="s">
        <v>1625</v>
      </c>
      <c r="O611" s="284"/>
      <c r="Q611" s="135"/>
      <c r="T611" s="135"/>
      <c r="U611" s="171" t="str">
        <f t="shared" si="125"/>
        <v>HBL-ISL-1192</v>
      </c>
      <c r="V611" s="133" t="s">
        <v>90</v>
      </c>
      <c r="W611" s="107">
        <v>1192</v>
      </c>
      <c r="X611" s="171" t="str">
        <f t="shared" si="126"/>
        <v>HBL-ISL-1192-Feb17-1-1</v>
      </c>
      <c r="Y611" s="136" t="s">
        <v>919</v>
      </c>
      <c r="Z611" s="134" t="str">
        <f t="shared" si="113"/>
        <v xml:space="preserve"> </v>
      </c>
      <c r="AA611" s="134" t="str">
        <f t="shared" si="114"/>
        <v xml:space="preserve"> </v>
      </c>
      <c r="AB611" s="134" t="str">
        <f t="shared" si="123"/>
        <v>Yes</v>
      </c>
      <c r="AC611" s="134" t="e">
        <f>VLOOKUP(F611,'Wired Branches'!B:E,4,FALSE)</f>
        <v>#N/A</v>
      </c>
      <c r="AD611" s="134" t="str">
        <f t="shared" si="115"/>
        <v xml:space="preserve"> </v>
      </c>
      <c r="AE611" s="150" t="e">
        <f>VLOOKUP(W611,'Wired Branches'!B:F,5,FALSE)</f>
        <v>#N/A</v>
      </c>
      <c r="AF611" s="112" t="str">
        <f>_xlfn.IFNA(VLOOKUP(F611,'Compiled report'!C:F,4,FALSE),"")</f>
        <v/>
      </c>
      <c r="AG611" s="134" t="str">
        <f t="shared" si="116"/>
        <v xml:space="preserve"> </v>
      </c>
      <c r="AH611" s="134" t="str">
        <f t="shared" si="117"/>
        <v xml:space="preserve"> </v>
      </c>
      <c r="AI611" s="134" t="str">
        <f t="shared" si="118"/>
        <v xml:space="preserve"> </v>
      </c>
      <c r="AJ611" s="234" t="str">
        <f>_xlfn.IFNA(VLOOKUP(F611,'Compiled report'!C:D,2,FALSE),"")</f>
        <v/>
      </c>
      <c r="AK611" s="134" t="str">
        <f t="shared" si="119"/>
        <v xml:space="preserve"> </v>
      </c>
      <c r="AL611" s="134" t="str">
        <f t="shared" si="120"/>
        <v/>
      </c>
      <c r="AM611" s="134" t="str">
        <f t="shared" si="121"/>
        <v xml:space="preserve"> </v>
      </c>
      <c r="AN611" s="134" t="str">
        <f t="shared" si="122"/>
        <v xml:space="preserve"> </v>
      </c>
      <c r="AO611" s="134" t="str">
        <f t="shared" si="124"/>
        <v xml:space="preserve"> </v>
      </c>
      <c r="AP611" s="137" t="s">
        <v>770</v>
      </c>
    </row>
    <row r="612" spans="1:42" s="134" customFormat="1" ht="26.1" customHeight="1" x14ac:dyDescent="0.2">
      <c r="A612" s="258">
        <v>613</v>
      </c>
      <c r="B612" s="284" t="s">
        <v>181</v>
      </c>
      <c r="C612" s="134" t="s">
        <v>181</v>
      </c>
      <c r="D612" s="171" t="s">
        <v>82</v>
      </c>
      <c r="E612" s="283" t="s">
        <v>1602</v>
      </c>
      <c r="F612" s="107">
        <v>1205</v>
      </c>
      <c r="G612" s="284" t="s">
        <v>181</v>
      </c>
      <c r="H612" s="284" t="s">
        <v>1738</v>
      </c>
      <c r="I612" s="284" t="s">
        <v>1739</v>
      </c>
      <c r="J612" s="284" t="s">
        <v>384</v>
      </c>
      <c r="K612" s="284" t="s">
        <v>86</v>
      </c>
      <c r="L612" s="284" t="s">
        <v>323</v>
      </c>
      <c r="M612" s="284" t="s">
        <v>323</v>
      </c>
      <c r="N612" s="103" t="s">
        <v>87</v>
      </c>
      <c r="O612" s="284"/>
      <c r="Q612" s="135"/>
      <c r="T612" s="135"/>
      <c r="U612" s="171" t="str">
        <f t="shared" si="125"/>
        <v>HBL-ISL-1205</v>
      </c>
      <c r="V612" s="133" t="s">
        <v>90</v>
      </c>
      <c r="W612" s="107">
        <v>1205</v>
      </c>
      <c r="X612" s="171" t="str">
        <f t="shared" si="126"/>
        <v>HBL-ISL-1205-Feb17-1-1</v>
      </c>
      <c r="Y612" s="136" t="s">
        <v>919</v>
      </c>
      <c r="Z612" s="134" t="str">
        <f t="shared" si="113"/>
        <v xml:space="preserve"> </v>
      </c>
      <c r="AA612" s="134" t="str">
        <f t="shared" si="114"/>
        <v xml:space="preserve"> </v>
      </c>
      <c r="AB612" s="134" t="str">
        <f t="shared" si="123"/>
        <v>Yes</v>
      </c>
      <c r="AC612" s="134" t="str">
        <f>VLOOKUP(F612,'Wired Branches'!B:E,4,FALSE)</f>
        <v>10.41.44.10</v>
      </c>
      <c r="AD612" s="134" t="str">
        <f t="shared" si="115"/>
        <v xml:space="preserve"> </v>
      </c>
      <c r="AE612" s="150" t="str">
        <f>VLOOKUP(W612,'Wired Branches'!B:F,5,FALSE)</f>
        <v>10.41.44.1</v>
      </c>
      <c r="AF612" s="112" t="str">
        <f>_xlfn.IFNA(VLOOKUP(F612,'Compiled report'!C:F,4,FALSE),"")</f>
        <v/>
      </c>
      <c r="AG612" s="134" t="str">
        <f t="shared" si="116"/>
        <v xml:space="preserve"> </v>
      </c>
      <c r="AH612" s="134" t="str">
        <f t="shared" si="117"/>
        <v xml:space="preserve"> </v>
      </c>
      <c r="AI612" s="134" t="str">
        <f t="shared" si="118"/>
        <v xml:space="preserve"> </v>
      </c>
      <c r="AJ612" s="234" t="str">
        <f>_xlfn.IFNA(VLOOKUP(F612,'Compiled report'!C:D,2,FALSE),"")</f>
        <v/>
      </c>
      <c r="AK612" s="134" t="str">
        <f t="shared" si="119"/>
        <v xml:space="preserve"> </v>
      </c>
      <c r="AL612" s="134" t="str">
        <f t="shared" si="120"/>
        <v/>
      </c>
      <c r="AM612" s="134" t="str">
        <f t="shared" si="121"/>
        <v xml:space="preserve"> </v>
      </c>
      <c r="AN612" s="134" t="str">
        <f t="shared" si="122"/>
        <v xml:space="preserve"> </v>
      </c>
      <c r="AO612" s="134" t="str">
        <f t="shared" si="124"/>
        <v xml:space="preserve"> </v>
      </c>
      <c r="AP612" s="137" t="s">
        <v>770</v>
      </c>
    </row>
    <row r="613" spans="1:42" s="134" customFormat="1" ht="26.1" customHeight="1" x14ac:dyDescent="0.2">
      <c r="A613" s="258">
        <v>614</v>
      </c>
      <c r="B613" s="284" t="s">
        <v>181</v>
      </c>
      <c r="C613" s="134" t="s">
        <v>181</v>
      </c>
      <c r="D613" s="171" t="s">
        <v>82</v>
      </c>
      <c r="E613" s="283" t="s">
        <v>1602</v>
      </c>
      <c r="F613" s="107">
        <v>1235</v>
      </c>
      <c r="G613" s="284" t="s">
        <v>181</v>
      </c>
      <c r="H613" s="284" t="s">
        <v>1740</v>
      </c>
      <c r="I613" s="284" t="s">
        <v>1741</v>
      </c>
      <c r="J613" s="284" t="s">
        <v>384</v>
      </c>
      <c r="K613" s="284" t="s">
        <v>86</v>
      </c>
      <c r="L613" s="284" t="s">
        <v>1605</v>
      </c>
      <c r="M613" s="284" t="s">
        <v>181</v>
      </c>
      <c r="N613" s="103" t="s">
        <v>1606</v>
      </c>
      <c r="O613" s="284"/>
      <c r="Q613" s="135"/>
      <c r="T613" s="135"/>
      <c r="U613" s="171" t="str">
        <f t="shared" si="125"/>
        <v>HBL-ISL-1235</v>
      </c>
      <c r="V613" s="133" t="s">
        <v>90</v>
      </c>
      <c r="W613" s="107">
        <v>1235</v>
      </c>
      <c r="X613" s="171" t="str">
        <f t="shared" si="126"/>
        <v>HBL-ISL-1235-Feb17-1-1</v>
      </c>
      <c r="Y613" s="136" t="s">
        <v>919</v>
      </c>
      <c r="Z613" s="134" t="str">
        <f t="shared" si="113"/>
        <v>Yes</v>
      </c>
      <c r="AA613" s="134" t="str">
        <f t="shared" si="114"/>
        <v>Yes</v>
      </c>
      <c r="AB613" s="134" t="str">
        <f t="shared" si="123"/>
        <v>Yes</v>
      </c>
      <c r="AC613" s="134" t="str">
        <f>VLOOKUP(F613,'Wired Branches'!B:E,4,FALSE)</f>
        <v>10.40.11.10</v>
      </c>
      <c r="AD613" s="134" t="str">
        <f t="shared" si="115"/>
        <v>255.255.255.0</v>
      </c>
      <c r="AE613" s="150" t="str">
        <f>VLOOKUP(W613,'Wired Branches'!B:F,5,FALSE)</f>
        <v>10.40.11.1</v>
      </c>
      <c r="AF613" s="112">
        <f>_xlfn.IFNA(VLOOKUP(F613,'Compiled report'!C:F,4,FALSE),"")</f>
        <v>265161047</v>
      </c>
      <c r="AG613" s="134" t="str">
        <f t="shared" si="116"/>
        <v>10.200.57.196</v>
      </c>
      <c r="AH613" s="134" t="str">
        <f t="shared" si="117"/>
        <v>Yes</v>
      </c>
      <c r="AI613" s="134" t="str">
        <f t="shared" si="118"/>
        <v>Yes</v>
      </c>
      <c r="AJ613" s="234">
        <f>_xlfn.IFNA(VLOOKUP(F613,'Compiled report'!C:D,2,FALSE),"")</f>
        <v>42744</v>
      </c>
      <c r="AK613" s="134" t="str">
        <f t="shared" si="119"/>
        <v>Yes</v>
      </c>
      <c r="AL613" s="134" t="str">
        <f t="shared" si="120"/>
        <v>Yes</v>
      </c>
      <c r="AM613" s="134" t="str">
        <f t="shared" si="121"/>
        <v>Yes</v>
      </c>
      <c r="AN613" s="134" t="str">
        <f t="shared" si="122"/>
        <v>Yes</v>
      </c>
      <c r="AO613" s="134" t="str">
        <f t="shared" si="124"/>
        <v>Installation Completed</v>
      </c>
      <c r="AP613" s="137" t="s">
        <v>770</v>
      </c>
    </row>
    <row r="614" spans="1:42" s="134" customFormat="1" ht="26.1" customHeight="1" x14ac:dyDescent="0.2">
      <c r="A614" s="258">
        <v>615</v>
      </c>
      <c r="B614" s="284" t="s">
        <v>181</v>
      </c>
      <c r="C614" s="134" t="s">
        <v>181</v>
      </c>
      <c r="D614" s="171" t="s">
        <v>82</v>
      </c>
      <c r="E614" s="283" t="s">
        <v>1602</v>
      </c>
      <c r="F614" s="107">
        <v>1236</v>
      </c>
      <c r="G614" s="284" t="s">
        <v>181</v>
      </c>
      <c r="H614" s="284" t="s">
        <v>1742</v>
      </c>
      <c r="I614" s="284" t="s">
        <v>1743</v>
      </c>
      <c r="J614" s="284" t="s">
        <v>384</v>
      </c>
      <c r="K614" s="284" t="s">
        <v>86</v>
      </c>
      <c r="L614" s="284" t="s">
        <v>323</v>
      </c>
      <c r="M614" s="284" t="s">
        <v>323</v>
      </c>
      <c r="N614" s="103" t="s">
        <v>87</v>
      </c>
      <c r="O614" s="284"/>
      <c r="Q614" s="135"/>
      <c r="T614" s="135"/>
      <c r="U614" s="171" t="str">
        <f t="shared" si="125"/>
        <v>HBL-ISL-1236</v>
      </c>
      <c r="V614" s="133" t="s">
        <v>90</v>
      </c>
      <c r="W614" s="107">
        <v>1236</v>
      </c>
      <c r="X614" s="171" t="str">
        <f t="shared" si="126"/>
        <v>HBL-ISL-1236-Feb17-1-1</v>
      </c>
      <c r="Y614" s="136" t="s">
        <v>919</v>
      </c>
      <c r="Z614" s="134" t="str">
        <f t="shared" si="113"/>
        <v>Yes</v>
      </c>
      <c r="AA614" s="134" t="str">
        <f t="shared" si="114"/>
        <v>Yes</v>
      </c>
      <c r="AB614" s="134" t="str">
        <f t="shared" si="123"/>
        <v>Yes</v>
      </c>
      <c r="AC614" s="134" t="str">
        <f>VLOOKUP(F614,'Wired Branches'!B:E,4,FALSE)</f>
        <v>10.41.3.10</v>
      </c>
      <c r="AD614" s="134" t="str">
        <f t="shared" si="115"/>
        <v>255.255.255.0</v>
      </c>
      <c r="AE614" s="150" t="str">
        <f>VLOOKUP(W614,'Wired Branches'!B:F,5,FALSE)</f>
        <v>10.41.3.1</v>
      </c>
      <c r="AF614" s="112" t="str">
        <f>_xlfn.IFNA(VLOOKUP(F614,'Compiled report'!C:F,4,FALSE),"")</f>
        <v>265161048</v>
      </c>
      <c r="AG614" s="134" t="str">
        <f t="shared" si="116"/>
        <v>10.200.57.196</v>
      </c>
      <c r="AH614" s="134" t="str">
        <f t="shared" si="117"/>
        <v>Yes</v>
      </c>
      <c r="AI614" s="134" t="str">
        <f t="shared" si="118"/>
        <v>Yes</v>
      </c>
      <c r="AJ614" s="234">
        <f>_xlfn.IFNA(VLOOKUP(F614,'Compiled report'!C:D,2,FALSE),"")</f>
        <v>42779</v>
      </c>
      <c r="AK614" s="134" t="str">
        <f t="shared" si="119"/>
        <v>Yes</v>
      </c>
      <c r="AL614" s="134" t="str">
        <f t="shared" si="120"/>
        <v>Yes</v>
      </c>
      <c r="AM614" s="134" t="str">
        <f t="shared" si="121"/>
        <v>Yes</v>
      </c>
      <c r="AN614" s="134" t="str">
        <f t="shared" si="122"/>
        <v>Yes</v>
      </c>
      <c r="AO614" s="134" t="str">
        <f t="shared" si="124"/>
        <v>Installation Completed</v>
      </c>
      <c r="AP614" s="137" t="s">
        <v>770</v>
      </c>
    </row>
    <row r="615" spans="1:42" s="134" customFormat="1" ht="26.1" customHeight="1" x14ac:dyDescent="0.2">
      <c r="A615" s="258">
        <v>616</v>
      </c>
      <c r="B615" s="284" t="s">
        <v>181</v>
      </c>
      <c r="C615" s="134" t="s">
        <v>181</v>
      </c>
      <c r="D615" s="171" t="s">
        <v>82</v>
      </c>
      <c r="E615" s="283" t="s">
        <v>1602</v>
      </c>
      <c r="F615" s="107">
        <v>1237</v>
      </c>
      <c r="G615" s="284" t="s">
        <v>181</v>
      </c>
      <c r="H615" s="284" t="s">
        <v>1744</v>
      </c>
      <c r="I615" s="284" t="s">
        <v>1745</v>
      </c>
      <c r="J615" s="284" t="s">
        <v>384</v>
      </c>
      <c r="K615" s="284" t="s">
        <v>86</v>
      </c>
      <c r="L615" s="284" t="s">
        <v>323</v>
      </c>
      <c r="M615" s="284" t="s">
        <v>323</v>
      </c>
      <c r="N615" s="103" t="s">
        <v>87</v>
      </c>
      <c r="O615" s="284"/>
      <c r="Q615" s="135"/>
      <c r="T615" s="135"/>
      <c r="U615" s="171" t="str">
        <f t="shared" si="125"/>
        <v>HBL-ISL-1237</v>
      </c>
      <c r="V615" s="133" t="s">
        <v>90</v>
      </c>
      <c r="W615" s="107">
        <v>1237</v>
      </c>
      <c r="X615" s="171" t="str">
        <f t="shared" si="126"/>
        <v>HBL-ISL-1237-Feb17-1-1</v>
      </c>
      <c r="Y615" s="136" t="s">
        <v>919</v>
      </c>
      <c r="Z615" s="134" t="str">
        <f t="shared" si="113"/>
        <v xml:space="preserve"> </v>
      </c>
      <c r="AA615" s="134" t="str">
        <f t="shared" si="114"/>
        <v xml:space="preserve"> </v>
      </c>
      <c r="AB615" s="134" t="str">
        <f t="shared" si="123"/>
        <v>Yes</v>
      </c>
      <c r="AC615" s="134" t="str">
        <f>VLOOKUP(F615,'Wired Branches'!B:E,4,FALSE)</f>
        <v>10.41.16.10</v>
      </c>
      <c r="AD615" s="134" t="str">
        <f t="shared" si="115"/>
        <v xml:space="preserve"> </v>
      </c>
      <c r="AE615" s="150" t="str">
        <f>VLOOKUP(W615,'Wired Branches'!B:F,5,FALSE)</f>
        <v>10.41.16.1</v>
      </c>
      <c r="AF615" s="112" t="str">
        <f>_xlfn.IFNA(VLOOKUP(F615,'Compiled report'!C:F,4,FALSE),"")</f>
        <v/>
      </c>
      <c r="AG615" s="134" t="str">
        <f t="shared" si="116"/>
        <v xml:space="preserve"> </v>
      </c>
      <c r="AH615" s="134" t="str">
        <f t="shared" si="117"/>
        <v xml:space="preserve"> </v>
      </c>
      <c r="AI615" s="134" t="str">
        <f t="shared" si="118"/>
        <v xml:space="preserve"> </v>
      </c>
      <c r="AJ615" s="234" t="str">
        <f>_xlfn.IFNA(VLOOKUP(F615,'Compiled report'!C:D,2,FALSE),"")</f>
        <v/>
      </c>
      <c r="AK615" s="134" t="str">
        <f t="shared" si="119"/>
        <v xml:space="preserve"> </v>
      </c>
      <c r="AL615" s="134" t="str">
        <f t="shared" si="120"/>
        <v/>
      </c>
      <c r="AM615" s="134" t="str">
        <f t="shared" si="121"/>
        <v xml:space="preserve"> </v>
      </c>
      <c r="AN615" s="134" t="str">
        <f t="shared" si="122"/>
        <v xml:space="preserve"> </v>
      </c>
      <c r="AO615" s="134" t="str">
        <f t="shared" si="124"/>
        <v xml:space="preserve"> </v>
      </c>
      <c r="AP615" s="137" t="s">
        <v>770</v>
      </c>
    </row>
    <row r="616" spans="1:42" s="134" customFormat="1" ht="26.1" customHeight="1" x14ac:dyDescent="0.2">
      <c r="A616" s="258">
        <v>617</v>
      </c>
      <c r="B616" s="284" t="s">
        <v>181</v>
      </c>
      <c r="C616" s="134" t="s">
        <v>181</v>
      </c>
      <c r="D616" s="171" t="s">
        <v>82</v>
      </c>
      <c r="E616" s="283" t="s">
        <v>1602</v>
      </c>
      <c r="F616" s="107">
        <v>1301</v>
      </c>
      <c r="G616" s="284" t="s">
        <v>181</v>
      </c>
      <c r="H616" s="284" t="s">
        <v>1746</v>
      </c>
      <c r="I616" s="284" t="s">
        <v>1747</v>
      </c>
      <c r="J616" s="284" t="s">
        <v>384</v>
      </c>
      <c r="K616" s="284" t="s">
        <v>86</v>
      </c>
      <c r="L616" s="284" t="s">
        <v>323</v>
      </c>
      <c r="M616" s="284" t="s">
        <v>323</v>
      </c>
      <c r="N616" s="103" t="s">
        <v>87</v>
      </c>
      <c r="O616" s="284"/>
      <c r="Q616" s="135"/>
      <c r="T616" s="135"/>
      <c r="U616" s="171" t="str">
        <f t="shared" si="125"/>
        <v>HBL-ISL-1301</v>
      </c>
      <c r="V616" s="133" t="s">
        <v>90</v>
      </c>
      <c r="W616" s="107">
        <v>1301</v>
      </c>
      <c r="X616" s="171" t="str">
        <f t="shared" si="126"/>
        <v>HBL-ISL-1301-Feb17-1-1</v>
      </c>
      <c r="Y616" s="136" t="s">
        <v>919</v>
      </c>
      <c r="Z616" s="134" t="str">
        <f t="shared" si="113"/>
        <v>Yes</v>
      </c>
      <c r="AA616" s="134" t="str">
        <f t="shared" si="114"/>
        <v>Yes</v>
      </c>
      <c r="AB616" s="134" t="str">
        <f t="shared" si="123"/>
        <v>Yes</v>
      </c>
      <c r="AC616" s="134" t="str">
        <f>VLOOKUP(F616,'Wired Branches'!B:E,4,FALSE)</f>
        <v>10.41.34.10</v>
      </c>
      <c r="AD616" s="134" t="str">
        <f t="shared" si="115"/>
        <v>255.255.255.0</v>
      </c>
      <c r="AE616" s="150" t="str">
        <f>VLOOKUP(W616,'Wired Branches'!B:F,5,FALSE)</f>
        <v>10.41.34.1</v>
      </c>
      <c r="AF616" s="112" t="str">
        <f>_xlfn.IFNA(VLOOKUP(F616,'Compiled report'!C:F,4,FALSE),"")</f>
        <v>265160EBA</v>
      </c>
      <c r="AG616" s="134" t="str">
        <f t="shared" si="116"/>
        <v>10.200.57.196</v>
      </c>
      <c r="AH616" s="134" t="str">
        <f t="shared" si="117"/>
        <v>Yes</v>
      </c>
      <c r="AI616" s="134" t="str">
        <f t="shared" si="118"/>
        <v>Yes</v>
      </c>
      <c r="AJ616" s="234">
        <f>_xlfn.IFNA(VLOOKUP(F616,'Compiled report'!C:D,2,FALSE),"")</f>
        <v>42779</v>
      </c>
      <c r="AK616" s="134" t="str">
        <f t="shared" si="119"/>
        <v>Yes</v>
      </c>
      <c r="AL616" s="134" t="str">
        <f t="shared" si="120"/>
        <v>Yes</v>
      </c>
      <c r="AM616" s="134" t="str">
        <f t="shared" si="121"/>
        <v>Yes</v>
      </c>
      <c r="AN616" s="134" t="str">
        <f t="shared" si="122"/>
        <v>Yes</v>
      </c>
      <c r="AO616" s="134" t="str">
        <f t="shared" si="124"/>
        <v>Installation Completed</v>
      </c>
      <c r="AP616" s="137" t="s">
        <v>770</v>
      </c>
    </row>
    <row r="617" spans="1:42" s="134" customFormat="1" ht="26.1" customHeight="1" x14ac:dyDescent="0.2">
      <c r="A617" s="258">
        <v>618</v>
      </c>
      <c r="B617" s="284" t="s">
        <v>181</v>
      </c>
      <c r="C617" s="134" t="s">
        <v>181</v>
      </c>
      <c r="D617" s="171" t="s">
        <v>82</v>
      </c>
      <c r="E617" s="283" t="s">
        <v>1602</v>
      </c>
      <c r="F617" s="107">
        <v>1305</v>
      </c>
      <c r="G617" s="284" t="s">
        <v>181</v>
      </c>
      <c r="H617" s="284" t="s">
        <v>1748</v>
      </c>
      <c r="I617" s="284" t="s">
        <v>1749</v>
      </c>
      <c r="J617" s="284" t="s">
        <v>384</v>
      </c>
      <c r="K617" s="284" t="s">
        <v>86</v>
      </c>
      <c r="L617" s="284" t="s">
        <v>323</v>
      </c>
      <c r="M617" s="284" t="s">
        <v>323</v>
      </c>
      <c r="N617" s="103" t="s">
        <v>87</v>
      </c>
      <c r="O617" s="284"/>
      <c r="Q617" s="135"/>
      <c r="T617" s="135"/>
      <c r="U617" s="171" t="str">
        <f t="shared" si="125"/>
        <v>HBL-ISL-1305</v>
      </c>
      <c r="V617" s="133" t="s">
        <v>90</v>
      </c>
      <c r="W617" s="107">
        <v>1305</v>
      </c>
      <c r="X617" s="171" t="str">
        <f t="shared" si="126"/>
        <v>HBL-ISL-1305-Feb17-1-1</v>
      </c>
      <c r="Y617" s="136" t="s">
        <v>919</v>
      </c>
      <c r="Z617" s="134" t="str">
        <f t="shared" si="113"/>
        <v>Yes</v>
      </c>
      <c r="AA617" s="134" t="str">
        <f t="shared" si="114"/>
        <v>Yes</v>
      </c>
      <c r="AB617" s="134" t="str">
        <f t="shared" si="123"/>
        <v>Yes</v>
      </c>
      <c r="AC617" s="134" t="str">
        <f>VLOOKUP(F617,'Wired Branches'!B:E,4,FALSE)</f>
        <v>10.41.37.10</v>
      </c>
      <c r="AD617" s="134" t="str">
        <f t="shared" si="115"/>
        <v>255.255.255.0</v>
      </c>
      <c r="AE617" s="150" t="str">
        <f>VLOOKUP(W617,'Wired Branches'!B:F,5,FALSE)</f>
        <v>10.41.37.1</v>
      </c>
      <c r="AF617" s="112" t="str">
        <f>_xlfn.IFNA(VLOOKUP(F617,'Compiled report'!C:F,4,FALSE),"")</f>
        <v>265160ebb</v>
      </c>
      <c r="AG617" s="134" t="str">
        <f t="shared" si="116"/>
        <v>10.200.57.196</v>
      </c>
      <c r="AH617" s="134" t="str">
        <f t="shared" si="117"/>
        <v>Yes</v>
      </c>
      <c r="AI617" s="134" t="str">
        <f t="shared" si="118"/>
        <v>Yes</v>
      </c>
      <c r="AJ617" s="234">
        <f>_xlfn.IFNA(VLOOKUP(F617,'Compiled report'!C:D,2,FALSE),"")</f>
        <v>42787</v>
      </c>
      <c r="AK617" s="134" t="str">
        <f t="shared" si="119"/>
        <v>Yes</v>
      </c>
      <c r="AL617" s="134" t="str">
        <f t="shared" si="120"/>
        <v>Yes</v>
      </c>
      <c r="AM617" s="134" t="str">
        <f t="shared" si="121"/>
        <v>Yes</v>
      </c>
      <c r="AN617" s="134" t="str">
        <f t="shared" si="122"/>
        <v>Yes</v>
      </c>
      <c r="AO617" s="134" t="str">
        <f t="shared" si="124"/>
        <v>Installation Completed</v>
      </c>
      <c r="AP617" s="137" t="s">
        <v>770</v>
      </c>
    </row>
    <row r="618" spans="1:42" s="134" customFormat="1" ht="26.1" customHeight="1" x14ac:dyDescent="0.2">
      <c r="A618" s="258">
        <v>619</v>
      </c>
      <c r="B618" s="284" t="s">
        <v>181</v>
      </c>
      <c r="C618" s="134" t="s">
        <v>181</v>
      </c>
      <c r="D618" s="171" t="s">
        <v>82</v>
      </c>
      <c r="E618" s="283" t="s">
        <v>1602</v>
      </c>
      <c r="F618" s="107">
        <v>1308</v>
      </c>
      <c r="G618" s="284" t="s">
        <v>181</v>
      </c>
      <c r="H618" s="284" t="s">
        <v>1750</v>
      </c>
      <c r="I618" s="284" t="s">
        <v>1751</v>
      </c>
      <c r="J618" s="284" t="s">
        <v>384</v>
      </c>
      <c r="K618" s="284" t="s">
        <v>86</v>
      </c>
      <c r="L618" s="284" t="s">
        <v>323</v>
      </c>
      <c r="M618" s="284" t="s">
        <v>323</v>
      </c>
      <c r="N618" s="103" t="s">
        <v>87</v>
      </c>
      <c r="O618" s="284"/>
      <c r="Q618" s="135"/>
      <c r="T618" s="135"/>
      <c r="U618" s="171" t="str">
        <f t="shared" si="125"/>
        <v>HBL-ISL-1308</v>
      </c>
      <c r="V618" s="133" t="s">
        <v>90</v>
      </c>
      <c r="W618" s="107">
        <v>1308</v>
      </c>
      <c r="X618" s="171" t="str">
        <f t="shared" si="126"/>
        <v>HBL-ISL-1308-Feb17-1-1</v>
      </c>
      <c r="Y618" s="136" t="s">
        <v>919</v>
      </c>
      <c r="Z618" s="134" t="str">
        <f t="shared" ref="Z618:Z681" si="127">IF(AJ618=""," ","Yes")</f>
        <v>Yes</v>
      </c>
      <c r="AA618" s="134" t="str">
        <f t="shared" ref="AA618:AA681" si="128">IF(AJ618=""," ","Yes")</f>
        <v>Yes</v>
      </c>
      <c r="AB618" s="134" t="str">
        <f t="shared" si="123"/>
        <v>Yes</v>
      </c>
      <c r="AC618" s="134" t="str">
        <f>VLOOKUP(F618,'Wired Branches'!B:E,4,FALSE)</f>
        <v>10.40.62.10</v>
      </c>
      <c r="AD618" s="134" t="str">
        <f t="shared" ref="AD618:AD681" si="129">IF(AJ618=""," ","255.255.255.0")</f>
        <v>255.255.255.0</v>
      </c>
      <c r="AE618" s="150" t="str">
        <f>VLOOKUP(W618,'Wired Branches'!B:F,5,FALSE)</f>
        <v>10.40.62.1</v>
      </c>
      <c r="AF618" s="112" t="str">
        <f>_xlfn.IFNA(VLOOKUP(F618,'Compiled report'!C:F,4,FALSE),"")</f>
        <v>265160EBC</v>
      </c>
      <c r="AG618" s="134" t="str">
        <f t="shared" ref="AG618:AG681" si="130">IF(AJ618=""," ","10.200.57.196")</f>
        <v>10.200.57.196</v>
      </c>
      <c r="AH618" s="134" t="str">
        <f t="shared" ref="AH618:AH681" si="131">IF(AJ618=""," ","Yes")</f>
        <v>Yes</v>
      </c>
      <c r="AI618" s="134" t="str">
        <f t="shared" ref="AI618:AI681" si="132">IF(AJ618=""," ","Yes")</f>
        <v>Yes</v>
      </c>
      <c r="AJ618" s="234">
        <f>_xlfn.IFNA(VLOOKUP(F618,'Compiled report'!C:D,2,FALSE),"")</f>
        <v>42787</v>
      </c>
      <c r="AK618" s="134" t="str">
        <f t="shared" ref="AK618:AK681" si="133">IF(AJ618=""," ","Yes")</f>
        <v>Yes</v>
      </c>
      <c r="AL618" s="134" t="str">
        <f t="shared" ref="AL618:AL681" si="134">IF((OR(AF618="",AF618=0)),"","Yes")</f>
        <v>Yes</v>
      </c>
      <c r="AM618" s="134" t="str">
        <f t="shared" ref="AM618:AM681" si="135">IF(AJ618=""," ","Yes")</f>
        <v>Yes</v>
      </c>
      <c r="AN618" s="134" t="str">
        <f t="shared" ref="AN618:AN681" si="136">IF(AJ618=""," ","Yes")</f>
        <v>Yes</v>
      </c>
      <c r="AO618" s="134" t="str">
        <f t="shared" si="124"/>
        <v>Installation Completed</v>
      </c>
      <c r="AP618" s="137" t="s">
        <v>770</v>
      </c>
    </row>
    <row r="619" spans="1:42" s="134" customFormat="1" ht="26.1" customHeight="1" x14ac:dyDescent="0.2">
      <c r="A619" s="258">
        <v>620</v>
      </c>
      <c r="B619" s="284" t="s">
        <v>181</v>
      </c>
      <c r="C619" s="134" t="s">
        <v>181</v>
      </c>
      <c r="D619" s="171" t="s">
        <v>82</v>
      </c>
      <c r="E619" s="283" t="s">
        <v>1602</v>
      </c>
      <c r="F619" s="107">
        <v>1322</v>
      </c>
      <c r="G619" s="284" t="s">
        <v>181</v>
      </c>
      <c r="H619" s="284" t="s">
        <v>1752</v>
      </c>
      <c r="I619" s="284" t="s">
        <v>1753</v>
      </c>
      <c r="J619" s="284" t="s">
        <v>384</v>
      </c>
      <c r="K619" s="284" t="s">
        <v>86</v>
      </c>
      <c r="L619" s="284" t="s">
        <v>323</v>
      </c>
      <c r="M619" s="284" t="s">
        <v>323</v>
      </c>
      <c r="N619" s="103" t="s">
        <v>87</v>
      </c>
      <c r="O619" s="284"/>
      <c r="Q619" s="135"/>
      <c r="T619" s="135"/>
      <c r="U619" s="171" t="str">
        <f t="shared" si="125"/>
        <v>HBL-ISL-1322</v>
      </c>
      <c r="V619" s="133" t="s">
        <v>90</v>
      </c>
      <c r="W619" s="107">
        <v>1322</v>
      </c>
      <c r="X619" s="171" t="str">
        <f t="shared" si="126"/>
        <v>HBL-ISL-1322-Feb17-1-1</v>
      </c>
      <c r="Y619" s="136" t="s">
        <v>919</v>
      </c>
      <c r="Z619" s="134" t="str">
        <f t="shared" si="127"/>
        <v>Yes</v>
      </c>
      <c r="AA619" s="134" t="str">
        <f t="shared" si="128"/>
        <v>Yes</v>
      </c>
      <c r="AB619" s="134" t="str">
        <f t="shared" ref="AB619:AB682" si="137">IF(ISBLANK(AJ619)," ","Yes")</f>
        <v>Yes</v>
      </c>
      <c r="AC619" s="134" t="str">
        <f>VLOOKUP(F619,'Wired Branches'!B:E,4,FALSE)</f>
        <v>10.41.39.10</v>
      </c>
      <c r="AD619" s="134" t="str">
        <f t="shared" si="129"/>
        <v>255.255.255.0</v>
      </c>
      <c r="AE619" s="150" t="str">
        <f>VLOOKUP(W619,'Wired Branches'!B:F,5,FALSE)</f>
        <v>10.41.39.1</v>
      </c>
      <c r="AF619" s="112" t="str">
        <f>_xlfn.IFNA(VLOOKUP(F619,'Compiled report'!C:F,4,FALSE),"")</f>
        <v>265160ebd</v>
      </c>
      <c r="AG619" s="134" t="str">
        <f t="shared" si="130"/>
        <v>10.200.57.196</v>
      </c>
      <c r="AH619" s="134" t="str">
        <f t="shared" si="131"/>
        <v>Yes</v>
      </c>
      <c r="AI619" s="134" t="str">
        <f t="shared" si="132"/>
        <v>Yes</v>
      </c>
      <c r="AJ619" s="234">
        <f>_xlfn.IFNA(VLOOKUP(F619,'Compiled report'!C:D,2,FALSE),"")</f>
        <v>42787</v>
      </c>
      <c r="AK619" s="134" t="str">
        <f t="shared" si="133"/>
        <v>Yes</v>
      </c>
      <c r="AL619" s="134" t="str">
        <f t="shared" si="134"/>
        <v>Yes</v>
      </c>
      <c r="AM619" s="134" t="str">
        <f t="shared" si="135"/>
        <v>Yes</v>
      </c>
      <c r="AN619" s="134" t="str">
        <f t="shared" si="136"/>
        <v>Yes</v>
      </c>
      <c r="AO619" s="134" t="str">
        <f t="shared" si="124"/>
        <v>Installation Completed</v>
      </c>
      <c r="AP619" s="137" t="s">
        <v>770</v>
      </c>
    </row>
    <row r="620" spans="1:42" s="134" customFormat="1" ht="26.1" customHeight="1" x14ac:dyDescent="0.2">
      <c r="A620" s="258">
        <v>621</v>
      </c>
      <c r="B620" s="284" t="s">
        <v>181</v>
      </c>
      <c r="C620" s="134" t="s">
        <v>181</v>
      </c>
      <c r="D620" s="171" t="s">
        <v>82</v>
      </c>
      <c r="E620" s="283" t="s">
        <v>1602</v>
      </c>
      <c r="F620" s="107">
        <v>1328</v>
      </c>
      <c r="G620" s="284" t="s">
        <v>181</v>
      </c>
      <c r="H620" s="284" t="s">
        <v>1754</v>
      </c>
      <c r="I620" s="284" t="s">
        <v>1755</v>
      </c>
      <c r="J620" s="284" t="s">
        <v>384</v>
      </c>
      <c r="K620" s="284" t="s">
        <v>1754</v>
      </c>
      <c r="L620" s="284" t="s">
        <v>86</v>
      </c>
      <c r="M620" s="284" t="s">
        <v>1756</v>
      </c>
      <c r="N620" s="103" t="s">
        <v>1681</v>
      </c>
      <c r="O620" s="284"/>
      <c r="Q620" s="135"/>
      <c r="T620" s="135"/>
      <c r="U620" s="171" t="str">
        <f t="shared" si="125"/>
        <v>HBL-ISL-1328</v>
      </c>
      <c r="V620" s="133" t="s">
        <v>90</v>
      </c>
      <c r="W620" s="107">
        <v>1328</v>
      </c>
      <c r="X620" s="171" t="str">
        <f t="shared" si="126"/>
        <v>HBL-ISL-1328-Feb17-1-1</v>
      </c>
      <c r="Y620" s="136" t="s">
        <v>919</v>
      </c>
      <c r="Z620" s="134" t="str">
        <f t="shared" si="127"/>
        <v xml:space="preserve"> </v>
      </c>
      <c r="AA620" s="134" t="str">
        <f t="shared" si="128"/>
        <v xml:space="preserve"> </v>
      </c>
      <c r="AB620" s="134" t="str">
        <f t="shared" si="137"/>
        <v>Yes</v>
      </c>
      <c r="AC620" s="134" t="e">
        <f>VLOOKUP(F620,'Wired Branches'!B:E,4,FALSE)</f>
        <v>#N/A</v>
      </c>
      <c r="AD620" s="134" t="str">
        <f t="shared" si="129"/>
        <v xml:space="preserve"> </v>
      </c>
      <c r="AE620" s="150" t="e">
        <f>VLOOKUP(W620,'Wired Branches'!B:F,5,FALSE)</f>
        <v>#N/A</v>
      </c>
      <c r="AF620" s="112" t="str">
        <f>_xlfn.IFNA(VLOOKUP(F620,'Compiled report'!C:F,4,FALSE),"")</f>
        <v/>
      </c>
      <c r="AG620" s="134" t="str">
        <f t="shared" si="130"/>
        <v xml:space="preserve"> </v>
      </c>
      <c r="AH620" s="134" t="str">
        <f t="shared" si="131"/>
        <v xml:space="preserve"> </v>
      </c>
      <c r="AI620" s="134" t="str">
        <f t="shared" si="132"/>
        <v xml:space="preserve"> </v>
      </c>
      <c r="AJ620" s="234" t="str">
        <f>_xlfn.IFNA(VLOOKUP(F620,'Compiled report'!C:D,2,FALSE),"")</f>
        <v/>
      </c>
      <c r="AK620" s="134" t="str">
        <f t="shared" si="133"/>
        <v xml:space="preserve"> </v>
      </c>
      <c r="AL620" s="134" t="str">
        <f t="shared" si="134"/>
        <v/>
      </c>
      <c r="AM620" s="134" t="str">
        <f t="shared" si="135"/>
        <v xml:space="preserve"> </v>
      </c>
      <c r="AN620" s="134" t="str">
        <f t="shared" si="136"/>
        <v xml:space="preserve"> </v>
      </c>
      <c r="AO620" s="134" t="str">
        <f t="shared" ref="AO620:AO683" si="138">IF(AJ620=""," ","Installation Completed")</f>
        <v xml:space="preserve"> </v>
      </c>
      <c r="AP620" s="137" t="s">
        <v>770</v>
      </c>
    </row>
    <row r="621" spans="1:42" s="134" customFormat="1" ht="26.1" customHeight="1" x14ac:dyDescent="0.2">
      <c r="A621" s="258">
        <v>622</v>
      </c>
      <c r="B621" s="284" t="s">
        <v>181</v>
      </c>
      <c r="C621" s="134" t="s">
        <v>181</v>
      </c>
      <c r="D621" s="171" t="s">
        <v>82</v>
      </c>
      <c r="E621" s="283" t="s">
        <v>1602</v>
      </c>
      <c r="F621" s="107">
        <v>1342</v>
      </c>
      <c r="G621" s="284" t="s">
        <v>181</v>
      </c>
      <c r="H621" s="284" t="s">
        <v>1757</v>
      </c>
      <c r="I621" s="284" t="s">
        <v>1758</v>
      </c>
      <c r="J621" s="284" t="s">
        <v>384</v>
      </c>
      <c r="K621" s="284" t="s">
        <v>86</v>
      </c>
      <c r="L621" s="284" t="s">
        <v>1605</v>
      </c>
      <c r="M621" s="284" t="s">
        <v>181</v>
      </c>
      <c r="N621" s="103" t="s">
        <v>1606</v>
      </c>
      <c r="O621" s="284"/>
      <c r="Q621" s="135"/>
      <c r="T621" s="135"/>
      <c r="U621" s="171" t="str">
        <f t="shared" si="125"/>
        <v>HBL-ISL-1342</v>
      </c>
      <c r="V621" s="133" t="s">
        <v>90</v>
      </c>
      <c r="W621" s="107">
        <v>1342</v>
      </c>
      <c r="X621" s="171" t="str">
        <f t="shared" si="126"/>
        <v>HBL-ISL-1342-Feb17-1-1</v>
      </c>
      <c r="Y621" s="136" t="s">
        <v>919</v>
      </c>
      <c r="Z621" s="134" t="str">
        <f t="shared" si="127"/>
        <v xml:space="preserve"> </v>
      </c>
      <c r="AA621" s="134" t="str">
        <f t="shared" si="128"/>
        <v xml:space="preserve"> </v>
      </c>
      <c r="AB621" s="134" t="str">
        <f t="shared" si="137"/>
        <v>Yes</v>
      </c>
      <c r="AC621" s="134" t="e">
        <f>VLOOKUP(F621,'Wired Branches'!B:E,4,FALSE)</f>
        <v>#N/A</v>
      </c>
      <c r="AD621" s="134" t="str">
        <f t="shared" si="129"/>
        <v xml:space="preserve"> </v>
      </c>
      <c r="AE621" s="150" t="e">
        <f>VLOOKUP(W621,'Wired Branches'!B:F,5,FALSE)</f>
        <v>#N/A</v>
      </c>
      <c r="AF621" s="112" t="str">
        <f>_xlfn.IFNA(VLOOKUP(F621,'Compiled report'!C:F,4,FALSE),"")</f>
        <v/>
      </c>
      <c r="AG621" s="134" t="str">
        <f t="shared" si="130"/>
        <v xml:space="preserve"> </v>
      </c>
      <c r="AH621" s="134" t="str">
        <f t="shared" si="131"/>
        <v xml:space="preserve"> </v>
      </c>
      <c r="AI621" s="134" t="str">
        <f t="shared" si="132"/>
        <v xml:space="preserve"> </v>
      </c>
      <c r="AJ621" s="234" t="str">
        <f>_xlfn.IFNA(VLOOKUP(F621,'Compiled report'!C:D,2,FALSE),"")</f>
        <v/>
      </c>
      <c r="AK621" s="134" t="str">
        <f t="shared" si="133"/>
        <v xml:space="preserve"> </v>
      </c>
      <c r="AL621" s="134" t="str">
        <f t="shared" si="134"/>
        <v/>
      </c>
      <c r="AM621" s="134" t="str">
        <f t="shared" si="135"/>
        <v xml:space="preserve"> </v>
      </c>
      <c r="AN621" s="134" t="str">
        <f t="shared" si="136"/>
        <v xml:space="preserve"> </v>
      </c>
      <c r="AO621" s="134" t="str">
        <f t="shared" si="138"/>
        <v xml:space="preserve"> </v>
      </c>
      <c r="AP621" s="137" t="s">
        <v>770</v>
      </c>
    </row>
    <row r="622" spans="1:42" s="134" customFormat="1" ht="26.1" customHeight="1" x14ac:dyDescent="0.2">
      <c r="A622" s="258">
        <v>623</v>
      </c>
      <c r="B622" s="284" t="s">
        <v>181</v>
      </c>
      <c r="C622" s="134" t="s">
        <v>181</v>
      </c>
      <c r="D622" s="171" t="s">
        <v>82</v>
      </c>
      <c r="E622" s="283" t="s">
        <v>1602</v>
      </c>
      <c r="F622" s="107">
        <v>1353</v>
      </c>
      <c r="G622" s="284" t="s">
        <v>181</v>
      </c>
      <c r="H622" s="284" t="s">
        <v>1759</v>
      </c>
      <c r="I622" s="284" t="s">
        <v>1760</v>
      </c>
      <c r="J622" s="284" t="s">
        <v>384</v>
      </c>
      <c r="K622" s="284" t="s">
        <v>86</v>
      </c>
      <c r="L622" s="284" t="s">
        <v>1605</v>
      </c>
      <c r="M622" s="284" t="s">
        <v>181</v>
      </c>
      <c r="N622" s="103" t="s">
        <v>1606</v>
      </c>
      <c r="O622" s="284"/>
      <c r="Q622" s="135"/>
      <c r="T622" s="135"/>
      <c r="U622" s="171" t="str">
        <f t="shared" si="125"/>
        <v>HBL-ISL-1353</v>
      </c>
      <c r="V622" s="133" t="s">
        <v>90</v>
      </c>
      <c r="W622" s="107">
        <v>1353</v>
      </c>
      <c r="X622" s="171" t="str">
        <f t="shared" si="126"/>
        <v>HBL-ISL-1353-Feb17-1-1</v>
      </c>
      <c r="Y622" s="136" t="s">
        <v>919</v>
      </c>
      <c r="Z622" s="134" t="str">
        <f t="shared" si="127"/>
        <v>Yes</v>
      </c>
      <c r="AA622" s="134" t="str">
        <f t="shared" si="128"/>
        <v>Yes</v>
      </c>
      <c r="AB622" s="134" t="str">
        <f t="shared" si="137"/>
        <v>Yes</v>
      </c>
      <c r="AC622" s="134" t="str">
        <f>VLOOKUP(F622,'Wired Branches'!B:E,4,FALSE)</f>
        <v>10.40.4.10</v>
      </c>
      <c r="AD622" s="134" t="str">
        <f t="shared" si="129"/>
        <v>255.255.255.0</v>
      </c>
      <c r="AE622" s="150" t="str">
        <f>VLOOKUP(W622,'Wired Branches'!B:F,5,FALSE)</f>
        <v>10.40.4.1</v>
      </c>
      <c r="AF622" s="112" t="str">
        <f>_xlfn.IFNA(VLOOKUP(F622,'Compiled report'!C:F,4,FALSE),"")</f>
        <v>265160ec0</v>
      </c>
      <c r="AG622" s="134" t="str">
        <f t="shared" si="130"/>
        <v>10.200.57.196</v>
      </c>
      <c r="AH622" s="134" t="str">
        <f t="shared" si="131"/>
        <v>Yes</v>
      </c>
      <c r="AI622" s="134" t="str">
        <f t="shared" si="132"/>
        <v>Yes</v>
      </c>
      <c r="AJ622" s="234">
        <f>_xlfn.IFNA(VLOOKUP(F622,'Compiled report'!C:D,2,FALSE),"")</f>
        <v>42745</v>
      </c>
      <c r="AK622" s="134" t="str">
        <f t="shared" si="133"/>
        <v>Yes</v>
      </c>
      <c r="AL622" s="134" t="str">
        <f t="shared" si="134"/>
        <v>Yes</v>
      </c>
      <c r="AM622" s="134" t="str">
        <f t="shared" si="135"/>
        <v>Yes</v>
      </c>
      <c r="AN622" s="134" t="str">
        <f t="shared" si="136"/>
        <v>Yes</v>
      </c>
      <c r="AO622" s="134" t="str">
        <f t="shared" si="138"/>
        <v>Installation Completed</v>
      </c>
      <c r="AP622" s="137" t="s">
        <v>770</v>
      </c>
    </row>
    <row r="623" spans="1:42" s="134" customFormat="1" ht="26.1" customHeight="1" x14ac:dyDescent="0.2">
      <c r="A623" s="258">
        <v>624</v>
      </c>
      <c r="B623" s="284" t="s">
        <v>181</v>
      </c>
      <c r="C623" s="134" t="s">
        <v>181</v>
      </c>
      <c r="D623" s="171" t="s">
        <v>82</v>
      </c>
      <c r="E623" s="283" t="s">
        <v>1602</v>
      </c>
      <c r="F623" s="107">
        <v>1355</v>
      </c>
      <c r="G623" s="284" t="s">
        <v>181</v>
      </c>
      <c r="H623" s="284" t="s">
        <v>1761</v>
      </c>
      <c r="I623" s="284" t="s">
        <v>1762</v>
      </c>
      <c r="J623" s="284" t="s">
        <v>384</v>
      </c>
      <c r="K623" s="284" t="s">
        <v>1761</v>
      </c>
      <c r="L623" s="284" t="s">
        <v>86</v>
      </c>
      <c r="M623" s="284" t="s">
        <v>323</v>
      </c>
      <c r="N623" s="103" t="s">
        <v>87</v>
      </c>
      <c r="O623" s="284"/>
      <c r="Q623" s="135"/>
      <c r="T623" s="135"/>
      <c r="U623" s="171" t="str">
        <f t="shared" si="125"/>
        <v>HBL-ISL-1355</v>
      </c>
      <c r="V623" s="133" t="s">
        <v>90</v>
      </c>
      <c r="W623" s="107">
        <v>1355</v>
      </c>
      <c r="X623" s="171" t="str">
        <f t="shared" si="126"/>
        <v>HBL-ISL-1355-Feb17-1-1</v>
      </c>
      <c r="Y623" s="136" t="s">
        <v>919</v>
      </c>
      <c r="Z623" s="134" t="str">
        <f t="shared" si="127"/>
        <v>Yes</v>
      </c>
      <c r="AA623" s="134" t="str">
        <f t="shared" si="128"/>
        <v>Yes</v>
      </c>
      <c r="AB623" s="134" t="str">
        <f t="shared" si="137"/>
        <v>Yes</v>
      </c>
      <c r="AC623" s="134" t="str">
        <f>VLOOKUP(F623,'Wired Branches'!B:E,4,FALSE)</f>
        <v>10.40.102.10</v>
      </c>
      <c r="AD623" s="134" t="str">
        <f t="shared" si="129"/>
        <v>255.255.255.0</v>
      </c>
      <c r="AE623" s="150" t="str">
        <f>VLOOKUP(W623,'Wired Branches'!B:F,5,FALSE)</f>
        <v>10.40.102.1</v>
      </c>
      <c r="AF623" s="112" t="str">
        <f>_xlfn.IFNA(VLOOKUP(F623,'Compiled report'!C:F,4,FALSE),"")</f>
        <v>265160ec1</v>
      </c>
      <c r="AG623" s="134" t="str">
        <f t="shared" si="130"/>
        <v>10.200.57.196</v>
      </c>
      <c r="AH623" s="134" t="str">
        <f t="shared" si="131"/>
        <v>Yes</v>
      </c>
      <c r="AI623" s="134" t="str">
        <f t="shared" si="132"/>
        <v>Yes</v>
      </c>
      <c r="AJ623" s="234">
        <f>_xlfn.IFNA(VLOOKUP(F623,'Compiled report'!C:D,2,FALSE),"")</f>
        <v>42775</v>
      </c>
      <c r="AK623" s="134" t="str">
        <f t="shared" si="133"/>
        <v>Yes</v>
      </c>
      <c r="AL623" s="134" t="str">
        <f t="shared" si="134"/>
        <v>Yes</v>
      </c>
      <c r="AM623" s="134" t="str">
        <f t="shared" si="135"/>
        <v>Yes</v>
      </c>
      <c r="AN623" s="134" t="str">
        <f t="shared" si="136"/>
        <v>Yes</v>
      </c>
      <c r="AO623" s="134" t="str">
        <f t="shared" si="138"/>
        <v>Installation Completed</v>
      </c>
      <c r="AP623" s="137" t="s">
        <v>770</v>
      </c>
    </row>
    <row r="624" spans="1:42" s="134" customFormat="1" ht="26.1" customHeight="1" x14ac:dyDescent="0.2">
      <c r="A624" s="258">
        <v>625</v>
      </c>
      <c r="B624" s="284" t="s">
        <v>181</v>
      </c>
      <c r="C624" s="134" t="s">
        <v>181</v>
      </c>
      <c r="D624" s="171" t="s">
        <v>82</v>
      </c>
      <c r="E624" s="283" t="s">
        <v>1602</v>
      </c>
      <c r="F624" s="107">
        <v>1387</v>
      </c>
      <c r="G624" s="284" t="s">
        <v>181</v>
      </c>
      <c r="H624" s="284" t="s">
        <v>1763</v>
      </c>
      <c r="I624" s="284" t="s">
        <v>1764</v>
      </c>
      <c r="J624" s="284" t="s">
        <v>384</v>
      </c>
      <c r="K624" s="284" t="s">
        <v>86</v>
      </c>
      <c r="L624" s="284" t="s">
        <v>1763</v>
      </c>
      <c r="M624" s="284" t="s">
        <v>1655</v>
      </c>
      <c r="N624" s="103" t="s">
        <v>1625</v>
      </c>
      <c r="O624" s="284"/>
      <c r="Q624" s="135"/>
      <c r="T624" s="135"/>
      <c r="U624" s="171" t="str">
        <f t="shared" si="125"/>
        <v>HBL-ISL-1387</v>
      </c>
      <c r="V624" s="133" t="s">
        <v>90</v>
      </c>
      <c r="W624" s="107">
        <v>1387</v>
      </c>
      <c r="X624" s="171" t="str">
        <f t="shared" si="126"/>
        <v>HBL-ISL-1387-Feb17-1-1</v>
      </c>
      <c r="Y624" s="136" t="s">
        <v>919</v>
      </c>
      <c r="Z624" s="134" t="str">
        <f t="shared" si="127"/>
        <v xml:space="preserve"> </v>
      </c>
      <c r="AA624" s="134" t="str">
        <f t="shared" si="128"/>
        <v xml:space="preserve"> </v>
      </c>
      <c r="AB624" s="134" t="str">
        <f t="shared" si="137"/>
        <v>Yes</v>
      </c>
      <c r="AC624" s="134" t="e">
        <f>VLOOKUP(F624,'Wired Branches'!B:E,4,FALSE)</f>
        <v>#N/A</v>
      </c>
      <c r="AD624" s="134" t="str">
        <f t="shared" si="129"/>
        <v xml:space="preserve"> </v>
      </c>
      <c r="AE624" s="150" t="e">
        <f>VLOOKUP(W624,'Wired Branches'!B:F,5,FALSE)</f>
        <v>#N/A</v>
      </c>
      <c r="AF624" s="112" t="str">
        <f>_xlfn.IFNA(VLOOKUP(F624,'Compiled report'!C:F,4,FALSE),"")</f>
        <v/>
      </c>
      <c r="AG624" s="134" t="str">
        <f t="shared" si="130"/>
        <v xml:space="preserve"> </v>
      </c>
      <c r="AH624" s="134" t="str">
        <f t="shared" si="131"/>
        <v xml:space="preserve"> </v>
      </c>
      <c r="AI624" s="134" t="str">
        <f t="shared" si="132"/>
        <v xml:space="preserve"> </v>
      </c>
      <c r="AJ624" s="234" t="str">
        <f>_xlfn.IFNA(VLOOKUP(F624,'Compiled report'!C:D,2,FALSE),"")</f>
        <v/>
      </c>
      <c r="AK624" s="134" t="str">
        <f t="shared" si="133"/>
        <v xml:space="preserve"> </v>
      </c>
      <c r="AL624" s="134" t="str">
        <f t="shared" si="134"/>
        <v/>
      </c>
      <c r="AM624" s="134" t="str">
        <f t="shared" si="135"/>
        <v xml:space="preserve"> </v>
      </c>
      <c r="AN624" s="134" t="str">
        <f t="shared" si="136"/>
        <v xml:space="preserve"> </v>
      </c>
      <c r="AO624" s="134" t="str">
        <f t="shared" si="138"/>
        <v xml:space="preserve"> </v>
      </c>
      <c r="AP624" s="137" t="s">
        <v>770</v>
      </c>
    </row>
    <row r="625" spans="1:42" s="134" customFormat="1" ht="26.1" customHeight="1" x14ac:dyDescent="0.2">
      <c r="A625" s="258">
        <v>626</v>
      </c>
      <c r="B625" s="284" t="s">
        <v>181</v>
      </c>
      <c r="C625" s="134" t="s">
        <v>181</v>
      </c>
      <c r="D625" s="171" t="s">
        <v>82</v>
      </c>
      <c r="E625" s="283" t="s">
        <v>1602</v>
      </c>
      <c r="F625" s="107">
        <v>1410</v>
      </c>
      <c r="G625" s="284" t="s">
        <v>181</v>
      </c>
      <c r="H625" s="284" t="s">
        <v>1765</v>
      </c>
      <c r="I625" s="284" t="s">
        <v>1766</v>
      </c>
      <c r="J625" s="284" t="s">
        <v>384</v>
      </c>
      <c r="K625" s="284" t="s">
        <v>1765</v>
      </c>
      <c r="L625" s="284" t="s">
        <v>86</v>
      </c>
      <c r="M625" s="284" t="s">
        <v>1624</v>
      </c>
      <c r="N625" s="103" t="s">
        <v>1625</v>
      </c>
      <c r="O625" s="284"/>
      <c r="Q625" s="135"/>
      <c r="T625" s="135"/>
      <c r="U625" s="171" t="str">
        <f t="shared" si="125"/>
        <v>HBL-ISL-1410</v>
      </c>
      <c r="V625" s="133" t="s">
        <v>90</v>
      </c>
      <c r="W625" s="107">
        <v>1410</v>
      </c>
      <c r="X625" s="171" t="str">
        <f t="shared" si="126"/>
        <v>HBL-ISL-1410-Feb17-1-1</v>
      </c>
      <c r="Y625" s="136" t="s">
        <v>919</v>
      </c>
      <c r="Z625" s="134" t="str">
        <f t="shared" si="127"/>
        <v xml:space="preserve"> </v>
      </c>
      <c r="AA625" s="134" t="str">
        <f t="shared" si="128"/>
        <v xml:space="preserve"> </v>
      </c>
      <c r="AB625" s="134" t="str">
        <f t="shared" si="137"/>
        <v>Yes</v>
      </c>
      <c r="AC625" s="134" t="e">
        <f>VLOOKUP(F625,'Wired Branches'!B:E,4,FALSE)</f>
        <v>#N/A</v>
      </c>
      <c r="AD625" s="134" t="str">
        <f t="shared" si="129"/>
        <v xml:space="preserve"> </v>
      </c>
      <c r="AE625" s="150" t="e">
        <f>VLOOKUP(W625,'Wired Branches'!B:F,5,FALSE)</f>
        <v>#N/A</v>
      </c>
      <c r="AF625" s="112" t="str">
        <f>_xlfn.IFNA(VLOOKUP(F625,'Compiled report'!C:F,4,FALSE),"")</f>
        <v/>
      </c>
      <c r="AG625" s="134" t="str">
        <f t="shared" si="130"/>
        <v xml:space="preserve"> </v>
      </c>
      <c r="AH625" s="134" t="str">
        <f t="shared" si="131"/>
        <v xml:space="preserve"> </v>
      </c>
      <c r="AI625" s="134" t="str">
        <f t="shared" si="132"/>
        <v xml:space="preserve"> </v>
      </c>
      <c r="AJ625" s="234" t="str">
        <f>_xlfn.IFNA(VLOOKUP(F625,'Compiled report'!C:D,2,FALSE),"")</f>
        <v/>
      </c>
      <c r="AK625" s="134" t="str">
        <f t="shared" si="133"/>
        <v xml:space="preserve"> </v>
      </c>
      <c r="AL625" s="134" t="str">
        <f t="shared" si="134"/>
        <v/>
      </c>
      <c r="AM625" s="134" t="str">
        <f t="shared" si="135"/>
        <v xml:space="preserve"> </v>
      </c>
      <c r="AN625" s="134" t="str">
        <f t="shared" si="136"/>
        <v xml:space="preserve"> </v>
      </c>
      <c r="AO625" s="134" t="str">
        <f t="shared" si="138"/>
        <v xml:space="preserve"> </v>
      </c>
      <c r="AP625" s="137" t="s">
        <v>770</v>
      </c>
    </row>
    <row r="626" spans="1:42" s="134" customFormat="1" ht="26.1" customHeight="1" x14ac:dyDescent="0.2">
      <c r="A626" s="258">
        <v>627</v>
      </c>
      <c r="B626" s="284" t="s">
        <v>181</v>
      </c>
      <c r="C626" s="134" t="s">
        <v>181</v>
      </c>
      <c r="D626" s="171" t="s">
        <v>82</v>
      </c>
      <c r="E626" s="283" t="s">
        <v>1602</v>
      </c>
      <c r="F626" s="107">
        <v>1416</v>
      </c>
      <c r="G626" s="284" t="s">
        <v>181</v>
      </c>
      <c r="H626" s="284" t="s">
        <v>1767</v>
      </c>
      <c r="I626" s="284" t="s">
        <v>1768</v>
      </c>
      <c r="J626" s="284" t="s">
        <v>384</v>
      </c>
      <c r="K626" s="284" t="s">
        <v>1769</v>
      </c>
      <c r="L626" s="284" t="s">
        <v>86</v>
      </c>
      <c r="M626" s="284" t="s">
        <v>181</v>
      </c>
      <c r="N626" s="103" t="s">
        <v>1606</v>
      </c>
      <c r="O626" s="284"/>
      <c r="Q626" s="135"/>
      <c r="T626" s="135"/>
      <c r="U626" s="171" t="str">
        <f t="shared" si="125"/>
        <v>HBL-ISL-1416</v>
      </c>
      <c r="V626" s="133" t="s">
        <v>90</v>
      </c>
      <c r="W626" s="107">
        <v>1416</v>
      </c>
      <c r="X626" s="171" t="str">
        <f t="shared" si="126"/>
        <v>HBL-ISL-1416-Feb17-1-1</v>
      </c>
      <c r="Y626" s="136" t="s">
        <v>919</v>
      </c>
      <c r="Z626" s="134" t="str">
        <f t="shared" si="127"/>
        <v>Yes</v>
      </c>
      <c r="AA626" s="134" t="str">
        <f t="shared" si="128"/>
        <v>Yes</v>
      </c>
      <c r="AB626" s="134" t="str">
        <f t="shared" si="137"/>
        <v>Yes</v>
      </c>
      <c r="AC626" s="134" t="str">
        <f>VLOOKUP(F626,'Wired Branches'!B:E,4,FALSE)</f>
        <v>10.40.60.10</v>
      </c>
      <c r="AD626" s="134" t="str">
        <f t="shared" si="129"/>
        <v>255.255.255.0</v>
      </c>
      <c r="AE626" s="150" t="str">
        <f>VLOOKUP(W626,'Wired Branches'!B:F,5,FALSE)</f>
        <v>10.40.60.1</v>
      </c>
      <c r="AF626" s="112" t="str">
        <f>_xlfn.IFNA(VLOOKUP(F626,'Compiled report'!C:F,4,FALSE),"")</f>
        <v>000265160eb0</v>
      </c>
      <c r="AG626" s="134" t="str">
        <f t="shared" si="130"/>
        <v>10.200.57.196</v>
      </c>
      <c r="AH626" s="134" t="str">
        <f t="shared" si="131"/>
        <v>Yes</v>
      </c>
      <c r="AI626" s="134" t="str">
        <f t="shared" si="132"/>
        <v>Yes</v>
      </c>
      <c r="AJ626" s="234">
        <f>_xlfn.IFNA(VLOOKUP(F626,'Compiled report'!C:D,2,FALSE),"")</f>
        <v>42765</v>
      </c>
      <c r="AK626" s="134" t="str">
        <f t="shared" si="133"/>
        <v>Yes</v>
      </c>
      <c r="AL626" s="134" t="str">
        <f t="shared" si="134"/>
        <v>Yes</v>
      </c>
      <c r="AM626" s="134" t="str">
        <f t="shared" si="135"/>
        <v>Yes</v>
      </c>
      <c r="AN626" s="134" t="str">
        <f t="shared" si="136"/>
        <v>Yes</v>
      </c>
      <c r="AO626" s="134" t="str">
        <f t="shared" si="138"/>
        <v>Installation Completed</v>
      </c>
      <c r="AP626" s="137" t="s">
        <v>770</v>
      </c>
    </row>
    <row r="627" spans="1:42" s="134" customFormat="1" ht="26.1" customHeight="1" x14ac:dyDescent="0.2">
      <c r="A627" s="258">
        <v>628</v>
      </c>
      <c r="B627" s="284" t="s">
        <v>181</v>
      </c>
      <c r="C627" s="134" t="s">
        <v>181</v>
      </c>
      <c r="D627" s="171" t="s">
        <v>82</v>
      </c>
      <c r="E627" s="283" t="s">
        <v>1602</v>
      </c>
      <c r="F627" s="107">
        <v>1448</v>
      </c>
      <c r="G627" s="284" t="s">
        <v>181</v>
      </c>
      <c r="H627" s="284" t="s">
        <v>1770</v>
      </c>
      <c r="I627" s="284" t="s">
        <v>1771</v>
      </c>
      <c r="J627" s="284" t="s">
        <v>384</v>
      </c>
      <c r="K627" s="284" t="s">
        <v>1772</v>
      </c>
      <c r="L627" s="284" t="s">
        <v>86</v>
      </c>
      <c r="M627" s="284" t="s">
        <v>1655</v>
      </c>
      <c r="N627" s="103" t="s">
        <v>1625</v>
      </c>
      <c r="O627" s="284"/>
      <c r="Q627" s="135"/>
      <c r="T627" s="135"/>
      <c r="U627" s="171" t="str">
        <f t="shared" si="125"/>
        <v>HBL-ISL-1448</v>
      </c>
      <c r="V627" s="133" t="s">
        <v>90</v>
      </c>
      <c r="W627" s="107">
        <v>1448</v>
      </c>
      <c r="X627" s="171" t="str">
        <f t="shared" si="126"/>
        <v>HBL-ISL-1448-Feb17-1-1</v>
      </c>
      <c r="Y627" s="136" t="s">
        <v>919</v>
      </c>
      <c r="Z627" s="134" t="str">
        <f t="shared" si="127"/>
        <v xml:space="preserve"> </v>
      </c>
      <c r="AA627" s="134" t="str">
        <f t="shared" si="128"/>
        <v xml:space="preserve"> </v>
      </c>
      <c r="AB627" s="134" t="str">
        <f t="shared" si="137"/>
        <v>Yes</v>
      </c>
      <c r="AC627" s="134" t="e">
        <f>VLOOKUP(F627,'Wired Branches'!B:E,4,FALSE)</f>
        <v>#N/A</v>
      </c>
      <c r="AD627" s="134" t="str">
        <f t="shared" si="129"/>
        <v xml:space="preserve"> </v>
      </c>
      <c r="AE627" s="150" t="e">
        <f>VLOOKUP(W627,'Wired Branches'!B:F,5,FALSE)</f>
        <v>#N/A</v>
      </c>
      <c r="AF627" s="112" t="str">
        <f>_xlfn.IFNA(VLOOKUP(F627,'Compiled report'!C:F,4,FALSE),"")</f>
        <v/>
      </c>
      <c r="AG627" s="134" t="str">
        <f t="shared" si="130"/>
        <v xml:space="preserve"> </v>
      </c>
      <c r="AH627" s="134" t="str">
        <f t="shared" si="131"/>
        <v xml:space="preserve"> </v>
      </c>
      <c r="AI627" s="134" t="str">
        <f t="shared" si="132"/>
        <v xml:space="preserve"> </v>
      </c>
      <c r="AJ627" s="234" t="str">
        <f>_xlfn.IFNA(VLOOKUP(F627,'Compiled report'!C:D,2,FALSE),"")</f>
        <v/>
      </c>
      <c r="AK627" s="134" t="str">
        <f t="shared" si="133"/>
        <v xml:space="preserve"> </v>
      </c>
      <c r="AL627" s="134" t="str">
        <f t="shared" si="134"/>
        <v/>
      </c>
      <c r="AM627" s="134" t="str">
        <f t="shared" si="135"/>
        <v xml:space="preserve"> </v>
      </c>
      <c r="AN627" s="134" t="str">
        <f t="shared" si="136"/>
        <v xml:space="preserve"> </v>
      </c>
      <c r="AO627" s="134" t="str">
        <f t="shared" si="138"/>
        <v xml:space="preserve"> </v>
      </c>
      <c r="AP627" s="137" t="s">
        <v>770</v>
      </c>
    </row>
    <row r="628" spans="1:42" s="134" customFormat="1" ht="26.1" customHeight="1" x14ac:dyDescent="0.2">
      <c r="A628" s="258">
        <v>629</v>
      </c>
      <c r="B628" s="284" t="s">
        <v>181</v>
      </c>
      <c r="C628" s="134" t="s">
        <v>181</v>
      </c>
      <c r="D628" s="171" t="s">
        <v>82</v>
      </c>
      <c r="E628" s="283" t="s">
        <v>1602</v>
      </c>
      <c r="F628" s="107">
        <v>1499</v>
      </c>
      <c r="G628" s="284" t="s">
        <v>181</v>
      </c>
      <c r="H628" s="284" t="s">
        <v>1773</v>
      </c>
      <c r="I628" s="284" t="s">
        <v>1774</v>
      </c>
      <c r="J628" s="284" t="s">
        <v>384</v>
      </c>
      <c r="K628" s="284" t="s">
        <v>1773</v>
      </c>
      <c r="L628" s="284" t="s">
        <v>86</v>
      </c>
      <c r="M628" s="284" t="s">
        <v>1775</v>
      </c>
      <c r="N628" s="103" t="s">
        <v>1681</v>
      </c>
      <c r="O628" s="284"/>
      <c r="Q628" s="135"/>
      <c r="T628" s="135"/>
      <c r="U628" s="171" t="str">
        <f t="shared" si="125"/>
        <v>HBL-ISL-1499</v>
      </c>
      <c r="V628" s="133" t="s">
        <v>90</v>
      </c>
      <c r="W628" s="107">
        <v>1499</v>
      </c>
      <c r="X628" s="171" t="str">
        <f t="shared" si="126"/>
        <v>HBL-ISL-1499-Feb17-1-1</v>
      </c>
      <c r="Y628" s="136" t="s">
        <v>919</v>
      </c>
      <c r="Z628" s="134" t="str">
        <f t="shared" si="127"/>
        <v xml:space="preserve"> </v>
      </c>
      <c r="AA628" s="134" t="str">
        <f t="shared" si="128"/>
        <v xml:space="preserve"> </v>
      </c>
      <c r="AB628" s="134" t="str">
        <f t="shared" si="137"/>
        <v>Yes</v>
      </c>
      <c r="AC628" s="134" t="e">
        <f>VLOOKUP(F628,'Wired Branches'!B:E,4,FALSE)</f>
        <v>#N/A</v>
      </c>
      <c r="AD628" s="134" t="str">
        <f t="shared" si="129"/>
        <v xml:space="preserve"> </v>
      </c>
      <c r="AE628" s="150" t="e">
        <f>VLOOKUP(W628,'Wired Branches'!B:F,5,FALSE)</f>
        <v>#N/A</v>
      </c>
      <c r="AF628" s="112" t="str">
        <f>_xlfn.IFNA(VLOOKUP(F628,'Compiled report'!C:F,4,FALSE),"")</f>
        <v/>
      </c>
      <c r="AG628" s="134" t="str">
        <f t="shared" si="130"/>
        <v xml:space="preserve"> </v>
      </c>
      <c r="AH628" s="134" t="str">
        <f t="shared" si="131"/>
        <v xml:space="preserve"> </v>
      </c>
      <c r="AI628" s="134" t="str">
        <f t="shared" si="132"/>
        <v xml:space="preserve"> </v>
      </c>
      <c r="AJ628" s="234" t="str">
        <f>_xlfn.IFNA(VLOOKUP(F628,'Compiled report'!C:D,2,FALSE),"")</f>
        <v/>
      </c>
      <c r="AK628" s="134" t="str">
        <f t="shared" si="133"/>
        <v xml:space="preserve"> </v>
      </c>
      <c r="AL628" s="134" t="str">
        <f t="shared" si="134"/>
        <v/>
      </c>
      <c r="AM628" s="134" t="str">
        <f t="shared" si="135"/>
        <v xml:space="preserve"> </v>
      </c>
      <c r="AN628" s="134" t="str">
        <f t="shared" si="136"/>
        <v xml:space="preserve"> </v>
      </c>
      <c r="AO628" s="134" t="str">
        <f t="shared" si="138"/>
        <v xml:space="preserve"> </v>
      </c>
      <c r="AP628" s="137" t="s">
        <v>770</v>
      </c>
    </row>
    <row r="629" spans="1:42" s="134" customFormat="1" ht="26.1" customHeight="1" x14ac:dyDescent="0.2">
      <c r="A629" s="258">
        <v>630</v>
      </c>
      <c r="B629" s="284" t="s">
        <v>181</v>
      </c>
      <c r="C629" s="134" t="s">
        <v>181</v>
      </c>
      <c r="D629" s="171" t="s">
        <v>82</v>
      </c>
      <c r="E629" s="283" t="s">
        <v>1602</v>
      </c>
      <c r="F629" s="107">
        <v>1501</v>
      </c>
      <c r="G629" s="284" t="s">
        <v>181</v>
      </c>
      <c r="H629" s="284" t="s">
        <v>1776</v>
      </c>
      <c r="I629" s="284" t="s">
        <v>1777</v>
      </c>
      <c r="J629" s="284" t="s">
        <v>384</v>
      </c>
      <c r="K629" s="284" t="s">
        <v>86</v>
      </c>
      <c r="L629" s="284" t="s">
        <v>1624</v>
      </c>
      <c r="M629" s="284" t="s">
        <v>1624</v>
      </c>
      <c r="N629" s="103" t="s">
        <v>1625</v>
      </c>
      <c r="O629" s="284"/>
      <c r="Q629" s="135"/>
      <c r="T629" s="135"/>
      <c r="U629" s="171" t="str">
        <f t="shared" si="125"/>
        <v>HBL-ISL-1501</v>
      </c>
      <c r="V629" s="133" t="s">
        <v>90</v>
      </c>
      <c r="W629" s="107">
        <v>1501</v>
      </c>
      <c r="X629" s="171" t="str">
        <f t="shared" si="126"/>
        <v>HBL-ISL-1501-Feb17-1-1</v>
      </c>
      <c r="Y629" s="136" t="s">
        <v>919</v>
      </c>
      <c r="Z629" s="134" t="str">
        <f t="shared" si="127"/>
        <v xml:space="preserve"> </v>
      </c>
      <c r="AA629" s="134" t="str">
        <f t="shared" si="128"/>
        <v xml:space="preserve"> </v>
      </c>
      <c r="AB629" s="134" t="str">
        <f t="shared" si="137"/>
        <v>Yes</v>
      </c>
      <c r="AC629" s="134" t="e">
        <f>VLOOKUP(F629,'Wired Branches'!B:E,4,FALSE)</f>
        <v>#N/A</v>
      </c>
      <c r="AD629" s="134" t="str">
        <f t="shared" si="129"/>
        <v xml:space="preserve"> </v>
      </c>
      <c r="AE629" s="150" t="e">
        <f>VLOOKUP(W629,'Wired Branches'!B:F,5,FALSE)</f>
        <v>#N/A</v>
      </c>
      <c r="AF629" s="112" t="str">
        <f>_xlfn.IFNA(VLOOKUP(F629,'Compiled report'!C:F,4,FALSE),"")</f>
        <v/>
      </c>
      <c r="AG629" s="134" t="str">
        <f t="shared" si="130"/>
        <v xml:space="preserve"> </v>
      </c>
      <c r="AH629" s="134" t="str">
        <f t="shared" si="131"/>
        <v xml:space="preserve"> </v>
      </c>
      <c r="AI629" s="134" t="str">
        <f t="shared" si="132"/>
        <v xml:space="preserve"> </v>
      </c>
      <c r="AJ629" s="234" t="str">
        <f>_xlfn.IFNA(VLOOKUP(F629,'Compiled report'!C:D,2,FALSE),"")</f>
        <v/>
      </c>
      <c r="AK629" s="134" t="str">
        <f t="shared" si="133"/>
        <v xml:space="preserve"> </v>
      </c>
      <c r="AL629" s="134" t="str">
        <f t="shared" si="134"/>
        <v/>
      </c>
      <c r="AM629" s="134" t="str">
        <f t="shared" si="135"/>
        <v xml:space="preserve"> </v>
      </c>
      <c r="AN629" s="134" t="str">
        <f t="shared" si="136"/>
        <v xml:space="preserve"> </v>
      </c>
      <c r="AO629" s="134" t="str">
        <f t="shared" si="138"/>
        <v xml:space="preserve"> </v>
      </c>
      <c r="AP629" s="137" t="s">
        <v>770</v>
      </c>
    </row>
    <row r="630" spans="1:42" s="134" customFormat="1" ht="26.1" customHeight="1" x14ac:dyDescent="0.2">
      <c r="A630" s="258">
        <v>631</v>
      </c>
      <c r="B630" s="284" t="s">
        <v>181</v>
      </c>
      <c r="C630" s="134" t="s">
        <v>181</v>
      </c>
      <c r="D630" s="171" t="s">
        <v>82</v>
      </c>
      <c r="E630" s="283" t="s">
        <v>1602</v>
      </c>
      <c r="F630" s="107">
        <v>1511</v>
      </c>
      <c r="G630" s="284" t="s">
        <v>181</v>
      </c>
      <c r="H630" s="284" t="s">
        <v>1778</v>
      </c>
      <c r="I630" s="284" t="s">
        <v>1779</v>
      </c>
      <c r="J630" s="284" t="s">
        <v>384</v>
      </c>
      <c r="K630" s="284" t="s">
        <v>1780</v>
      </c>
      <c r="L630" s="284" t="s">
        <v>86</v>
      </c>
      <c r="M630" s="284" t="s">
        <v>181</v>
      </c>
      <c r="N630" s="103" t="s">
        <v>1606</v>
      </c>
      <c r="O630" s="284"/>
      <c r="Q630" s="135"/>
      <c r="T630" s="135"/>
      <c r="U630" s="171" t="str">
        <f t="shared" si="125"/>
        <v>HBL-ISL-1511</v>
      </c>
      <c r="V630" s="133" t="s">
        <v>90</v>
      </c>
      <c r="W630" s="107">
        <v>1511</v>
      </c>
      <c r="X630" s="171" t="str">
        <f t="shared" si="126"/>
        <v>HBL-ISL-1511-Feb17-1-1</v>
      </c>
      <c r="Y630" s="136" t="s">
        <v>919</v>
      </c>
      <c r="Z630" s="134" t="str">
        <f t="shared" si="127"/>
        <v xml:space="preserve"> </v>
      </c>
      <c r="AA630" s="134" t="str">
        <f t="shared" si="128"/>
        <v xml:space="preserve"> </v>
      </c>
      <c r="AB630" s="134" t="str">
        <f t="shared" si="137"/>
        <v>Yes</v>
      </c>
      <c r="AC630" s="134" t="e">
        <f>VLOOKUP(F630,'Wired Branches'!B:E,4,FALSE)</f>
        <v>#N/A</v>
      </c>
      <c r="AD630" s="134" t="str">
        <f t="shared" si="129"/>
        <v xml:space="preserve"> </v>
      </c>
      <c r="AE630" s="150" t="e">
        <f>VLOOKUP(W630,'Wired Branches'!B:F,5,FALSE)</f>
        <v>#N/A</v>
      </c>
      <c r="AF630" s="112" t="str">
        <f>_xlfn.IFNA(VLOOKUP(F630,'Compiled report'!C:F,4,FALSE),"")</f>
        <v/>
      </c>
      <c r="AG630" s="134" t="str">
        <f t="shared" si="130"/>
        <v xml:space="preserve"> </v>
      </c>
      <c r="AH630" s="134" t="str">
        <f t="shared" si="131"/>
        <v xml:space="preserve"> </v>
      </c>
      <c r="AI630" s="134" t="str">
        <f t="shared" si="132"/>
        <v xml:space="preserve"> </v>
      </c>
      <c r="AJ630" s="234" t="str">
        <f>_xlfn.IFNA(VLOOKUP(F630,'Compiled report'!C:D,2,FALSE),"")</f>
        <v/>
      </c>
      <c r="AK630" s="134" t="str">
        <f t="shared" si="133"/>
        <v xml:space="preserve"> </v>
      </c>
      <c r="AL630" s="134" t="str">
        <f t="shared" si="134"/>
        <v/>
      </c>
      <c r="AM630" s="134" t="str">
        <f t="shared" si="135"/>
        <v xml:space="preserve"> </v>
      </c>
      <c r="AN630" s="134" t="str">
        <f t="shared" si="136"/>
        <v xml:space="preserve"> </v>
      </c>
      <c r="AO630" s="134" t="str">
        <f t="shared" si="138"/>
        <v xml:space="preserve"> </v>
      </c>
      <c r="AP630" s="137" t="s">
        <v>770</v>
      </c>
    </row>
    <row r="631" spans="1:42" s="134" customFormat="1" ht="26.1" customHeight="1" x14ac:dyDescent="0.2">
      <c r="A631" s="258">
        <v>632</v>
      </c>
      <c r="B631" s="284" t="s">
        <v>181</v>
      </c>
      <c r="C631" s="134" t="s">
        <v>181</v>
      </c>
      <c r="D631" s="171" t="s">
        <v>82</v>
      </c>
      <c r="E631" s="283" t="s">
        <v>1602</v>
      </c>
      <c r="F631" s="107">
        <v>1528</v>
      </c>
      <c r="G631" s="284" t="s">
        <v>181</v>
      </c>
      <c r="H631" s="284" t="s">
        <v>1781</v>
      </c>
      <c r="I631" s="284" t="s">
        <v>1782</v>
      </c>
      <c r="J631" s="284" t="s">
        <v>384</v>
      </c>
      <c r="K631" s="284" t="s">
        <v>1781</v>
      </c>
      <c r="L631" s="284" t="s">
        <v>86</v>
      </c>
      <c r="M631" s="284" t="s">
        <v>1644</v>
      </c>
      <c r="N631" s="103" t="s">
        <v>1625</v>
      </c>
      <c r="O631" s="284"/>
      <c r="Q631" s="135"/>
      <c r="T631" s="135"/>
      <c r="U631" s="171" t="str">
        <f t="shared" si="125"/>
        <v>HBL-ISL-1528</v>
      </c>
      <c r="V631" s="133" t="s">
        <v>90</v>
      </c>
      <c r="W631" s="107">
        <v>1528</v>
      </c>
      <c r="X631" s="171" t="str">
        <f t="shared" si="126"/>
        <v>HBL-ISL-1528-Feb17-1-1</v>
      </c>
      <c r="Y631" s="136" t="s">
        <v>919</v>
      </c>
      <c r="Z631" s="134" t="str">
        <f t="shared" si="127"/>
        <v>Yes</v>
      </c>
      <c r="AA631" s="134" t="str">
        <f t="shared" si="128"/>
        <v>Yes</v>
      </c>
      <c r="AB631" s="134" t="str">
        <f t="shared" si="137"/>
        <v>Yes</v>
      </c>
      <c r="AC631" s="134" t="str">
        <f>VLOOKUP(F631,'Wired Branches'!B:E,4,FALSE)</f>
        <v>10.40.92.10</v>
      </c>
      <c r="AD631" s="134" t="str">
        <f t="shared" si="129"/>
        <v>255.255.255.0</v>
      </c>
      <c r="AE631" s="150" t="str">
        <f>VLOOKUP(W631,'Wired Branches'!B:F,5,FALSE)</f>
        <v>10.40.92.1</v>
      </c>
      <c r="AF631" s="112" t="str">
        <f>_xlfn.IFNA(VLOOKUP(F631,'Compiled report'!C:F,4,FALSE),"")</f>
        <v>000265160eb5</v>
      </c>
      <c r="AG631" s="134" t="str">
        <f t="shared" si="130"/>
        <v>10.200.57.196</v>
      </c>
      <c r="AH631" s="134" t="str">
        <f t="shared" si="131"/>
        <v>Yes</v>
      </c>
      <c r="AI631" s="134" t="str">
        <f t="shared" si="132"/>
        <v>Yes</v>
      </c>
      <c r="AJ631" s="234">
        <f>_xlfn.IFNA(VLOOKUP(F631,'Compiled report'!C:D,2,FALSE),"")</f>
        <v>42772</v>
      </c>
      <c r="AK631" s="134" t="str">
        <f t="shared" si="133"/>
        <v>Yes</v>
      </c>
      <c r="AL631" s="134" t="str">
        <f t="shared" si="134"/>
        <v>Yes</v>
      </c>
      <c r="AM631" s="134" t="str">
        <f t="shared" si="135"/>
        <v>Yes</v>
      </c>
      <c r="AN631" s="134" t="str">
        <f t="shared" si="136"/>
        <v>Yes</v>
      </c>
      <c r="AO631" s="134" t="str">
        <f t="shared" si="138"/>
        <v>Installation Completed</v>
      </c>
      <c r="AP631" s="137" t="s">
        <v>770</v>
      </c>
    </row>
    <row r="632" spans="1:42" s="134" customFormat="1" ht="26.1" customHeight="1" x14ac:dyDescent="0.2">
      <c r="A632" s="258">
        <v>633</v>
      </c>
      <c r="B632" s="284" t="s">
        <v>181</v>
      </c>
      <c r="C632" s="134" t="s">
        <v>181</v>
      </c>
      <c r="D632" s="171" t="s">
        <v>82</v>
      </c>
      <c r="E632" s="283" t="s">
        <v>1602</v>
      </c>
      <c r="F632" s="107">
        <v>1605</v>
      </c>
      <c r="G632" s="284" t="s">
        <v>181</v>
      </c>
      <c r="H632" s="284" t="s">
        <v>1783</v>
      </c>
      <c r="I632" s="284" t="s">
        <v>1784</v>
      </c>
      <c r="J632" s="284" t="s">
        <v>384</v>
      </c>
      <c r="K632" s="284" t="s">
        <v>86</v>
      </c>
      <c r="L632" s="284" t="s">
        <v>1168</v>
      </c>
      <c r="M632" s="284" t="s">
        <v>1168</v>
      </c>
      <c r="N632" s="103" t="s">
        <v>87</v>
      </c>
      <c r="O632" s="284"/>
      <c r="Q632" s="135"/>
      <c r="T632" s="135"/>
      <c r="U632" s="171" t="str">
        <f t="shared" si="125"/>
        <v>HBL-ISL-1605</v>
      </c>
      <c r="V632" s="133" t="s">
        <v>90</v>
      </c>
      <c r="W632" s="107">
        <v>1605</v>
      </c>
      <c r="X632" s="171" t="str">
        <f t="shared" si="126"/>
        <v>HBL-ISL-1605-Feb17-1-1</v>
      </c>
      <c r="Y632" s="136" t="s">
        <v>919</v>
      </c>
      <c r="Z632" s="134" t="str">
        <f t="shared" si="127"/>
        <v>Yes</v>
      </c>
      <c r="AA632" s="134" t="str">
        <f t="shared" si="128"/>
        <v>Yes</v>
      </c>
      <c r="AB632" s="134" t="str">
        <f t="shared" si="137"/>
        <v>Yes</v>
      </c>
      <c r="AC632" s="134" t="e">
        <f>VLOOKUP(F632,'Wired Branches'!B:E,4,FALSE)</f>
        <v>#N/A</v>
      </c>
      <c r="AD632" s="134" t="str">
        <f t="shared" si="129"/>
        <v>255.255.255.0</v>
      </c>
      <c r="AE632" s="150" t="e">
        <f>VLOOKUP(W632,'Wired Branches'!B:F,5,FALSE)</f>
        <v>#N/A</v>
      </c>
      <c r="AF632" s="112" t="str">
        <f>_xlfn.IFNA(VLOOKUP(F632,'Compiled report'!C:F,4,FALSE),"")</f>
        <v>265160eb6</v>
      </c>
      <c r="AG632" s="134" t="str">
        <f t="shared" si="130"/>
        <v>10.200.57.196</v>
      </c>
      <c r="AH632" s="134" t="str">
        <f t="shared" si="131"/>
        <v>Yes</v>
      </c>
      <c r="AI632" s="134" t="str">
        <f t="shared" si="132"/>
        <v>Yes</v>
      </c>
      <c r="AJ632" s="234">
        <f>_xlfn.IFNA(VLOOKUP(F632,'Compiled report'!C:D,2,FALSE),"")</f>
        <v>42794</v>
      </c>
      <c r="AK632" s="134" t="str">
        <f t="shared" si="133"/>
        <v>Yes</v>
      </c>
      <c r="AL632" s="134" t="str">
        <f t="shared" si="134"/>
        <v>Yes</v>
      </c>
      <c r="AM632" s="134" t="str">
        <f t="shared" si="135"/>
        <v>Yes</v>
      </c>
      <c r="AN632" s="134" t="str">
        <f t="shared" si="136"/>
        <v>Yes</v>
      </c>
      <c r="AO632" s="134" t="str">
        <f t="shared" si="138"/>
        <v>Installation Completed</v>
      </c>
      <c r="AP632" s="137" t="s">
        <v>770</v>
      </c>
    </row>
    <row r="633" spans="1:42" s="134" customFormat="1" ht="26.1" customHeight="1" x14ac:dyDescent="0.2">
      <c r="A633" s="258">
        <v>634</v>
      </c>
      <c r="B633" s="284" t="s">
        <v>181</v>
      </c>
      <c r="C633" s="134" t="s">
        <v>181</v>
      </c>
      <c r="D633" s="171" t="s">
        <v>82</v>
      </c>
      <c r="E633" s="283" t="s">
        <v>1602</v>
      </c>
      <c r="F633" s="107">
        <v>1637</v>
      </c>
      <c r="G633" s="284" t="s">
        <v>181</v>
      </c>
      <c r="H633" s="284" t="s">
        <v>1785</v>
      </c>
      <c r="I633" s="284" t="s">
        <v>1786</v>
      </c>
      <c r="J633" s="284" t="s">
        <v>384</v>
      </c>
      <c r="K633" s="284" t="s">
        <v>1787</v>
      </c>
      <c r="L633" s="284" t="s">
        <v>86</v>
      </c>
      <c r="M633" s="284" t="s">
        <v>1680</v>
      </c>
      <c r="N633" s="103" t="s">
        <v>1681</v>
      </c>
      <c r="O633" s="284"/>
      <c r="Q633" s="135"/>
      <c r="T633" s="135"/>
      <c r="U633" s="171" t="str">
        <f t="shared" si="125"/>
        <v>HBL-ISL-1637</v>
      </c>
      <c r="V633" s="133" t="s">
        <v>90</v>
      </c>
      <c r="W633" s="107">
        <v>1637</v>
      </c>
      <c r="X633" s="171" t="str">
        <f t="shared" si="126"/>
        <v>HBL-ISL-1637-Feb17-1-1</v>
      </c>
      <c r="Y633" s="136" t="s">
        <v>919</v>
      </c>
      <c r="Z633" s="134" t="str">
        <f t="shared" si="127"/>
        <v xml:space="preserve"> </v>
      </c>
      <c r="AA633" s="134" t="str">
        <f t="shared" si="128"/>
        <v xml:space="preserve"> </v>
      </c>
      <c r="AB633" s="134" t="str">
        <f t="shared" si="137"/>
        <v>Yes</v>
      </c>
      <c r="AC633" s="134" t="e">
        <f>VLOOKUP(F633,'Wired Branches'!B:E,4,FALSE)</f>
        <v>#N/A</v>
      </c>
      <c r="AD633" s="134" t="str">
        <f t="shared" si="129"/>
        <v xml:space="preserve"> </v>
      </c>
      <c r="AE633" s="150" t="e">
        <f>VLOOKUP(W633,'Wired Branches'!B:F,5,FALSE)</f>
        <v>#N/A</v>
      </c>
      <c r="AF633" s="112" t="str">
        <f>_xlfn.IFNA(VLOOKUP(F633,'Compiled report'!C:F,4,FALSE),"")</f>
        <v/>
      </c>
      <c r="AG633" s="134" t="str">
        <f t="shared" si="130"/>
        <v xml:space="preserve"> </v>
      </c>
      <c r="AH633" s="134" t="str">
        <f t="shared" si="131"/>
        <v xml:space="preserve"> </v>
      </c>
      <c r="AI633" s="134" t="str">
        <f t="shared" si="132"/>
        <v xml:space="preserve"> </v>
      </c>
      <c r="AJ633" s="234" t="str">
        <f>_xlfn.IFNA(VLOOKUP(F633,'Compiled report'!C:D,2,FALSE),"")</f>
        <v/>
      </c>
      <c r="AK633" s="134" t="str">
        <f t="shared" si="133"/>
        <v xml:space="preserve"> </v>
      </c>
      <c r="AL633" s="134" t="str">
        <f t="shared" si="134"/>
        <v/>
      </c>
      <c r="AM633" s="134" t="str">
        <f t="shared" si="135"/>
        <v xml:space="preserve"> </v>
      </c>
      <c r="AN633" s="134" t="str">
        <f t="shared" si="136"/>
        <v xml:space="preserve"> </v>
      </c>
      <c r="AO633" s="134" t="str">
        <f t="shared" si="138"/>
        <v xml:space="preserve"> </v>
      </c>
      <c r="AP633" s="137" t="s">
        <v>770</v>
      </c>
    </row>
    <row r="634" spans="1:42" s="134" customFormat="1" ht="26.1" customHeight="1" x14ac:dyDescent="0.2">
      <c r="A634" s="258">
        <v>635</v>
      </c>
      <c r="B634" s="284" t="s">
        <v>181</v>
      </c>
      <c r="C634" s="134" t="s">
        <v>181</v>
      </c>
      <c r="D634" s="171" t="s">
        <v>82</v>
      </c>
      <c r="E634" s="283" t="s">
        <v>1602</v>
      </c>
      <c r="F634" s="107">
        <v>1691</v>
      </c>
      <c r="G634" s="284" t="s">
        <v>181</v>
      </c>
      <c r="H634" s="284" t="s">
        <v>1788</v>
      </c>
      <c r="I634" s="284" t="s">
        <v>1789</v>
      </c>
      <c r="J634" s="284" t="s">
        <v>384</v>
      </c>
      <c r="K634" s="284" t="s">
        <v>1788</v>
      </c>
      <c r="L634" s="284" t="s">
        <v>86</v>
      </c>
      <c r="M634" s="284" t="s">
        <v>1680</v>
      </c>
      <c r="N634" s="103" t="s">
        <v>1681</v>
      </c>
      <c r="O634" s="284"/>
      <c r="Q634" s="135"/>
      <c r="T634" s="135"/>
      <c r="U634" s="171" t="str">
        <f t="shared" si="125"/>
        <v>HBL-ISL-1691</v>
      </c>
      <c r="V634" s="133" t="s">
        <v>90</v>
      </c>
      <c r="W634" s="107">
        <v>1691</v>
      </c>
      <c r="X634" s="171" t="str">
        <f t="shared" si="126"/>
        <v>HBL-ISL-1691-Feb17-1-1</v>
      </c>
      <c r="Y634" s="136" t="s">
        <v>919</v>
      </c>
      <c r="Z634" s="134" t="str">
        <f t="shared" si="127"/>
        <v xml:space="preserve"> </v>
      </c>
      <c r="AA634" s="134" t="str">
        <f t="shared" si="128"/>
        <v xml:space="preserve"> </v>
      </c>
      <c r="AB634" s="134" t="str">
        <f t="shared" si="137"/>
        <v>Yes</v>
      </c>
      <c r="AC634" s="134" t="e">
        <f>VLOOKUP(F634,'Wired Branches'!B:E,4,FALSE)</f>
        <v>#N/A</v>
      </c>
      <c r="AD634" s="134" t="str">
        <f t="shared" si="129"/>
        <v xml:space="preserve"> </v>
      </c>
      <c r="AE634" s="150" t="e">
        <f>VLOOKUP(W634,'Wired Branches'!B:F,5,FALSE)</f>
        <v>#N/A</v>
      </c>
      <c r="AF634" s="112" t="str">
        <f>_xlfn.IFNA(VLOOKUP(F634,'Compiled report'!C:F,4,FALSE),"")</f>
        <v/>
      </c>
      <c r="AG634" s="134" t="str">
        <f t="shared" si="130"/>
        <v xml:space="preserve"> </v>
      </c>
      <c r="AH634" s="134" t="str">
        <f t="shared" si="131"/>
        <v xml:space="preserve"> </v>
      </c>
      <c r="AI634" s="134" t="str">
        <f t="shared" si="132"/>
        <v xml:space="preserve"> </v>
      </c>
      <c r="AJ634" s="234" t="str">
        <f>_xlfn.IFNA(VLOOKUP(F634,'Compiled report'!C:D,2,FALSE),"")</f>
        <v/>
      </c>
      <c r="AK634" s="134" t="str">
        <f t="shared" si="133"/>
        <v xml:space="preserve"> </v>
      </c>
      <c r="AL634" s="134" t="str">
        <f t="shared" si="134"/>
        <v/>
      </c>
      <c r="AM634" s="134" t="str">
        <f t="shared" si="135"/>
        <v xml:space="preserve"> </v>
      </c>
      <c r="AN634" s="134" t="str">
        <f t="shared" si="136"/>
        <v xml:space="preserve"> </v>
      </c>
      <c r="AO634" s="134" t="str">
        <f t="shared" si="138"/>
        <v xml:space="preserve"> </v>
      </c>
      <c r="AP634" s="137" t="s">
        <v>770</v>
      </c>
    </row>
    <row r="635" spans="1:42" s="134" customFormat="1" ht="26.1" customHeight="1" x14ac:dyDescent="0.2">
      <c r="A635" s="258">
        <v>636</v>
      </c>
      <c r="B635" s="284" t="s">
        <v>181</v>
      </c>
      <c r="C635" s="134" t="s">
        <v>181</v>
      </c>
      <c r="D635" s="171" t="s">
        <v>82</v>
      </c>
      <c r="E635" s="283" t="s">
        <v>1602</v>
      </c>
      <c r="F635" s="107">
        <v>1742</v>
      </c>
      <c r="G635" s="284" t="s">
        <v>181</v>
      </c>
      <c r="H635" s="284" t="s">
        <v>1790</v>
      </c>
      <c r="I635" s="284" t="s">
        <v>1791</v>
      </c>
      <c r="J635" s="284" t="s">
        <v>384</v>
      </c>
      <c r="K635" s="284" t="s">
        <v>86</v>
      </c>
      <c r="L635" s="284" t="s">
        <v>1605</v>
      </c>
      <c r="M635" s="284" t="s">
        <v>181</v>
      </c>
      <c r="N635" s="103" t="s">
        <v>1606</v>
      </c>
      <c r="O635" s="284"/>
      <c r="Q635" s="135"/>
      <c r="T635" s="135"/>
      <c r="U635" s="171" t="str">
        <f t="shared" si="125"/>
        <v>HBL-ISL-1742</v>
      </c>
      <c r="V635" s="133" t="s">
        <v>90</v>
      </c>
      <c r="W635" s="107">
        <v>1742</v>
      </c>
      <c r="X635" s="171" t="str">
        <f t="shared" si="126"/>
        <v>HBL-ISL-1742-Jan17-1-1</v>
      </c>
      <c r="Y635" s="136" t="s">
        <v>769</v>
      </c>
      <c r="Z635" s="134" t="str">
        <f t="shared" si="127"/>
        <v>Yes</v>
      </c>
      <c r="AA635" s="134" t="str">
        <f t="shared" si="128"/>
        <v>Yes</v>
      </c>
      <c r="AB635" s="134" t="str">
        <f t="shared" si="137"/>
        <v>Yes</v>
      </c>
      <c r="AC635" s="134" t="str">
        <f>VLOOKUP(F635,'Wired Branches'!B:E,4,FALSE)</f>
        <v>10.40.14.10</v>
      </c>
      <c r="AD635" s="134" t="str">
        <f t="shared" si="129"/>
        <v>255.255.255.0</v>
      </c>
      <c r="AE635" s="150">
        <f>VLOOKUP(W635,'Wired Branches'!B:F,5,FALSE)</f>
        <v>0</v>
      </c>
      <c r="AF635" s="112" t="str">
        <f>_xlfn.IFNA(VLOOKUP(F635,'Compiled report'!C:F,4,FALSE),"")</f>
        <v>26516102b</v>
      </c>
      <c r="AG635" s="134" t="str">
        <f t="shared" si="130"/>
        <v>10.200.57.196</v>
      </c>
      <c r="AH635" s="134" t="str">
        <f t="shared" si="131"/>
        <v>Yes</v>
      </c>
      <c r="AI635" s="134" t="str">
        <f t="shared" si="132"/>
        <v>Yes</v>
      </c>
      <c r="AJ635" s="234">
        <f>_xlfn.IFNA(VLOOKUP(F635,'Compiled report'!C:D,2,FALSE),"")</f>
        <v>42752</v>
      </c>
      <c r="AK635" s="134" t="str">
        <f t="shared" si="133"/>
        <v>Yes</v>
      </c>
      <c r="AL635" s="134" t="str">
        <f t="shared" si="134"/>
        <v>Yes</v>
      </c>
      <c r="AM635" s="134" t="str">
        <f t="shared" si="135"/>
        <v>Yes</v>
      </c>
      <c r="AN635" s="134" t="str">
        <f t="shared" si="136"/>
        <v>Yes</v>
      </c>
      <c r="AO635" s="134" t="str">
        <f t="shared" si="138"/>
        <v>Installation Completed</v>
      </c>
      <c r="AP635" s="137" t="s">
        <v>770</v>
      </c>
    </row>
    <row r="636" spans="1:42" s="134" customFormat="1" ht="26.1" customHeight="1" x14ac:dyDescent="0.2">
      <c r="A636" s="258">
        <v>637</v>
      </c>
      <c r="B636" s="284" t="s">
        <v>181</v>
      </c>
      <c r="C636" s="134" t="s">
        <v>181</v>
      </c>
      <c r="D636" s="171" t="s">
        <v>82</v>
      </c>
      <c r="E636" s="283" t="s">
        <v>1602</v>
      </c>
      <c r="F636" s="107">
        <v>1760</v>
      </c>
      <c r="G636" s="284" t="s">
        <v>181</v>
      </c>
      <c r="H636" s="284" t="s">
        <v>1792</v>
      </c>
      <c r="I636" s="284" t="s">
        <v>1793</v>
      </c>
      <c r="J636" s="284" t="s">
        <v>384</v>
      </c>
      <c r="K636" s="284" t="s">
        <v>1792</v>
      </c>
      <c r="L636" s="284" t="s">
        <v>86</v>
      </c>
      <c r="M636" s="284" t="s">
        <v>1624</v>
      </c>
      <c r="N636" s="103" t="s">
        <v>1625</v>
      </c>
      <c r="O636" s="284"/>
      <c r="Q636" s="135"/>
      <c r="T636" s="135"/>
      <c r="U636" s="171" t="str">
        <f t="shared" si="125"/>
        <v>HBL-ISL-1760</v>
      </c>
      <c r="V636" s="133" t="s">
        <v>90</v>
      </c>
      <c r="W636" s="107">
        <v>1760</v>
      </c>
      <c r="X636" s="171" t="str">
        <f t="shared" si="126"/>
        <v>HBL-ISL-1760-Feb17-1-1</v>
      </c>
      <c r="Y636" s="136" t="s">
        <v>919</v>
      </c>
      <c r="Z636" s="134" t="str">
        <f t="shared" si="127"/>
        <v xml:space="preserve"> </v>
      </c>
      <c r="AA636" s="134" t="str">
        <f t="shared" si="128"/>
        <v xml:space="preserve"> </v>
      </c>
      <c r="AB636" s="134" t="str">
        <f t="shared" si="137"/>
        <v>Yes</v>
      </c>
      <c r="AC636" s="134" t="e">
        <f>VLOOKUP(F636,'Wired Branches'!B:E,4,FALSE)</f>
        <v>#N/A</v>
      </c>
      <c r="AD636" s="134" t="str">
        <f t="shared" si="129"/>
        <v xml:space="preserve"> </v>
      </c>
      <c r="AE636" s="150" t="e">
        <f>VLOOKUP(W636,'Wired Branches'!B:F,5,FALSE)</f>
        <v>#N/A</v>
      </c>
      <c r="AF636" s="112" t="str">
        <f>_xlfn.IFNA(VLOOKUP(F636,'Compiled report'!C:F,4,FALSE),"")</f>
        <v/>
      </c>
      <c r="AG636" s="134" t="str">
        <f t="shared" si="130"/>
        <v xml:space="preserve"> </v>
      </c>
      <c r="AH636" s="134" t="str">
        <f t="shared" si="131"/>
        <v xml:space="preserve"> </v>
      </c>
      <c r="AI636" s="134" t="str">
        <f t="shared" si="132"/>
        <v xml:space="preserve"> </v>
      </c>
      <c r="AJ636" s="234" t="str">
        <f>_xlfn.IFNA(VLOOKUP(F636,'Compiled report'!C:D,2,FALSE),"")</f>
        <v/>
      </c>
      <c r="AK636" s="134" t="str">
        <f t="shared" si="133"/>
        <v xml:space="preserve"> </v>
      </c>
      <c r="AL636" s="134" t="str">
        <f t="shared" si="134"/>
        <v/>
      </c>
      <c r="AM636" s="134" t="str">
        <f t="shared" si="135"/>
        <v xml:space="preserve"> </v>
      </c>
      <c r="AN636" s="134" t="str">
        <f t="shared" si="136"/>
        <v xml:space="preserve"> </v>
      </c>
      <c r="AO636" s="134" t="str">
        <f t="shared" si="138"/>
        <v xml:space="preserve"> </v>
      </c>
      <c r="AP636" s="137" t="s">
        <v>770</v>
      </c>
    </row>
    <row r="637" spans="1:42" s="134" customFormat="1" ht="26.1" customHeight="1" x14ac:dyDescent="0.2">
      <c r="A637" s="258">
        <v>638</v>
      </c>
      <c r="B637" s="284" t="s">
        <v>181</v>
      </c>
      <c r="C637" s="134" t="s">
        <v>181</v>
      </c>
      <c r="D637" s="171" t="s">
        <v>82</v>
      </c>
      <c r="E637" s="283" t="s">
        <v>1602</v>
      </c>
      <c r="F637" s="107">
        <v>1765</v>
      </c>
      <c r="G637" s="284" t="s">
        <v>181</v>
      </c>
      <c r="H637" s="284" t="s">
        <v>1794</v>
      </c>
      <c r="I637" s="284" t="s">
        <v>1795</v>
      </c>
      <c r="J637" s="284" t="s">
        <v>384</v>
      </c>
      <c r="K637" s="284" t="s">
        <v>86</v>
      </c>
      <c r="L637" s="284" t="s">
        <v>1605</v>
      </c>
      <c r="M637" s="284" t="s">
        <v>181</v>
      </c>
      <c r="N637" s="103" t="s">
        <v>1606</v>
      </c>
      <c r="O637" s="284"/>
      <c r="Q637" s="135"/>
      <c r="T637" s="135"/>
      <c r="U637" s="171" t="str">
        <f t="shared" si="125"/>
        <v>HBL-ISL-1765</v>
      </c>
      <c r="V637" s="133" t="s">
        <v>90</v>
      </c>
      <c r="W637" s="107">
        <v>1765</v>
      </c>
      <c r="X637" s="171" t="str">
        <f t="shared" si="126"/>
        <v>HBL-ISL-1765-Feb17-1-1</v>
      </c>
      <c r="Y637" s="136" t="s">
        <v>919</v>
      </c>
      <c r="Z637" s="134" t="str">
        <f t="shared" si="127"/>
        <v>Yes</v>
      </c>
      <c r="AA637" s="134" t="str">
        <f t="shared" si="128"/>
        <v>Yes</v>
      </c>
      <c r="AB637" s="134" t="str">
        <f t="shared" si="137"/>
        <v>Yes</v>
      </c>
      <c r="AC637" s="134" t="str">
        <f>VLOOKUP(F637,'Wired Branches'!B:E,4,FALSE)</f>
        <v>10.40.2.10</v>
      </c>
      <c r="AD637" s="134" t="str">
        <f t="shared" si="129"/>
        <v>255.255.255.0</v>
      </c>
      <c r="AE637" s="150">
        <f>VLOOKUP(W637,'Wired Branches'!B:F,5,FALSE)</f>
        <v>0</v>
      </c>
      <c r="AF637" s="112" t="str">
        <f>_xlfn.IFNA(VLOOKUP(F637,'Compiled report'!C:F,4,FALSE),"")</f>
        <v>00026516102d</v>
      </c>
      <c r="AG637" s="134" t="str">
        <f t="shared" si="130"/>
        <v>10.200.57.196</v>
      </c>
      <c r="AH637" s="134" t="str">
        <f t="shared" si="131"/>
        <v>Yes</v>
      </c>
      <c r="AI637" s="134" t="str">
        <f t="shared" si="132"/>
        <v>Yes</v>
      </c>
      <c r="AJ637" s="234">
        <f>_xlfn.IFNA(VLOOKUP(F637,'Compiled report'!C:D,2,FALSE),"")</f>
        <v>42741</v>
      </c>
      <c r="AK637" s="134" t="str">
        <f t="shared" si="133"/>
        <v>Yes</v>
      </c>
      <c r="AL637" s="134" t="str">
        <f t="shared" si="134"/>
        <v>Yes</v>
      </c>
      <c r="AM637" s="134" t="str">
        <f t="shared" si="135"/>
        <v>Yes</v>
      </c>
      <c r="AN637" s="134" t="str">
        <f t="shared" si="136"/>
        <v>Yes</v>
      </c>
      <c r="AO637" s="134" t="str">
        <f t="shared" si="138"/>
        <v>Installation Completed</v>
      </c>
      <c r="AP637" s="137" t="s">
        <v>770</v>
      </c>
    </row>
    <row r="638" spans="1:42" s="134" customFormat="1" ht="26.1" customHeight="1" x14ac:dyDescent="0.2">
      <c r="A638" s="258">
        <v>639</v>
      </c>
      <c r="B638" s="284" t="s">
        <v>181</v>
      </c>
      <c r="C638" s="134" t="s">
        <v>181</v>
      </c>
      <c r="D638" s="171" t="s">
        <v>82</v>
      </c>
      <c r="E638" s="283" t="s">
        <v>1602</v>
      </c>
      <c r="F638" s="107">
        <v>1790</v>
      </c>
      <c r="G638" s="284" t="s">
        <v>181</v>
      </c>
      <c r="H638" s="284" t="s">
        <v>1796</v>
      </c>
      <c r="I638" s="284" t="s">
        <v>1797</v>
      </c>
      <c r="J638" s="284" t="s">
        <v>384</v>
      </c>
      <c r="K638" s="284" t="s">
        <v>86</v>
      </c>
      <c r="L638" s="284" t="s">
        <v>1168</v>
      </c>
      <c r="M638" s="284" t="s">
        <v>1168</v>
      </c>
      <c r="N638" s="103" t="s">
        <v>87</v>
      </c>
      <c r="O638" s="284"/>
      <c r="Q638" s="135"/>
      <c r="T638" s="135"/>
      <c r="U638" s="171" t="str">
        <f t="shared" si="125"/>
        <v>HBL-ISL-1790</v>
      </c>
      <c r="V638" s="133" t="s">
        <v>90</v>
      </c>
      <c r="W638" s="107">
        <v>1790</v>
      </c>
      <c r="X638" s="171" t="str">
        <f t="shared" si="126"/>
        <v>HBL-ISL-1790-Feb17-1-1</v>
      </c>
      <c r="Y638" s="136" t="s">
        <v>919</v>
      </c>
      <c r="Z638" s="134" t="str">
        <f t="shared" si="127"/>
        <v>Yes</v>
      </c>
      <c r="AA638" s="134" t="str">
        <f t="shared" si="128"/>
        <v>Yes</v>
      </c>
      <c r="AB638" s="134" t="str">
        <f t="shared" si="137"/>
        <v>Yes</v>
      </c>
      <c r="AC638" s="134" t="e">
        <f>VLOOKUP(F638,'Wired Branches'!B:E,4,FALSE)</f>
        <v>#N/A</v>
      </c>
      <c r="AD638" s="134" t="str">
        <f t="shared" si="129"/>
        <v>255.255.255.0</v>
      </c>
      <c r="AE638" s="150" t="e">
        <f>VLOOKUP(W638,'Wired Branches'!B:F,5,FALSE)</f>
        <v>#N/A</v>
      </c>
      <c r="AF638" s="112" t="str">
        <f>_xlfn.IFNA(VLOOKUP(F638,'Compiled report'!C:F,4,FALSE),"")</f>
        <v>26516102e</v>
      </c>
      <c r="AG638" s="134" t="str">
        <f t="shared" si="130"/>
        <v>10.200.57.196</v>
      </c>
      <c r="AH638" s="134" t="str">
        <f t="shared" si="131"/>
        <v>Yes</v>
      </c>
      <c r="AI638" s="134" t="str">
        <f t="shared" si="132"/>
        <v>Yes</v>
      </c>
      <c r="AJ638" s="234">
        <f>_xlfn.IFNA(VLOOKUP(F638,'Compiled report'!C:D,2,FALSE),"")</f>
        <v>42794</v>
      </c>
      <c r="AK638" s="134" t="str">
        <f t="shared" si="133"/>
        <v>Yes</v>
      </c>
      <c r="AL638" s="134" t="str">
        <f t="shared" si="134"/>
        <v>Yes</v>
      </c>
      <c r="AM638" s="134" t="str">
        <f t="shared" si="135"/>
        <v>Yes</v>
      </c>
      <c r="AN638" s="134" t="str">
        <f t="shared" si="136"/>
        <v>Yes</v>
      </c>
      <c r="AO638" s="134" t="str">
        <f t="shared" si="138"/>
        <v>Installation Completed</v>
      </c>
      <c r="AP638" s="137" t="s">
        <v>770</v>
      </c>
    </row>
    <row r="639" spans="1:42" s="134" customFormat="1" ht="26.1" customHeight="1" x14ac:dyDescent="0.2">
      <c r="A639" s="258">
        <v>640</v>
      </c>
      <c r="B639" s="284" t="s">
        <v>181</v>
      </c>
      <c r="C639" s="134" t="s">
        <v>181</v>
      </c>
      <c r="D639" s="171" t="s">
        <v>82</v>
      </c>
      <c r="E639" s="283" t="s">
        <v>1602</v>
      </c>
      <c r="F639" s="107">
        <v>1791</v>
      </c>
      <c r="G639" s="284" t="s">
        <v>181</v>
      </c>
      <c r="H639" s="284" t="s">
        <v>1798</v>
      </c>
      <c r="I639" s="284" t="s">
        <v>1799</v>
      </c>
      <c r="J639" s="284" t="s">
        <v>384</v>
      </c>
      <c r="K639" s="284" t="s">
        <v>1800</v>
      </c>
      <c r="L639" s="284" t="s">
        <v>86</v>
      </c>
      <c r="M639" s="284" t="s">
        <v>323</v>
      </c>
      <c r="N639" s="103" t="s">
        <v>87</v>
      </c>
      <c r="O639" s="284"/>
      <c r="Q639" s="135"/>
      <c r="T639" s="135"/>
      <c r="U639" s="171" t="str">
        <f t="shared" si="125"/>
        <v>HBL-ISL-1791</v>
      </c>
      <c r="V639" s="133" t="s">
        <v>90</v>
      </c>
      <c r="W639" s="107">
        <v>1791</v>
      </c>
      <c r="X639" s="171" t="str">
        <f t="shared" si="126"/>
        <v>HBL-ISL-1791-Feb17-1-1</v>
      </c>
      <c r="Y639" s="136" t="s">
        <v>919</v>
      </c>
      <c r="Z639" s="134" t="str">
        <f t="shared" si="127"/>
        <v>Yes</v>
      </c>
      <c r="AA639" s="134" t="str">
        <f t="shared" si="128"/>
        <v>Yes</v>
      </c>
      <c r="AB639" s="134" t="str">
        <f t="shared" si="137"/>
        <v>Yes</v>
      </c>
      <c r="AC639" s="134" t="str">
        <f>VLOOKUP(F639,'Wired Branches'!B:E,4,FALSE)</f>
        <v>10.40.42.10</v>
      </c>
      <c r="AD639" s="134" t="str">
        <f t="shared" si="129"/>
        <v>255.255.255.0</v>
      </c>
      <c r="AE639" s="150">
        <f>VLOOKUP(W639,'Wired Branches'!B:F,5,FALSE)</f>
        <v>0</v>
      </c>
      <c r="AF639" s="112" t="str">
        <f>_xlfn.IFNA(VLOOKUP(F639,'Compiled report'!C:F,4,FALSE),"")</f>
        <v>00026516102f</v>
      </c>
      <c r="AG639" s="134" t="str">
        <f t="shared" si="130"/>
        <v>10.200.57.196</v>
      </c>
      <c r="AH639" s="134" t="str">
        <f t="shared" si="131"/>
        <v>Yes</v>
      </c>
      <c r="AI639" s="134" t="str">
        <f t="shared" si="132"/>
        <v>Yes</v>
      </c>
      <c r="AJ639" s="234">
        <f>_xlfn.IFNA(VLOOKUP(F639,'Compiled report'!C:D,2,FALSE),"")</f>
        <v>42768</v>
      </c>
      <c r="AK639" s="134" t="str">
        <f t="shared" si="133"/>
        <v>Yes</v>
      </c>
      <c r="AL639" s="134" t="str">
        <f t="shared" si="134"/>
        <v>Yes</v>
      </c>
      <c r="AM639" s="134" t="str">
        <f t="shared" si="135"/>
        <v>Yes</v>
      </c>
      <c r="AN639" s="134" t="str">
        <f t="shared" si="136"/>
        <v>Yes</v>
      </c>
      <c r="AO639" s="134" t="str">
        <f t="shared" si="138"/>
        <v>Installation Completed</v>
      </c>
      <c r="AP639" s="137" t="s">
        <v>770</v>
      </c>
    </row>
    <row r="640" spans="1:42" s="134" customFormat="1" ht="26.1" customHeight="1" x14ac:dyDescent="0.2">
      <c r="A640" s="258">
        <v>641</v>
      </c>
      <c r="B640" s="284" t="s">
        <v>181</v>
      </c>
      <c r="C640" s="134" t="s">
        <v>181</v>
      </c>
      <c r="D640" s="171" t="s">
        <v>82</v>
      </c>
      <c r="E640" s="283" t="s">
        <v>1602</v>
      </c>
      <c r="F640" s="107">
        <v>1853</v>
      </c>
      <c r="G640" s="284" t="s">
        <v>181</v>
      </c>
      <c r="H640" s="284" t="s">
        <v>1801</v>
      </c>
      <c r="I640" s="284" t="s">
        <v>1802</v>
      </c>
      <c r="J640" s="284" t="s">
        <v>384</v>
      </c>
      <c r="K640" s="284" t="s">
        <v>86</v>
      </c>
      <c r="L640" s="284" t="s">
        <v>1605</v>
      </c>
      <c r="M640" s="284" t="s">
        <v>181</v>
      </c>
      <c r="N640" s="103" t="s">
        <v>1606</v>
      </c>
      <c r="O640" s="284"/>
      <c r="Q640" s="135"/>
      <c r="T640" s="135"/>
      <c r="U640" s="171" t="str">
        <f t="shared" si="125"/>
        <v>HBL-ISL-1853</v>
      </c>
      <c r="V640" s="133" t="s">
        <v>90</v>
      </c>
      <c r="W640" s="107">
        <v>1853</v>
      </c>
      <c r="X640" s="171" t="str">
        <f t="shared" si="126"/>
        <v>HBL-ISL-1853-Feb17-1-1</v>
      </c>
      <c r="Y640" s="136" t="s">
        <v>919</v>
      </c>
      <c r="Z640" s="134" t="str">
        <f t="shared" si="127"/>
        <v>Yes</v>
      </c>
      <c r="AA640" s="134" t="str">
        <f t="shared" si="128"/>
        <v>Yes</v>
      </c>
      <c r="AB640" s="134" t="str">
        <f t="shared" si="137"/>
        <v>Yes</v>
      </c>
      <c r="AC640" s="134" t="str">
        <f>VLOOKUP(F640,'Wired Branches'!B:E,4,FALSE)</f>
        <v>10.40.9.10</v>
      </c>
      <c r="AD640" s="134" t="str">
        <f t="shared" si="129"/>
        <v>255.255.255.0</v>
      </c>
      <c r="AE640" s="150" t="str">
        <f>VLOOKUP(W640,'Wired Branches'!B:F,5,FALSE)</f>
        <v>10.40.9.1</v>
      </c>
      <c r="AF640" s="112" t="str">
        <f>_xlfn.IFNA(VLOOKUP(F640,'Compiled report'!C:F,4,FALSE),"")</f>
        <v>265161030</v>
      </c>
      <c r="AG640" s="134" t="str">
        <f t="shared" si="130"/>
        <v>10.200.57.196</v>
      </c>
      <c r="AH640" s="134" t="str">
        <f t="shared" si="131"/>
        <v>Yes</v>
      </c>
      <c r="AI640" s="134" t="str">
        <f t="shared" si="132"/>
        <v>Yes</v>
      </c>
      <c r="AJ640" s="234">
        <f>_xlfn.IFNA(VLOOKUP(F640,'Compiled report'!C:D,2,FALSE),"")</f>
        <v>42748</v>
      </c>
      <c r="AK640" s="134" t="str">
        <f t="shared" si="133"/>
        <v>Yes</v>
      </c>
      <c r="AL640" s="134" t="str">
        <f t="shared" si="134"/>
        <v>Yes</v>
      </c>
      <c r="AM640" s="134" t="str">
        <f t="shared" si="135"/>
        <v>Yes</v>
      </c>
      <c r="AN640" s="134" t="str">
        <f t="shared" si="136"/>
        <v>Yes</v>
      </c>
      <c r="AO640" s="134" t="str">
        <f t="shared" si="138"/>
        <v>Installation Completed</v>
      </c>
      <c r="AP640" s="137" t="s">
        <v>770</v>
      </c>
    </row>
    <row r="641" spans="1:42" s="134" customFormat="1" ht="26.1" customHeight="1" x14ac:dyDescent="0.2">
      <c r="A641" s="258">
        <v>642</v>
      </c>
      <c r="B641" s="284" t="s">
        <v>181</v>
      </c>
      <c r="C641" s="134" t="s">
        <v>181</v>
      </c>
      <c r="D641" s="171" t="s">
        <v>82</v>
      </c>
      <c r="E641" s="283" t="s">
        <v>1602</v>
      </c>
      <c r="F641" s="107">
        <v>1859</v>
      </c>
      <c r="G641" s="284" t="s">
        <v>181</v>
      </c>
      <c r="H641" s="284" t="s">
        <v>1803</v>
      </c>
      <c r="I641" s="284" t="s">
        <v>1804</v>
      </c>
      <c r="J641" s="284" t="s">
        <v>384</v>
      </c>
      <c r="K641" s="284" t="s">
        <v>1805</v>
      </c>
      <c r="L641" s="284" t="s">
        <v>86</v>
      </c>
      <c r="M641" s="284" t="s">
        <v>323</v>
      </c>
      <c r="N641" s="103" t="s">
        <v>87</v>
      </c>
      <c r="O641" s="284"/>
      <c r="Q641" s="135"/>
      <c r="T641" s="135"/>
      <c r="U641" s="171" t="str">
        <f t="shared" si="125"/>
        <v>HBL-ISL-1859</v>
      </c>
      <c r="V641" s="133" t="s">
        <v>90</v>
      </c>
      <c r="W641" s="107">
        <v>1859</v>
      </c>
      <c r="X641" s="171" t="str">
        <f t="shared" si="126"/>
        <v>HBL-ISL-1859-Feb17-1-1</v>
      </c>
      <c r="Y641" s="136" t="s">
        <v>919</v>
      </c>
      <c r="Z641" s="134" t="str">
        <f t="shared" si="127"/>
        <v xml:space="preserve"> </v>
      </c>
      <c r="AA641" s="134" t="str">
        <f t="shared" si="128"/>
        <v xml:space="preserve"> </v>
      </c>
      <c r="AB641" s="134" t="str">
        <f t="shared" si="137"/>
        <v>Yes</v>
      </c>
      <c r="AC641" s="134" t="e">
        <f>VLOOKUP(F641,'Wired Branches'!B:E,4,FALSE)</f>
        <v>#N/A</v>
      </c>
      <c r="AD641" s="134" t="str">
        <f t="shared" si="129"/>
        <v xml:space="preserve"> </v>
      </c>
      <c r="AE641" s="150" t="e">
        <f>VLOOKUP(W641,'Wired Branches'!B:F,5,FALSE)</f>
        <v>#N/A</v>
      </c>
      <c r="AF641" s="112" t="str">
        <f>_xlfn.IFNA(VLOOKUP(F641,'Compiled report'!C:F,4,FALSE),"")</f>
        <v/>
      </c>
      <c r="AG641" s="134" t="str">
        <f t="shared" si="130"/>
        <v xml:space="preserve"> </v>
      </c>
      <c r="AH641" s="134" t="str">
        <f t="shared" si="131"/>
        <v xml:space="preserve"> </v>
      </c>
      <c r="AI641" s="134" t="str">
        <f t="shared" si="132"/>
        <v xml:space="preserve"> </v>
      </c>
      <c r="AJ641" s="234" t="str">
        <f>_xlfn.IFNA(VLOOKUP(F641,'Compiled report'!C:D,2,FALSE),"")</f>
        <v/>
      </c>
      <c r="AK641" s="134" t="str">
        <f t="shared" si="133"/>
        <v xml:space="preserve"> </v>
      </c>
      <c r="AL641" s="134" t="str">
        <f t="shared" si="134"/>
        <v/>
      </c>
      <c r="AM641" s="134" t="str">
        <f t="shared" si="135"/>
        <v xml:space="preserve"> </v>
      </c>
      <c r="AN641" s="134" t="str">
        <f t="shared" si="136"/>
        <v xml:space="preserve"> </v>
      </c>
      <c r="AO641" s="134" t="str">
        <f t="shared" si="138"/>
        <v xml:space="preserve"> </v>
      </c>
      <c r="AP641" s="137" t="s">
        <v>770</v>
      </c>
    </row>
    <row r="642" spans="1:42" s="134" customFormat="1" ht="26.1" customHeight="1" x14ac:dyDescent="0.2">
      <c r="A642" s="258">
        <v>643</v>
      </c>
      <c r="B642" s="284" t="s">
        <v>181</v>
      </c>
      <c r="C642" s="134" t="s">
        <v>181</v>
      </c>
      <c r="D642" s="171" t="s">
        <v>82</v>
      </c>
      <c r="E642" s="283" t="s">
        <v>1602</v>
      </c>
      <c r="F642" s="107">
        <v>1909</v>
      </c>
      <c r="G642" s="284" t="s">
        <v>181</v>
      </c>
      <c r="H642" s="284" t="s">
        <v>1806</v>
      </c>
      <c r="I642" s="284" t="s">
        <v>1807</v>
      </c>
      <c r="J642" s="284" t="s">
        <v>384</v>
      </c>
      <c r="K642" s="284" t="s">
        <v>1808</v>
      </c>
      <c r="L642" s="284" t="s">
        <v>86</v>
      </c>
      <c r="M642" s="284" t="s">
        <v>181</v>
      </c>
      <c r="N642" s="103" t="s">
        <v>1606</v>
      </c>
      <c r="O642" s="284"/>
      <c r="Q642" s="135"/>
      <c r="T642" s="135"/>
      <c r="U642" s="171" t="str">
        <f t="shared" ref="U642:U705" si="139">CONCATENATE(D642,"-",E642,"-",F642)</f>
        <v>HBL-ISL-1909</v>
      </c>
      <c r="V642" s="133" t="s">
        <v>90</v>
      </c>
      <c r="W642" s="107">
        <v>1909</v>
      </c>
      <c r="X642" s="171" t="str">
        <f t="shared" si="126"/>
        <v>HBL-ISL-1909-Feb17-1-1</v>
      </c>
      <c r="Y642" s="136" t="s">
        <v>919</v>
      </c>
      <c r="Z642" s="134" t="str">
        <f t="shared" si="127"/>
        <v>Yes</v>
      </c>
      <c r="AA642" s="134" t="str">
        <f t="shared" si="128"/>
        <v>Yes</v>
      </c>
      <c r="AB642" s="134" t="str">
        <f t="shared" si="137"/>
        <v>Yes</v>
      </c>
      <c r="AC642" s="134" t="str">
        <f>VLOOKUP(F642,'Wired Branches'!B:E,4,FALSE)</f>
        <v>10.40.82.10</v>
      </c>
      <c r="AD642" s="134" t="str">
        <f t="shared" si="129"/>
        <v>255.255.255.0</v>
      </c>
      <c r="AE642" s="150" t="str">
        <f>VLOOKUP(W642,'Wired Branches'!B:F,5,FALSE)</f>
        <v>10.40.82.1</v>
      </c>
      <c r="AF642" s="112">
        <f>_xlfn.IFNA(VLOOKUP(F642,'Compiled report'!C:F,4,FALSE),"")</f>
        <v>265161032</v>
      </c>
      <c r="AG642" s="134" t="str">
        <f t="shared" si="130"/>
        <v>10.200.57.196</v>
      </c>
      <c r="AH642" s="134" t="str">
        <f t="shared" si="131"/>
        <v>Yes</v>
      </c>
      <c r="AI642" s="134" t="str">
        <f t="shared" si="132"/>
        <v>Yes</v>
      </c>
      <c r="AJ642" s="234">
        <f>_xlfn.IFNA(VLOOKUP(F642,'Compiled report'!C:D,2,FALSE),"")</f>
        <v>42765</v>
      </c>
      <c r="AK642" s="134" t="str">
        <f t="shared" si="133"/>
        <v>Yes</v>
      </c>
      <c r="AL642" s="134" t="str">
        <f t="shared" si="134"/>
        <v>Yes</v>
      </c>
      <c r="AM642" s="134" t="str">
        <f t="shared" si="135"/>
        <v>Yes</v>
      </c>
      <c r="AN642" s="134" t="str">
        <f t="shared" si="136"/>
        <v>Yes</v>
      </c>
      <c r="AO642" s="134" t="str">
        <f t="shared" si="138"/>
        <v>Installation Completed</v>
      </c>
      <c r="AP642" s="137" t="s">
        <v>770</v>
      </c>
    </row>
    <row r="643" spans="1:42" s="134" customFormat="1" ht="26.1" customHeight="1" x14ac:dyDescent="0.2">
      <c r="A643" s="258">
        <v>644</v>
      </c>
      <c r="B643" s="284" t="s">
        <v>181</v>
      </c>
      <c r="C643" s="134" t="s">
        <v>181</v>
      </c>
      <c r="D643" s="171" t="s">
        <v>82</v>
      </c>
      <c r="E643" s="283" t="s">
        <v>1602</v>
      </c>
      <c r="F643" s="107">
        <v>1915</v>
      </c>
      <c r="G643" s="284" t="s">
        <v>181</v>
      </c>
      <c r="H643" s="284" t="s">
        <v>1809</v>
      </c>
      <c r="I643" s="284" t="s">
        <v>1810</v>
      </c>
      <c r="J643" s="284" t="s">
        <v>384</v>
      </c>
      <c r="K643" s="284" t="s">
        <v>86</v>
      </c>
      <c r="L643" s="284" t="s">
        <v>1630</v>
      </c>
      <c r="M643" s="284" t="s">
        <v>323</v>
      </c>
      <c r="N643" s="103" t="s">
        <v>87</v>
      </c>
      <c r="O643" s="284"/>
      <c r="Q643" s="135"/>
      <c r="T643" s="135"/>
      <c r="U643" s="171" t="str">
        <f t="shared" si="139"/>
        <v>HBL-ISL-1915</v>
      </c>
      <c r="V643" s="133" t="s">
        <v>90</v>
      </c>
      <c r="W643" s="107">
        <v>1915</v>
      </c>
      <c r="X643" s="171" t="str">
        <f t="shared" si="126"/>
        <v>HBL-ISL-1915-Feb17-1-1</v>
      </c>
      <c r="Y643" s="136" t="s">
        <v>919</v>
      </c>
      <c r="Z643" s="134" t="str">
        <f t="shared" si="127"/>
        <v xml:space="preserve"> </v>
      </c>
      <c r="AA643" s="134" t="str">
        <f t="shared" si="128"/>
        <v xml:space="preserve"> </v>
      </c>
      <c r="AB643" s="134" t="str">
        <f t="shared" si="137"/>
        <v>Yes</v>
      </c>
      <c r="AC643" s="134" t="e">
        <f>VLOOKUP(F643,'Wired Branches'!B:E,4,FALSE)</f>
        <v>#N/A</v>
      </c>
      <c r="AD643" s="134" t="str">
        <f t="shared" si="129"/>
        <v xml:space="preserve"> </v>
      </c>
      <c r="AE643" s="150" t="e">
        <f>VLOOKUP(W643,'Wired Branches'!B:F,5,FALSE)</f>
        <v>#N/A</v>
      </c>
      <c r="AF643" s="112" t="str">
        <f>_xlfn.IFNA(VLOOKUP(F643,'Compiled report'!C:F,4,FALSE),"")</f>
        <v/>
      </c>
      <c r="AG643" s="134" t="str">
        <f t="shared" si="130"/>
        <v xml:space="preserve"> </v>
      </c>
      <c r="AH643" s="134" t="str">
        <f t="shared" si="131"/>
        <v xml:space="preserve"> </v>
      </c>
      <c r="AI643" s="134" t="str">
        <f t="shared" si="132"/>
        <v xml:space="preserve"> </v>
      </c>
      <c r="AJ643" s="234" t="str">
        <f>_xlfn.IFNA(VLOOKUP(F643,'Compiled report'!C:D,2,FALSE),"")</f>
        <v/>
      </c>
      <c r="AK643" s="134" t="str">
        <f t="shared" si="133"/>
        <v xml:space="preserve"> </v>
      </c>
      <c r="AL643" s="134" t="str">
        <f t="shared" si="134"/>
        <v/>
      </c>
      <c r="AM643" s="134" t="str">
        <f t="shared" si="135"/>
        <v xml:space="preserve"> </v>
      </c>
      <c r="AN643" s="134" t="str">
        <f t="shared" si="136"/>
        <v xml:space="preserve"> </v>
      </c>
      <c r="AO643" s="134" t="str">
        <f t="shared" si="138"/>
        <v xml:space="preserve"> </v>
      </c>
      <c r="AP643" s="137" t="s">
        <v>770</v>
      </c>
    </row>
    <row r="644" spans="1:42" s="134" customFormat="1" ht="26.1" customHeight="1" x14ac:dyDescent="0.2">
      <c r="A644" s="258">
        <v>645</v>
      </c>
      <c r="B644" s="284" t="s">
        <v>181</v>
      </c>
      <c r="C644" s="134" t="s">
        <v>181</v>
      </c>
      <c r="D644" s="171" t="s">
        <v>82</v>
      </c>
      <c r="E644" s="283" t="s">
        <v>1602</v>
      </c>
      <c r="F644" s="107">
        <v>1918</v>
      </c>
      <c r="G644" s="284" t="s">
        <v>181</v>
      </c>
      <c r="H644" s="284" t="s">
        <v>1811</v>
      </c>
      <c r="I644" s="284" t="s">
        <v>1812</v>
      </c>
      <c r="J644" s="284" t="s">
        <v>384</v>
      </c>
      <c r="K644" s="284" t="s">
        <v>1813</v>
      </c>
      <c r="L644" s="284" t="s">
        <v>86</v>
      </c>
      <c r="M644" s="284" t="s">
        <v>1737</v>
      </c>
      <c r="N644" s="103" t="s">
        <v>1625</v>
      </c>
      <c r="O644" s="284"/>
      <c r="Q644" s="135"/>
      <c r="T644" s="135"/>
      <c r="U644" s="171" t="str">
        <f t="shared" si="139"/>
        <v>HBL-ISL-1918</v>
      </c>
      <c r="V644" s="133" t="s">
        <v>90</v>
      </c>
      <c r="W644" s="107">
        <v>1918</v>
      </c>
      <c r="X644" s="171" t="str">
        <f t="shared" si="126"/>
        <v>HBL-ISL-1918-Feb17-1-1</v>
      </c>
      <c r="Y644" s="136" t="s">
        <v>919</v>
      </c>
      <c r="Z644" s="134" t="str">
        <f t="shared" si="127"/>
        <v xml:space="preserve"> </v>
      </c>
      <c r="AA644" s="134" t="str">
        <f t="shared" si="128"/>
        <v xml:space="preserve"> </v>
      </c>
      <c r="AB644" s="134" t="str">
        <f t="shared" si="137"/>
        <v>Yes</v>
      </c>
      <c r="AC644" s="134" t="e">
        <f>VLOOKUP(F644,'Wired Branches'!B:E,4,FALSE)</f>
        <v>#N/A</v>
      </c>
      <c r="AD644" s="134" t="str">
        <f t="shared" si="129"/>
        <v xml:space="preserve"> </v>
      </c>
      <c r="AE644" s="150" t="e">
        <f>VLOOKUP(W644,'Wired Branches'!B:F,5,FALSE)</f>
        <v>#N/A</v>
      </c>
      <c r="AF644" s="112" t="str">
        <f>_xlfn.IFNA(VLOOKUP(F644,'Compiled report'!C:F,4,FALSE),"")</f>
        <v/>
      </c>
      <c r="AG644" s="134" t="str">
        <f t="shared" si="130"/>
        <v xml:space="preserve"> </v>
      </c>
      <c r="AH644" s="134" t="str">
        <f t="shared" si="131"/>
        <v xml:space="preserve"> </v>
      </c>
      <c r="AI644" s="134" t="str">
        <f t="shared" si="132"/>
        <v xml:space="preserve"> </v>
      </c>
      <c r="AJ644" s="234" t="str">
        <f>_xlfn.IFNA(VLOOKUP(F644,'Compiled report'!C:D,2,FALSE),"")</f>
        <v/>
      </c>
      <c r="AK644" s="134" t="str">
        <f t="shared" si="133"/>
        <v xml:space="preserve"> </v>
      </c>
      <c r="AL644" s="134" t="str">
        <f t="shared" si="134"/>
        <v/>
      </c>
      <c r="AM644" s="134" t="str">
        <f t="shared" si="135"/>
        <v xml:space="preserve"> </v>
      </c>
      <c r="AN644" s="134" t="str">
        <f t="shared" si="136"/>
        <v xml:space="preserve"> </v>
      </c>
      <c r="AO644" s="134" t="str">
        <f t="shared" si="138"/>
        <v xml:space="preserve"> </v>
      </c>
      <c r="AP644" s="137" t="s">
        <v>770</v>
      </c>
    </row>
    <row r="645" spans="1:42" s="134" customFormat="1" ht="26.1" customHeight="1" x14ac:dyDescent="0.2">
      <c r="A645" s="258">
        <v>646</v>
      </c>
      <c r="B645" s="284" t="s">
        <v>181</v>
      </c>
      <c r="C645" s="134" t="s">
        <v>181</v>
      </c>
      <c r="D645" s="171" t="s">
        <v>82</v>
      </c>
      <c r="E645" s="283" t="s">
        <v>1602</v>
      </c>
      <c r="F645" s="107">
        <v>1968</v>
      </c>
      <c r="G645" s="284" t="s">
        <v>181</v>
      </c>
      <c r="H645" s="284" t="s">
        <v>1814</v>
      </c>
      <c r="I645" s="284" t="s">
        <v>1815</v>
      </c>
      <c r="J645" s="284" t="s">
        <v>384</v>
      </c>
      <c r="K645" s="284" t="s">
        <v>1816</v>
      </c>
      <c r="L645" s="284" t="s">
        <v>86</v>
      </c>
      <c r="M645" s="284" t="s">
        <v>323</v>
      </c>
      <c r="N645" s="103" t="s">
        <v>87</v>
      </c>
      <c r="O645" s="284"/>
      <c r="Q645" s="135"/>
      <c r="T645" s="135"/>
      <c r="U645" s="171" t="str">
        <f t="shared" si="139"/>
        <v>HBL-ISL-1968</v>
      </c>
      <c r="V645" s="133" t="s">
        <v>90</v>
      </c>
      <c r="W645" s="107">
        <v>1968</v>
      </c>
      <c r="X645" s="171" t="str">
        <f t="shared" si="126"/>
        <v>HBL-ISL-1968-Feb17-1-1</v>
      </c>
      <c r="Y645" s="136" t="s">
        <v>919</v>
      </c>
      <c r="Z645" s="134" t="str">
        <f t="shared" si="127"/>
        <v>Yes</v>
      </c>
      <c r="AA645" s="134" t="str">
        <f t="shared" si="128"/>
        <v>Yes</v>
      </c>
      <c r="AB645" s="134" t="str">
        <f t="shared" si="137"/>
        <v>Yes</v>
      </c>
      <c r="AC645" s="134" t="str">
        <f>VLOOKUP(F645,'Wired Branches'!B:E,4,FALSE)</f>
        <v>10.40.81.10</v>
      </c>
      <c r="AD645" s="134" t="str">
        <f t="shared" si="129"/>
        <v>255.255.255.0</v>
      </c>
      <c r="AE645" s="150" t="str">
        <f>VLOOKUP(W645,'Wired Branches'!B:F,5,FALSE)</f>
        <v>10.40.81.1</v>
      </c>
      <c r="AF645" s="112" t="str">
        <f>_xlfn.IFNA(VLOOKUP(F645,'Compiled report'!C:F,4,FALSE),"")</f>
        <v>00026515e1fe</v>
      </c>
      <c r="AG645" s="134" t="str">
        <f t="shared" si="130"/>
        <v>10.200.57.196</v>
      </c>
      <c r="AH645" s="134" t="str">
        <f t="shared" si="131"/>
        <v>Yes</v>
      </c>
      <c r="AI645" s="134" t="str">
        <f t="shared" si="132"/>
        <v>Yes</v>
      </c>
      <c r="AJ645" s="234">
        <f>_xlfn.IFNA(VLOOKUP(F645,'Compiled report'!C:D,2,FALSE),"")</f>
        <v>42768</v>
      </c>
      <c r="AK645" s="134" t="str">
        <f t="shared" si="133"/>
        <v>Yes</v>
      </c>
      <c r="AL645" s="134" t="str">
        <f t="shared" si="134"/>
        <v>Yes</v>
      </c>
      <c r="AM645" s="134" t="str">
        <f t="shared" si="135"/>
        <v>Yes</v>
      </c>
      <c r="AN645" s="134" t="str">
        <f t="shared" si="136"/>
        <v>Yes</v>
      </c>
      <c r="AO645" s="134" t="str">
        <f t="shared" si="138"/>
        <v>Installation Completed</v>
      </c>
      <c r="AP645" s="137" t="s">
        <v>770</v>
      </c>
    </row>
    <row r="646" spans="1:42" s="134" customFormat="1" ht="26.1" customHeight="1" x14ac:dyDescent="0.2">
      <c r="A646" s="258">
        <v>647</v>
      </c>
      <c r="B646" s="284" t="s">
        <v>181</v>
      </c>
      <c r="C646" s="134" t="s">
        <v>181</v>
      </c>
      <c r="D646" s="171" t="s">
        <v>82</v>
      </c>
      <c r="E646" s="283" t="s">
        <v>1602</v>
      </c>
      <c r="F646" s="107">
        <v>1974</v>
      </c>
      <c r="G646" s="284" t="s">
        <v>181</v>
      </c>
      <c r="H646" s="284" t="s">
        <v>1817</v>
      </c>
      <c r="I646" s="284" t="s">
        <v>1818</v>
      </c>
      <c r="J646" s="284" t="s">
        <v>384</v>
      </c>
      <c r="K646" s="284" t="s">
        <v>1819</v>
      </c>
      <c r="L646" s="284" t="s">
        <v>86</v>
      </c>
      <c r="M646" s="284" t="s">
        <v>1756</v>
      </c>
      <c r="N646" s="103" t="s">
        <v>1681</v>
      </c>
      <c r="O646" s="284"/>
      <c r="Q646" s="135"/>
      <c r="T646" s="135"/>
      <c r="U646" s="171" t="str">
        <f t="shared" si="139"/>
        <v>HBL-ISL-1974</v>
      </c>
      <c r="V646" s="133" t="s">
        <v>90</v>
      </c>
      <c r="W646" s="107">
        <v>1974</v>
      </c>
      <c r="X646" s="171" t="str">
        <f t="shared" si="126"/>
        <v>HBL-ISL-1974-Feb17-1-1</v>
      </c>
      <c r="Y646" s="136" t="s">
        <v>919</v>
      </c>
      <c r="Z646" s="134" t="str">
        <f t="shared" si="127"/>
        <v xml:space="preserve"> </v>
      </c>
      <c r="AA646" s="134" t="str">
        <f t="shared" si="128"/>
        <v xml:space="preserve"> </v>
      </c>
      <c r="AB646" s="134" t="str">
        <f t="shared" si="137"/>
        <v>Yes</v>
      </c>
      <c r="AC646" s="134" t="e">
        <f>VLOOKUP(F646,'Wired Branches'!B:E,4,FALSE)</f>
        <v>#N/A</v>
      </c>
      <c r="AD646" s="134" t="str">
        <f t="shared" si="129"/>
        <v xml:space="preserve"> </v>
      </c>
      <c r="AE646" s="150" t="e">
        <f>VLOOKUP(W646,'Wired Branches'!B:F,5,FALSE)</f>
        <v>#N/A</v>
      </c>
      <c r="AF646" s="112" t="str">
        <f>_xlfn.IFNA(VLOOKUP(F646,'Compiled report'!C:F,4,FALSE),"")</f>
        <v/>
      </c>
      <c r="AG646" s="134" t="str">
        <f t="shared" si="130"/>
        <v xml:space="preserve"> </v>
      </c>
      <c r="AH646" s="134" t="str">
        <f t="shared" si="131"/>
        <v xml:space="preserve"> </v>
      </c>
      <c r="AI646" s="134" t="str">
        <f t="shared" si="132"/>
        <v xml:space="preserve"> </v>
      </c>
      <c r="AJ646" s="234" t="str">
        <f>_xlfn.IFNA(VLOOKUP(F646,'Compiled report'!C:D,2,FALSE),"")</f>
        <v/>
      </c>
      <c r="AK646" s="134" t="str">
        <f t="shared" si="133"/>
        <v xml:space="preserve"> </v>
      </c>
      <c r="AL646" s="134" t="str">
        <f t="shared" si="134"/>
        <v/>
      </c>
      <c r="AM646" s="134" t="str">
        <f t="shared" si="135"/>
        <v xml:space="preserve"> </v>
      </c>
      <c r="AN646" s="134" t="str">
        <f t="shared" si="136"/>
        <v xml:space="preserve"> </v>
      </c>
      <c r="AO646" s="134" t="str">
        <f t="shared" si="138"/>
        <v xml:space="preserve"> </v>
      </c>
      <c r="AP646" s="137" t="s">
        <v>770</v>
      </c>
    </row>
    <row r="647" spans="1:42" s="134" customFormat="1" ht="26.1" customHeight="1" x14ac:dyDescent="0.2">
      <c r="A647" s="258">
        <v>648</v>
      </c>
      <c r="B647" s="284" t="s">
        <v>181</v>
      </c>
      <c r="C647" s="134" t="s">
        <v>181</v>
      </c>
      <c r="D647" s="171" t="s">
        <v>82</v>
      </c>
      <c r="E647" s="283" t="s">
        <v>1602</v>
      </c>
      <c r="F647" s="107">
        <v>1982</v>
      </c>
      <c r="G647" s="284" t="s">
        <v>181</v>
      </c>
      <c r="H647" s="284" t="s">
        <v>1820</v>
      </c>
      <c r="I647" s="284" t="s">
        <v>1821</v>
      </c>
      <c r="J647" s="284" t="s">
        <v>384</v>
      </c>
      <c r="K647" s="284" t="s">
        <v>86</v>
      </c>
      <c r="L647" s="284" t="s">
        <v>1605</v>
      </c>
      <c r="M647" s="284" t="s">
        <v>181</v>
      </c>
      <c r="N647" s="103" t="s">
        <v>1606</v>
      </c>
      <c r="O647" s="284"/>
      <c r="Q647" s="135"/>
      <c r="T647" s="135"/>
      <c r="U647" s="171" t="str">
        <f t="shared" si="139"/>
        <v>HBL-ISL-1982</v>
      </c>
      <c r="V647" s="133" t="s">
        <v>90</v>
      </c>
      <c r="W647" s="107">
        <v>1982</v>
      </c>
      <c r="X647" s="171" t="str">
        <f t="shared" si="126"/>
        <v>HBL-ISL-1982-Feb17-1-1</v>
      </c>
      <c r="Y647" s="136" t="s">
        <v>919</v>
      </c>
      <c r="Z647" s="134" t="str">
        <f t="shared" si="127"/>
        <v>Yes</v>
      </c>
      <c r="AA647" s="134" t="str">
        <f t="shared" si="128"/>
        <v>Yes</v>
      </c>
      <c r="AB647" s="134" t="str">
        <f t="shared" si="137"/>
        <v>Yes</v>
      </c>
      <c r="AC647" s="134" t="str">
        <f>VLOOKUP(F647,'Wired Branches'!B:E,4,FALSE)</f>
        <v>10.40.12.10</v>
      </c>
      <c r="AD647" s="134" t="str">
        <f t="shared" si="129"/>
        <v>255.255.255.0</v>
      </c>
      <c r="AE647" s="150" t="str">
        <f>VLOOKUP(W647,'Wired Branches'!B:F,5,FALSE)</f>
        <v>10.40.12.1</v>
      </c>
      <c r="AF647" s="112">
        <f>_xlfn.IFNA(VLOOKUP(F647,'Compiled report'!C:F,4,FALSE),"")</f>
        <v>2.6515000000000003E+204</v>
      </c>
      <c r="AG647" s="134" t="str">
        <f t="shared" si="130"/>
        <v>10.200.57.196</v>
      </c>
      <c r="AH647" s="134" t="str">
        <f t="shared" si="131"/>
        <v>Yes</v>
      </c>
      <c r="AI647" s="134" t="str">
        <f t="shared" si="132"/>
        <v>Yes</v>
      </c>
      <c r="AJ647" s="234">
        <f>_xlfn.IFNA(VLOOKUP(F647,'Compiled report'!C:D,2,FALSE),"")</f>
        <v>42744</v>
      </c>
      <c r="AK647" s="134" t="str">
        <f t="shared" si="133"/>
        <v>Yes</v>
      </c>
      <c r="AL647" s="134" t="str">
        <f t="shared" si="134"/>
        <v>Yes</v>
      </c>
      <c r="AM647" s="134" t="str">
        <f t="shared" si="135"/>
        <v>Yes</v>
      </c>
      <c r="AN647" s="134" t="str">
        <f t="shared" si="136"/>
        <v>Yes</v>
      </c>
      <c r="AO647" s="134" t="str">
        <f t="shared" si="138"/>
        <v>Installation Completed</v>
      </c>
      <c r="AP647" s="137" t="s">
        <v>770</v>
      </c>
    </row>
    <row r="648" spans="1:42" s="134" customFormat="1" ht="26.1" customHeight="1" x14ac:dyDescent="0.2">
      <c r="A648" s="258">
        <v>649</v>
      </c>
      <c r="B648" s="284" t="s">
        <v>181</v>
      </c>
      <c r="C648" s="134" t="s">
        <v>181</v>
      </c>
      <c r="D648" s="171" t="s">
        <v>82</v>
      </c>
      <c r="E648" s="283" t="s">
        <v>1602</v>
      </c>
      <c r="F648" s="107">
        <v>2209</v>
      </c>
      <c r="G648" s="284" t="s">
        <v>181</v>
      </c>
      <c r="H648" s="284" t="s">
        <v>1822</v>
      </c>
      <c r="I648" s="284" t="s">
        <v>1823</v>
      </c>
      <c r="J648" s="284" t="s">
        <v>384</v>
      </c>
      <c r="K648" s="284" t="s">
        <v>86</v>
      </c>
      <c r="L648" s="284" t="s">
        <v>1655</v>
      </c>
      <c r="M648" s="284" t="s">
        <v>1655</v>
      </c>
      <c r="N648" s="103" t="s">
        <v>1625</v>
      </c>
      <c r="O648" s="284"/>
      <c r="Q648" s="135"/>
      <c r="T648" s="135"/>
      <c r="U648" s="171" t="str">
        <f t="shared" si="139"/>
        <v>HBL-ISL-2209</v>
      </c>
      <c r="V648" s="133" t="s">
        <v>90</v>
      </c>
      <c r="W648" s="107">
        <v>2209</v>
      </c>
      <c r="X648" s="171" t="str">
        <f t="shared" si="126"/>
        <v>HBL-ISL-2209-Feb17-1-1</v>
      </c>
      <c r="Y648" s="136" t="s">
        <v>919</v>
      </c>
      <c r="Z648" s="134" t="str">
        <f t="shared" si="127"/>
        <v xml:space="preserve"> </v>
      </c>
      <c r="AA648" s="134" t="str">
        <f t="shared" si="128"/>
        <v xml:space="preserve"> </v>
      </c>
      <c r="AB648" s="134" t="str">
        <f t="shared" si="137"/>
        <v>Yes</v>
      </c>
      <c r="AC648" s="134" t="e">
        <f>VLOOKUP(F648,'Wired Branches'!B:E,4,FALSE)</f>
        <v>#N/A</v>
      </c>
      <c r="AD648" s="134" t="str">
        <f t="shared" si="129"/>
        <v xml:space="preserve"> </v>
      </c>
      <c r="AE648" s="150" t="e">
        <f>VLOOKUP(W648,'Wired Branches'!B:F,5,FALSE)</f>
        <v>#N/A</v>
      </c>
      <c r="AF648" s="112" t="str">
        <f>_xlfn.IFNA(VLOOKUP(F648,'Compiled report'!C:F,4,FALSE),"")</f>
        <v/>
      </c>
      <c r="AG648" s="134" t="str">
        <f t="shared" si="130"/>
        <v xml:space="preserve"> </v>
      </c>
      <c r="AH648" s="134" t="str">
        <f t="shared" si="131"/>
        <v xml:space="preserve"> </v>
      </c>
      <c r="AI648" s="134" t="str">
        <f t="shared" si="132"/>
        <v xml:space="preserve"> </v>
      </c>
      <c r="AJ648" s="234" t="str">
        <f>_xlfn.IFNA(VLOOKUP(F648,'Compiled report'!C:D,2,FALSE),"")</f>
        <v/>
      </c>
      <c r="AK648" s="134" t="str">
        <f t="shared" si="133"/>
        <v xml:space="preserve"> </v>
      </c>
      <c r="AL648" s="134" t="str">
        <f t="shared" si="134"/>
        <v/>
      </c>
      <c r="AM648" s="134" t="str">
        <f t="shared" si="135"/>
        <v xml:space="preserve"> </v>
      </c>
      <c r="AN648" s="134" t="str">
        <f t="shared" si="136"/>
        <v xml:space="preserve"> </v>
      </c>
      <c r="AO648" s="134" t="str">
        <f t="shared" si="138"/>
        <v xml:space="preserve"> </v>
      </c>
      <c r="AP648" s="137" t="s">
        <v>770</v>
      </c>
    </row>
    <row r="649" spans="1:42" s="134" customFormat="1" ht="26.1" customHeight="1" x14ac:dyDescent="0.2">
      <c r="A649" s="258">
        <v>650</v>
      </c>
      <c r="B649" s="284" t="s">
        <v>181</v>
      </c>
      <c r="C649" s="134" t="s">
        <v>181</v>
      </c>
      <c r="D649" s="171" t="s">
        <v>82</v>
      </c>
      <c r="E649" s="283" t="s">
        <v>1602</v>
      </c>
      <c r="F649" s="107">
        <v>2210</v>
      </c>
      <c r="G649" s="284" t="s">
        <v>181</v>
      </c>
      <c r="H649" s="284" t="s">
        <v>1824</v>
      </c>
      <c r="I649" s="284" t="s">
        <v>1825</v>
      </c>
      <c r="J649" s="284" t="s">
        <v>384</v>
      </c>
      <c r="K649" s="284" t="s">
        <v>86</v>
      </c>
      <c r="L649" s="284" t="s">
        <v>1644</v>
      </c>
      <c r="M649" s="284" t="s">
        <v>1644</v>
      </c>
      <c r="N649" s="103" t="s">
        <v>1625</v>
      </c>
      <c r="O649" s="284"/>
      <c r="Q649" s="135"/>
      <c r="T649" s="135"/>
      <c r="U649" s="171" t="str">
        <f t="shared" si="139"/>
        <v>HBL-ISL-2210</v>
      </c>
      <c r="V649" s="133" t="s">
        <v>90</v>
      </c>
      <c r="W649" s="107">
        <v>2210</v>
      </c>
      <c r="X649" s="171" t="str">
        <f t="shared" si="126"/>
        <v>HBL-ISL-2210-Feb17-1-1</v>
      </c>
      <c r="Y649" s="136" t="s">
        <v>919</v>
      </c>
      <c r="Z649" s="134" t="str">
        <f t="shared" si="127"/>
        <v xml:space="preserve"> </v>
      </c>
      <c r="AA649" s="134" t="str">
        <f t="shared" si="128"/>
        <v xml:space="preserve"> </v>
      </c>
      <c r="AB649" s="134" t="str">
        <f t="shared" si="137"/>
        <v>Yes</v>
      </c>
      <c r="AC649" s="134" t="e">
        <f>VLOOKUP(F649,'Wired Branches'!B:E,4,FALSE)</f>
        <v>#N/A</v>
      </c>
      <c r="AD649" s="134" t="str">
        <f t="shared" si="129"/>
        <v xml:space="preserve"> </v>
      </c>
      <c r="AE649" s="150" t="e">
        <f>VLOOKUP(W649,'Wired Branches'!B:F,5,FALSE)</f>
        <v>#N/A</v>
      </c>
      <c r="AF649" s="112" t="str">
        <f>_xlfn.IFNA(VLOOKUP(F649,'Compiled report'!C:F,4,FALSE),"")</f>
        <v/>
      </c>
      <c r="AG649" s="134" t="str">
        <f t="shared" si="130"/>
        <v xml:space="preserve"> </v>
      </c>
      <c r="AH649" s="134" t="str">
        <f t="shared" si="131"/>
        <v xml:space="preserve"> </v>
      </c>
      <c r="AI649" s="134" t="str">
        <f t="shared" si="132"/>
        <v xml:space="preserve"> </v>
      </c>
      <c r="AJ649" s="234" t="str">
        <f>_xlfn.IFNA(VLOOKUP(F649,'Compiled report'!C:D,2,FALSE),"")</f>
        <v/>
      </c>
      <c r="AK649" s="134" t="str">
        <f t="shared" si="133"/>
        <v xml:space="preserve"> </v>
      </c>
      <c r="AL649" s="134" t="str">
        <f t="shared" si="134"/>
        <v/>
      </c>
      <c r="AM649" s="134" t="str">
        <f t="shared" si="135"/>
        <v xml:space="preserve"> </v>
      </c>
      <c r="AN649" s="134" t="str">
        <f t="shared" si="136"/>
        <v xml:space="preserve"> </v>
      </c>
      <c r="AO649" s="134" t="str">
        <f t="shared" si="138"/>
        <v xml:space="preserve"> </v>
      </c>
      <c r="AP649" s="137" t="s">
        <v>770</v>
      </c>
    </row>
    <row r="650" spans="1:42" s="134" customFormat="1" ht="26.1" customHeight="1" x14ac:dyDescent="0.2">
      <c r="A650" s="258">
        <v>651</v>
      </c>
      <c r="B650" s="284" t="s">
        <v>181</v>
      </c>
      <c r="C650" s="134" t="s">
        <v>181</v>
      </c>
      <c r="D650" s="171" t="s">
        <v>82</v>
      </c>
      <c r="E650" s="283" t="s">
        <v>1602</v>
      </c>
      <c r="F650" s="107">
        <v>2211</v>
      </c>
      <c r="G650" s="284" t="s">
        <v>181</v>
      </c>
      <c r="H650" s="284" t="s">
        <v>1826</v>
      </c>
      <c r="I650" s="284" t="s">
        <v>1827</v>
      </c>
      <c r="J650" s="284" t="s">
        <v>384</v>
      </c>
      <c r="K650" s="284" t="s">
        <v>86</v>
      </c>
      <c r="L650" s="284" t="s">
        <v>1605</v>
      </c>
      <c r="M650" s="284" t="s">
        <v>181</v>
      </c>
      <c r="N650" s="103" t="s">
        <v>1606</v>
      </c>
      <c r="O650" s="284"/>
      <c r="Q650" s="135"/>
      <c r="T650" s="135"/>
      <c r="U650" s="171" t="str">
        <f t="shared" si="139"/>
        <v>HBL-ISL-2211</v>
      </c>
      <c r="V650" s="133" t="s">
        <v>90</v>
      </c>
      <c r="W650" s="107">
        <v>2211</v>
      </c>
      <c r="X650" s="171" t="str">
        <f t="shared" si="126"/>
        <v>HBL-ISL-2211-Feb17-1-1</v>
      </c>
      <c r="Y650" s="136" t="s">
        <v>919</v>
      </c>
      <c r="Z650" s="134" t="str">
        <f t="shared" si="127"/>
        <v>Yes</v>
      </c>
      <c r="AA650" s="134" t="str">
        <f t="shared" si="128"/>
        <v>Yes</v>
      </c>
      <c r="AB650" s="134" t="str">
        <f t="shared" si="137"/>
        <v>Yes</v>
      </c>
      <c r="AC650" s="134" t="str">
        <f>VLOOKUP(F650,'Wired Branches'!B:E,4,FALSE)</f>
        <v>10.40.15.10</v>
      </c>
      <c r="AD650" s="134" t="str">
        <f t="shared" si="129"/>
        <v>255.255.255.0</v>
      </c>
      <c r="AE650" s="150" t="str">
        <f>VLOOKUP(W650,'Wired Branches'!B:F,5,FALSE)</f>
        <v>10.40.15.1</v>
      </c>
      <c r="AF650" s="112" t="str">
        <f>_xlfn.IFNA(VLOOKUP(F650,'Compiled report'!C:F,4,FALSE),"")</f>
        <v>26515e203</v>
      </c>
      <c r="AG650" s="134" t="str">
        <f t="shared" si="130"/>
        <v>10.200.57.196</v>
      </c>
      <c r="AH650" s="134" t="str">
        <f t="shared" si="131"/>
        <v>Yes</v>
      </c>
      <c r="AI650" s="134" t="str">
        <f t="shared" si="132"/>
        <v>Yes</v>
      </c>
      <c r="AJ650" s="234">
        <f>_xlfn.IFNA(VLOOKUP(F650,'Compiled report'!C:D,2,FALSE),"")</f>
        <v>42751</v>
      </c>
      <c r="AK650" s="134" t="str">
        <f t="shared" si="133"/>
        <v>Yes</v>
      </c>
      <c r="AL650" s="134" t="str">
        <f t="shared" si="134"/>
        <v>Yes</v>
      </c>
      <c r="AM650" s="134" t="str">
        <f t="shared" si="135"/>
        <v>Yes</v>
      </c>
      <c r="AN650" s="134" t="str">
        <f t="shared" si="136"/>
        <v>Yes</v>
      </c>
      <c r="AO650" s="134" t="str">
        <f t="shared" si="138"/>
        <v>Installation Completed</v>
      </c>
      <c r="AP650" s="137" t="s">
        <v>770</v>
      </c>
    </row>
    <row r="651" spans="1:42" s="134" customFormat="1" ht="26.1" customHeight="1" x14ac:dyDescent="0.2">
      <c r="A651" s="258">
        <v>652</v>
      </c>
      <c r="B651" s="284" t="s">
        <v>181</v>
      </c>
      <c r="C651" s="134" t="s">
        <v>181</v>
      </c>
      <c r="D651" s="171" t="s">
        <v>82</v>
      </c>
      <c r="E651" s="283" t="s">
        <v>1602</v>
      </c>
      <c r="F651" s="107">
        <v>2244</v>
      </c>
      <c r="G651" s="284" t="s">
        <v>181</v>
      </c>
      <c r="H651" s="284" t="s">
        <v>1828</v>
      </c>
      <c r="I651" s="284" t="s">
        <v>1829</v>
      </c>
      <c r="J651" s="284" t="s">
        <v>384</v>
      </c>
      <c r="K651" s="284" t="s">
        <v>1830</v>
      </c>
      <c r="L651" s="284" t="s">
        <v>86</v>
      </c>
      <c r="M651" s="284" t="s">
        <v>181</v>
      </c>
      <c r="N651" s="103" t="s">
        <v>1606</v>
      </c>
      <c r="O651" s="284"/>
      <c r="Q651" s="135"/>
      <c r="T651" s="135"/>
      <c r="U651" s="171" t="str">
        <f t="shared" si="139"/>
        <v>HBL-ISL-2244</v>
      </c>
      <c r="V651" s="133" t="s">
        <v>90</v>
      </c>
      <c r="W651" s="107">
        <v>2244</v>
      </c>
      <c r="X651" s="171" t="str">
        <f t="shared" si="126"/>
        <v>HBL-ISL-2244-Feb17-1-1</v>
      </c>
      <c r="Y651" s="136" t="s">
        <v>919</v>
      </c>
      <c r="Z651" s="134" t="str">
        <f t="shared" si="127"/>
        <v>Yes</v>
      </c>
      <c r="AA651" s="134" t="str">
        <f t="shared" si="128"/>
        <v>Yes</v>
      </c>
      <c r="AB651" s="134" t="str">
        <f t="shared" si="137"/>
        <v>Yes</v>
      </c>
      <c r="AC651" s="134" t="str">
        <f>VLOOKUP(F651,'Wired Branches'!B:E,4,FALSE)</f>
        <v>10.40.67.10</v>
      </c>
      <c r="AD651" s="134" t="str">
        <f t="shared" si="129"/>
        <v>255.255.255.0</v>
      </c>
      <c r="AE651" s="150" t="str">
        <f>VLOOKUP(W651,'Wired Branches'!B:F,5,FALSE)</f>
        <v>10.40.67.1</v>
      </c>
      <c r="AF651" s="112">
        <f>_xlfn.IFNA(VLOOKUP(F651,'Compiled report'!C:F,4,FALSE),"")</f>
        <v>2.6515000000000002E+208</v>
      </c>
      <c r="AG651" s="134" t="str">
        <f t="shared" si="130"/>
        <v>10.200.57.196</v>
      </c>
      <c r="AH651" s="134" t="str">
        <f t="shared" si="131"/>
        <v>Yes</v>
      </c>
      <c r="AI651" s="134" t="str">
        <f t="shared" si="132"/>
        <v>Yes</v>
      </c>
      <c r="AJ651" s="234">
        <f>_xlfn.IFNA(VLOOKUP(F651,'Compiled report'!C:D,2,FALSE),"")</f>
        <v>42767</v>
      </c>
      <c r="AK651" s="134" t="str">
        <f t="shared" si="133"/>
        <v>Yes</v>
      </c>
      <c r="AL651" s="134" t="str">
        <f t="shared" si="134"/>
        <v>Yes</v>
      </c>
      <c r="AM651" s="134" t="str">
        <f t="shared" si="135"/>
        <v>Yes</v>
      </c>
      <c r="AN651" s="134" t="str">
        <f t="shared" si="136"/>
        <v>Yes</v>
      </c>
      <c r="AO651" s="134" t="str">
        <f t="shared" si="138"/>
        <v>Installation Completed</v>
      </c>
      <c r="AP651" s="137" t="s">
        <v>770</v>
      </c>
    </row>
    <row r="652" spans="1:42" s="134" customFormat="1" ht="26.1" customHeight="1" x14ac:dyDescent="0.2">
      <c r="A652" s="258">
        <v>653</v>
      </c>
      <c r="B652" s="284" t="s">
        <v>181</v>
      </c>
      <c r="C652" s="134" t="s">
        <v>181</v>
      </c>
      <c r="D652" s="171" t="s">
        <v>82</v>
      </c>
      <c r="E652" s="283" t="s">
        <v>1602</v>
      </c>
      <c r="F652" s="107">
        <v>2247</v>
      </c>
      <c r="G652" s="284" t="s">
        <v>181</v>
      </c>
      <c r="H652" s="284" t="s">
        <v>1831</v>
      </c>
      <c r="I652" s="284" t="s">
        <v>1832</v>
      </c>
      <c r="J652" s="284" t="s">
        <v>384</v>
      </c>
      <c r="K652" s="284" t="s">
        <v>86</v>
      </c>
      <c r="L652" s="284" t="s">
        <v>323</v>
      </c>
      <c r="M652" s="284" t="s">
        <v>323</v>
      </c>
      <c r="N652" s="103" t="s">
        <v>87</v>
      </c>
      <c r="O652" s="284"/>
      <c r="Q652" s="135"/>
      <c r="T652" s="135"/>
      <c r="U652" s="171" t="str">
        <f t="shared" si="139"/>
        <v>HBL-ISL-2247</v>
      </c>
      <c r="V652" s="133" t="s">
        <v>90</v>
      </c>
      <c r="W652" s="107">
        <v>2247</v>
      </c>
      <c r="X652" s="171" t="str">
        <f t="shared" si="126"/>
        <v>HBL-ISL-2247-Feb17-1-1</v>
      </c>
      <c r="Y652" s="136" t="s">
        <v>919</v>
      </c>
      <c r="Z652" s="134" t="str">
        <f t="shared" si="127"/>
        <v>Yes</v>
      </c>
      <c r="AA652" s="134" t="str">
        <f t="shared" si="128"/>
        <v>Yes</v>
      </c>
      <c r="AB652" s="134" t="str">
        <f t="shared" si="137"/>
        <v>Yes</v>
      </c>
      <c r="AC652" s="134" t="str">
        <f>VLOOKUP(F652,'Wired Branches'!B:E,4,FALSE)</f>
        <v>10.41.42.10</v>
      </c>
      <c r="AD652" s="134" t="str">
        <f t="shared" si="129"/>
        <v>255.255.255.0</v>
      </c>
      <c r="AE652" s="150" t="str">
        <f>VLOOKUP(W652,'Wired Branches'!B:F,5,FALSE)</f>
        <v>10.41.42.1</v>
      </c>
      <c r="AF652" s="112" t="str">
        <f>_xlfn.IFNA(VLOOKUP(F652,'Compiled report'!C:F,4,FALSE),"")</f>
        <v>26515e205</v>
      </c>
      <c r="AG652" s="134" t="str">
        <f t="shared" si="130"/>
        <v>10.200.57.196</v>
      </c>
      <c r="AH652" s="134" t="str">
        <f t="shared" si="131"/>
        <v>Yes</v>
      </c>
      <c r="AI652" s="134" t="str">
        <f t="shared" si="132"/>
        <v>Yes</v>
      </c>
      <c r="AJ652" s="234">
        <f>_xlfn.IFNA(VLOOKUP(F652,'Compiled report'!C:D,2,FALSE),"")</f>
        <v>42788</v>
      </c>
      <c r="AK652" s="134" t="str">
        <f t="shared" si="133"/>
        <v>Yes</v>
      </c>
      <c r="AL652" s="134" t="str">
        <f t="shared" si="134"/>
        <v>Yes</v>
      </c>
      <c r="AM652" s="134" t="str">
        <f t="shared" si="135"/>
        <v>Yes</v>
      </c>
      <c r="AN652" s="134" t="str">
        <f t="shared" si="136"/>
        <v>Yes</v>
      </c>
      <c r="AO652" s="134" t="str">
        <f t="shared" si="138"/>
        <v>Installation Completed</v>
      </c>
      <c r="AP652" s="137" t="s">
        <v>770</v>
      </c>
    </row>
    <row r="653" spans="1:42" s="134" customFormat="1" ht="26.1" customHeight="1" x14ac:dyDescent="0.2">
      <c r="A653" s="258">
        <v>654</v>
      </c>
      <c r="B653" s="284" t="s">
        <v>181</v>
      </c>
      <c r="C653" s="134" t="s">
        <v>181</v>
      </c>
      <c r="D653" s="171" t="s">
        <v>82</v>
      </c>
      <c r="E653" s="283" t="s">
        <v>1602</v>
      </c>
      <c r="F653" s="107">
        <v>2249</v>
      </c>
      <c r="G653" s="284" t="s">
        <v>181</v>
      </c>
      <c r="H653" s="284" t="s">
        <v>1833</v>
      </c>
      <c r="I653" s="284" t="s">
        <v>1834</v>
      </c>
      <c r="J653" s="284" t="s">
        <v>384</v>
      </c>
      <c r="K653" s="284" t="s">
        <v>86</v>
      </c>
      <c r="L653" s="284" t="s">
        <v>1605</v>
      </c>
      <c r="M653" s="284" t="s">
        <v>181</v>
      </c>
      <c r="N653" s="103" t="s">
        <v>1606</v>
      </c>
      <c r="O653" s="284"/>
      <c r="Q653" s="135"/>
      <c r="T653" s="135"/>
      <c r="U653" s="171" t="str">
        <f t="shared" si="139"/>
        <v>HBL-ISL-2249</v>
      </c>
      <c r="V653" s="133" t="s">
        <v>90</v>
      </c>
      <c r="W653" s="107">
        <v>2249</v>
      </c>
      <c r="X653" s="171" t="str">
        <f t="shared" si="126"/>
        <v>HBL-ISL-2249-Feb17-1-1</v>
      </c>
      <c r="Y653" s="136" t="s">
        <v>919</v>
      </c>
      <c r="Z653" s="134" t="str">
        <f t="shared" si="127"/>
        <v>Yes</v>
      </c>
      <c r="AA653" s="134" t="str">
        <f t="shared" si="128"/>
        <v>Yes</v>
      </c>
      <c r="AB653" s="134" t="str">
        <f t="shared" si="137"/>
        <v>Yes</v>
      </c>
      <c r="AC653" s="134" t="str">
        <f>VLOOKUP(F653,'Wired Branches'!B:E,4,FALSE)</f>
        <v>10.40.18.10</v>
      </c>
      <c r="AD653" s="134" t="str">
        <f t="shared" si="129"/>
        <v>255.255.255.0</v>
      </c>
      <c r="AE653" s="150" t="str">
        <f>VLOOKUP(W653,'Wired Branches'!B:F,5,FALSE)</f>
        <v>10.40.18.1</v>
      </c>
      <c r="AF653" s="112" t="str">
        <f>_xlfn.IFNA(VLOOKUP(F653,'Compiled report'!C:F,4,FALSE),"")</f>
        <v>26515e206</v>
      </c>
      <c r="AG653" s="134" t="str">
        <f t="shared" si="130"/>
        <v>10.200.57.196</v>
      </c>
      <c r="AH653" s="134" t="str">
        <f t="shared" si="131"/>
        <v>Yes</v>
      </c>
      <c r="AI653" s="134" t="str">
        <f t="shared" si="132"/>
        <v>Yes</v>
      </c>
      <c r="AJ653" s="234">
        <f>_xlfn.IFNA(VLOOKUP(F653,'Compiled report'!C:D,2,FALSE),"")</f>
        <v>42746</v>
      </c>
      <c r="AK653" s="134" t="str">
        <f t="shared" si="133"/>
        <v>Yes</v>
      </c>
      <c r="AL653" s="134" t="str">
        <f t="shared" si="134"/>
        <v>Yes</v>
      </c>
      <c r="AM653" s="134" t="str">
        <f t="shared" si="135"/>
        <v>Yes</v>
      </c>
      <c r="AN653" s="134" t="str">
        <f t="shared" si="136"/>
        <v>Yes</v>
      </c>
      <c r="AO653" s="134" t="str">
        <f t="shared" si="138"/>
        <v>Installation Completed</v>
      </c>
      <c r="AP653" s="137" t="s">
        <v>770</v>
      </c>
    </row>
    <row r="654" spans="1:42" s="134" customFormat="1" ht="26.1" customHeight="1" x14ac:dyDescent="0.2">
      <c r="A654" s="258">
        <v>655</v>
      </c>
      <c r="B654" s="284" t="s">
        <v>181</v>
      </c>
      <c r="C654" s="134" t="s">
        <v>181</v>
      </c>
      <c r="D654" s="171" t="s">
        <v>82</v>
      </c>
      <c r="E654" s="283" t="s">
        <v>1602</v>
      </c>
      <c r="F654" s="107">
        <v>2253</v>
      </c>
      <c r="G654" s="284" t="s">
        <v>181</v>
      </c>
      <c r="H654" s="284" t="s">
        <v>1835</v>
      </c>
      <c r="I654" s="284" t="s">
        <v>1835</v>
      </c>
      <c r="J654" s="284" t="s">
        <v>384</v>
      </c>
      <c r="K654" s="284" t="s">
        <v>86</v>
      </c>
      <c r="L654" s="284" t="s">
        <v>1605</v>
      </c>
      <c r="M654" s="284" t="s">
        <v>181</v>
      </c>
      <c r="N654" s="103" t="s">
        <v>1606</v>
      </c>
      <c r="O654" s="284"/>
      <c r="Q654" s="135"/>
      <c r="T654" s="135"/>
      <c r="U654" s="171" t="str">
        <f t="shared" si="139"/>
        <v>HBL-ISL-2253</v>
      </c>
      <c r="V654" s="133" t="s">
        <v>90</v>
      </c>
      <c r="W654" s="107">
        <v>2253</v>
      </c>
      <c r="X654" s="171" t="str">
        <f t="shared" si="126"/>
        <v>HBL-ISL-2253-Feb17-1-1</v>
      </c>
      <c r="Y654" s="136" t="s">
        <v>919</v>
      </c>
      <c r="Z654" s="134" t="str">
        <f t="shared" si="127"/>
        <v>Yes</v>
      </c>
      <c r="AA654" s="134" t="str">
        <f t="shared" si="128"/>
        <v>Yes</v>
      </c>
      <c r="AB654" s="134" t="str">
        <f t="shared" si="137"/>
        <v>Yes</v>
      </c>
      <c r="AC654" s="134" t="str">
        <f>VLOOKUP(F654,'Wired Branches'!B:E,4,FALSE)</f>
        <v>10.40.33.10</v>
      </c>
      <c r="AD654" s="134" t="str">
        <f t="shared" si="129"/>
        <v>255.255.255.0</v>
      </c>
      <c r="AE654" s="150" t="str">
        <f>VLOOKUP(W654,'Wired Branches'!B:F,5,FALSE)</f>
        <v>10.40.33.1</v>
      </c>
      <c r="AF654" s="112" t="str">
        <f>_xlfn.IFNA(VLOOKUP(F654,'Compiled report'!C:F,4,FALSE),"")</f>
        <v>26515e207</v>
      </c>
      <c r="AG654" s="134" t="str">
        <f t="shared" si="130"/>
        <v>10.200.57.196</v>
      </c>
      <c r="AH654" s="134" t="str">
        <f t="shared" si="131"/>
        <v>Yes</v>
      </c>
      <c r="AI654" s="134" t="str">
        <f t="shared" si="132"/>
        <v>Yes</v>
      </c>
      <c r="AJ654" s="234">
        <f>_xlfn.IFNA(VLOOKUP(F654,'Compiled report'!C:D,2,FALSE),"")</f>
        <v>42751</v>
      </c>
      <c r="AK654" s="134" t="str">
        <f t="shared" si="133"/>
        <v>Yes</v>
      </c>
      <c r="AL654" s="134" t="str">
        <f t="shared" si="134"/>
        <v>Yes</v>
      </c>
      <c r="AM654" s="134" t="str">
        <f t="shared" si="135"/>
        <v>Yes</v>
      </c>
      <c r="AN654" s="134" t="str">
        <f t="shared" si="136"/>
        <v>Yes</v>
      </c>
      <c r="AO654" s="134" t="str">
        <f t="shared" si="138"/>
        <v>Installation Completed</v>
      </c>
      <c r="AP654" s="137" t="s">
        <v>770</v>
      </c>
    </row>
    <row r="655" spans="1:42" s="134" customFormat="1" ht="26.1" customHeight="1" x14ac:dyDescent="0.2">
      <c r="A655" s="258">
        <v>656</v>
      </c>
      <c r="B655" s="284" t="s">
        <v>181</v>
      </c>
      <c r="C655" s="134" t="s">
        <v>181</v>
      </c>
      <c r="D655" s="171" t="s">
        <v>82</v>
      </c>
      <c r="E655" s="283" t="s">
        <v>1602</v>
      </c>
      <c r="F655" s="107">
        <v>2269</v>
      </c>
      <c r="G655" s="284" t="s">
        <v>181</v>
      </c>
      <c r="H655" s="284" t="s">
        <v>1836</v>
      </c>
      <c r="I655" s="284" t="s">
        <v>1837</v>
      </c>
      <c r="J655" s="284" t="s">
        <v>384</v>
      </c>
      <c r="K655" s="284" t="s">
        <v>86</v>
      </c>
      <c r="L655" s="284" t="s">
        <v>1605</v>
      </c>
      <c r="M655" s="284" t="s">
        <v>181</v>
      </c>
      <c r="N655" s="103" t="s">
        <v>1606</v>
      </c>
      <c r="O655" s="284"/>
      <c r="Q655" s="135"/>
      <c r="T655" s="135"/>
      <c r="U655" s="171" t="str">
        <f t="shared" si="139"/>
        <v>HBL-ISL-2269</v>
      </c>
      <c r="V655" s="133" t="s">
        <v>90</v>
      </c>
      <c r="W655" s="107">
        <v>2269</v>
      </c>
      <c r="X655" s="171" t="str">
        <f t="shared" si="126"/>
        <v>HBL-ISL-2269-Feb17-1-1</v>
      </c>
      <c r="Y655" s="136" t="s">
        <v>919</v>
      </c>
      <c r="Z655" s="134" t="str">
        <f t="shared" si="127"/>
        <v>Yes</v>
      </c>
      <c r="AA655" s="134" t="str">
        <f t="shared" si="128"/>
        <v>Yes</v>
      </c>
      <c r="AB655" s="134" t="str">
        <f t="shared" si="137"/>
        <v>Yes</v>
      </c>
      <c r="AC655" s="134" t="str">
        <f>VLOOKUP(F655,'Wired Branches'!B:E,4,FALSE)</f>
        <v>10.40.44.10</v>
      </c>
      <c r="AD655" s="134" t="str">
        <f t="shared" si="129"/>
        <v>255.255.255.0</v>
      </c>
      <c r="AE655" s="150" t="str">
        <f>VLOOKUP(W655,'Wired Branches'!B:F,5,FALSE)</f>
        <v>10.40.44.1</v>
      </c>
      <c r="AF655" s="112" t="str">
        <f>_xlfn.IFNA(VLOOKUP(F655,'Compiled report'!C:F,4,FALSE),"")</f>
        <v>26515e2f8</v>
      </c>
      <c r="AG655" s="134" t="str">
        <f t="shared" si="130"/>
        <v>10.200.57.196</v>
      </c>
      <c r="AH655" s="134" t="str">
        <f t="shared" si="131"/>
        <v>Yes</v>
      </c>
      <c r="AI655" s="134" t="str">
        <f t="shared" si="132"/>
        <v>Yes</v>
      </c>
      <c r="AJ655" s="234">
        <f>_xlfn.IFNA(VLOOKUP(F655,'Compiled report'!C:D,2,FALSE),"")</f>
        <v>42746</v>
      </c>
      <c r="AK655" s="134" t="str">
        <f t="shared" si="133"/>
        <v>Yes</v>
      </c>
      <c r="AL655" s="134" t="str">
        <f t="shared" si="134"/>
        <v>Yes</v>
      </c>
      <c r="AM655" s="134" t="str">
        <f t="shared" si="135"/>
        <v>Yes</v>
      </c>
      <c r="AN655" s="134" t="str">
        <f t="shared" si="136"/>
        <v>Yes</v>
      </c>
      <c r="AO655" s="134" t="str">
        <f t="shared" si="138"/>
        <v>Installation Completed</v>
      </c>
      <c r="AP655" s="137" t="s">
        <v>770</v>
      </c>
    </row>
    <row r="656" spans="1:42" s="134" customFormat="1" ht="26.1" customHeight="1" x14ac:dyDescent="0.2">
      <c r="A656" s="258">
        <v>657</v>
      </c>
      <c r="B656" s="284" t="s">
        <v>181</v>
      </c>
      <c r="C656" s="134" t="s">
        <v>181</v>
      </c>
      <c r="D656" s="171" t="s">
        <v>82</v>
      </c>
      <c r="E656" s="283" t="s">
        <v>1602</v>
      </c>
      <c r="F656" s="107">
        <v>2270</v>
      </c>
      <c r="G656" s="284" t="s">
        <v>181</v>
      </c>
      <c r="H656" s="284" t="s">
        <v>1838</v>
      </c>
      <c r="I656" s="284" t="s">
        <v>1839</v>
      </c>
      <c r="J656" s="284" t="s">
        <v>384</v>
      </c>
      <c r="K656" s="284" t="s">
        <v>86</v>
      </c>
      <c r="L656" s="284" t="s">
        <v>323</v>
      </c>
      <c r="M656" s="284" t="s">
        <v>323</v>
      </c>
      <c r="N656" s="103" t="s">
        <v>87</v>
      </c>
      <c r="O656" s="284"/>
      <c r="Q656" s="135"/>
      <c r="T656" s="135"/>
      <c r="U656" s="171" t="str">
        <f t="shared" si="139"/>
        <v>HBL-ISL-2270</v>
      </c>
      <c r="V656" s="133" t="s">
        <v>90</v>
      </c>
      <c r="W656" s="107">
        <v>2270</v>
      </c>
      <c r="X656" s="171" t="str">
        <f t="shared" ref="X656:X719" si="140">CONCATENATE(U656,"-",Y656,"-",V656)</f>
        <v>HBL-ISL-2270-Feb17-1-1</v>
      </c>
      <c r="Y656" s="136" t="s">
        <v>919</v>
      </c>
      <c r="Z656" s="134" t="str">
        <f t="shared" si="127"/>
        <v>Yes</v>
      </c>
      <c r="AA656" s="134" t="str">
        <f t="shared" si="128"/>
        <v>Yes</v>
      </c>
      <c r="AB656" s="134" t="str">
        <f t="shared" si="137"/>
        <v>Yes</v>
      </c>
      <c r="AC656" s="134" t="str">
        <f>VLOOKUP(F656,'Wired Branches'!B:E,4,FALSE)</f>
        <v>10.41.50.10</v>
      </c>
      <c r="AD656" s="134" t="str">
        <f t="shared" si="129"/>
        <v>255.255.255.0</v>
      </c>
      <c r="AE656" s="150" t="str">
        <f>VLOOKUP(W656,'Wired Branches'!B:F,5,FALSE)</f>
        <v>10.41.50.1</v>
      </c>
      <c r="AF656" s="112" t="str">
        <f>_xlfn.IFNA(VLOOKUP(F656,'Compiled report'!C:F,4,FALSE),"")</f>
        <v>26515E2F9</v>
      </c>
      <c r="AG656" s="134" t="str">
        <f t="shared" si="130"/>
        <v>10.200.57.196</v>
      </c>
      <c r="AH656" s="134" t="str">
        <f t="shared" si="131"/>
        <v>Yes</v>
      </c>
      <c r="AI656" s="134" t="str">
        <f t="shared" si="132"/>
        <v>Yes</v>
      </c>
      <c r="AJ656" s="234">
        <f>_xlfn.IFNA(VLOOKUP(F656,'Compiled report'!C:D,2,FALSE),"")</f>
        <v>42787</v>
      </c>
      <c r="AK656" s="134" t="str">
        <f t="shared" si="133"/>
        <v>Yes</v>
      </c>
      <c r="AL656" s="134" t="str">
        <f t="shared" si="134"/>
        <v>Yes</v>
      </c>
      <c r="AM656" s="134" t="str">
        <f t="shared" si="135"/>
        <v>Yes</v>
      </c>
      <c r="AN656" s="134" t="str">
        <f t="shared" si="136"/>
        <v>Yes</v>
      </c>
      <c r="AO656" s="134" t="str">
        <f t="shared" si="138"/>
        <v>Installation Completed</v>
      </c>
      <c r="AP656" s="137" t="s">
        <v>770</v>
      </c>
    </row>
    <row r="657" spans="1:42" s="134" customFormat="1" ht="26.1" customHeight="1" x14ac:dyDescent="0.2">
      <c r="A657" s="258">
        <v>658</v>
      </c>
      <c r="B657" s="284" t="s">
        <v>181</v>
      </c>
      <c r="C657" s="134" t="s">
        <v>181</v>
      </c>
      <c r="D657" s="171" t="s">
        <v>82</v>
      </c>
      <c r="E657" s="283" t="s">
        <v>1602</v>
      </c>
      <c r="F657" s="107">
        <v>2273</v>
      </c>
      <c r="G657" s="284" t="s">
        <v>181</v>
      </c>
      <c r="H657" s="284" t="s">
        <v>1840</v>
      </c>
      <c r="I657" s="284" t="s">
        <v>1841</v>
      </c>
      <c r="J657" s="284" t="s">
        <v>384</v>
      </c>
      <c r="K657" s="284" t="s">
        <v>86</v>
      </c>
      <c r="L657" s="284" t="s">
        <v>1605</v>
      </c>
      <c r="M657" s="284" t="s">
        <v>181</v>
      </c>
      <c r="N657" s="103" t="s">
        <v>1606</v>
      </c>
      <c r="O657" s="284"/>
      <c r="Q657" s="135"/>
      <c r="T657" s="135"/>
      <c r="U657" s="171" t="str">
        <f t="shared" si="139"/>
        <v>HBL-ISL-2273</v>
      </c>
      <c r="V657" s="133" t="s">
        <v>90</v>
      </c>
      <c r="W657" s="107">
        <v>2273</v>
      </c>
      <c r="X657" s="171" t="str">
        <f t="shared" si="140"/>
        <v>HBL-ISL-2273-Feb17-1-1</v>
      </c>
      <c r="Y657" s="136" t="s">
        <v>919</v>
      </c>
      <c r="Z657" s="134" t="str">
        <f t="shared" si="127"/>
        <v>Yes</v>
      </c>
      <c r="AA657" s="134" t="str">
        <f t="shared" si="128"/>
        <v>Yes</v>
      </c>
      <c r="AB657" s="134" t="str">
        <f t="shared" si="137"/>
        <v>Yes</v>
      </c>
      <c r="AC657" s="134" t="str">
        <f>VLOOKUP(F657,'Wired Branches'!B:E,4,FALSE)</f>
        <v>10.40.20.10</v>
      </c>
      <c r="AD657" s="134" t="str">
        <f t="shared" si="129"/>
        <v>255.255.255.0</v>
      </c>
      <c r="AE657" s="150" t="str">
        <f>VLOOKUP(W657,'Wired Branches'!B:F,5,FALSE)</f>
        <v>10.40.20.1</v>
      </c>
      <c r="AF657" s="112" t="str">
        <f>_xlfn.IFNA(VLOOKUP(F657,'Compiled report'!C:F,4,FALSE),"")</f>
        <v>26515e2fa</v>
      </c>
      <c r="AG657" s="134" t="str">
        <f t="shared" si="130"/>
        <v>10.200.57.196</v>
      </c>
      <c r="AH657" s="134" t="str">
        <f t="shared" si="131"/>
        <v>Yes</v>
      </c>
      <c r="AI657" s="134" t="str">
        <f t="shared" si="132"/>
        <v>Yes</v>
      </c>
      <c r="AJ657" s="234">
        <f>_xlfn.IFNA(VLOOKUP(F657,'Compiled report'!C:D,2,FALSE),"")</f>
        <v>42748</v>
      </c>
      <c r="AK657" s="134" t="str">
        <f t="shared" si="133"/>
        <v>Yes</v>
      </c>
      <c r="AL657" s="134" t="str">
        <f t="shared" si="134"/>
        <v>Yes</v>
      </c>
      <c r="AM657" s="134" t="str">
        <f t="shared" si="135"/>
        <v>Yes</v>
      </c>
      <c r="AN657" s="134" t="str">
        <f t="shared" si="136"/>
        <v>Yes</v>
      </c>
      <c r="AO657" s="134" t="str">
        <f t="shared" si="138"/>
        <v>Installation Completed</v>
      </c>
      <c r="AP657" s="137" t="s">
        <v>770</v>
      </c>
    </row>
    <row r="658" spans="1:42" s="134" customFormat="1" ht="26.1" customHeight="1" x14ac:dyDescent="0.2">
      <c r="A658" s="258">
        <v>659</v>
      </c>
      <c r="B658" s="284" t="s">
        <v>181</v>
      </c>
      <c r="C658" s="134" t="s">
        <v>181</v>
      </c>
      <c r="D658" s="171" t="s">
        <v>82</v>
      </c>
      <c r="E658" s="283" t="s">
        <v>1602</v>
      </c>
      <c r="F658" s="107">
        <v>2290</v>
      </c>
      <c r="G658" s="284" t="s">
        <v>181</v>
      </c>
      <c r="H658" s="284" t="s">
        <v>1842</v>
      </c>
      <c r="I658" s="284" t="s">
        <v>1843</v>
      </c>
      <c r="J658" s="284" t="s">
        <v>384</v>
      </c>
      <c r="K658" s="284" t="s">
        <v>86</v>
      </c>
      <c r="L658" s="284" t="s">
        <v>1605</v>
      </c>
      <c r="M658" s="284" t="s">
        <v>181</v>
      </c>
      <c r="N658" s="103" t="s">
        <v>1606</v>
      </c>
      <c r="O658" s="284"/>
      <c r="Q658" s="135"/>
      <c r="T658" s="135"/>
      <c r="U658" s="171" t="str">
        <f t="shared" si="139"/>
        <v>HBL-ISL-2290</v>
      </c>
      <c r="V658" s="133" t="s">
        <v>90</v>
      </c>
      <c r="W658" s="107">
        <v>2290</v>
      </c>
      <c r="X658" s="171" t="str">
        <f t="shared" si="140"/>
        <v>HBL-ISL-2290-Feb17-1-1</v>
      </c>
      <c r="Y658" s="136" t="s">
        <v>919</v>
      </c>
      <c r="Z658" s="134" t="str">
        <f t="shared" si="127"/>
        <v xml:space="preserve"> </v>
      </c>
      <c r="AA658" s="134" t="str">
        <f t="shared" si="128"/>
        <v xml:space="preserve"> </v>
      </c>
      <c r="AB658" s="134" t="str">
        <f t="shared" si="137"/>
        <v>Yes</v>
      </c>
      <c r="AC658" s="134" t="str">
        <f>VLOOKUP(F658,'Wired Branches'!B:E,4,FALSE)</f>
        <v>10.40.55.10</v>
      </c>
      <c r="AD658" s="134" t="str">
        <f t="shared" si="129"/>
        <v xml:space="preserve"> </v>
      </c>
      <c r="AE658" s="150" t="str">
        <f>VLOOKUP(W658,'Wired Branches'!B:F,5,FALSE)</f>
        <v>10.40.55.1</v>
      </c>
      <c r="AF658" s="112" t="str">
        <f>_xlfn.IFNA(VLOOKUP(F658,'Compiled report'!C:F,4,FALSE),"")</f>
        <v/>
      </c>
      <c r="AG658" s="134" t="str">
        <f t="shared" si="130"/>
        <v xml:space="preserve"> </v>
      </c>
      <c r="AH658" s="134" t="str">
        <f t="shared" si="131"/>
        <v xml:space="preserve"> </v>
      </c>
      <c r="AI658" s="134" t="str">
        <f t="shared" si="132"/>
        <v xml:space="preserve"> </v>
      </c>
      <c r="AJ658" s="234" t="str">
        <f>_xlfn.IFNA(VLOOKUP(F658,'Compiled report'!C:D,2,FALSE),"")</f>
        <v/>
      </c>
      <c r="AK658" s="134" t="str">
        <f t="shared" si="133"/>
        <v xml:space="preserve"> </v>
      </c>
      <c r="AL658" s="134" t="str">
        <f t="shared" si="134"/>
        <v/>
      </c>
      <c r="AM658" s="134" t="str">
        <f t="shared" si="135"/>
        <v xml:space="preserve"> </v>
      </c>
      <c r="AN658" s="134" t="str">
        <f t="shared" si="136"/>
        <v xml:space="preserve"> </v>
      </c>
      <c r="AO658" s="134" t="str">
        <f t="shared" si="138"/>
        <v xml:space="preserve"> </v>
      </c>
      <c r="AP658" s="137" t="s">
        <v>770</v>
      </c>
    </row>
    <row r="659" spans="1:42" s="134" customFormat="1" ht="26.1" customHeight="1" x14ac:dyDescent="0.2">
      <c r="A659" s="258">
        <v>660</v>
      </c>
      <c r="B659" s="284" t="s">
        <v>181</v>
      </c>
      <c r="C659" s="134" t="s">
        <v>181</v>
      </c>
      <c r="D659" s="171" t="s">
        <v>82</v>
      </c>
      <c r="E659" s="283" t="s">
        <v>1602</v>
      </c>
      <c r="F659" s="107">
        <v>2292</v>
      </c>
      <c r="G659" s="284" t="s">
        <v>181</v>
      </c>
      <c r="H659" s="284" t="s">
        <v>1844</v>
      </c>
      <c r="I659" s="284" t="s">
        <v>1845</v>
      </c>
      <c r="J659" s="284" t="s">
        <v>384</v>
      </c>
      <c r="K659" s="284" t="s">
        <v>86</v>
      </c>
      <c r="L659" s="284" t="s">
        <v>1605</v>
      </c>
      <c r="M659" s="284" t="s">
        <v>181</v>
      </c>
      <c r="N659" s="103" t="s">
        <v>1606</v>
      </c>
      <c r="O659" s="284"/>
      <c r="Q659" s="135"/>
      <c r="T659" s="135"/>
      <c r="U659" s="171" t="str">
        <f t="shared" si="139"/>
        <v>HBL-ISL-2292</v>
      </c>
      <c r="V659" s="133" t="s">
        <v>90</v>
      </c>
      <c r="W659" s="107">
        <v>2292</v>
      </c>
      <c r="X659" s="171" t="str">
        <f t="shared" si="140"/>
        <v>HBL-ISL-2292-Feb17-1-1</v>
      </c>
      <c r="Y659" s="136" t="s">
        <v>919</v>
      </c>
      <c r="Z659" s="134" t="str">
        <f t="shared" si="127"/>
        <v>Yes</v>
      </c>
      <c r="AA659" s="134" t="str">
        <f t="shared" si="128"/>
        <v>Yes</v>
      </c>
      <c r="AB659" s="134" t="str">
        <f t="shared" si="137"/>
        <v>Yes</v>
      </c>
      <c r="AC659" s="134" t="str">
        <f>VLOOKUP(F659,'Wired Branches'!B:E,4,FALSE)</f>
        <v>10.40.48.10</v>
      </c>
      <c r="AD659" s="134" t="str">
        <f t="shared" si="129"/>
        <v>255.255.255.0</v>
      </c>
      <c r="AE659" s="150" t="str">
        <f>VLOOKUP(W659,'Wired Branches'!B:F,5,FALSE)</f>
        <v>10.40.48.1</v>
      </c>
      <c r="AF659" s="112" t="str">
        <f>_xlfn.IFNA(VLOOKUP(F659,'Compiled report'!C:F,4,FALSE),"")</f>
        <v>26515e2fc</v>
      </c>
      <c r="AG659" s="134" t="str">
        <f t="shared" si="130"/>
        <v>10.200.57.196</v>
      </c>
      <c r="AH659" s="134" t="str">
        <f t="shared" si="131"/>
        <v>Yes</v>
      </c>
      <c r="AI659" s="134" t="str">
        <f t="shared" si="132"/>
        <v>Yes</v>
      </c>
      <c r="AJ659" s="234">
        <f>_xlfn.IFNA(VLOOKUP(F659,'Compiled report'!C:D,2,FALSE),"")</f>
        <v>42754</v>
      </c>
      <c r="AK659" s="134" t="str">
        <f t="shared" si="133"/>
        <v>Yes</v>
      </c>
      <c r="AL659" s="134" t="str">
        <f t="shared" si="134"/>
        <v>Yes</v>
      </c>
      <c r="AM659" s="134" t="str">
        <f t="shared" si="135"/>
        <v>Yes</v>
      </c>
      <c r="AN659" s="134" t="str">
        <f t="shared" si="136"/>
        <v>Yes</v>
      </c>
      <c r="AO659" s="134" t="str">
        <f t="shared" si="138"/>
        <v>Installation Completed</v>
      </c>
      <c r="AP659" s="137" t="s">
        <v>770</v>
      </c>
    </row>
    <row r="660" spans="1:42" s="134" customFormat="1" ht="26.1" customHeight="1" x14ac:dyDescent="0.2">
      <c r="A660" s="258">
        <v>661</v>
      </c>
      <c r="B660" s="284" t="s">
        <v>181</v>
      </c>
      <c r="C660" s="134" t="s">
        <v>181</v>
      </c>
      <c r="D660" s="171" t="s">
        <v>82</v>
      </c>
      <c r="E660" s="283" t="s">
        <v>1602</v>
      </c>
      <c r="F660" s="107">
        <v>2299</v>
      </c>
      <c r="G660" s="284" t="s">
        <v>181</v>
      </c>
      <c r="H660" s="284" t="s">
        <v>1846</v>
      </c>
      <c r="I660" s="284" t="s">
        <v>1846</v>
      </c>
      <c r="J660" s="284" t="s">
        <v>384</v>
      </c>
      <c r="K660" s="284" t="s">
        <v>86</v>
      </c>
      <c r="L660" s="284" t="s">
        <v>1605</v>
      </c>
      <c r="M660" s="284" t="s">
        <v>181</v>
      </c>
      <c r="N660" s="103" t="s">
        <v>1606</v>
      </c>
      <c r="O660" s="284"/>
      <c r="Q660" s="135"/>
      <c r="T660" s="135"/>
      <c r="U660" s="171" t="str">
        <f t="shared" si="139"/>
        <v>HBL-ISL-2299</v>
      </c>
      <c r="V660" s="133" t="s">
        <v>90</v>
      </c>
      <c r="W660" s="107">
        <v>2299</v>
      </c>
      <c r="X660" s="171" t="str">
        <f t="shared" si="140"/>
        <v>HBL-ISL-2299-Feb17-1-1</v>
      </c>
      <c r="Y660" s="136" t="s">
        <v>919</v>
      </c>
      <c r="Z660" s="134" t="str">
        <f t="shared" si="127"/>
        <v>Yes</v>
      </c>
      <c r="AA660" s="134" t="str">
        <f t="shared" si="128"/>
        <v>Yes</v>
      </c>
      <c r="AB660" s="134" t="str">
        <f t="shared" si="137"/>
        <v>Yes</v>
      </c>
      <c r="AC660" s="134" t="str">
        <f>VLOOKUP(F660,'Wired Branches'!B:E,4,FALSE)</f>
        <v>10.40.70.10</v>
      </c>
      <c r="AD660" s="134" t="str">
        <f t="shared" si="129"/>
        <v>255.255.255.0</v>
      </c>
      <c r="AE660" s="150" t="str">
        <f>VLOOKUP(W660,'Wired Branches'!B:F,5,FALSE)</f>
        <v>10.40.70.1</v>
      </c>
      <c r="AF660" s="112" t="str">
        <f>_xlfn.IFNA(VLOOKUP(F660,'Compiled report'!C:F,4,FALSE),"")</f>
        <v>26515e2fd</v>
      </c>
      <c r="AG660" s="134" t="str">
        <f t="shared" si="130"/>
        <v>10.200.57.196</v>
      </c>
      <c r="AH660" s="134" t="str">
        <f t="shared" si="131"/>
        <v>Yes</v>
      </c>
      <c r="AI660" s="134" t="str">
        <f t="shared" si="132"/>
        <v>Yes</v>
      </c>
      <c r="AJ660" s="234">
        <f>_xlfn.IFNA(VLOOKUP(F660,'Compiled report'!C:D,2,FALSE),"")</f>
        <v>42752</v>
      </c>
      <c r="AK660" s="134" t="str">
        <f t="shared" si="133"/>
        <v>Yes</v>
      </c>
      <c r="AL660" s="134" t="str">
        <f t="shared" si="134"/>
        <v>Yes</v>
      </c>
      <c r="AM660" s="134" t="str">
        <f t="shared" si="135"/>
        <v>Yes</v>
      </c>
      <c r="AN660" s="134" t="str">
        <f t="shared" si="136"/>
        <v>Yes</v>
      </c>
      <c r="AO660" s="134" t="str">
        <f t="shared" si="138"/>
        <v>Installation Completed</v>
      </c>
      <c r="AP660" s="137" t="s">
        <v>770</v>
      </c>
    </row>
    <row r="661" spans="1:42" s="134" customFormat="1" ht="26.1" customHeight="1" x14ac:dyDescent="0.2">
      <c r="A661" s="258">
        <v>662</v>
      </c>
      <c r="B661" s="284" t="s">
        <v>181</v>
      </c>
      <c r="C661" s="134" t="s">
        <v>181</v>
      </c>
      <c r="D661" s="171" t="s">
        <v>82</v>
      </c>
      <c r="E661" s="283" t="s">
        <v>1602</v>
      </c>
      <c r="F661" s="107">
        <v>2301</v>
      </c>
      <c r="G661" s="284" t="s">
        <v>181</v>
      </c>
      <c r="H661" s="284" t="s">
        <v>1847</v>
      </c>
      <c r="I661" s="284" t="s">
        <v>1848</v>
      </c>
      <c r="J661" s="284" t="s">
        <v>384</v>
      </c>
      <c r="K661" s="284" t="s">
        <v>86</v>
      </c>
      <c r="L661" s="284" t="s">
        <v>1605</v>
      </c>
      <c r="M661" s="284" t="s">
        <v>181</v>
      </c>
      <c r="N661" s="103" t="s">
        <v>1606</v>
      </c>
      <c r="O661" s="284"/>
      <c r="Q661" s="135"/>
      <c r="T661" s="135"/>
      <c r="U661" s="171" t="str">
        <f t="shared" si="139"/>
        <v>HBL-ISL-2301</v>
      </c>
      <c r="V661" s="133" t="s">
        <v>90</v>
      </c>
      <c r="W661" s="107">
        <v>2301</v>
      </c>
      <c r="X661" s="171" t="str">
        <f t="shared" si="140"/>
        <v>HBL-ISL-2301-Feb17-1-1</v>
      </c>
      <c r="Y661" s="136" t="s">
        <v>919</v>
      </c>
      <c r="Z661" s="134" t="str">
        <f t="shared" si="127"/>
        <v>Yes</v>
      </c>
      <c r="AA661" s="134" t="str">
        <f t="shared" si="128"/>
        <v>Yes</v>
      </c>
      <c r="AB661" s="134" t="str">
        <f t="shared" si="137"/>
        <v>Yes</v>
      </c>
      <c r="AC661" s="134" t="str">
        <f>VLOOKUP(F661,'Wired Branches'!B:E,4,FALSE)</f>
        <v>10.40.103.10</v>
      </c>
      <c r="AD661" s="134" t="str">
        <f t="shared" si="129"/>
        <v>255.255.255.0</v>
      </c>
      <c r="AE661" s="150" t="str">
        <f>VLOOKUP(W661,'Wired Branches'!B:F,5,FALSE)</f>
        <v>10.40.103.1</v>
      </c>
      <c r="AF661" s="112" t="str">
        <f>_xlfn.IFNA(VLOOKUP(F661,'Compiled report'!C:F,4,FALSE),"")</f>
        <v>26515E2FE</v>
      </c>
      <c r="AG661" s="134" t="str">
        <f t="shared" si="130"/>
        <v>10.200.57.196</v>
      </c>
      <c r="AH661" s="134" t="str">
        <f t="shared" si="131"/>
        <v>Yes</v>
      </c>
      <c r="AI661" s="134" t="str">
        <f t="shared" si="132"/>
        <v>Yes</v>
      </c>
      <c r="AJ661" s="234">
        <f>_xlfn.IFNA(VLOOKUP(F661,'Compiled report'!C:D,2,FALSE),"")</f>
        <v>42789</v>
      </c>
      <c r="AK661" s="134" t="str">
        <f t="shared" si="133"/>
        <v>Yes</v>
      </c>
      <c r="AL661" s="134" t="str">
        <f t="shared" si="134"/>
        <v>Yes</v>
      </c>
      <c r="AM661" s="134" t="str">
        <f t="shared" si="135"/>
        <v>Yes</v>
      </c>
      <c r="AN661" s="134" t="str">
        <f t="shared" si="136"/>
        <v>Yes</v>
      </c>
      <c r="AO661" s="134" t="str">
        <f t="shared" si="138"/>
        <v>Installation Completed</v>
      </c>
      <c r="AP661" s="137" t="s">
        <v>770</v>
      </c>
    </row>
    <row r="662" spans="1:42" s="134" customFormat="1" ht="26.1" customHeight="1" x14ac:dyDescent="0.2">
      <c r="A662" s="258">
        <v>663</v>
      </c>
      <c r="B662" s="284" t="s">
        <v>181</v>
      </c>
      <c r="C662" s="134" t="s">
        <v>181</v>
      </c>
      <c r="D662" s="171" t="s">
        <v>82</v>
      </c>
      <c r="E662" s="283" t="s">
        <v>1602</v>
      </c>
      <c r="F662" s="107">
        <v>2304</v>
      </c>
      <c r="G662" s="284" t="s">
        <v>181</v>
      </c>
      <c r="H662" s="284" t="s">
        <v>1849</v>
      </c>
      <c r="I662" s="284" t="s">
        <v>1850</v>
      </c>
      <c r="J662" s="284" t="s">
        <v>384</v>
      </c>
      <c r="K662" s="284" t="s">
        <v>86</v>
      </c>
      <c r="L662" s="284" t="s">
        <v>1605</v>
      </c>
      <c r="M662" s="284" t="s">
        <v>181</v>
      </c>
      <c r="N662" s="103" t="s">
        <v>1606</v>
      </c>
      <c r="O662" s="284"/>
      <c r="Q662" s="135"/>
      <c r="T662" s="135"/>
      <c r="U662" s="171" t="str">
        <f t="shared" si="139"/>
        <v>HBL-ISL-2304</v>
      </c>
      <c r="V662" s="133" t="s">
        <v>90</v>
      </c>
      <c r="W662" s="107">
        <v>2304</v>
      </c>
      <c r="X662" s="171" t="str">
        <f t="shared" si="140"/>
        <v>HBL-ISL-2304-Feb17-1-1</v>
      </c>
      <c r="Y662" s="136" t="s">
        <v>919</v>
      </c>
      <c r="Z662" s="134" t="str">
        <f t="shared" si="127"/>
        <v>Yes</v>
      </c>
      <c r="AA662" s="134" t="str">
        <f t="shared" si="128"/>
        <v>Yes</v>
      </c>
      <c r="AB662" s="134" t="str">
        <f t="shared" si="137"/>
        <v>Yes</v>
      </c>
      <c r="AC662" s="134" t="str">
        <f>VLOOKUP(F662,'Wired Branches'!B:E,4,FALSE)</f>
        <v>10.40.104.10</v>
      </c>
      <c r="AD662" s="134" t="str">
        <f t="shared" si="129"/>
        <v>255.255.255.0</v>
      </c>
      <c r="AE662" s="150" t="str">
        <f>VLOOKUP(W662,'Wired Branches'!B:F,5,FALSE)</f>
        <v>10.40.104.1</v>
      </c>
      <c r="AF662" s="112" t="str">
        <f>_xlfn.IFNA(VLOOKUP(F662,'Compiled report'!C:F,4,FALSE),"")</f>
        <v>26515e2ff</v>
      </c>
      <c r="AG662" s="134" t="str">
        <f t="shared" si="130"/>
        <v>10.200.57.196</v>
      </c>
      <c r="AH662" s="134" t="str">
        <f t="shared" si="131"/>
        <v>Yes</v>
      </c>
      <c r="AI662" s="134" t="str">
        <f t="shared" si="132"/>
        <v>Yes</v>
      </c>
      <c r="AJ662" s="234">
        <f>_xlfn.IFNA(VLOOKUP(F662,'Compiled report'!C:D,2,FALSE),"")</f>
        <v>42754</v>
      </c>
      <c r="AK662" s="134" t="str">
        <f t="shared" si="133"/>
        <v>Yes</v>
      </c>
      <c r="AL662" s="134" t="str">
        <f t="shared" si="134"/>
        <v>Yes</v>
      </c>
      <c r="AM662" s="134" t="str">
        <f t="shared" si="135"/>
        <v>Yes</v>
      </c>
      <c r="AN662" s="134" t="str">
        <f t="shared" si="136"/>
        <v>Yes</v>
      </c>
      <c r="AO662" s="134" t="str">
        <f t="shared" si="138"/>
        <v>Installation Completed</v>
      </c>
      <c r="AP662" s="137" t="s">
        <v>770</v>
      </c>
    </row>
    <row r="663" spans="1:42" s="134" customFormat="1" ht="26.1" customHeight="1" x14ac:dyDescent="0.2">
      <c r="A663" s="258">
        <v>664</v>
      </c>
      <c r="B663" s="284" t="s">
        <v>181</v>
      </c>
      <c r="C663" s="134" t="s">
        <v>181</v>
      </c>
      <c r="D663" s="171" t="s">
        <v>82</v>
      </c>
      <c r="E663" s="283" t="s">
        <v>1602</v>
      </c>
      <c r="F663" s="107">
        <v>2306</v>
      </c>
      <c r="G663" s="284" t="s">
        <v>181</v>
      </c>
      <c r="H663" s="284" t="s">
        <v>1851</v>
      </c>
      <c r="I663" s="284" t="s">
        <v>1852</v>
      </c>
      <c r="J663" s="284" t="s">
        <v>384</v>
      </c>
      <c r="K663" s="284" t="s">
        <v>86</v>
      </c>
      <c r="L663" s="284" t="s">
        <v>1605</v>
      </c>
      <c r="M663" s="284" t="s">
        <v>181</v>
      </c>
      <c r="N663" s="103" t="s">
        <v>1606</v>
      </c>
      <c r="O663" s="284"/>
      <c r="Q663" s="135"/>
      <c r="T663" s="135"/>
      <c r="U663" s="171" t="str">
        <f t="shared" si="139"/>
        <v>HBL-ISL-2306</v>
      </c>
      <c r="V663" s="133" t="s">
        <v>90</v>
      </c>
      <c r="W663" s="107">
        <v>2306</v>
      </c>
      <c r="X663" s="171" t="str">
        <f t="shared" si="140"/>
        <v>HBL-ISL-2306-Feb17-1-1</v>
      </c>
      <c r="Y663" s="136" t="s">
        <v>919</v>
      </c>
      <c r="Z663" s="134" t="str">
        <f t="shared" si="127"/>
        <v>Yes</v>
      </c>
      <c r="AA663" s="134" t="str">
        <f t="shared" si="128"/>
        <v>Yes</v>
      </c>
      <c r="AB663" s="134" t="str">
        <f t="shared" si="137"/>
        <v>Yes</v>
      </c>
      <c r="AC663" s="134" t="str">
        <f>VLOOKUP(F663,'Wired Branches'!B:E,4,FALSE)</f>
        <v>10.40.106.10</v>
      </c>
      <c r="AD663" s="134" t="str">
        <f t="shared" si="129"/>
        <v>255.255.255.0</v>
      </c>
      <c r="AE663" s="150" t="str">
        <f>VLOOKUP(W663,'Wired Branches'!B:F,5,FALSE)</f>
        <v>10.40.106.1</v>
      </c>
      <c r="AF663" s="112">
        <f>_xlfn.IFNA(VLOOKUP(F663,'Compiled report'!C:F,4,FALSE),"")</f>
        <v>2.6514999999999998E+304</v>
      </c>
      <c r="AG663" s="134" t="str">
        <f t="shared" si="130"/>
        <v>10.200.57.196</v>
      </c>
      <c r="AH663" s="134" t="str">
        <f t="shared" si="131"/>
        <v>Yes</v>
      </c>
      <c r="AI663" s="134" t="str">
        <f t="shared" si="132"/>
        <v>Yes</v>
      </c>
      <c r="AJ663" s="234">
        <f>_xlfn.IFNA(VLOOKUP(F663,'Compiled report'!C:D,2,FALSE),"")</f>
        <v>42744</v>
      </c>
      <c r="AK663" s="134" t="str">
        <f t="shared" si="133"/>
        <v>Yes</v>
      </c>
      <c r="AL663" s="134" t="str">
        <f t="shared" si="134"/>
        <v>Yes</v>
      </c>
      <c r="AM663" s="134" t="str">
        <f t="shared" si="135"/>
        <v>Yes</v>
      </c>
      <c r="AN663" s="134" t="str">
        <f t="shared" si="136"/>
        <v>Yes</v>
      </c>
      <c r="AO663" s="134" t="str">
        <f t="shared" si="138"/>
        <v>Installation Completed</v>
      </c>
      <c r="AP663" s="137" t="s">
        <v>770</v>
      </c>
    </row>
    <row r="664" spans="1:42" s="134" customFormat="1" ht="26.1" customHeight="1" x14ac:dyDescent="0.2">
      <c r="A664" s="258">
        <v>665</v>
      </c>
      <c r="B664" s="284" t="s">
        <v>181</v>
      </c>
      <c r="C664" s="134" t="s">
        <v>181</v>
      </c>
      <c r="D664" s="171" t="s">
        <v>82</v>
      </c>
      <c r="E664" s="283" t="s">
        <v>1602</v>
      </c>
      <c r="F664" s="107">
        <v>2307</v>
      </c>
      <c r="G664" s="284" t="s">
        <v>181</v>
      </c>
      <c r="H664" s="284" t="s">
        <v>1853</v>
      </c>
      <c r="I664" s="284" t="s">
        <v>1854</v>
      </c>
      <c r="J664" s="284" t="s">
        <v>384</v>
      </c>
      <c r="K664" s="284" t="s">
        <v>86</v>
      </c>
      <c r="L664" s="284" t="s">
        <v>1855</v>
      </c>
      <c r="M664" s="284" t="s">
        <v>1856</v>
      </c>
      <c r="N664" s="103" t="s">
        <v>1681</v>
      </c>
      <c r="O664" s="284"/>
      <c r="Q664" s="135"/>
      <c r="T664" s="135"/>
      <c r="U664" s="171" t="str">
        <f t="shared" si="139"/>
        <v>HBL-ISL-2307</v>
      </c>
      <c r="V664" s="133" t="s">
        <v>90</v>
      </c>
      <c r="W664" s="107">
        <v>2307</v>
      </c>
      <c r="X664" s="171" t="str">
        <f t="shared" si="140"/>
        <v>HBL-ISL-2307-Feb17-1-1</v>
      </c>
      <c r="Y664" s="136" t="s">
        <v>919</v>
      </c>
      <c r="Z664" s="134" t="str">
        <f t="shared" si="127"/>
        <v xml:space="preserve"> </v>
      </c>
      <c r="AA664" s="134" t="str">
        <f t="shared" si="128"/>
        <v xml:space="preserve"> </v>
      </c>
      <c r="AB664" s="134" t="str">
        <f t="shared" si="137"/>
        <v>Yes</v>
      </c>
      <c r="AC664" s="134" t="e">
        <f>VLOOKUP(F664,'Wired Branches'!B:E,4,FALSE)</f>
        <v>#N/A</v>
      </c>
      <c r="AD664" s="134" t="str">
        <f t="shared" si="129"/>
        <v xml:space="preserve"> </v>
      </c>
      <c r="AE664" s="150" t="e">
        <f>VLOOKUP(W664,'Wired Branches'!B:F,5,FALSE)</f>
        <v>#N/A</v>
      </c>
      <c r="AF664" s="112" t="str">
        <f>_xlfn.IFNA(VLOOKUP(F664,'Compiled report'!C:F,4,FALSE),"")</f>
        <v/>
      </c>
      <c r="AG664" s="134" t="str">
        <f t="shared" si="130"/>
        <v xml:space="preserve"> </v>
      </c>
      <c r="AH664" s="134" t="str">
        <f t="shared" si="131"/>
        <v xml:space="preserve"> </v>
      </c>
      <c r="AI664" s="134" t="str">
        <f t="shared" si="132"/>
        <v xml:space="preserve"> </v>
      </c>
      <c r="AJ664" s="234" t="str">
        <f>_xlfn.IFNA(VLOOKUP(F664,'Compiled report'!C:D,2,FALSE),"")</f>
        <v/>
      </c>
      <c r="AK664" s="134" t="str">
        <f t="shared" si="133"/>
        <v xml:space="preserve"> </v>
      </c>
      <c r="AL664" s="134" t="str">
        <f t="shared" si="134"/>
        <v/>
      </c>
      <c r="AM664" s="134" t="str">
        <f t="shared" si="135"/>
        <v xml:space="preserve"> </v>
      </c>
      <c r="AN664" s="134" t="str">
        <f t="shared" si="136"/>
        <v xml:space="preserve"> </v>
      </c>
      <c r="AO664" s="134" t="str">
        <f t="shared" si="138"/>
        <v xml:space="preserve"> </v>
      </c>
      <c r="AP664" s="137" t="s">
        <v>770</v>
      </c>
    </row>
    <row r="665" spans="1:42" s="134" customFormat="1" ht="26.1" customHeight="1" x14ac:dyDescent="0.2">
      <c r="A665" s="258">
        <v>666</v>
      </c>
      <c r="B665" s="284" t="s">
        <v>181</v>
      </c>
      <c r="C665" s="134" t="s">
        <v>181</v>
      </c>
      <c r="D665" s="171" t="s">
        <v>82</v>
      </c>
      <c r="E665" s="283" t="s">
        <v>1602</v>
      </c>
      <c r="F665" s="107">
        <v>2315</v>
      </c>
      <c r="G665" s="284" t="s">
        <v>181</v>
      </c>
      <c r="H665" s="284" t="s">
        <v>1857</v>
      </c>
      <c r="I665" s="284" t="s">
        <v>1858</v>
      </c>
      <c r="J665" s="284" t="s">
        <v>384</v>
      </c>
      <c r="K665" s="284" t="s">
        <v>1859</v>
      </c>
      <c r="L665" s="284" t="s">
        <v>86</v>
      </c>
      <c r="M665" s="284" t="s">
        <v>1860</v>
      </c>
      <c r="N665" s="103" t="s">
        <v>1681</v>
      </c>
      <c r="O665" s="284"/>
      <c r="Q665" s="135"/>
      <c r="T665" s="135"/>
      <c r="U665" s="171" t="str">
        <f t="shared" si="139"/>
        <v>HBL-ISL-2315</v>
      </c>
      <c r="V665" s="133" t="s">
        <v>90</v>
      </c>
      <c r="W665" s="107">
        <v>2315</v>
      </c>
      <c r="X665" s="171" t="str">
        <f t="shared" si="140"/>
        <v>HBL-ISL-2315-Feb17-1-1</v>
      </c>
      <c r="Y665" s="136" t="s">
        <v>919</v>
      </c>
      <c r="Z665" s="134" t="str">
        <f t="shared" si="127"/>
        <v xml:space="preserve"> </v>
      </c>
      <c r="AA665" s="134" t="str">
        <f t="shared" si="128"/>
        <v xml:space="preserve"> </v>
      </c>
      <c r="AB665" s="134" t="str">
        <f t="shared" si="137"/>
        <v>Yes</v>
      </c>
      <c r="AC665" s="134" t="e">
        <f>VLOOKUP(F665,'Wired Branches'!B:E,4,FALSE)</f>
        <v>#N/A</v>
      </c>
      <c r="AD665" s="134" t="str">
        <f t="shared" si="129"/>
        <v xml:space="preserve"> </v>
      </c>
      <c r="AE665" s="150" t="e">
        <f>VLOOKUP(W665,'Wired Branches'!B:F,5,FALSE)</f>
        <v>#N/A</v>
      </c>
      <c r="AF665" s="112" t="str">
        <f>_xlfn.IFNA(VLOOKUP(F665,'Compiled report'!C:F,4,FALSE),"")</f>
        <v/>
      </c>
      <c r="AG665" s="134" t="str">
        <f t="shared" si="130"/>
        <v xml:space="preserve"> </v>
      </c>
      <c r="AH665" s="134" t="str">
        <f t="shared" si="131"/>
        <v xml:space="preserve"> </v>
      </c>
      <c r="AI665" s="134" t="str">
        <f t="shared" si="132"/>
        <v xml:space="preserve"> </v>
      </c>
      <c r="AJ665" s="234" t="str">
        <f>_xlfn.IFNA(VLOOKUP(F665,'Compiled report'!C:D,2,FALSE),"")</f>
        <v/>
      </c>
      <c r="AK665" s="134" t="str">
        <f t="shared" si="133"/>
        <v xml:space="preserve"> </v>
      </c>
      <c r="AL665" s="134" t="str">
        <f t="shared" si="134"/>
        <v/>
      </c>
      <c r="AM665" s="134" t="str">
        <f t="shared" si="135"/>
        <v xml:space="preserve"> </v>
      </c>
      <c r="AN665" s="134" t="str">
        <f t="shared" si="136"/>
        <v xml:space="preserve"> </v>
      </c>
      <c r="AO665" s="134" t="str">
        <f t="shared" si="138"/>
        <v xml:space="preserve"> </v>
      </c>
      <c r="AP665" s="137" t="s">
        <v>770</v>
      </c>
    </row>
    <row r="666" spans="1:42" s="134" customFormat="1" ht="26.1" customHeight="1" x14ac:dyDescent="0.2">
      <c r="A666" s="258">
        <v>667</v>
      </c>
      <c r="B666" s="284" t="s">
        <v>181</v>
      </c>
      <c r="C666" s="134" t="s">
        <v>181</v>
      </c>
      <c r="D666" s="171" t="s">
        <v>82</v>
      </c>
      <c r="E666" s="283" t="s">
        <v>1602</v>
      </c>
      <c r="F666" s="107">
        <v>2328</v>
      </c>
      <c r="G666" s="284" t="s">
        <v>181</v>
      </c>
      <c r="H666" s="284" t="s">
        <v>1861</v>
      </c>
      <c r="I666" s="284" t="s">
        <v>1862</v>
      </c>
      <c r="J666" s="284" t="s">
        <v>384</v>
      </c>
      <c r="K666" s="284" t="s">
        <v>86</v>
      </c>
      <c r="L666" s="284" t="s">
        <v>1605</v>
      </c>
      <c r="M666" s="284" t="s">
        <v>181</v>
      </c>
      <c r="N666" s="103" t="s">
        <v>1606</v>
      </c>
      <c r="O666" s="284"/>
      <c r="Q666" s="135"/>
      <c r="T666" s="135"/>
      <c r="U666" s="171" t="str">
        <f t="shared" si="139"/>
        <v>HBL-ISL-2328</v>
      </c>
      <c r="V666" s="133" t="s">
        <v>90</v>
      </c>
      <c r="W666" s="107">
        <v>2328</v>
      </c>
      <c r="X666" s="171" t="str">
        <f t="shared" si="140"/>
        <v>HBL-ISL-2328-Feb17-1-1</v>
      </c>
      <c r="Y666" s="136" t="s">
        <v>919</v>
      </c>
      <c r="Z666" s="134" t="str">
        <f t="shared" si="127"/>
        <v>Yes</v>
      </c>
      <c r="AA666" s="134" t="str">
        <f t="shared" si="128"/>
        <v>Yes</v>
      </c>
      <c r="AB666" s="134" t="str">
        <f t="shared" si="137"/>
        <v>Yes</v>
      </c>
      <c r="AC666" s="134" t="str">
        <f>VLOOKUP(F666,'Wired Branches'!B:E,4,FALSE)</f>
        <v>10.40.114.10</v>
      </c>
      <c r="AD666" s="134" t="str">
        <f t="shared" si="129"/>
        <v>255.255.255.0</v>
      </c>
      <c r="AE666" s="150" t="str">
        <f>VLOOKUP(W666,'Wired Branches'!B:F,5,FALSE)</f>
        <v>10.40.114.1</v>
      </c>
      <c r="AF666" s="112" t="str">
        <f>_xlfn.IFNA(VLOOKUP(F666,'Compiled report'!C:F,4,FALSE),"")</f>
        <v>26515e1cd</v>
      </c>
      <c r="AG666" s="134" t="str">
        <f t="shared" si="130"/>
        <v>10.200.57.196</v>
      </c>
      <c r="AH666" s="134" t="str">
        <f t="shared" si="131"/>
        <v>Yes</v>
      </c>
      <c r="AI666" s="134" t="str">
        <f t="shared" si="132"/>
        <v>Yes</v>
      </c>
      <c r="AJ666" s="234">
        <f>_xlfn.IFNA(VLOOKUP(F666,'Compiled report'!C:D,2,FALSE),"")</f>
        <v>42766</v>
      </c>
      <c r="AK666" s="134" t="str">
        <f t="shared" si="133"/>
        <v>Yes</v>
      </c>
      <c r="AL666" s="134" t="str">
        <f t="shared" si="134"/>
        <v>Yes</v>
      </c>
      <c r="AM666" s="134" t="str">
        <f t="shared" si="135"/>
        <v>Yes</v>
      </c>
      <c r="AN666" s="134" t="str">
        <f t="shared" si="136"/>
        <v>Yes</v>
      </c>
      <c r="AO666" s="134" t="str">
        <f t="shared" si="138"/>
        <v>Installation Completed</v>
      </c>
      <c r="AP666" s="137" t="s">
        <v>770</v>
      </c>
    </row>
    <row r="667" spans="1:42" s="134" customFormat="1" ht="26.1" customHeight="1" x14ac:dyDescent="0.2">
      <c r="A667" s="258">
        <v>668</v>
      </c>
      <c r="B667" s="284" t="s">
        <v>181</v>
      </c>
      <c r="C667" s="134" t="s">
        <v>181</v>
      </c>
      <c r="D667" s="171" t="s">
        <v>82</v>
      </c>
      <c r="E667" s="283" t="s">
        <v>1602</v>
      </c>
      <c r="F667" s="107">
        <v>2329</v>
      </c>
      <c r="G667" s="284" t="s">
        <v>181</v>
      </c>
      <c r="H667" s="284" t="s">
        <v>1863</v>
      </c>
      <c r="I667" s="284" t="s">
        <v>1864</v>
      </c>
      <c r="J667" s="284" t="s">
        <v>384</v>
      </c>
      <c r="K667" s="284" t="s">
        <v>86</v>
      </c>
      <c r="L667" s="284" t="s">
        <v>1605</v>
      </c>
      <c r="M667" s="284" t="s">
        <v>181</v>
      </c>
      <c r="N667" s="103" t="s">
        <v>1606</v>
      </c>
      <c r="O667" s="284"/>
      <c r="Q667" s="135"/>
      <c r="T667" s="135"/>
      <c r="U667" s="171" t="str">
        <f t="shared" si="139"/>
        <v>HBL-ISL-2329</v>
      </c>
      <c r="V667" s="133" t="s">
        <v>90</v>
      </c>
      <c r="W667" s="107">
        <v>2329</v>
      </c>
      <c r="X667" s="171" t="str">
        <f t="shared" si="140"/>
        <v>HBL-ISL-2329-Feb17-1-1</v>
      </c>
      <c r="Y667" s="136" t="s">
        <v>919</v>
      </c>
      <c r="Z667" s="134" t="str">
        <f t="shared" si="127"/>
        <v>Yes</v>
      </c>
      <c r="AA667" s="134" t="str">
        <f t="shared" si="128"/>
        <v>Yes</v>
      </c>
      <c r="AB667" s="134" t="str">
        <f t="shared" si="137"/>
        <v>Yes</v>
      </c>
      <c r="AC667" s="134" t="str">
        <f>VLOOKUP(F667,'Wired Branches'!B:E,4,FALSE)</f>
        <v>10.40.112.10</v>
      </c>
      <c r="AD667" s="134" t="str">
        <f t="shared" si="129"/>
        <v>255.255.255.0</v>
      </c>
      <c r="AE667" s="150" t="str">
        <f>VLOOKUP(W667,'Wired Branches'!B:F,5,FALSE)</f>
        <v>10.40.112.1</v>
      </c>
      <c r="AF667" s="112" t="str">
        <f>_xlfn.IFNA(VLOOKUP(F667,'Compiled report'!C:F,4,FALSE),"")</f>
        <v>26515e1ce</v>
      </c>
      <c r="AG667" s="134" t="str">
        <f t="shared" si="130"/>
        <v>10.200.57.196</v>
      </c>
      <c r="AH667" s="134" t="str">
        <f t="shared" si="131"/>
        <v>Yes</v>
      </c>
      <c r="AI667" s="134" t="str">
        <f t="shared" si="132"/>
        <v>Yes</v>
      </c>
      <c r="AJ667" s="234">
        <f>_xlfn.IFNA(VLOOKUP(F667,'Compiled report'!C:D,2,FALSE),"")</f>
        <v>42752</v>
      </c>
      <c r="AK667" s="134" t="str">
        <f t="shared" si="133"/>
        <v>Yes</v>
      </c>
      <c r="AL667" s="134" t="str">
        <f t="shared" si="134"/>
        <v>Yes</v>
      </c>
      <c r="AM667" s="134" t="str">
        <f t="shared" si="135"/>
        <v>Yes</v>
      </c>
      <c r="AN667" s="134" t="str">
        <f t="shared" si="136"/>
        <v>Yes</v>
      </c>
      <c r="AO667" s="134" t="str">
        <f t="shared" si="138"/>
        <v>Installation Completed</v>
      </c>
      <c r="AP667" s="137" t="s">
        <v>770</v>
      </c>
    </row>
    <row r="668" spans="1:42" s="134" customFormat="1" ht="26.1" customHeight="1" x14ac:dyDescent="0.2">
      <c r="A668" s="258">
        <v>669</v>
      </c>
      <c r="B668" s="284" t="s">
        <v>181</v>
      </c>
      <c r="C668" s="134" t="s">
        <v>181</v>
      </c>
      <c r="D668" s="171" t="s">
        <v>82</v>
      </c>
      <c r="E668" s="283" t="s">
        <v>1602</v>
      </c>
      <c r="F668" s="107">
        <v>2330</v>
      </c>
      <c r="G668" s="284" t="s">
        <v>181</v>
      </c>
      <c r="H668" s="284" t="s">
        <v>1865</v>
      </c>
      <c r="I668" s="284" t="s">
        <v>1866</v>
      </c>
      <c r="J668" s="284" t="s">
        <v>384</v>
      </c>
      <c r="K668" s="284" t="s">
        <v>86</v>
      </c>
      <c r="L668" s="284" t="s">
        <v>323</v>
      </c>
      <c r="M668" s="284" t="s">
        <v>323</v>
      </c>
      <c r="N668" s="103" t="s">
        <v>87</v>
      </c>
      <c r="O668" s="284"/>
      <c r="Q668" s="135"/>
      <c r="T668" s="135"/>
      <c r="U668" s="171" t="str">
        <f t="shared" si="139"/>
        <v>HBL-ISL-2330</v>
      </c>
      <c r="V668" s="133" t="s">
        <v>90</v>
      </c>
      <c r="W668" s="107">
        <v>2330</v>
      </c>
      <c r="X668" s="171" t="str">
        <f t="shared" si="140"/>
        <v>HBL-ISL-2330-Feb17-1-1</v>
      </c>
      <c r="Y668" s="136" t="s">
        <v>919</v>
      </c>
      <c r="Z668" s="134" t="str">
        <f t="shared" si="127"/>
        <v>Yes</v>
      </c>
      <c r="AA668" s="134" t="str">
        <f t="shared" si="128"/>
        <v>Yes</v>
      </c>
      <c r="AB668" s="134" t="str">
        <f t="shared" si="137"/>
        <v>Yes</v>
      </c>
      <c r="AC668" s="134" t="str">
        <f>VLOOKUP(F668,'Wired Branches'!B:E,4,FALSE)</f>
        <v>10.40.115.10</v>
      </c>
      <c r="AD668" s="134" t="str">
        <f t="shared" si="129"/>
        <v>255.255.255.0</v>
      </c>
      <c r="AE668" s="150" t="str">
        <f>VLOOKUP(W668,'Wired Branches'!B:F,5,FALSE)</f>
        <v>10.40.115.1</v>
      </c>
      <c r="AF668" s="112" t="str">
        <f>_xlfn.IFNA(VLOOKUP(F668,'Compiled report'!C:F,4,FALSE),"")</f>
        <v>26515e1cf</v>
      </c>
      <c r="AG668" s="134" t="str">
        <f t="shared" si="130"/>
        <v>10.200.57.196</v>
      </c>
      <c r="AH668" s="134" t="str">
        <f t="shared" si="131"/>
        <v>Yes</v>
      </c>
      <c r="AI668" s="134" t="str">
        <f t="shared" si="132"/>
        <v>Yes</v>
      </c>
      <c r="AJ668" s="234">
        <f>_xlfn.IFNA(VLOOKUP(F668,'Compiled report'!C:D,2,FALSE),"")</f>
        <v>42781</v>
      </c>
      <c r="AK668" s="134" t="str">
        <f t="shared" si="133"/>
        <v>Yes</v>
      </c>
      <c r="AL668" s="134" t="str">
        <f t="shared" si="134"/>
        <v>Yes</v>
      </c>
      <c r="AM668" s="134" t="str">
        <f t="shared" si="135"/>
        <v>Yes</v>
      </c>
      <c r="AN668" s="134" t="str">
        <f t="shared" si="136"/>
        <v>Yes</v>
      </c>
      <c r="AO668" s="134" t="str">
        <f t="shared" si="138"/>
        <v>Installation Completed</v>
      </c>
      <c r="AP668" s="137" t="s">
        <v>770</v>
      </c>
    </row>
    <row r="669" spans="1:42" s="134" customFormat="1" ht="26.1" customHeight="1" x14ac:dyDescent="0.2">
      <c r="A669" s="258">
        <v>670</v>
      </c>
      <c r="B669" s="284" t="s">
        <v>181</v>
      </c>
      <c r="C669" s="134" t="s">
        <v>181</v>
      </c>
      <c r="D669" s="171" t="s">
        <v>82</v>
      </c>
      <c r="E669" s="283" t="s">
        <v>1602</v>
      </c>
      <c r="F669" s="107">
        <v>2332</v>
      </c>
      <c r="G669" s="284" t="s">
        <v>181</v>
      </c>
      <c r="H669" s="284" t="s">
        <v>1867</v>
      </c>
      <c r="I669" s="284" t="s">
        <v>1868</v>
      </c>
      <c r="J669" s="284" t="s">
        <v>384</v>
      </c>
      <c r="K669" s="284" t="s">
        <v>86</v>
      </c>
      <c r="L669" s="284" t="s">
        <v>1605</v>
      </c>
      <c r="M669" s="284" t="s">
        <v>181</v>
      </c>
      <c r="N669" s="103" t="s">
        <v>1606</v>
      </c>
      <c r="O669" s="284"/>
      <c r="Q669" s="135"/>
      <c r="T669" s="135"/>
      <c r="U669" s="171" t="str">
        <f t="shared" si="139"/>
        <v>HBL-ISL-2332</v>
      </c>
      <c r="V669" s="133" t="s">
        <v>90</v>
      </c>
      <c r="W669" s="107">
        <v>2332</v>
      </c>
      <c r="X669" s="171" t="str">
        <f t="shared" si="140"/>
        <v>HBL-ISL-2332-Feb17-1-1</v>
      </c>
      <c r="Y669" s="136" t="s">
        <v>919</v>
      </c>
      <c r="Z669" s="134" t="str">
        <f t="shared" si="127"/>
        <v>Yes</v>
      </c>
      <c r="AA669" s="134" t="str">
        <f t="shared" si="128"/>
        <v>Yes</v>
      </c>
      <c r="AB669" s="134" t="str">
        <f t="shared" si="137"/>
        <v>Yes</v>
      </c>
      <c r="AC669" s="134" t="str">
        <f>VLOOKUP(F669,'Wired Branches'!B:E,4,FALSE)</f>
        <v>10.40.117.10</v>
      </c>
      <c r="AD669" s="134" t="str">
        <f t="shared" si="129"/>
        <v>255.255.255.0</v>
      </c>
      <c r="AE669" s="150" t="str">
        <f>VLOOKUP(W669,'Wired Branches'!B:F,5,FALSE)</f>
        <v>10.40.117.1</v>
      </c>
      <c r="AF669" s="112" t="str">
        <f>_xlfn.IFNA(VLOOKUP(F669,'Compiled report'!C:F,4,FALSE),"")</f>
        <v>00026515e1d0</v>
      </c>
      <c r="AG669" s="134" t="str">
        <f t="shared" si="130"/>
        <v>10.200.57.196</v>
      </c>
      <c r="AH669" s="134" t="str">
        <f t="shared" si="131"/>
        <v>Yes</v>
      </c>
      <c r="AI669" s="134" t="str">
        <f t="shared" si="132"/>
        <v>Yes</v>
      </c>
      <c r="AJ669" s="234">
        <f>_xlfn.IFNA(VLOOKUP(F669,'Compiled report'!C:D,2,FALSE),"")</f>
        <v>42765</v>
      </c>
      <c r="AK669" s="134" t="str">
        <f t="shared" si="133"/>
        <v>Yes</v>
      </c>
      <c r="AL669" s="134" t="str">
        <f t="shared" si="134"/>
        <v>Yes</v>
      </c>
      <c r="AM669" s="134" t="str">
        <f t="shared" si="135"/>
        <v>Yes</v>
      </c>
      <c r="AN669" s="134" t="str">
        <f t="shared" si="136"/>
        <v>Yes</v>
      </c>
      <c r="AO669" s="134" t="str">
        <f t="shared" si="138"/>
        <v>Installation Completed</v>
      </c>
      <c r="AP669" s="137" t="s">
        <v>770</v>
      </c>
    </row>
    <row r="670" spans="1:42" s="134" customFormat="1" ht="26.1" customHeight="1" x14ac:dyDescent="0.2">
      <c r="A670" s="258">
        <v>671</v>
      </c>
      <c r="B670" s="284" t="s">
        <v>181</v>
      </c>
      <c r="C670" s="134" t="s">
        <v>181</v>
      </c>
      <c r="D670" s="171" t="s">
        <v>82</v>
      </c>
      <c r="E670" s="283" t="s">
        <v>1602</v>
      </c>
      <c r="F670" s="107">
        <v>2335</v>
      </c>
      <c r="G670" s="284" t="s">
        <v>181</v>
      </c>
      <c r="H670" s="284" t="s">
        <v>1869</v>
      </c>
      <c r="I670" s="284" t="s">
        <v>1870</v>
      </c>
      <c r="J670" s="284" t="s">
        <v>384</v>
      </c>
      <c r="K670" s="284" t="s">
        <v>1871</v>
      </c>
      <c r="L670" s="284" t="s">
        <v>86</v>
      </c>
      <c r="M670" s="284" t="s">
        <v>1872</v>
      </c>
      <c r="N670" s="103" t="s">
        <v>1681</v>
      </c>
      <c r="O670" s="284"/>
      <c r="Q670" s="135"/>
      <c r="T670" s="135"/>
      <c r="U670" s="171" t="str">
        <f t="shared" si="139"/>
        <v>HBL-ISL-2335</v>
      </c>
      <c r="V670" s="133" t="s">
        <v>90</v>
      </c>
      <c r="W670" s="107">
        <v>2335</v>
      </c>
      <c r="X670" s="171" t="str">
        <f t="shared" si="140"/>
        <v>HBL-ISL-2335-Feb17-1-1</v>
      </c>
      <c r="Y670" s="136" t="s">
        <v>919</v>
      </c>
      <c r="Z670" s="134" t="str">
        <f t="shared" si="127"/>
        <v xml:space="preserve"> </v>
      </c>
      <c r="AA670" s="134" t="str">
        <f t="shared" si="128"/>
        <v xml:space="preserve"> </v>
      </c>
      <c r="AB670" s="134" t="str">
        <f t="shared" si="137"/>
        <v>Yes</v>
      </c>
      <c r="AC670" s="134" t="e">
        <f>VLOOKUP(F670,'Wired Branches'!B:E,4,FALSE)</f>
        <v>#N/A</v>
      </c>
      <c r="AD670" s="134" t="str">
        <f t="shared" si="129"/>
        <v xml:space="preserve"> </v>
      </c>
      <c r="AE670" s="150" t="e">
        <f>VLOOKUP(W670,'Wired Branches'!B:F,5,FALSE)</f>
        <v>#N/A</v>
      </c>
      <c r="AF670" s="112" t="str">
        <f>_xlfn.IFNA(VLOOKUP(F670,'Compiled report'!C:F,4,FALSE),"")</f>
        <v/>
      </c>
      <c r="AG670" s="134" t="str">
        <f t="shared" si="130"/>
        <v xml:space="preserve"> </v>
      </c>
      <c r="AH670" s="134" t="str">
        <f t="shared" si="131"/>
        <v xml:space="preserve"> </v>
      </c>
      <c r="AI670" s="134" t="str">
        <f t="shared" si="132"/>
        <v xml:space="preserve"> </v>
      </c>
      <c r="AJ670" s="234" t="str">
        <f>_xlfn.IFNA(VLOOKUP(F670,'Compiled report'!C:D,2,FALSE),"")</f>
        <v/>
      </c>
      <c r="AK670" s="134" t="str">
        <f t="shared" si="133"/>
        <v xml:space="preserve"> </v>
      </c>
      <c r="AL670" s="134" t="str">
        <f t="shared" si="134"/>
        <v/>
      </c>
      <c r="AM670" s="134" t="str">
        <f t="shared" si="135"/>
        <v xml:space="preserve"> </v>
      </c>
      <c r="AN670" s="134" t="str">
        <f t="shared" si="136"/>
        <v xml:space="preserve"> </v>
      </c>
      <c r="AO670" s="134" t="str">
        <f t="shared" si="138"/>
        <v xml:space="preserve"> </v>
      </c>
      <c r="AP670" s="137" t="s">
        <v>770</v>
      </c>
    </row>
    <row r="671" spans="1:42" s="134" customFormat="1" ht="26.1" customHeight="1" x14ac:dyDescent="0.2">
      <c r="A671" s="258">
        <v>672</v>
      </c>
      <c r="B671" s="284" t="s">
        <v>181</v>
      </c>
      <c r="C671" s="134" t="s">
        <v>181</v>
      </c>
      <c r="D671" s="171" t="s">
        <v>82</v>
      </c>
      <c r="E671" s="283" t="s">
        <v>1602</v>
      </c>
      <c r="F671" s="107">
        <v>2339</v>
      </c>
      <c r="G671" s="284" t="s">
        <v>181</v>
      </c>
      <c r="H671" s="284" t="s">
        <v>1873</v>
      </c>
      <c r="I671" s="284" t="s">
        <v>1874</v>
      </c>
      <c r="J671" s="284" t="s">
        <v>384</v>
      </c>
      <c r="K671" s="284" t="s">
        <v>86</v>
      </c>
      <c r="L671" s="284" t="s">
        <v>1605</v>
      </c>
      <c r="M671" s="284" t="s">
        <v>181</v>
      </c>
      <c r="N671" s="103" t="s">
        <v>1606</v>
      </c>
      <c r="O671" s="284"/>
      <c r="Q671" s="135"/>
      <c r="T671" s="135"/>
      <c r="U671" s="171" t="str">
        <f t="shared" si="139"/>
        <v>HBL-ISL-2339</v>
      </c>
      <c r="V671" s="133" t="s">
        <v>90</v>
      </c>
      <c r="W671" s="107">
        <v>2339</v>
      </c>
      <c r="X671" s="171" t="str">
        <f t="shared" si="140"/>
        <v>HBL-ISL-2339-Feb17-1-1</v>
      </c>
      <c r="Y671" s="136" t="s">
        <v>919</v>
      </c>
      <c r="Z671" s="134" t="str">
        <f t="shared" si="127"/>
        <v>Yes</v>
      </c>
      <c r="AA671" s="134" t="str">
        <f t="shared" si="128"/>
        <v>Yes</v>
      </c>
      <c r="AB671" s="134" t="str">
        <f t="shared" si="137"/>
        <v>Yes</v>
      </c>
      <c r="AC671" s="134" t="str">
        <f>VLOOKUP(F671,'Wired Branches'!B:E,4,FALSE)</f>
        <v>10.40.118.10</v>
      </c>
      <c r="AD671" s="134" t="str">
        <f t="shared" si="129"/>
        <v>255.255.255.0</v>
      </c>
      <c r="AE671" s="150" t="str">
        <f>VLOOKUP(W671,'Wired Branches'!B:F,5,FALSE)</f>
        <v>10.40.118.1</v>
      </c>
      <c r="AF671" s="112" t="str">
        <f>_xlfn.IFNA(VLOOKUP(F671,'Compiled report'!C:F,4,FALSE),"")</f>
        <v>26515e1d2</v>
      </c>
      <c r="AG671" s="134" t="str">
        <f t="shared" si="130"/>
        <v>10.200.57.196</v>
      </c>
      <c r="AH671" s="134" t="str">
        <f t="shared" si="131"/>
        <v>Yes</v>
      </c>
      <c r="AI671" s="134" t="str">
        <f t="shared" si="132"/>
        <v>Yes</v>
      </c>
      <c r="AJ671" s="234">
        <f>_xlfn.IFNA(VLOOKUP(F671,'Compiled report'!C:D,2,FALSE),"")</f>
        <v>42747</v>
      </c>
      <c r="AK671" s="134" t="str">
        <f t="shared" si="133"/>
        <v>Yes</v>
      </c>
      <c r="AL671" s="134" t="str">
        <f t="shared" si="134"/>
        <v>Yes</v>
      </c>
      <c r="AM671" s="134" t="str">
        <f t="shared" si="135"/>
        <v>Yes</v>
      </c>
      <c r="AN671" s="134" t="str">
        <f t="shared" si="136"/>
        <v>Yes</v>
      </c>
      <c r="AO671" s="134" t="str">
        <f t="shared" si="138"/>
        <v>Installation Completed</v>
      </c>
      <c r="AP671" s="137" t="s">
        <v>770</v>
      </c>
    </row>
    <row r="672" spans="1:42" s="134" customFormat="1" ht="26.1" customHeight="1" x14ac:dyDescent="0.2">
      <c r="A672" s="258">
        <v>673</v>
      </c>
      <c r="B672" s="284" t="s">
        <v>181</v>
      </c>
      <c r="C672" s="134" t="s">
        <v>181</v>
      </c>
      <c r="D672" s="171" t="s">
        <v>82</v>
      </c>
      <c r="E672" s="283" t="s">
        <v>1602</v>
      </c>
      <c r="F672" s="107">
        <v>2340</v>
      </c>
      <c r="G672" s="284" t="s">
        <v>181</v>
      </c>
      <c r="H672" s="284" t="s">
        <v>1875</v>
      </c>
      <c r="I672" s="284" t="s">
        <v>1876</v>
      </c>
      <c r="J672" s="284" t="s">
        <v>384</v>
      </c>
      <c r="K672" s="284" t="s">
        <v>86</v>
      </c>
      <c r="L672" s="284" t="s">
        <v>323</v>
      </c>
      <c r="M672" s="284" t="s">
        <v>323</v>
      </c>
      <c r="N672" s="103" t="s">
        <v>87</v>
      </c>
      <c r="O672" s="284"/>
      <c r="Q672" s="135"/>
      <c r="T672" s="135"/>
      <c r="U672" s="171" t="str">
        <f t="shared" si="139"/>
        <v>HBL-ISL-2340</v>
      </c>
      <c r="V672" s="133" t="s">
        <v>90</v>
      </c>
      <c r="W672" s="107">
        <v>2340</v>
      </c>
      <c r="X672" s="171" t="str">
        <f t="shared" si="140"/>
        <v>HBL-ISL-2340-Feb17-1-1</v>
      </c>
      <c r="Y672" s="136" t="s">
        <v>919</v>
      </c>
      <c r="Z672" s="134" t="str">
        <f t="shared" si="127"/>
        <v>Yes</v>
      </c>
      <c r="AA672" s="134" t="str">
        <f t="shared" si="128"/>
        <v>Yes</v>
      </c>
      <c r="AB672" s="134" t="str">
        <f t="shared" si="137"/>
        <v>Yes</v>
      </c>
      <c r="AC672" s="134" t="str">
        <f>VLOOKUP(F672,'Wired Branches'!B:E,4,FALSE)</f>
        <v>10.41.58.10</v>
      </c>
      <c r="AD672" s="134" t="str">
        <f t="shared" si="129"/>
        <v>255.255.255.0</v>
      </c>
      <c r="AE672" s="150" t="str">
        <f>VLOOKUP(W672,'Wired Branches'!B:F,5,FALSE)</f>
        <v>10.41.58.1</v>
      </c>
      <c r="AF672" s="112" t="str">
        <f>_xlfn.IFNA(VLOOKUP(F672,'Compiled report'!C:F,4,FALSE),"")</f>
        <v>26515e1d3</v>
      </c>
      <c r="AG672" s="134" t="str">
        <f t="shared" si="130"/>
        <v>10.200.57.196</v>
      </c>
      <c r="AH672" s="134" t="str">
        <f t="shared" si="131"/>
        <v>Yes</v>
      </c>
      <c r="AI672" s="134" t="str">
        <f t="shared" si="132"/>
        <v>Yes</v>
      </c>
      <c r="AJ672" s="234">
        <f>_xlfn.IFNA(VLOOKUP(F672,'Compiled report'!C:D,2,FALSE),"")</f>
        <v>42782</v>
      </c>
      <c r="AK672" s="134" t="str">
        <f t="shared" si="133"/>
        <v>Yes</v>
      </c>
      <c r="AL672" s="134" t="str">
        <f t="shared" si="134"/>
        <v>Yes</v>
      </c>
      <c r="AM672" s="134" t="str">
        <f t="shared" si="135"/>
        <v>Yes</v>
      </c>
      <c r="AN672" s="134" t="str">
        <f t="shared" si="136"/>
        <v>Yes</v>
      </c>
      <c r="AO672" s="134" t="str">
        <f t="shared" si="138"/>
        <v>Installation Completed</v>
      </c>
      <c r="AP672" s="137" t="s">
        <v>770</v>
      </c>
    </row>
    <row r="673" spans="1:42" s="134" customFormat="1" ht="26.1" customHeight="1" x14ac:dyDescent="0.2">
      <c r="A673" s="258">
        <v>674</v>
      </c>
      <c r="B673" s="284" t="s">
        <v>181</v>
      </c>
      <c r="C673" s="134" t="s">
        <v>181</v>
      </c>
      <c r="D673" s="171" t="s">
        <v>82</v>
      </c>
      <c r="E673" s="283" t="s">
        <v>1602</v>
      </c>
      <c r="F673" s="107">
        <v>2344</v>
      </c>
      <c r="G673" s="284" t="s">
        <v>181</v>
      </c>
      <c r="H673" s="284" t="s">
        <v>1877</v>
      </c>
      <c r="I673" s="284" t="s">
        <v>1878</v>
      </c>
      <c r="J673" s="284" t="s">
        <v>384</v>
      </c>
      <c r="K673" s="284" t="s">
        <v>86</v>
      </c>
      <c r="L673" s="284" t="s">
        <v>1605</v>
      </c>
      <c r="M673" s="284" t="s">
        <v>181</v>
      </c>
      <c r="N673" s="103" t="s">
        <v>1606</v>
      </c>
      <c r="O673" s="284"/>
      <c r="Q673" s="135"/>
      <c r="T673" s="135"/>
      <c r="U673" s="171" t="str">
        <f t="shared" si="139"/>
        <v>HBL-ISL-2344</v>
      </c>
      <c r="V673" s="133" t="s">
        <v>90</v>
      </c>
      <c r="W673" s="107">
        <v>2344</v>
      </c>
      <c r="X673" s="171" t="str">
        <f t="shared" si="140"/>
        <v>HBL-ISL-2344-Feb17-1-1</v>
      </c>
      <c r="Y673" s="136" t="s">
        <v>919</v>
      </c>
      <c r="Z673" s="134" t="str">
        <f t="shared" si="127"/>
        <v>Yes</v>
      </c>
      <c r="AA673" s="134" t="str">
        <f t="shared" si="128"/>
        <v>Yes</v>
      </c>
      <c r="AB673" s="134" t="str">
        <f t="shared" si="137"/>
        <v>Yes</v>
      </c>
      <c r="AC673" s="134" t="str">
        <f>VLOOKUP(F673,'Wired Branches'!B:E,4,FALSE)</f>
        <v>10.40.119.10</v>
      </c>
      <c r="AD673" s="134" t="str">
        <f t="shared" si="129"/>
        <v>255.255.255.0</v>
      </c>
      <c r="AE673" s="150" t="str">
        <f>VLOOKUP(W673,'Wired Branches'!B:F,5,FALSE)</f>
        <v>10.40.119.1</v>
      </c>
      <c r="AF673" s="112" t="str">
        <f>_xlfn.IFNA(VLOOKUP(F673,'Compiled report'!C:F,4,FALSE),"")</f>
        <v>26515e1d4</v>
      </c>
      <c r="AG673" s="134" t="str">
        <f t="shared" si="130"/>
        <v>10.200.57.196</v>
      </c>
      <c r="AH673" s="134" t="str">
        <f t="shared" si="131"/>
        <v>Yes</v>
      </c>
      <c r="AI673" s="134" t="str">
        <f t="shared" si="132"/>
        <v>Yes</v>
      </c>
      <c r="AJ673" s="234">
        <f>_xlfn.IFNA(VLOOKUP(F673,'Compiled report'!C:D,2,FALSE),"")</f>
        <v>42747</v>
      </c>
      <c r="AK673" s="134" t="str">
        <f t="shared" si="133"/>
        <v>Yes</v>
      </c>
      <c r="AL673" s="134" t="str">
        <f t="shared" si="134"/>
        <v>Yes</v>
      </c>
      <c r="AM673" s="134" t="str">
        <f t="shared" si="135"/>
        <v>Yes</v>
      </c>
      <c r="AN673" s="134" t="str">
        <f t="shared" si="136"/>
        <v>Yes</v>
      </c>
      <c r="AO673" s="134" t="str">
        <f t="shared" si="138"/>
        <v>Installation Completed</v>
      </c>
      <c r="AP673" s="137" t="s">
        <v>770</v>
      </c>
    </row>
    <row r="674" spans="1:42" s="134" customFormat="1" ht="26.1" customHeight="1" x14ac:dyDescent="0.2">
      <c r="A674" s="258">
        <v>675</v>
      </c>
      <c r="B674" s="284" t="s">
        <v>181</v>
      </c>
      <c r="C674" s="134" t="s">
        <v>181</v>
      </c>
      <c r="D674" s="171" t="s">
        <v>82</v>
      </c>
      <c r="E674" s="283" t="s">
        <v>1602</v>
      </c>
      <c r="F674" s="107">
        <v>2365</v>
      </c>
      <c r="G674" s="284" t="s">
        <v>181</v>
      </c>
      <c r="H674" s="284" t="s">
        <v>1879</v>
      </c>
      <c r="I674" s="284" t="s">
        <v>1880</v>
      </c>
      <c r="J674" s="284" t="s">
        <v>384</v>
      </c>
      <c r="K674" s="284" t="s">
        <v>86</v>
      </c>
      <c r="L674" s="284" t="s">
        <v>1644</v>
      </c>
      <c r="M674" s="284" t="s">
        <v>1644</v>
      </c>
      <c r="N674" s="103" t="s">
        <v>1625</v>
      </c>
      <c r="O674" s="284"/>
      <c r="Q674" s="135"/>
      <c r="T674" s="135"/>
      <c r="U674" s="171" t="str">
        <f t="shared" si="139"/>
        <v>HBL-ISL-2365</v>
      </c>
      <c r="V674" s="133" t="s">
        <v>90</v>
      </c>
      <c r="W674" s="107">
        <v>2365</v>
      </c>
      <c r="X674" s="171" t="str">
        <f t="shared" si="140"/>
        <v>HBL-ISL-2365-Feb17-1-1</v>
      </c>
      <c r="Y674" s="136" t="s">
        <v>919</v>
      </c>
      <c r="Z674" s="134" t="str">
        <f t="shared" si="127"/>
        <v xml:space="preserve"> </v>
      </c>
      <c r="AA674" s="134" t="str">
        <f t="shared" si="128"/>
        <v xml:space="preserve"> </v>
      </c>
      <c r="AB674" s="134" t="str">
        <f t="shared" si="137"/>
        <v>Yes</v>
      </c>
      <c r="AC674" s="134" t="e">
        <f>VLOOKUP(F674,'Wired Branches'!B:E,4,FALSE)</f>
        <v>#N/A</v>
      </c>
      <c r="AD674" s="134" t="str">
        <f t="shared" si="129"/>
        <v xml:space="preserve"> </v>
      </c>
      <c r="AE674" s="150" t="e">
        <f>VLOOKUP(W674,'Wired Branches'!B:F,5,FALSE)</f>
        <v>#N/A</v>
      </c>
      <c r="AF674" s="112" t="str">
        <f>_xlfn.IFNA(VLOOKUP(F674,'Compiled report'!C:F,4,FALSE),"")</f>
        <v/>
      </c>
      <c r="AG674" s="134" t="str">
        <f t="shared" si="130"/>
        <v xml:space="preserve"> </v>
      </c>
      <c r="AH674" s="134" t="str">
        <f t="shared" si="131"/>
        <v xml:space="preserve"> </v>
      </c>
      <c r="AI674" s="134" t="str">
        <f t="shared" si="132"/>
        <v xml:space="preserve"> </v>
      </c>
      <c r="AJ674" s="234" t="str">
        <f>_xlfn.IFNA(VLOOKUP(F674,'Compiled report'!C:D,2,FALSE),"")</f>
        <v/>
      </c>
      <c r="AK674" s="134" t="str">
        <f t="shared" si="133"/>
        <v xml:space="preserve"> </v>
      </c>
      <c r="AL674" s="134" t="str">
        <f t="shared" si="134"/>
        <v/>
      </c>
      <c r="AM674" s="134" t="str">
        <f t="shared" si="135"/>
        <v xml:space="preserve"> </v>
      </c>
      <c r="AN674" s="134" t="str">
        <f t="shared" si="136"/>
        <v xml:space="preserve"> </v>
      </c>
      <c r="AO674" s="134" t="str">
        <f t="shared" si="138"/>
        <v xml:space="preserve"> </v>
      </c>
      <c r="AP674" s="137" t="s">
        <v>770</v>
      </c>
    </row>
    <row r="675" spans="1:42" s="134" customFormat="1" ht="26.1" customHeight="1" x14ac:dyDescent="0.2">
      <c r="A675" s="258">
        <v>676</v>
      </c>
      <c r="B675" s="284" t="s">
        <v>181</v>
      </c>
      <c r="C675" s="134" t="s">
        <v>181</v>
      </c>
      <c r="D675" s="171" t="s">
        <v>82</v>
      </c>
      <c r="E675" s="283" t="s">
        <v>1602</v>
      </c>
      <c r="F675" s="107">
        <v>2366</v>
      </c>
      <c r="G675" s="284" t="s">
        <v>181</v>
      </c>
      <c r="H675" s="284" t="s">
        <v>1881</v>
      </c>
      <c r="I675" s="284" t="s">
        <v>1882</v>
      </c>
      <c r="J675" s="284" t="s">
        <v>384</v>
      </c>
      <c r="K675" s="284" t="s">
        <v>1883</v>
      </c>
      <c r="L675" s="284" t="s">
        <v>86</v>
      </c>
      <c r="M675" s="284" t="s">
        <v>1884</v>
      </c>
      <c r="N675" s="103" t="s">
        <v>1681</v>
      </c>
      <c r="O675" s="284"/>
      <c r="Q675" s="135"/>
      <c r="T675" s="135"/>
      <c r="U675" s="171" t="str">
        <f t="shared" si="139"/>
        <v>HBL-ISL-2366</v>
      </c>
      <c r="V675" s="133" t="s">
        <v>90</v>
      </c>
      <c r="W675" s="107">
        <v>2366</v>
      </c>
      <c r="X675" s="171" t="str">
        <f t="shared" si="140"/>
        <v>HBL-ISL-2366-Feb17-1-1</v>
      </c>
      <c r="Y675" s="136" t="s">
        <v>919</v>
      </c>
      <c r="Z675" s="134" t="str">
        <f t="shared" si="127"/>
        <v xml:space="preserve"> </v>
      </c>
      <c r="AA675" s="134" t="str">
        <f t="shared" si="128"/>
        <v xml:space="preserve"> </v>
      </c>
      <c r="AB675" s="134" t="str">
        <f t="shared" si="137"/>
        <v>Yes</v>
      </c>
      <c r="AC675" s="134" t="e">
        <f>VLOOKUP(F675,'Wired Branches'!B:E,4,FALSE)</f>
        <v>#N/A</v>
      </c>
      <c r="AD675" s="134" t="str">
        <f t="shared" si="129"/>
        <v xml:space="preserve"> </v>
      </c>
      <c r="AE675" s="150" t="e">
        <f>VLOOKUP(W675,'Wired Branches'!B:F,5,FALSE)</f>
        <v>#N/A</v>
      </c>
      <c r="AF675" s="112" t="str">
        <f>_xlfn.IFNA(VLOOKUP(F675,'Compiled report'!C:F,4,FALSE),"")</f>
        <v/>
      </c>
      <c r="AG675" s="134" t="str">
        <f t="shared" si="130"/>
        <v xml:space="preserve"> </v>
      </c>
      <c r="AH675" s="134" t="str">
        <f t="shared" si="131"/>
        <v xml:space="preserve"> </v>
      </c>
      <c r="AI675" s="134" t="str">
        <f t="shared" si="132"/>
        <v xml:space="preserve"> </v>
      </c>
      <c r="AJ675" s="234" t="str">
        <f>_xlfn.IFNA(VLOOKUP(F675,'Compiled report'!C:D,2,FALSE),"")</f>
        <v/>
      </c>
      <c r="AK675" s="134" t="str">
        <f t="shared" si="133"/>
        <v xml:space="preserve"> </v>
      </c>
      <c r="AL675" s="134" t="str">
        <f t="shared" si="134"/>
        <v/>
      </c>
      <c r="AM675" s="134" t="str">
        <f t="shared" si="135"/>
        <v xml:space="preserve"> </v>
      </c>
      <c r="AN675" s="134" t="str">
        <f t="shared" si="136"/>
        <v xml:space="preserve"> </v>
      </c>
      <c r="AO675" s="134" t="str">
        <f t="shared" si="138"/>
        <v xml:space="preserve"> </v>
      </c>
      <c r="AP675" s="137" t="s">
        <v>770</v>
      </c>
    </row>
    <row r="676" spans="1:42" s="134" customFormat="1" ht="26.1" customHeight="1" x14ac:dyDescent="0.2">
      <c r="A676" s="258">
        <v>677</v>
      </c>
      <c r="B676" s="284" t="s">
        <v>181</v>
      </c>
      <c r="C676" s="134" t="s">
        <v>181</v>
      </c>
      <c r="D676" s="171" t="s">
        <v>82</v>
      </c>
      <c r="E676" s="283" t="s">
        <v>1602</v>
      </c>
      <c r="F676" s="107">
        <v>2384</v>
      </c>
      <c r="G676" s="284" t="s">
        <v>181</v>
      </c>
      <c r="H676" s="284" t="s">
        <v>1885</v>
      </c>
      <c r="I676" s="284" t="s">
        <v>1886</v>
      </c>
      <c r="J676" s="284" t="s">
        <v>384</v>
      </c>
      <c r="K676" s="284" t="s">
        <v>86</v>
      </c>
      <c r="L676" s="284" t="s">
        <v>1605</v>
      </c>
      <c r="M676" s="284" t="s">
        <v>181</v>
      </c>
      <c r="N676" s="103" t="s">
        <v>1606</v>
      </c>
      <c r="O676" s="284"/>
      <c r="Q676" s="135"/>
      <c r="T676" s="135"/>
      <c r="U676" s="171" t="str">
        <f t="shared" si="139"/>
        <v>HBL-ISL-2384</v>
      </c>
      <c r="V676" s="133" t="s">
        <v>90</v>
      </c>
      <c r="W676" s="107">
        <v>2384</v>
      </c>
      <c r="X676" s="171" t="str">
        <f t="shared" si="140"/>
        <v>HBL-ISL-2384-Feb17-1-1</v>
      </c>
      <c r="Y676" s="136" t="s">
        <v>919</v>
      </c>
      <c r="Z676" s="134" t="str">
        <f t="shared" si="127"/>
        <v>Yes</v>
      </c>
      <c r="AA676" s="134" t="str">
        <f t="shared" si="128"/>
        <v>Yes</v>
      </c>
      <c r="AB676" s="134" t="str">
        <f t="shared" si="137"/>
        <v>Yes</v>
      </c>
      <c r="AC676" s="134" t="str">
        <f>VLOOKUP(F676,'Wired Branches'!B:E,4,FALSE)</f>
        <v>10.40.129.10</v>
      </c>
      <c r="AD676" s="134" t="str">
        <f t="shared" si="129"/>
        <v>255.255.255.0</v>
      </c>
      <c r="AE676" s="150" t="str">
        <f>VLOOKUP(W676,'Wired Branches'!B:F,5,FALSE)</f>
        <v>10.40.129.1</v>
      </c>
      <c r="AF676" s="112" t="str">
        <f>_xlfn.IFNA(VLOOKUP(F676,'Compiled report'!C:F,4,FALSE),"")</f>
        <v>00026515e1eb</v>
      </c>
      <c r="AG676" s="134" t="str">
        <f t="shared" si="130"/>
        <v>10.200.57.196</v>
      </c>
      <c r="AH676" s="134" t="str">
        <f t="shared" si="131"/>
        <v>Yes</v>
      </c>
      <c r="AI676" s="134" t="str">
        <f t="shared" si="132"/>
        <v>Yes</v>
      </c>
      <c r="AJ676" s="234">
        <f>_xlfn.IFNA(VLOOKUP(F676,'Compiled report'!C:D,2,FALSE),"")</f>
        <v>42741</v>
      </c>
      <c r="AK676" s="134" t="str">
        <f t="shared" si="133"/>
        <v>Yes</v>
      </c>
      <c r="AL676" s="134" t="str">
        <f t="shared" si="134"/>
        <v>Yes</v>
      </c>
      <c r="AM676" s="134" t="str">
        <f t="shared" si="135"/>
        <v>Yes</v>
      </c>
      <c r="AN676" s="134" t="str">
        <f t="shared" si="136"/>
        <v>Yes</v>
      </c>
      <c r="AO676" s="134" t="str">
        <f t="shared" si="138"/>
        <v>Installation Completed</v>
      </c>
      <c r="AP676" s="137" t="s">
        <v>770</v>
      </c>
    </row>
    <row r="677" spans="1:42" s="134" customFormat="1" ht="26.1" customHeight="1" x14ac:dyDescent="0.2">
      <c r="A677" s="258">
        <v>678</v>
      </c>
      <c r="B677" s="284" t="s">
        <v>181</v>
      </c>
      <c r="C677" s="134" t="s">
        <v>181</v>
      </c>
      <c r="D677" s="171" t="s">
        <v>82</v>
      </c>
      <c r="E677" s="283" t="s">
        <v>1602</v>
      </c>
      <c r="F677" s="107">
        <v>2399</v>
      </c>
      <c r="G677" s="284" t="s">
        <v>181</v>
      </c>
      <c r="H677" s="284" t="s">
        <v>1887</v>
      </c>
      <c r="I677" s="284" t="s">
        <v>1888</v>
      </c>
      <c r="J677" s="284" t="s">
        <v>384</v>
      </c>
      <c r="K677" s="284" t="s">
        <v>86</v>
      </c>
      <c r="L677" s="284" t="s">
        <v>1605</v>
      </c>
      <c r="M677" s="284" t="s">
        <v>181</v>
      </c>
      <c r="N677" s="103" t="s">
        <v>1606</v>
      </c>
      <c r="O677" s="284"/>
      <c r="Q677" s="135"/>
      <c r="T677" s="135"/>
      <c r="U677" s="171" t="str">
        <f t="shared" si="139"/>
        <v>HBL-ISL-2399</v>
      </c>
      <c r="V677" s="133" t="s">
        <v>90</v>
      </c>
      <c r="W677" s="107">
        <v>2399</v>
      </c>
      <c r="X677" s="171" t="str">
        <f t="shared" si="140"/>
        <v>HBL-ISL-2399-Feb17-1-1</v>
      </c>
      <c r="Y677" s="136" t="s">
        <v>919</v>
      </c>
      <c r="Z677" s="134" t="str">
        <f t="shared" si="127"/>
        <v>Yes</v>
      </c>
      <c r="AA677" s="134" t="str">
        <f t="shared" si="128"/>
        <v>Yes</v>
      </c>
      <c r="AB677" s="134" t="str">
        <f t="shared" si="137"/>
        <v>Yes</v>
      </c>
      <c r="AC677" s="134" t="str">
        <f>VLOOKUP(F677,'Wired Branches'!B:E,4,FALSE)</f>
        <v>10.40.130.10</v>
      </c>
      <c r="AD677" s="134" t="str">
        <f t="shared" si="129"/>
        <v>255.255.255.0</v>
      </c>
      <c r="AE677" s="150" t="str">
        <f>VLOOKUP(W677,'Wired Branches'!B:F,5,FALSE)</f>
        <v>10.40.130.1</v>
      </c>
      <c r="AF677" s="112" t="str">
        <f>_xlfn.IFNA(VLOOKUP(F677,'Compiled report'!C:F,4,FALSE),"")</f>
        <v>26515E1EC</v>
      </c>
      <c r="AG677" s="134" t="str">
        <f t="shared" si="130"/>
        <v>10.200.57.196</v>
      </c>
      <c r="AH677" s="134" t="str">
        <f t="shared" si="131"/>
        <v>Yes</v>
      </c>
      <c r="AI677" s="134" t="str">
        <f t="shared" si="132"/>
        <v>Yes</v>
      </c>
      <c r="AJ677" s="234">
        <f>_xlfn.IFNA(VLOOKUP(F677,'Compiled report'!C:D,2,FALSE),"")</f>
        <v>42789</v>
      </c>
      <c r="AK677" s="134" t="str">
        <f t="shared" si="133"/>
        <v>Yes</v>
      </c>
      <c r="AL677" s="134" t="str">
        <f t="shared" si="134"/>
        <v>Yes</v>
      </c>
      <c r="AM677" s="134" t="str">
        <f t="shared" si="135"/>
        <v>Yes</v>
      </c>
      <c r="AN677" s="134" t="str">
        <f t="shared" si="136"/>
        <v>Yes</v>
      </c>
      <c r="AO677" s="134" t="str">
        <f t="shared" si="138"/>
        <v>Installation Completed</v>
      </c>
      <c r="AP677" s="137" t="s">
        <v>770</v>
      </c>
    </row>
    <row r="678" spans="1:42" s="134" customFormat="1" ht="26.1" customHeight="1" x14ac:dyDescent="0.2">
      <c r="A678" s="258">
        <v>679</v>
      </c>
      <c r="B678" s="284" t="s">
        <v>181</v>
      </c>
      <c r="C678" s="134" t="s">
        <v>181</v>
      </c>
      <c r="D678" s="171" t="s">
        <v>82</v>
      </c>
      <c r="E678" s="283" t="s">
        <v>1602</v>
      </c>
      <c r="F678" s="107">
        <v>2403</v>
      </c>
      <c r="G678" s="284" t="s">
        <v>181</v>
      </c>
      <c r="H678" s="284" t="s">
        <v>1889</v>
      </c>
      <c r="I678" s="284" t="s">
        <v>1890</v>
      </c>
      <c r="J678" s="284" t="s">
        <v>384</v>
      </c>
      <c r="K678" s="284" t="s">
        <v>86</v>
      </c>
      <c r="L678" s="284" t="s">
        <v>1605</v>
      </c>
      <c r="M678" s="284" t="s">
        <v>181</v>
      </c>
      <c r="N678" s="103" t="s">
        <v>1606</v>
      </c>
      <c r="O678" s="284"/>
      <c r="Q678" s="135"/>
      <c r="T678" s="135"/>
      <c r="U678" s="171" t="str">
        <f t="shared" si="139"/>
        <v>HBL-ISL-2403</v>
      </c>
      <c r="V678" s="133" t="s">
        <v>90</v>
      </c>
      <c r="W678" s="107">
        <v>2403</v>
      </c>
      <c r="X678" s="171" t="str">
        <f t="shared" si="140"/>
        <v>HBL-ISL-2403-Feb17-1-1</v>
      </c>
      <c r="Y678" s="136" t="s">
        <v>919</v>
      </c>
      <c r="Z678" s="134" t="str">
        <f t="shared" si="127"/>
        <v>Yes</v>
      </c>
      <c r="AA678" s="134" t="str">
        <f t="shared" si="128"/>
        <v>Yes</v>
      </c>
      <c r="AB678" s="134" t="str">
        <f t="shared" si="137"/>
        <v>Yes</v>
      </c>
      <c r="AC678" s="134" t="str">
        <f>VLOOKUP(F678,'Wired Branches'!B:E,4,FALSE)</f>
        <v>10.40.131.10</v>
      </c>
      <c r="AD678" s="134" t="str">
        <f t="shared" si="129"/>
        <v>255.255.255.0</v>
      </c>
      <c r="AE678" s="150" t="str">
        <f>VLOOKUP(W678,'Wired Branches'!B:F,5,FALSE)</f>
        <v>10.40.131.1</v>
      </c>
      <c r="AF678" s="112" t="str">
        <f>_xlfn.IFNA(VLOOKUP(F678,'Compiled report'!C:F,4,FALSE),"")</f>
        <v>26515E1ED</v>
      </c>
      <c r="AG678" s="134" t="str">
        <f t="shared" si="130"/>
        <v>10.200.57.196</v>
      </c>
      <c r="AH678" s="134" t="str">
        <f t="shared" si="131"/>
        <v>Yes</v>
      </c>
      <c r="AI678" s="134" t="str">
        <f t="shared" si="132"/>
        <v>Yes</v>
      </c>
      <c r="AJ678" s="234">
        <f>_xlfn.IFNA(VLOOKUP(F678,'Compiled report'!C:D,2,FALSE),"")</f>
        <v>42789</v>
      </c>
      <c r="AK678" s="134" t="str">
        <f t="shared" si="133"/>
        <v>Yes</v>
      </c>
      <c r="AL678" s="134" t="str">
        <f t="shared" si="134"/>
        <v>Yes</v>
      </c>
      <c r="AM678" s="134" t="str">
        <f t="shared" si="135"/>
        <v>Yes</v>
      </c>
      <c r="AN678" s="134" t="str">
        <f t="shared" si="136"/>
        <v>Yes</v>
      </c>
      <c r="AO678" s="134" t="str">
        <f t="shared" si="138"/>
        <v>Installation Completed</v>
      </c>
      <c r="AP678" s="137" t="s">
        <v>770</v>
      </c>
    </row>
    <row r="679" spans="1:42" s="134" customFormat="1" ht="26.1" customHeight="1" x14ac:dyDescent="0.2">
      <c r="A679" s="258">
        <v>680</v>
      </c>
      <c r="B679" s="284" t="s">
        <v>181</v>
      </c>
      <c r="C679" s="134" t="s">
        <v>181</v>
      </c>
      <c r="D679" s="171" t="s">
        <v>82</v>
      </c>
      <c r="E679" s="283" t="s">
        <v>1602</v>
      </c>
      <c r="F679" s="107">
        <v>2414</v>
      </c>
      <c r="G679" s="284" t="s">
        <v>181</v>
      </c>
      <c r="H679" s="284" t="s">
        <v>1891</v>
      </c>
      <c r="I679" s="284" t="s">
        <v>1892</v>
      </c>
      <c r="J679" s="284" t="s">
        <v>384</v>
      </c>
      <c r="K679" s="284" t="s">
        <v>86</v>
      </c>
      <c r="L679" s="284" t="s">
        <v>1605</v>
      </c>
      <c r="M679" s="284" t="s">
        <v>181</v>
      </c>
      <c r="N679" s="103" t="s">
        <v>1606</v>
      </c>
      <c r="O679" s="284"/>
      <c r="Q679" s="135"/>
      <c r="T679" s="135"/>
      <c r="U679" s="171" t="str">
        <f t="shared" si="139"/>
        <v>HBL-ISL-2414</v>
      </c>
      <c r="V679" s="133" t="s">
        <v>90</v>
      </c>
      <c r="W679" s="107">
        <v>2414</v>
      </c>
      <c r="X679" s="171" t="str">
        <f t="shared" si="140"/>
        <v>HBL-ISL-2414-Feb17-1-1</v>
      </c>
      <c r="Y679" s="136" t="s">
        <v>919</v>
      </c>
      <c r="Z679" s="134" t="str">
        <f t="shared" si="127"/>
        <v>Yes</v>
      </c>
      <c r="AA679" s="134" t="str">
        <f t="shared" si="128"/>
        <v>Yes</v>
      </c>
      <c r="AB679" s="134" t="str">
        <f t="shared" si="137"/>
        <v>Yes</v>
      </c>
      <c r="AC679" s="134" t="str">
        <f>VLOOKUP(F679,'Wired Branches'!B:E,4,FALSE)</f>
        <v>10.40.133.10</v>
      </c>
      <c r="AD679" s="134" t="str">
        <f t="shared" si="129"/>
        <v>255.255.255.0</v>
      </c>
      <c r="AE679" s="150" t="str">
        <f>VLOOKUP(W679,'Wired Branches'!B:F,5,FALSE)</f>
        <v>10.40.133.1</v>
      </c>
      <c r="AF679" s="112" t="str">
        <f>_xlfn.IFNA(VLOOKUP(F679,'Compiled report'!C:F,4,FALSE),"")</f>
        <v>26515e1ee</v>
      </c>
      <c r="AG679" s="134" t="str">
        <f t="shared" si="130"/>
        <v>10.200.57.196</v>
      </c>
      <c r="AH679" s="134" t="str">
        <f t="shared" si="131"/>
        <v>Yes</v>
      </c>
      <c r="AI679" s="134" t="str">
        <f t="shared" si="132"/>
        <v>Yes</v>
      </c>
      <c r="AJ679" s="234">
        <f>_xlfn.IFNA(VLOOKUP(F679,'Compiled report'!C:D,2,FALSE),"")</f>
        <v>42752</v>
      </c>
      <c r="AK679" s="134" t="str">
        <f t="shared" si="133"/>
        <v>Yes</v>
      </c>
      <c r="AL679" s="134" t="str">
        <f t="shared" si="134"/>
        <v>Yes</v>
      </c>
      <c r="AM679" s="134" t="str">
        <f t="shared" si="135"/>
        <v>Yes</v>
      </c>
      <c r="AN679" s="134" t="str">
        <f t="shared" si="136"/>
        <v>Yes</v>
      </c>
      <c r="AO679" s="134" t="str">
        <f t="shared" si="138"/>
        <v>Installation Completed</v>
      </c>
      <c r="AP679" s="137" t="s">
        <v>770</v>
      </c>
    </row>
    <row r="680" spans="1:42" s="134" customFormat="1" ht="26.1" customHeight="1" x14ac:dyDescent="0.2">
      <c r="A680" s="258">
        <v>681</v>
      </c>
      <c r="B680" s="284" t="s">
        <v>181</v>
      </c>
      <c r="C680" s="134" t="s">
        <v>181</v>
      </c>
      <c r="D680" s="171" t="s">
        <v>82</v>
      </c>
      <c r="E680" s="283" t="s">
        <v>1602</v>
      </c>
      <c r="F680" s="107">
        <v>2426</v>
      </c>
      <c r="G680" s="284" t="s">
        <v>181</v>
      </c>
      <c r="H680" s="284" t="s">
        <v>1893</v>
      </c>
      <c r="I680" s="284" t="s">
        <v>1894</v>
      </c>
      <c r="J680" s="284" t="s">
        <v>384</v>
      </c>
      <c r="K680" s="284" t="s">
        <v>1609</v>
      </c>
      <c r="L680" s="284" t="s">
        <v>86</v>
      </c>
      <c r="M680" s="284" t="s">
        <v>323</v>
      </c>
      <c r="N680" s="103" t="s">
        <v>87</v>
      </c>
      <c r="O680" s="284"/>
      <c r="Q680" s="135"/>
      <c r="T680" s="135"/>
      <c r="U680" s="171" t="str">
        <f t="shared" si="139"/>
        <v>HBL-ISL-2426</v>
      </c>
      <c r="V680" s="133" t="s">
        <v>90</v>
      </c>
      <c r="W680" s="107">
        <v>2426</v>
      </c>
      <c r="X680" s="171" t="str">
        <f t="shared" si="140"/>
        <v>HBL-ISL-2426-Feb17-1-1</v>
      </c>
      <c r="Y680" s="136" t="s">
        <v>919</v>
      </c>
      <c r="Z680" s="134" t="str">
        <f t="shared" si="127"/>
        <v>Yes</v>
      </c>
      <c r="AA680" s="134" t="str">
        <f t="shared" si="128"/>
        <v>Yes</v>
      </c>
      <c r="AB680" s="134" t="str">
        <f t="shared" si="137"/>
        <v>Yes</v>
      </c>
      <c r="AC680" s="134" t="str">
        <f>VLOOKUP(F680,'Wired Branches'!B:E,4,FALSE)</f>
        <v>10.40.135.10</v>
      </c>
      <c r="AD680" s="134" t="str">
        <f t="shared" si="129"/>
        <v>255.255.255.0</v>
      </c>
      <c r="AE680" s="150" t="str">
        <f>VLOOKUP(W680,'Wired Branches'!B:F,5,FALSE)</f>
        <v>10.40.135.1</v>
      </c>
      <c r="AF680" s="112" t="str">
        <f>_xlfn.IFNA(VLOOKUP(F680,'Compiled report'!C:F,4,FALSE),"")</f>
        <v>00026515e1ef</v>
      </c>
      <c r="AG680" s="134" t="str">
        <f t="shared" si="130"/>
        <v>10.200.57.196</v>
      </c>
      <c r="AH680" s="134" t="str">
        <f t="shared" si="131"/>
        <v>Yes</v>
      </c>
      <c r="AI680" s="134" t="str">
        <f t="shared" si="132"/>
        <v>Yes</v>
      </c>
      <c r="AJ680" s="234">
        <f>_xlfn.IFNA(VLOOKUP(F680,'Compiled report'!C:D,2,FALSE),"")</f>
        <v>42769</v>
      </c>
      <c r="AK680" s="134" t="str">
        <f t="shared" si="133"/>
        <v>Yes</v>
      </c>
      <c r="AL680" s="134" t="str">
        <f t="shared" si="134"/>
        <v>Yes</v>
      </c>
      <c r="AM680" s="134" t="str">
        <f t="shared" si="135"/>
        <v>Yes</v>
      </c>
      <c r="AN680" s="134" t="str">
        <f t="shared" si="136"/>
        <v>Yes</v>
      </c>
      <c r="AO680" s="134" t="str">
        <f t="shared" si="138"/>
        <v>Installation Completed</v>
      </c>
      <c r="AP680" s="137" t="s">
        <v>770</v>
      </c>
    </row>
    <row r="681" spans="1:42" s="134" customFormat="1" ht="26.1" customHeight="1" x14ac:dyDescent="0.2">
      <c r="A681" s="258">
        <v>682</v>
      </c>
      <c r="B681" s="284" t="s">
        <v>181</v>
      </c>
      <c r="C681" s="134" t="s">
        <v>181</v>
      </c>
      <c r="D681" s="171" t="s">
        <v>82</v>
      </c>
      <c r="E681" s="283" t="s">
        <v>1602</v>
      </c>
      <c r="F681" s="107">
        <v>2433</v>
      </c>
      <c r="G681" s="284" t="s">
        <v>181</v>
      </c>
      <c r="H681" s="284" t="s">
        <v>1895</v>
      </c>
      <c r="I681" s="284" t="s">
        <v>1896</v>
      </c>
      <c r="J681" s="284" t="s">
        <v>384</v>
      </c>
      <c r="K681" s="284" t="s">
        <v>86</v>
      </c>
      <c r="L681" s="284" t="s">
        <v>1605</v>
      </c>
      <c r="M681" s="284" t="s">
        <v>181</v>
      </c>
      <c r="N681" s="103" t="s">
        <v>1606</v>
      </c>
      <c r="O681" s="284"/>
      <c r="Q681" s="135"/>
      <c r="T681" s="135"/>
      <c r="U681" s="171" t="str">
        <f t="shared" si="139"/>
        <v>HBL-ISL-2433</v>
      </c>
      <c r="V681" s="133" t="s">
        <v>90</v>
      </c>
      <c r="W681" s="107">
        <v>2433</v>
      </c>
      <c r="X681" s="171" t="str">
        <f t="shared" si="140"/>
        <v>HBL-ISL-2433-Feb17-1-1</v>
      </c>
      <c r="Y681" s="136" t="s">
        <v>919</v>
      </c>
      <c r="Z681" s="134" t="str">
        <f t="shared" si="127"/>
        <v>Yes</v>
      </c>
      <c r="AA681" s="134" t="str">
        <f t="shared" si="128"/>
        <v>Yes</v>
      </c>
      <c r="AB681" s="134" t="str">
        <f t="shared" si="137"/>
        <v>Yes</v>
      </c>
      <c r="AC681" s="134" t="str">
        <f>VLOOKUP(F681,'Wired Branches'!B:E,4,FALSE)</f>
        <v>10.40.108.10</v>
      </c>
      <c r="AD681" s="134" t="str">
        <f t="shared" si="129"/>
        <v>255.255.255.0</v>
      </c>
      <c r="AE681" s="150" t="str">
        <f>VLOOKUP(W681,'Wired Branches'!B:F,5,FALSE)</f>
        <v>10.40.108.1</v>
      </c>
      <c r="AF681" s="112" t="str">
        <f>_xlfn.IFNA(VLOOKUP(F681,'Compiled report'!C:F,4,FALSE),"")</f>
        <v>00026515e1f0</v>
      </c>
      <c r="AG681" s="134" t="str">
        <f t="shared" si="130"/>
        <v>10.200.57.196</v>
      </c>
      <c r="AH681" s="134" t="str">
        <f t="shared" si="131"/>
        <v>Yes</v>
      </c>
      <c r="AI681" s="134" t="str">
        <f t="shared" si="132"/>
        <v>Yes</v>
      </c>
      <c r="AJ681" s="234">
        <f>_xlfn.IFNA(VLOOKUP(F681,'Compiled report'!C:D,2,FALSE),"")</f>
        <v>42765</v>
      </c>
      <c r="AK681" s="134" t="str">
        <f t="shared" si="133"/>
        <v>Yes</v>
      </c>
      <c r="AL681" s="134" t="str">
        <f t="shared" si="134"/>
        <v>Yes</v>
      </c>
      <c r="AM681" s="134" t="str">
        <f t="shared" si="135"/>
        <v>Yes</v>
      </c>
      <c r="AN681" s="134" t="str">
        <f t="shared" si="136"/>
        <v>Yes</v>
      </c>
      <c r="AO681" s="134" t="str">
        <f t="shared" si="138"/>
        <v>Installation Completed</v>
      </c>
      <c r="AP681" s="137" t="s">
        <v>770</v>
      </c>
    </row>
    <row r="682" spans="1:42" s="134" customFormat="1" ht="26.1" customHeight="1" x14ac:dyDescent="0.2">
      <c r="A682" s="258">
        <v>683</v>
      </c>
      <c r="B682" s="284" t="s">
        <v>181</v>
      </c>
      <c r="C682" s="134" t="s">
        <v>181</v>
      </c>
      <c r="D682" s="171" t="s">
        <v>82</v>
      </c>
      <c r="E682" s="283" t="s">
        <v>1602</v>
      </c>
      <c r="F682" s="107">
        <v>2446</v>
      </c>
      <c r="G682" s="284" t="s">
        <v>181</v>
      </c>
      <c r="H682" s="284" t="s">
        <v>1897</v>
      </c>
      <c r="I682" s="284" t="s">
        <v>1898</v>
      </c>
      <c r="J682" s="284" t="s">
        <v>384</v>
      </c>
      <c r="K682" s="284" t="s">
        <v>86</v>
      </c>
      <c r="L682" s="284" t="s">
        <v>1605</v>
      </c>
      <c r="M682" s="284" t="s">
        <v>181</v>
      </c>
      <c r="N682" s="103" t="s">
        <v>1606</v>
      </c>
      <c r="O682" s="284"/>
      <c r="Q682" s="135"/>
      <c r="T682" s="135"/>
      <c r="U682" s="171" t="str">
        <f t="shared" si="139"/>
        <v>HBL-ISL-2446</v>
      </c>
      <c r="V682" s="133" t="s">
        <v>90</v>
      </c>
      <c r="W682" s="107">
        <v>2446</v>
      </c>
      <c r="X682" s="171" t="str">
        <f t="shared" si="140"/>
        <v>HBL-ISL-2446-Feb17-1-1</v>
      </c>
      <c r="Y682" s="136" t="s">
        <v>919</v>
      </c>
      <c r="Z682" s="134" t="str">
        <f t="shared" ref="Z682:Z745" si="141">IF(AJ682=""," ","Yes")</f>
        <v>Yes</v>
      </c>
      <c r="AA682" s="134" t="str">
        <f t="shared" ref="AA682:AA745" si="142">IF(AJ682=""," ","Yes")</f>
        <v>Yes</v>
      </c>
      <c r="AB682" s="134" t="str">
        <f t="shared" si="137"/>
        <v>Yes</v>
      </c>
      <c r="AC682" s="134" t="str">
        <f>VLOOKUP(F682,'Wired Branches'!B:E,4,FALSE)</f>
        <v>10.40.139.10</v>
      </c>
      <c r="AD682" s="134" t="str">
        <f t="shared" ref="AD682:AD745" si="143">IF(AJ682=""," ","255.255.255.0")</f>
        <v>255.255.255.0</v>
      </c>
      <c r="AE682" s="150" t="str">
        <f>VLOOKUP(W682,'Wired Branches'!B:F,5,FALSE)</f>
        <v>10.40.139.1</v>
      </c>
      <c r="AF682" s="112" t="str">
        <f>_xlfn.IFNA(VLOOKUP(F682,'Compiled report'!C:F,4,FALSE),"")</f>
        <v>026515e1f1</v>
      </c>
      <c r="AG682" s="134" t="str">
        <f t="shared" ref="AG682:AG745" si="144">IF(AJ682=""," ","10.200.57.196")</f>
        <v>10.200.57.196</v>
      </c>
      <c r="AH682" s="134" t="str">
        <f t="shared" ref="AH682:AH745" si="145">IF(AJ682=""," ","Yes")</f>
        <v>Yes</v>
      </c>
      <c r="AI682" s="134" t="str">
        <f t="shared" ref="AI682:AI745" si="146">IF(AJ682=""," ","Yes")</f>
        <v>Yes</v>
      </c>
      <c r="AJ682" s="234">
        <f>_xlfn.IFNA(VLOOKUP(F682,'Compiled report'!C:D,2,FALSE),"")</f>
        <v>42746</v>
      </c>
      <c r="AK682" s="134" t="str">
        <f t="shared" ref="AK682:AK745" si="147">IF(AJ682=""," ","Yes")</f>
        <v>Yes</v>
      </c>
      <c r="AL682" s="134" t="str">
        <f t="shared" ref="AL682:AL745" si="148">IF((OR(AF682="",AF682=0)),"","Yes")</f>
        <v>Yes</v>
      </c>
      <c r="AM682" s="134" t="str">
        <f t="shared" ref="AM682:AM745" si="149">IF(AJ682=""," ","Yes")</f>
        <v>Yes</v>
      </c>
      <c r="AN682" s="134" t="str">
        <f t="shared" ref="AN682:AN745" si="150">IF(AJ682=""," ","Yes")</f>
        <v>Yes</v>
      </c>
      <c r="AO682" s="134" t="str">
        <f t="shared" si="138"/>
        <v>Installation Completed</v>
      </c>
      <c r="AP682" s="137" t="s">
        <v>770</v>
      </c>
    </row>
    <row r="683" spans="1:42" s="134" customFormat="1" ht="26.1" customHeight="1" x14ac:dyDescent="0.2">
      <c r="A683" s="258">
        <v>684</v>
      </c>
      <c r="B683" s="284" t="s">
        <v>181</v>
      </c>
      <c r="C683" s="134" t="s">
        <v>181</v>
      </c>
      <c r="D683" s="171" t="s">
        <v>82</v>
      </c>
      <c r="E683" s="283" t="s">
        <v>1602</v>
      </c>
      <c r="F683" s="107">
        <v>2447</v>
      </c>
      <c r="G683" s="284" t="s">
        <v>181</v>
      </c>
      <c r="H683" s="284" t="s">
        <v>1899</v>
      </c>
      <c r="I683" s="284" t="s">
        <v>1900</v>
      </c>
      <c r="J683" s="284" t="s">
        <v>384</v>
      </c>
      <c r="K683" s="284" t="s">
        <v>86</v>
      </c>
      <c r="L683" s="284" t="s">
        <v>323</v>
      </c>
      <c r="M683" s="284" t="s">
        <v>323</v>
      </c>
      <c r="N683" s="103" t="s">
        <v>87</v>
      </c>
      <c r="O683" s="284"/>
      <c r="Q683" s="135"/>
      <c r="T683" s="135"/>
      <c r="U683" s="171" t="str">
        <f t="shared" si="139"/>
        <v>HBL-ISL-2447</v>
      </c>
      <c r="V683" s="133" t="s">
        <v>90</v>
      </c>
      <c r="W683" s="107">
        <v>2447</v>
      </c>
      <c r="X683" s="171" t="str">
        <f t="shared" si="140"/>
        <v>HBL-ISL-2447-Feb17-1-1</v>
      </c>
      <c r="Y683" s="136" t="s">
        <v>919</v>
      </c>
      <c r="Z683" s="134" t="str">
        <f t="shared" si="141"/>
        <v>Yes</v>
      </c>
      <c r="AA683" s="134" t="str">
        <f t="shared" si="142"/>
        <v>Yes</v>
      </c>
      <c r="AB683" s="134" t="str">
        <f t="shared" ref="AB683:AB746" si="151">IF(ISBLANK(AJ683)," ","Yes")</f>
        <v>Yes</v>
      </c>
      <c r="AC683" s="134" t="str">
        <f>VLOOKUP(F683,'Wired Branches'!B:E,4,FALSE)</f>
        <v>10.40.138.10</v>
      </c>
      <c r="AD683" s="134" t="str">
        <f t="shared" si="143"/>
        <v>255.255.255.0</v>
      </c>
      <c r="AE683" s="150" t="str">
        <f>VLOOKUP(W683,'Wired Branches'!B:F,5,FALSE)</f>
        <v>10.40.138.1</v>
      </c>
      <c r="AF683" s="112" t="str">
        <f>_xlfn.IFNA(VLOOKUP(F683,'Compiled report'!C:F,4,FALSE),"")</f>
        <v>26515e1f2</v>
      </c>
      <c r="AG683" s="134" t="str">
        <f t="shared" si="144"/>
        <v>10.200.57.196</v>
      </c>
      <c r="AH683" s="134" t="str">
        <f t="shared" si="145"/>
        <v>Yes</v>
      </c>
      <c r="AI683" s="134" t="str">
        <f t="shared" si="146"/>
        <v>Yes</v>
      </c>
      <c r="AJ683" s="234">
        <f>_xlfn.IFNA(VLOOKUP(F683,'Compiled report'!C:D,2,FALSE),"")</f>
        <v>42779</v>
      </c>
      <c r="AK683" s="134" t="str">
        <f t="shared" si="147"/>
        <v>Yes</v>
      </c>
      <c r="AL683" s="134" t="str">
        <f t="shared" si="148"/>
        <v>Yes</v>
      </c>
      <c r="AM683" s="134" t="str">
        <f t="shared" si="149"/>
        <v>Yes</v>
      </c>
      <c r="AN683" s="134" t="str">
        <f t="shared" si="150"/>
        <v>Yes</v>
      </c>
      <c r="AO683" s="134" t="str">
        <f t="shared" si="138"/>
        <v>Installation Completed</v>
      </c>
      <c r="AP683" s="137" t="s">
        <v>770</v>
      </c>
    </row>
    <row r="684" spans="1:42" s="134" customFormat="1" ht="26.1" customHeight="1" x14ac:dyDescent="0.2">
      <c r="A684" s="258">
        <v>685</v>
      </c>
      <c r="B684" s="284" t="s">
        <v>181</v>
      </c>
      <c r="C684" s="134" t="s">
        <v>181</v>
      </c>
      <c r="D684" s="171" t="s">
        <v>82</v>
      </c>
      <c r="E684" s="283" t="s">
        <v>1602</v>
      </c>
      <c r="F684" s="107">
        <v>2454</v>
      </c>
      <c r="G684" s="284" t="s">
        <v>181</v>
      </c>
      <c r="H684" s="284" t="s">
        <v>1901</v>
      </c>
      <c r="I684" s="284" t="s">
        <v>1902</v>
      </c>
      <c r="J684" s="284" t="s">
        <v>384</v>
      </c>
      <c r="K684" s="284" t="s">
        <v>86</v>
      </c>
      <c r="L684" s="284" t="s">
        <v>1605</v>
      </c>
      <c r="M684" s="284" t="s">
        <v>181</v>
      </c>
      <c r="N684" s="103" t="s">
        <v>1606</v>
      </c>
      <c r="O684" s="284"/>
      <c r="Q684" s="135"/>
      <c r="T684" s="135"/>
      <c r="U684" s="171" t="str">
        <f t="shared" si="139"/>
        <v>HBL-ISL-2454</v>
      </c>
      <c r="V684" s="133" t="s">
        <v>90</v>
      </c>
      <c r="W684" s="107">
        <v>2454</v>
      </c>
      <c r="X684" s="171" t="str">
        <f t="shared" si="140"/>
        <v>HBL-ISL-2454-Feb17-1-1</v>
      </c>
      <c r="Y684" s="136" t="s">
        <v>919</v>
      </c>
      <c r="Z684" s="134" t="str">
        <f t="shared" si="141"/>
        <v>Yes</v>
      </c>
      <c r="AA684" s="134" t="str">
        <f t="shared" si="142"/>
        <v>Yes</v>
      </c>
      <c r="AB684" s="134" t="str">
        <f t="shared" si="151"/>
        <v>Yes</v>
      </c>
      <c r="AC684" s="134" t="str">
        <f>VLOOKUP(F684,'Wired Branches'!B:E,4,FALSE)</f>
        <v>10.40.136.10</v>
      </c>
      <c r="AD684" s="134" t="str">
        <f t="shared" si="143"/>
        <v>255.255.255.0</v>
      </c>
      <c r="AE684" s="150" t="str">
        <f>VLOOKUP(W684,'Wired Branches'!B:F,5,FALSE)</f>
        <v>10.40.136.1</v>
      </c>
      <c r="AF684" s="112" t="str">
        <f>_xlfn.IFNA(VLOOKUP(F684,'Compiled report'!C:F,4,FALSE),"")</f>
        <v>26515e1f3</v>
      </c>
      <c r="AG684" s="134" t="str">
        <f t="shared" si="144"/>
        <v>10.200.57.196</v>
      </c>
      <c r="AH684" s="134" t="str">
        <f t="shared" si="145"/>
        <v>Yes</v>
      </c>
      <c r="AI684" s="134" t="str">
        <f t="shared" si="146"/>
        <v>Yes</v>
      </c>
      <c r="AJ684" s="234">
        <f>_xlfn.IFNA(VLOOKUP(F684,'Compiled report'!C:D,2,FALSE),"")</f>
        <v>42766</v>
      </c>
      <c r="AK684" s="134" t="str">
        <f t="shared" si="147"/>
        <v>Yes</v>
      </c>
      <c r="AL684" s="134" t="str">
        <f t="shared" si="148"/>
        <v>Yes</v>
      </c>
      <c r="AM684" s="134" t="str">
        <f t="shared" si="149"/>
        <v>Yes</v>
      </c>
      <c r="AN684" s="134" t="str">
        <f t="shared" si="150"/>
        <v>Yes</v>
      </c>
      <c r="AO684" s="134" t="str">
        <f t="shared" ref="AO684:AO747" si="152">IF(AJ684=""," ","Installation Completed")</f>
        <v>Installation Completed</v>
      </c>
      <c r="AP684" s="137" t="s">
        <v>770</v>
      </c>
    </row>
    <row r="685" spans="1:42" s="134" customFormat="1" ht="26.1" customHeight="1" x14ac:dyDescent="0.2">
      <c r="A685" s="258">
        <v>686</v>
      </c>
      <c r="B685" s="284" t="s">
        <v>181</v>
      </c>
      <c r="C685" s="134" t="s">
        <v>181</v>
      </c>
      <c r="D685" s="171" t="s">
        <v>82</v>
      </c>
      <c r="E685" s="283" t="s">
        <v>1602</v>
      </c>
      <c r="F685" s="107">
        <v>2455</v>
      </c>
      <c r="G685" s="284" t="s">
        <v>181</v>
      </c>
      <c r="H685" s="284" t="s">
        <v>1903</v>
      </c>
      <c r="I685" s="284" t="s">
        <v>1904</v>
      </c>
      <c r="J685" s="284" t="s">
        <v>384</v>
      </c>
      <c r="K685" s="284" t="s">
        <v>86</v>
      </c>
      <c r="L685" s="284" t="s">
        <v>1605</v>
      </c>
      <c r="M685" s="284" t="s">
        <v>181</v>
      </c>
      <c r="N685" s="103" t="s">
        <v>1606</v>
      </c>
      <c r="O685" s="284"/>
      <c r="Q685" s="135"/>
      <c r="T685" s="135"/>
      <c r="U685" s="171" t="str">
        <f t="shared" si="139"/>
        <v>HBL-ISL-2455</v>
      </c>
      <c r="V685" s="133" t="s">
        <v>90</v>
      </c>
      <c r="W685" s="107">
        <v>2455</v>
      </c>
      <c r="X685" s="171" t="str">
        <f t="shared" si="140"/>
        <v>HBL-ISL-2455-Feb17-1-1</v>
      </c>
      <c r="Y685" s="136" t="s">
        <v>919</v>
      </c>
      <c r="Z685" s="134" t="str">
        <f t="shared" si="141"/>
        <v>Yes</v>
      </c>
      <c r="AA685" s="134" t="str">
        <f t="shared" si="142"/>
        <v>Yes</v>
      </c>
      <c r="AB685" s="134" t="str">
        <f t="shared" si="151"/>
        <v>Yes</v>
      </c>
      <c r="AC685" s="134" t="str">
        <f>VLOOKUP(F685,'Wired Branches'!B:E,4,FALSE)</f>
        <v>10.40.141.10</v>
      </c>
      <c r="AD685" s="134" t="str">
        <f t="shared" si="143"/>
        <v>255.255.255.0</v>
      </c>
      <c r="AE685" s="150" t="str">
        <f>VLOOKUP(W685,'Wired Branches'!B:F,5,FALSE)</f>
        <v>10.40.141.1</v>
      </c>
      <c r="AF685" s="112" t="str">
        <f>_xlfn.IFNA(VLOOKUP(F685,'Compiled report'!C:F,4,FALSE),"")</f>
        <v>26515e21c</v>
      </c>
      <c r="AG685" s="134" t="str">
        <f t="shared" si="144"/>
        <v>10.200.57.196</v>
      </c>
      <c r="AH685" s="134" t="str">
        <f t="shared" si="145"/>
        <v>Yes</v>
      </c>
      <c r="AI685" s="134" t="str">
        <f t="shared" si="146"/>
        <v>Yes</v>
      </c>
      <c r="AJ685" s="234">
        <f>_xlfn.IFNA(VLOOKUP(F685,'Compiled report'!C:D,2,FALSE),"")</f>
        <v>42754</v>
      </c>
      <c r="AK685" s="134" t="str">
        <f t="shared" si="147"/>
        <v>Yes</v>
      </c>
      <c r="AL685" s="134" t="str">
        <f t="shared" si="148"/>
        <v>Yes</v>
      </c>
      <c r="AM685" s="134" t="str">
        <f t="shared" si="149"/>
        <v>Yes</v>
      </c>
      <c r="AN685" s="134" t="str">
        <f t="shared" si="150"/>
        <v>Yes</v>
      </c>
      <c r="AO685" s="134" t="str">
        <f t="shared" si="152"/>
        <v>Installation Completed</v>
      </c>
      <c r="AP685" s="137" t="s">
        <v>770</v>
      </c>
    </row>
    <row r="686" spans="1:42" s="134" customFormat="1" ht="26.1" customHeight="1" x14ac:dyDescent="0.2">
      <c r="A686" s="258">
        <v>687</v>
      </c>
      <c r="B686" s="284" t="s">
        <v>181</v>
      </c>
      <c r="C686" s="134" t="s">
        <v>181</v>
      </c>
      <c r="D686" s="171" t="s">
        <v>82</v>
      </c>
      <c r="E686" s="283" t="s">
        <v>1602</v>
      </c>
      <c r="F686" s="107">
        <v>2456</v>
      </c>
      <c r="G686" s="284" t="s">
        <v>181</v>
      </c>
      <c r="H686" s="284" t="s">
        <v>1905</v>
      </c>
      <c r="I686" s="284" t="s">
        <v>1906</v>
      </c>
      <c r="J686" s="284" t="s">
        <v>384</v>
      </c>
      <c r="K686" s="284" t="s">
        <v>86</v>
      </c>
      <c r="L686" s="284" t="s">
        <v>1619</v>
      </c>
      <c r="M686" s="284" t="s">
        <v>323</v>
      </c>
      <c r="N686" s="103" t="s">
        <v>87</v>
      </c>
      <c r="O686" s="284"/>
      <c r="Q686" s="135"/>
      <c r="T686" s="135"/>
      <c r="U686" s="171" t="str">
        <f t="shared" si="139"/>
        <v>HBL-ISL-2456</v>
      </c>
      <c r="V686" s="133" t="s">
        <v>90</v>
      </c>
      <c r="W686" s="107">
        <v>2456</v>
      </c>
      <c r="X686" s="171" t="str">
        <f t="shared" si="140"/>
        <v>HBL-ISL-2456-Feb17-1-1</v>
      </c>
      <c r="Y686" s="136" t="s">
        <v>919</v>
      </c>
      <c r="Z686" s="134" t="str">
        <f t="shared" si="141"/>
        <v xml:space="preserve"> </v>
      </c>
      <c r="AA686" s="134" t="str">
        <f t="shared" si="142"/>
        <v xml:space="preserve"> </v>
      </c>
      <c r="AB686" s="134" t="str">
        <f t="shared" si="151"/>
        <v>Yes</v>
      </c>
      <c r="AC686" s="134" t="e">
        <f>VLOOKUP(F686,'Wired Branches'!B:E,4,FALSE)</f>
        <v>#N/A</v>
      </c>
      <c r="AD686" s="134" t="str">
        <f t="shared" si="143"/>
        <v xml:space="preserve"> </v>
      </c>
      <c r="AE686" s="150" t="e">
        <f>VLOOKUP(W686,'Wired Branches'!B:F,5,FALSE)</f>
        <v>#N/A</v>
      </c>
      <c r="AF686" s="112" t="str">
        <f>_xlfn.IFNA(VLOOKUP(F686,'Compiled report'!C:F,4,FALSE),"")</f>
        <v/>
      </c>
      <c r="AG686" s="134" t="str">
        <f t="shared" si="144"/>
        <v xml:space="preserve"> </v>
      </c>
      <c r="AH686" s="134" t="str">
        <f t="shared" si="145"/>
        <v xml:space="preserve"> </v>
      </c>
      <c r="AI686" s="134" t="str">
        <f t="shared" si="146"/>
        <v xml:space="preserve"> </v>
      </c>
      <c r="AJ686" s="234" t="str">
        <f>_xlfn.IFNA(VLOOKUP(F686,'Compiled report'!C:D,2,FALSE),"")</f>
        <v/>
      </c>
      <c r="AK686" s="134" t="str">
        <f t="shared" si="147"/>
        <v xml:space="preserve"> </v>
      </c>
      <c r="AL686" s="134" t="str">
        <f t="shared" si="148"/>
        <v/>
      </c>
      <c r="AM686" s="134" t="str">
        <f t="shared" si="149"/>
        <v xml:space="preserve"> </v>
      </c>
      <c r="AN686" s="134" t="str">
        <f t="shared" si="150"/>
        <v xml:space="preserve"> </v>
      </c>
      <c r="AO686" s="134" t="str">
        <f t="shared" si="152"/>
        <v xml:space="preserve"> </v>
      </c>
      <c r="AP686" s="137" t="s">
        <v>770</v>
      </c>
    </row>
    <row r="687" spans="1:42" s="134" customFormat="1" ht="26.1" customHeight="1" x14ac:dyDescent="0.2">
      <c r="A687" s="258">
        <v>688</v>
      </c>
      <c r="B687" s="284" t="s">
        <v>181</v>
      </c>
      <c r="C687" s="134" t="s">
        <v>181</v>
      </c>
      <c r="D687" s="171" t="s">
        <v>82</v>
      </c>
      <c r="E687" s="283" t="s">
        <v>1602</v>
      </c>
      <c r="F687" s="107">
        <v>2459</v>
      </c>
      <c r="G687" s="284" t="s">
        <v>181</v>
      </c>
      <c r="H687" s="284" t="s">
        <v>1907</v>
      </c>
      <c r="I687" s="284" t="s">
        <v>1908</v>
      </c>
      <c r="J687" s="284" t="s">
        <v>384</v>
      </c>
      <c r="K687" s="284" t="s">
        <v>86</v>
      </c>
      <c r="L687" s="284" t="s">
        <v>323</v>
      </c>
      <c r="M687" s="284" t="s">
        <v>323</v>
      </c>
      <c r="N687" s="103" t="s">
        <v>87</v>
      </c>
      <c r="O687" s="284"/>
      <c r="Q687" s="135"/>
      <c r="T687" s="135"/>
      <c r="U687" s="171" t="str">
        <f t="shared" si="139"/>
        <v>HBL-ISL-2459</v>
      </c>
      <c r="V687" s="133" t="s">
        <v>90</v>
      </c>
      <c r="W687" s="107">
        <v>2459</v>
      </c>
      <c r="X687" s="171" t="str">
        <f t="shared" si="140"/>
        <v>HBL-ISL-2459-Feb17-1-1</v>
      </c>
      <c r="Y687" s="136" t="s">
        <v>919</v>
      </c>
      <c r="Z687" s="134" t="str">
        <f t="shared" si="141"/>
        <v>Yes</v>
      </c>
      <c r="AA687" s="134" t="str">
        <f t="shared" si="142"/>
        <v>Yes</v>
      </c>
      <c r="AB687" s="134" t="str">
        <f t="shared" si="151"/>
        <v>Yes</v>
      </c>
      <c r="AC687" s="134" t="str">
        <f>VLOOKUP(F687,'Wired Branches'!B:E,4,FALSE)</f>
        <v>10.41.63.10</v>
      </c>
      <c r="AD687" s="134" t="str">
        <f t="shared" si="143"/>
        <v>255.255.255.0</v>
      </c>
      <c r="AE687" s="150" t="str">
        <f>VLOOKUP(W687,'Wired Branches'!B:F,5,FALSE)</f>
        <v>10.41.63.1</v>
      </c>
      <c r="AF687" s="112" t="str">
        <f>_xlfn.IFNA(VLOOKUP(F687,'Compiled report'!C:F,4,FALSE),"")</f>
        <v>26515e21e</v>
      </c>
      <c r="AG687" s="134" t="str">
        <f t="shared" si="144"/>
        <v>10.200.57.196</v>
      </c>
      <c r="AH687" s="134" t="str">
        <f t="shared" si="145"/>
        <v>Yes</v>
      </c>
      <c r="AI687" s="134" t="str">
        <f t="shared" si="146"/>
        <v>Yes</v>
      </c>
      <c r="AJ687" s="234">
        <f>_xlfn.IFNA(VLOOKUP(F687,'Compiled report'!C:D,2,FALSE),"")</f>
        <v>42788</v>
      </c>
      <c r="AK687" s="134" t="str">
        <f t="shared" si="147"/>
        <v>Yes</v>
      </c>
      <c r="AL687" s="134" t="str">
        <f t="shared" si="148"/>
        <v>Yes</v>
      </c>
      <c r="AM687" s="134" t="str">
        <f t="shared" si="149"/>
        <v>Yes</v>
      </c>
      <c r="AN687" s="134" t="str">
        <f t="shared" si="150"/>
        <v>Yes</v>
      </c>
      <c r="AO687" s="134" t="str">
        <f t="shared" si="152"/>
        <v>Installation Completed</v>
      </c>
      <c r="AP687" s="137" t="s">
        <v>770</v>
      </c>
    </row>
    <row r="688" spans="1:42" s="134" customFormat="1" ht="26.1" customHeight="1" x14ac:dyDescent="0.2">
      <c r="A688" s="258">
        <v>689</v>
      </c>
      <c r="B688" s="284" t="s">
        <v>181</v>
      </c>
      <c r="C688" s="134" t="s">
        <v>181</v>
      </c>
      <c r="D688" s="171" t="s">
        <v>82</v>
      </c>
      <c r="E688" s="283" t="s">
        <v>1602</v>
      </c>
      <c r="F688" s="107">
        <v>2463</v>
      </c>
      <c r="G688" s="284" t="s">
        <v>181</v>
      </c>
      <c r="H688" s="284" t="s">
        <v>1909</v>
      </c>
      <c r="I688" s="284" t="s">
        <v>1910</v>
      </c>
      <c r="J688" s="284" t="s">
        <v>384</v>
      </c>
      <c r="K688" s="284" t="s">
        <v>86</v>
      </c>
      <c r="L688" s="284" t="s">
        <v>1680</v>
      </c>
      <c r="M688" s="284" t="s">
        <v>1680</v>
      </c>
      <c r="N688" s="103" t="s">
        <v>1681</v>
      </c>
      <c r="O688" s="284"/>
      <c r="Q688" s="135"/>
      <c r="T688" s="135"/>
      <c r="U688" s="171" t="str">
        <f t="shared" si="139"/>
        <v>HBL-ISL-2463</v>
      </c>
      <c r="V688" s="133" t="s">
        <v>90</v>
      </c>
      <c r="W688" s="107">
        <v>2463</v>
      </c>
      <c r="X688" s="171" t="str">
        <f t="shared" si="140"/>
        <v>HBL-ISL-2463-Feb17-1-1</v>
      </c>
      <c r="Y688" s="136" t="s">
        <v>919</v>
      </c>
      <c r="Z688" s="134" t="str">
        <f t="shared" si="141"/>
        <v xml:space="preserve"> </v>
      </c>
      <c r="AA688" s="134" t="str">
        <f t="shared" si="142"/>
        <v xml:space="preserve"> </v>
      </c>
      <c r="AB688" s="134" t="str">
        <f t="shared" si="151"/>
        <v>Yes</v>
      </c>
      <c r="AC688" s="134" t="e">
        <f>VLOOKUP(F688,'Wired Branches'!B:E,4,FALSE)</f>
        <v>#N/A</v>
      </c>
      <c r="AD688" s="134" t="str">
        <f t="shared" si="143"/>
        <v xml:space="preserve"> </v>
      </c>
      <c r="AE688" s="150" t="e">
        <f>VLOOKUP(W688,'Wired Branches'!B:F,5,FALSE)</f>
        <v>#N/A</v>
      </c>
      <c r="AF688" s="112" t="str">
        <f>_xlfn.IFNA(VLOOKUP(F688,'Compiled report'!C:F,4,FALSE),"")</f>
        <v/>
      </c>
      <c r="AG688" s="134" t="str">
        <f t="shared" si="144"/>
        <v xml:space="preserve"> </v>
      </c>
      <c r="AH688" s="134" t="str">
        <f t="shared" si="145"/>
        <v xml:space="preserve"> </v>
      </c>
      <c r="AI688" s="134" t="str">
        <f t="shared" si="146"/>
        <v xml:space="preserve"> </v>
      </c>
      <c r="AJ688" s="234" t="str">
        <f>_xlfn.IFNA(VLOOKUP(F688,'Compiled report'!C:D,2,FALSE),"")</f>
        <v/>
      </c>
      <c r="AK688" s="134" t="str">
        <f t="shared" si="147"/>
        <v xml:space="preserve"> </v>
      </c>
      <c r="AL688" s="134" t="str">
        <f t="shared" si="148"/>
        <v/>
      </c>
      <c r="AM688" s="134" t="str">
        <f t="shared" si="149"/>
        <v xml:space="preserve"> </v>
      </c>
      <c r="AN688" s="134" t="str">
        <f t="shared" si="150"/>
        <v xml:space="preserve"> </v>
      </c>
      <c r="AO688" s="134" t="str">
        <f t="shared" si="152"/>
        <v xml:space="preserve"> </v>
      </c>
      <c r="AP688" s="137" t="s">
        <v>770</v>
      </c>
    </row>
    <row r="689" spans="1:42" s="134" customFormat="1" ht="26.1" customHeight="1" x14ac:dyDescent="0.2">
      <c r="A689" s="258">
        <v>690</v>
      </c>
      <c r="B689" s="284" t="s">
        <v>181</v>
      </c>
      <c r="C689" s="134" t="s">
        <v>181</v>
      </c>
      <c r="D689" s="171" t="s">
        <v>82</v>
      </c>
      <c r="E689" s="283" t="s">
        <v>1602</v>
      </c>
      <c r="F689" s="107">
        <v>2471</v>
      </c>
      <c r="G689" s="284" t="s">
        <v>181</v>
      </c>
      <c r="H689" s="284" t="s">
        <v>1911</v>
      </c>
      <c r="I689" s="284" t="s">
        <v>1912</v>
      </c>
      <c r="J689" s="104"/>
      <c r="K689" s="284" t="s">
        <v>86</v>
      </c>
      <c r="L689" s="284" t="s">
        <v>1605</v>
      </c>
      <c r="M689" s="284" t="s">
        <v>181</v>
      </c>
      <c r="N689" s="103" t="s">
        <v>1606</v>
      </c>
      <c r="O689" s="284"/>
      <c r="Q689" s="135"/>
      <c r="T689" s="135"/>
      <c r="U689" s="171" t="str">
        <f t="shared" si="139"/>
        <v>HBL-ISL-2471</v>
      </c>
      <c r="V689" s="133" t="s">
        <v>90</v>
      </c>
      <c r="W689" s="107">
        <v>2471</v>
      </c>
      <c r="X689" s="171" t="str">
        <f t="shared" si="140"/>
        <v>HBL-ISL-2471-Feb17-1-1</v>
      </c>
      <c r="Y689" s="136" t="s">
        <v>919</v>
      </c>
      <c r="Z689" s="134" t="str">
        <f t="shared" si="141"/>
        <v>Yes</v>
      </c>
      <c r="AA689" s="134" t="str">
        <f t="shared" si="142"/>
        <v>Yes</v>
      </c>
      <c r="AB689" s="134" t="str">
        <f t="shared" si="151"/>
        <v>Yes</v>
      </c>
      <c r="AC689" s="134" t="str">
        <f>VLOOKUP(F689,'Wired Branches'!B:E,4,FALSE)</f>
        <v>10.40.143.10</v>
      </c>
      <c r="AD689" s="134" t="str">
        <f t="shared" si="143"/>
        <v>255.255.255.0</v>
      </c>
      <c r="AE689" s="150" t="str">
        <f>VLOOKUP(W689,'Wired Branches'!B:F,5,FALSE)</f>
        <v>10.40.143.1</v>
      </c>
      <c r="AF689" s="112">
        <f>_xlfn.IFNA(VLOOKUP(F689,'Compiled report'!C:F,4,FALSE),"")</f>
        <v>2.6515000000000001E+224</v>
      </c>
      <c r="AG689" s="134" t="str">
        <f t="shared" si="144"/>
        <v>10.200.57.196</v>
      </c>
      <c r="AH689" s="134" t="str">
        <f t="shared" si="145"/>
        <v>Yes</v>
      </c>
      <c r="AI689" s="134" t="str">
        <f t="shared" si="146"/>
        <v>Yes</v>
      </c>
      <c r="AJ689" s="234">
        <f>_xlfn.IFNA(VLOOKUP(F689,'Compiled report'!C:D,2,FALSE),"")</f>
        <v>42765</v>
      </c>
      <c r="AK689" s="134" t="str">
        <f t="shared" si="147"/>
        <v>Yes</v>
      </c>
      <c r="AL689" s="134" t="str">
        <f t="shared" si="148"/>
        <v>Yes</v>
      </c>
      <c r="AM689" s="134" t="str">
        <f t="shared" si="149"/>
        <v>Yes</v>
      </c>
      <c r="AN689" s="134" t="str">
        <f t="shared" si="150"/>
        <v>Yes</v>
      </c>
      <c r="AO689" s="134" t="str">
        <f t="shared" si="152"/>
        <v>Installation Completed</v>
      </c>
      <c r="AP689" s="137" t="s">
        <v>770</v>
      </c>
    </row>
    <row r="690" spans="1:42" s="134" customFormat="1" ht="26.1" customHeight="1" x14ac:dyDescent="0.2">
      <c r="A690" s="258">
        <v>691</v>
      </c>
      <c r="B690" s="284" t="s">
        <v>181</v>
      </c>
      <c r="C690" s="134" t="s">
        <v>181</v>
      </c>
      <c r="D690" s="171" t="s">
        <v>82</v>
      </c>
      <c r="E690" s="283" t="s">
        <v>1602</v>
      </c>
      <c r="F690" s="107">
        <v>2479</v>
      </c>
      <c r="G690" s="284" t="s">
        <v>181</v>
      </c>
      <c r="H690" s="284" t="s">
        <v>1913</v>
      </c>
      <c r="I690" s="284" t="s">
        <v>1914</v>
      </c>
      <c r="J690" s="284" t="s">
        <v>384</v>
      </c>
      <c r="K690" s="284" t="s">
        <v>86</v>
      </c>
      <c r="L690" s="284" t="s">
        <v>1605</v>
      </c>
      <c r="M690" s="284" t="s">
        <v>181</v>
      </c>
      <c r="N690" s="103" t="s">
        <v>1606</v>
      </c>
      <c r="O690" s="284"/>
      <c r="Q690" s="135"/>
      <c r="T690" s="135"/>
      <c r="U690" s="171" t="str">
        <f t="shared" si="139"/>
        <v>HBL-ISL-2479</v>
      </c>
      <c r="V690" s="133" t="s">
        <v>90</v>
      </c>
      <c r="W690" s="107">
        <v>2479</v>
      </c>
      <c r="X690" s="171" t="str">
        <f t="shared" si="140"/>
        <v>HBL-ISL-2479-Feb17-1-1</v>
      </c>
      <c r="Y690" s="136" t="s">
        <v>919</v>
      </c>
      <c r="Z690" s="134" t="str">
        <f t="shared" si="141"/>
        <v>Yes</v>
      </c>
      <c r="AA690" s="134" t="str">
        <f t="shared" si="142"/>
        <v>Yes</v>
      </c>
      <c r="AB690" s="134" t="str">
        <f t="shared" si="151"/>
        <v>Yes</v>
      </c>
      <c r="AC690" s="134" t="str">
        <f>VLOOKUP(F690,'Wired Branches'!B:E,4,FALSE)</f>
        <v>10.40.145.10</v>
      </c>
      <c r="AD690" s="134" t="str">
        <f t="shared" si="143"/>
        <v>255.255.255.0</v>
      </c>
      <c r="AE690" s="150" t="str">
        <f>VLOOKUP(W690,'Wired Branches'!B:F,5,FALSE)</f>
        <v>10.40.145.1</v>
      </c>
      <c r="AF690" s="112" t="str">
        <f>_xlfn.IFNA(VLOOKUP(F690,'Compiled report'!C:F,4,FALSE),"")</f>
        <v>26515e221</v>
      </c>
      <c r="AG690" s="134" t="str">
        <f t="shared" si="144"/>
        <v>10.200.57.196</v>
      </c>
      <c r="AH690" s="134" t="str">
        <f t="shared" si="145"/>
        <v>Yes</v>
      </c>
      <c r="AI690" s="134" t="str">
        <f t="shared" si="146"/>
        <v>Yes</v>
      </c>
      <c r="AJ690" s="234">
        <f>_xlfn.IFNA(VLOOKUP(F690,'Compiled report'!C:D,2,FALSE),"")</f>
        <v>42747</v>
      </c>
      <c r="AK690" s="134" t="str">
        <f t="shared" si="147"/>
        <v>Yes</v>
      </c>
      <c r="AL690" s="134" t="str">
        <f t="shared" si="148"/>
        <v>Yes</v>
      </c>
      <c r="AM690" s="134" t="str">
        <f t="shared" si="149"/>
        <v>Yes</v>
      </c>
      <c r="AN690" s="134" t="str">
        <f t="shared" si="150"/>
        <v>Yes</v>
      </c>
      <c r="AO690" s="134" t="str">
        <f t="shared" si="152"/>
        <v>Installation Completed</v>
      </c>
      <c r="AP690" s="137" t="s">
        <v>770</v>
      </c>
    </row>
    <row r="691" spans="1:42" s="134" customFormat="1" ht="26.1" customHeight="1" x14ac:dyDescent="0.2">
      <c r="A691" s="258">
        <v>692</v>
      </c>
      <c r="B691" s="284" t="s">
        <v>181</v>
      </c>
      <c r="C691" s="134" t="s">
        <v>181</v>
      </c>
      <c r="D691" s="171" t="s">
        <v>82</v>
      </c>
      <c r="E691" s="283" t="s">
        <v>1602</v>
      </c>
      <c r="F691" s="107">
        <v>2480</v>
      </c>
      <c r="G691" s="284" t="s">
        <v>181</v>
      </c>
      <c r="H691" s="284" t="s">
        <v>1915</v>
      </c>
      <c r="I691" s="284" t="s">
        <v>1916</v>
      </c>
      <c r="J691" s="284" t="s">
        <v>384</v>
      </c>
      <c r="K691" s="284" t="s">
        <v>86</v>
      </c>
      <c r="L691" s="284" t="s">
        <v>1605</v>
      </c>
      <c r="M691" s="284" t="s">
        <v>181</v>
      </c>
      <c r="N691" s="103" t="s">
        <v>1606</v>
      </c>
      <c r="O691" s="284"/>
      <c r="Q691" s="135"/>
      <c r="T691" s="135"/>
      <c r="U691" s="171" t="str">
        <f t="shared" si="139"/>
        <v>HBL-ISL-2480</v>
      </c>
      <c r="V691" s="133" t="s">
        <v>90</v>
      </c>
      <c r="W691" s="107">
        <v>2480</v>
      </c>
      <c r="X691" s="171" t="str">
        <f t="shared" si="140"/>
        <v>HBL-ISL-2480-Feb17-1-1</v>
      </c>
      <c r="Y691" s="136" t="s">
        <v>919</v>
      </c>
      <c r="Z691" s="134" t="str">
        <f t="shared" si="141"/>
        <v xml:space="preserve"> </v>
      </c>
      <c r="AA691" s="134" t="str">
        <f t="shared" si="142"/>
        <v xml:space="preserve"> </v>
      </c>
      <c r="AB691" s="134" t="str">
        <f t="shared" si="151"/>
        <v>Yes</v>
      </c>
      <c r="AC691" s="134" t="e">
        <f>VLOOKUP(F691,'Wired Branches'!B:E,4,FALSE)</f>
        <v>#N/A</v>
      </c>
      <c r="AD691" s="134" t="str">
        <f t="shared" si="143"/>
        <v xml:space="preserve"> </v>
      </c>
      <c r="AE691" s="150" t="e">
        <f>VLOOKUP(W691,'Wired Branches'!B:F,5,FALSE)</f>
        <v>#N/A</v>
      </c>
      <c r="AF691" s="112" t="str">
        <f>_xlfn.IFNA(VLOOKUP(F691,'Compiled report'!C:F,4,FALSE),"")</f>
        <v/>
      </c>
      <c r="AG691" s="134" t="str">
        <f t="shared" si="144"/>
        <v xml:space="preserve"> </v>
      </c>
      <c r="AH691" s="134" t="str">
        <f t="shared" si="145"/>
        <v xml:space="preserve"> </v>
      </c>
      <c r="AI691" s="134" t="str">
        <f t="shared" si="146"/>
        <v xml:space="preserve"> </v>
      </c>
      <c r="AJ691" s="234" t="str">
        <f>_xlfn.IFNA(VLOOKUP(F691,'Compiled report'!C:D,2,FALSE),"")</f>
        <v/>
      </c>
      <c r="AK691" s="134" t="str">
        <f t="shared" si="147"/>
        <v xml:space="preserve"> </v>
      </c>
      <c r="AL691" s="134" t="str">
        <f t="shared" si="148"/>
        <v/>
      </c>
      <c r="AM691" s="134" t="str">
        <f t="shared" si="149"/>
        <v xml:space="preserve"> </v>
      </c>
      <c r="AN691" s="134" t="str">
        <f t="shared" si="150"/>
        <v xml:space="preserve"> </v>
      </c>
      <c r="AO691" s="134" t="str">
        <f t="shared" si="152"/>
        <v xml:space="preserve"> </v>
      </c>
      <c r="AP691" s="137" t="s">
        <v>770</v>
      </c>
    </row>
    <row r="692" spans="1:42" s="134" customFormat="1" ht="26.1" customHeight="1" x14ac:dyDescent="0.2">
      <c r="A692" s="258">
        <v>693</v>
      </c>
      <c r="B692" s="284" t="s">
        <v>181</v>
      </c>
      <c r="C692" s="134" t="s">
        <v>181</v>
      </c>
      <c r="D692" s="171" t="s">
        <v>82</v>
      </c>
      <c r="E692" s="283" t="s">
        <v>1602</v>
      </c>
      <c r="F692" s="107">
        <v>2481</v>
      </c>
      <c r="G692" s="284" t="s">
        <v>181</v>
      </c>
      <c r="H692" s="284" t="s">
        <v>1917</v>
      </c>
      <c r="I692" s="284" t="s">
        <v>1918</v>
      </c>
      <c r="J692" s="284" t="s">
        <v>384</v>
      </c>
      <c r="K692" s="284" t="s">
        <v>86</v>
      </c>
      <c r="L692" s="284" t="s">
        <v>1605</v>
      </c>
      <c r="M692" s="284" t="s">
        <v>181</v>
      </c>
      <c r="N692" s="103" t="s">
        <v>1606</v>
      </c>
      <c r="O692" s="284"/>
      <c r="Q692" s="135"/>
      <c r="T692" s="135"/>
      <c r="U692" s="171" t="str">
        <f t="shared" si="139"/>
        <v>HBL-ISL-2481</v>
      </c>
      <c r="V692" s="133" t="s">
        <v>90</v>
      </c>
      <c r="W692" s="107">
        <v>2481</v>
      </c>
      <c r="X692" s="171" t="str">
        <f t="shared" si="140"/>
        <v>HBL-ISL-2481-Feb17-1-1</v>
      </c>
      <c r="Y692" s="136" t="s">
        <v>919</v>
      </c>
      <c r="Z692" s="134" t="str">
        <f t="shared" si="141"/>
        <v>Yes</v>
      </c>
      <c r="AA692" s="134" t="str">
        <f t="shared" si="142"/>
        <v>Yes</v>
      </c>
      <c r="AB692" s="134" t="str">
        <f t="shared" si="151"/>
        <v>Yes</v>
      </c>
      <c r="AC692" s="134" t="str">
        <f>VLOOKUP(F692,'Wired Branches'!B:E,4,FALSE)</f>
        <v>10.40.144.10</v>
      </c>
      <c r="AD692" s="134" t="str">
        <f t="shared" si="143"/>
        <v>255.255.255.0</v>
      </c>
      <c r="AE692" s="150" t="str">
        <f>VLOOKUP(W692,'Wired Branches'!B:F,5,FALSE)</f>
        <v>10.40.144.1</v>
      </c>
      <c r="AF692" s="112">
        <f>_xlfn.IFNA(VLOOKUP(F692,'Compiled report'!C:F,4,FALSE),"")</f>
        <v>2.6514999999999999E+227</v>
      </c>
      <c r="AG692" s="134" t="str">
        <f t="shared" si="144"/>
        <v>10.200.57.196</v>
      </c>
      <c r="AH692" s="134" t="str">
        <f t="shared" si="145"/>
        <v>Yes</v>
      </c>
      <c r="AI692" s="134" t="str">
        <f t="shared" si="146"/>
        <v>Yes</v>
      </c>
      <c r="AJ692" s="234">
        <f>_xlfn.IFNA(VLOOKUP(F692,'Compiled report'!C:D,2,FALSE),"")</f>
        <v>42767</v>
      </c>
      <c r="AK692" s="134" t="str">
        <f t="shared" si="147"/>
        <v>Yes</v>
      </c>
      <c r="AL692" s="134" t="str">
        <f t="shared" si="148"/>
        <v>Yes</v>
      </c>
      <c r="AM692" s="134" t="str">
        <f t="shared" si="149"/>
        <v>Yes</v>
      </c>
      <c r="AN692" s="134" t="str">
        <f t="shared" si="150"/>
        <v>Yes</v>
      </c>
      <c r="AO692" s="134" t="str">
        <f t="shared" si="152"/>
        <v>Installation Completed</v>
      </c>
      <c r="AP692" s="137" t="s">
        <v>770</v>
      </c>
    </row>
    <row r="693" spans="1:42" s="134" customFormat="1" ht="26.1" customHeight="1" x14ac:dyDescent="0.2">
      <c r="A693" s="258">
        <v>694</v>
      </c>
      <c r="B693" s="284" t="s">
        <v>181</v>
      </c>
      <c r="C693" s="134" t="s">
        <v>181</v>
      </c>
      <c r="D693" s="171" t="s">
        <v>82</v>
      </c>
      <c r="E693" s="283" t="s">
        <v>1602</v>
      </c>
      <c r="F693" s="107">
        <v>2493</v>
      </c>
      <c r="G693" s="284" t="s">
        <v>181</v>
      </c>
      <c r="H693" s="284" t="s">
        <v>1919</v>
      </c>
      <c r="I693" s="284" t="s">
        <v>1920</v>
      </c>
      <c r="J693" s="284" t="s">
        <v>384</v>
      </c>
      <c r="K693" s="284" t="s">
        <v>86</v>
      </c>
      <c r="L693" s="284" t="s">
        <v>1605</v>
      </c>
      <c r="M693" s="284" t="s">
        <v>181</v>
      </c>
      <c r="N693" s="103" t="s">
        <v>1606</v>
      </c>
      <c r="O693" s="284"/>
      <c r="Q693" s="135"/>
      <c r="T693" s="135"/>
      <c r="U693" s="171" t="str">
        <f t="shared" si="139"/>
        <v>HBL-ISL-2493</v>
      </c>
      <c r="V693" s="133" t="s">
        <v>90</v>
      </c>
      <c r="W693" s="107">
        <v>2493</v>
      </c>
      <c r="X693" s="171" t="str">
        <f t="shared" si="140"/>
        <v>HBL-ISL-2493-Feb17-1-1</v>
      </c>
      <c r="Y693" s="136" t="s">
        <v>919</v>
      </c>
      <c r="Z693" s="134" t="str">
        <f t="shared" si="141"/>
        <v>Yes</v>
      </c>
      <c r="AA693" s="134" t="str">
        <f t="shared" si="142"/>
        <v>Yes</v>
      </c>
      <c r="AB693" s="134" t="str">
        <f t="shared" si="151"/>
        <v>Yes</v>
      </c>
      <c r="AC693" s="134" t="str">
        <f>VLOOKUP(F693,'Wired Branches'!B:E,4,FALSE)</f>
        <v>10.40.147.10</v>
      </c>
      <c r="AD693" s="134" t="str">
        <f t="shared" si="143"/>
        <v>255.255.255.0</v>
      </c>
      <c r="AE693" s="150" t="str">
        <f>VLOOKUP(W693,'Wired Branches'!B:F,5,FALSE)</f>
        <v>10.40.147.1</v>
      </c>
      <c r="AF693" s="112" t="str">
        <f>_xlfn.IFNA(VLOOKUP(F693,'Compiled report'!C:F,4,FALSE),"")</f>
        <v>26515e224</v>
      </c>
      <c r="AG693" s="134" t="str">
        <f t="shared" si="144"/>
        <v>10.200.57.196</v>
      </c>
      <c r="AH693" s="134" t="str">
        <f t="shared" si="145"/>
        <v>Yes</v>
      </c>
      <c r="AI693" s="134" t="str">
        <f t="shared" si="146"/>
        <v>Yes</v>
      </c>
      <c r="AJ693" s="234">
        <f>_xlfn.IFNA(VLOOKUP(F693,'Compiled report'!C:D,2,FALSE),"")</f>
        <v>42752</v>
      </c>
      <c r="AK693" s="134" t="str">
        <f t="shared" si="147"/>
        <v>Yes</v>
      </c>
      <c r="AL693" s="134" t="str">
        <f t="shared" si="148"/>
        <v>Yes</v>
      </c>
      <c r="AM693" s="134" t="str">
        <f t="shared" si="149"/>
        <v>Yes</v>
      </c>
      <c r="AN693" s="134" t="str">
        <f t="shared" si="150"/>
        <v>Yes</v>
      </c>
      <c r="AO693" s="134" t="str">
        <f t="shared" si="152"/>
        <v>Installation Completed</v>
      </c>
      <c r="AP693" s="137" t="s">
        <v>770</v>
      </c>
    </row>
    <row r="694" spans="1:42" s="134" customFormat="1" ht="26.1" customHeight="1" x14ac:dyDescent="0.2">
      <c r="A694" s="258">
        <v>695</v>
      </c>
      <c r="B694" s="284" t="s">
        <v>181</v>
      </c>
      <c r="C694" s="134" t="s">
        <v>181</v>
      </c>
      <c r="D694" s="171" t="s">
        <v>82</v>
      </c>
      <c r="E694" s="283" t="s">
        <v>1602</v>
      </c>
      <c r="F694" s="107">
        <v>2494</v>
      </c>
      <c r="G694" s="284" t="s">
        <v>181</v>
      </c>
      <c r="H694" s="284" t="s">
        <v>1921</v>
      </c>
      <c r="I694" s="284" t="s">
        <v>1922</v>
      </c>
      <c r="J694" s="284" t="s">
        <v>384</v>
      </c>
      <c r="K694" s="284" t="s">
        <v>86</v>
      </c>
      <c r="L694" s="284" t="s">
        <v>1605</v>
      </c>
      <c r="M694" s="284" t="s">
        <v>181</v>
      </c>
      <c r="N694" s="103" t="s">
        <v>1606</v>
      </c>
      <c r="O694" s="284"/>
      <c r="Q694" s="135"/>
      <c r="T694" s="135"/>
      <c r="U694" s="171" t="str">
        <f t="shared" si="139"/>
        <v>HBL-ISL-2494</v>
      </c>
      <c r="V694" s="133" t="s">
        <v>90</v>
      </c>
      <c r="W694" s="107">
        <v>2494</v>
      </c>
      <c r="X694" s="171" t="str">
        <f t="shared" si="140"/>
        <v>HBL-ISL-2494-Feb17-1-1</v>
      </c>
      <c r="Y694" s="136" t="s">
        <v>919</v>
      </c>
      <c r="Z694" s="134" t="str">
        <f t="shared" si="141"/>
        <v>Yes</v>
      </c>
      <c r="AA694" s="134" t="str">
        <f t="shared" si="142"/>
        <v>Yes</v>
      </c>
      <c r="AB694" s="134" t="str">
        <f t="shared" si="151"/>
        <v>Yes</v>
      </c>
      <c r="AC694" s="134" t="str">
        <f>VLOOKUP(F694,'Wired Branches'!B:E,4,FALSE)</f>
        <v>10.40.146.1 0</v>
      </c>
      <c r="AD694" s="134" t="str">
        <f t="shared" si="143"/>
        <v>255.255.255.0</v>
      </c>
      <c r="AE694" s="150" t="str">
        <f>VLOOKUP(W694,'Wired Branches'!B:F,5,FALSE)</f>
        <v xml:space="preserve">10.40.146.1 </v>
      </c>
      <c r="AF694" s="112" t="str">
        <f>_xlfn.IFNA(VLOOKUP(F694,'Compiled report'!C:F,4,FALSE),"")</f>
        <v>26515e225</v>
      </c>
      <c r="AG694" s="134" t="str">
        <f t="shared" si="144"/>
        <v>10.200.57.196</v>
      </c>
      <c r="AH694" s="134" t="str">
        <f t="shared" si="145"/>
        <v>Yes</v>
      </c>
      <c r="AI694" s="134" t="str">
        <f t="shared" si="146"/>
        <v>Yes</v>
      </c>
      <c r="AJ694" s="234">
        <f>_xlfn.IFNA(VLOOKUP(F694,'Compiled report'!C:D,2,FALSE),"")</f>
        <v>42754</v>
      </c>
      <c r="AK694" s="134" t="str">
        <f t="shared" si="147"/>
        <v>Yes</v>
      </c>
      <c r="AL694" s="134" t="str">
        <f t="shared" si="148"/>
        <v>Yes</v>
      </c>
      <c r="AM694" s="134" t="str">
        <f t="shared" si="149"/>
        <v>Yes</v>
      </c>
      <c r="AN694" s="134" t="str">
        <f t="shared" si="150"/>
        <v>Yes</v>
      </c>
      <c r="AO694" s="134" t="str">
        <f t="shared" si="152"/>
        <v>Installation Completed</v>
      </c>
      <c r="AP694" s="137" t="s">
        <v>770</v>
      </c>
    </row>
    <row r="695" spans="1:42" s="134" customFormat="1" ht="26.1" customHeight="1" x14ac:dyDescent="0.2">
      <c r="A695" s="258">
        <v>696</v>
      </c>
      <c r="B695" s="284" t="s">
        <v>181</v>
      </c>
      <c r="C695" s="134" t="s">
        <v>181</v>
      </c>
      <c r="D695" s="171" t="s">
        <v>82</v>
      </c>
      <c r="E695" s="283" t="s">
        <v>1602</v>
      </c>
      <c r="F695" s="107">
        <v>5006</v>
      </c>
      <c r="G695" s="284" t="s">
        <v>181</v>
      </c>
      <c r="H695" s="284" t="s">
        <v>1923</v>
      </c>
      <c r="I695" s="284" t="s">
        <v>1924</v>
      </c>
      <c r="J695" s="284" t="s">
        <v>384</v>
      </c>
      <c r="K695" s="284" t="s">
        <v>86</v>
      </c>
      <c r="L695" s="284" t="s">
        <v>1605</v>
      </c>
      <c r="M695" s="284" t="s">
        <v>181</v>
      </c>
      <c r="N695" s="103" t="s">
        <v>1606</v>
      </c>
      <c r="O695" s="284"/>
      <c r="Q695" s="135"/>
      <c r="T695" s="135"/>
      <c r="U695" s="171" t="str">
        <f t="shared" si="139"/>
        <v>HBL-ISL-5006</v>
      </c>
      <c r="V695" s="133" t="s">
        <v>90</v>
      </c>
      <c r="W695" s="107">
        <v>5006</v>
      </c>
      <c r="X695" s="171" t="str">
        <f t="shared" si="140"/>
        <v>HBL-ISL-5006-Feb17-1-1</v>
      </c>
      <c r="Y695" s="136" t="s">
        <v>919</v>
      </c>
      <c r="Z695" s="134" t="str">
        <f t="shared" si="141"/>
        <v>Yes</v>
      </c>
      <c r="AA695" s="134" t="str">
        <f t="shared" si="142"/>
        <v>Yes</v>
      </c>
      <c r="AB695" s="134" t="str">
        <f t="shared" si="151"/>
        <v>Yes</v>
      </c>
      <c r="AC695" s="134" t="str">
        <f>VLOOKUP(F695,'Wired Branches'!B:E,4,FALSE)</f>
        <v>10.40.17.10</v>
      </c>
      <c r="AD695" s="134" t="str">
        <f t="shared" si="143"/>
        <v>255.255.255.0</v>
      </c>
      <c r="AE695" s="150" t="str">
        <f>VLOOKUP(W695,'Wired Branches'!B:F,5,FALSE)</f>
        <v>10.40.17.1</v>
      </c>
      <c r="AF695" s="112" t="str">
        <f>_xlfn.IFNA(VLOOKUP(F695,'Compiled report'!C:F,4,FALSE),"")</f>
        <v>26515e212</v>
      </c>
      <c r="AG695" s="134" t="str">
        <f t="shared" si="144"/>
        <v>10.200.57.196</v>
      </c>
      <c r="AH695" s="134" t="str">
        <f t="shared" si="145"/>
        <v>Yes</v>
      </c>
      <c r="AI695" s="134" t="str">
        <f t="shared" si="146"/>
        <v>Yes</v>
      </c>
      <c r="AJ695" s="234">
        <f>_xlfn.IFNA(VLOOKUP(F695,'Compiled report'!C:D,2,FALSE),"")</f>
        <v>42754</v>
      </c>
      <c r="AK695" s="134" t="str">
        <f t="shared" si="147"/>
        <v>Yes</v>
      </c>
      <c r="AL695" s="134" t="str">
        <f t="shared" si="148"/>
        <v>Yes</v>
      </c>
      <c r="AM695" s="134" t="str">
        <f t="shared" si="149"/>
        <v>Yes</v>
      </c>
      <c r="AN695" s="134" t="str">
        <f t="shared" si="150"/>
        <v>Yes</v>
      </c>
      <c r="AO695" s="134" t="str">
        <f t="shared" si="152"/>
        <v>Installation Completed</v>
      </c>
      <c r="AP695" s="137" t="s">
        <v>770</v>
      </c>
    </row>
    <row r="696" spans="1:42" s="134" customFormat="1" ht="26.1" customHeight="1" x14ac:dyDescent="0.2">
      <c r="A696" s="258">
        <v>697</v>
      </c>
      <c r="B696" s="284" t="s">
        <v>181</v>
      </c>
      <c r="C696" s="134" t="s">
        <v>181</v>
      </c>
      <c r="D696" s="171" t="s">
        <v>82</v>
      </c>
      <c r="E696" s="283" t="s">
        <v>1602</v>
      </c>
      <c r="F696" s="107">
        <v>5012</v>
      </c>
      <c r="G696" s="284" t="s">
        <v>181</v>
      </c>
      <c r="H696" s="284" t="s">
        <v>1925</v>
      </c>
      <c r="I696" s="284" t="s">
        <v>1926</v>
      </c>
      <c r="J696" s="284" t="s">
        <v>384</v>
      </c>
      <c r="K696" s="284" t="s">
        <v>86</v>
      </c>
      <c r="L696" s="284" t="s">
        <v>1605</v>
      </c>
      <c r="M696" s="284" t="s">
        <v>181</v>
      </c>
      <c r="N696" s="103" t="s">
        <v>1606</v>
      </c>
      <c r="O696" s="284"/>
      <c r="Q696" s="135"/>
      <c r="T696" s="135"/>
      <c r="U696" s="171" t="str">
        <f t="shared" si="139"/>
        <v>HBL-ISL-5012</v>
      </c>
      <c r="V696" s="133" t="s">
        <v>90</v>
      </c>
      <c r="W696" s="107">
        <v>5012</v>
      </c>
      <c r="X696" s="171" t="str">
        <f t="shared" si="140"/>
        <v>HBL-ISL-5012-Feb17-1-1</v>
      </c>
      <c r="Y696" s="136" t="s">
        <v>919</v>
      </c>
      <c r="Z696" s="134" t="str">
        <f t="shared" si="141"/>
        <v>Yes</v>
      </c>
      <c r="AA696" s="134" t="str">
        <f t="shared" si="142"/>
        <v>Yes</v>
      </c>
      <c r="AB696" s="134" t="str">
        <f t="shared" si="151"/>
        <v>Yes</v>
      </c>
      <c r="AC696" s="134" t="str">
        <f>VLOOKUP(F696,'Wired Branches'!B:E,4,FALSE)</f>
        <v>10.40.120.10</v>
      </c>
      <c r="AD696" s="134" t="str">
        <f t="shared" si="143"/>
        <v>255.255.255.0</v>
      </c>
      <c r="AE696" s="150" t="str">
        <f>VLOOKUP(W696,'Wired Branches'!B:F,5,FALSE)</f>
        <v>10.40.120.1</v>
      </c>
      <c r="AF696" s="112" t="str">
        <f>_xlfn.IFNA(VLOOKUP(F696,'Compiled report'!C:F,4,FALSE),"")</f>
        <v>26515e213</v>
      </c>
      <c r="AG696" s="134" t="str">
        <f t="shared" si="144"/>
        <v>10.200.57.196</v>
      </c>
      <c r="AH696" s="134" t="str">
        <f t="shared" si="145"/>
        <v>Yes</v>
      </c>
      <c r="AI696" s="134" t="str">
        <f t="shared" si="146"/>
        <v>Yes</v>
      </c>
      <c r="AJ696" s="234">
        <f>_xlfn.IFNA(VLOOKUP(F696,'Compiled report'!C:D,2,FALSE),"")</f>
        <v>42747</v>
      </c>
      <c r="AK696" s="134" t="str">
        <f t="shared" si="147"/>
        <v>Yes</v>
      </c>
      <c r="AL696" s="134" t="str">
        <f t="shared" si="148"/>
        <v>Yes</v>
      </c>
      <c r="AM696" s="134" t="str">
        <f t="shared" si="149"/>
        <v>Yes</v>
      </c>
      <c r="AN696" s="134" t="str">
        <f t="shared" si="150"/>
        <v>Yes</v>
      </c>
      <c r="AO696" s="134" t="str">
        <f t="shared" si="152"/>
        <v>Installation Completed</v>
      </c>
      <c r="AP696" s="137" t="s">
        <v>770</v>
      </c>
    </row>
    <row r="697" spans="1:42" s="134" customFormat="1" ht="26.1" customHeight="1" x14ac:dyDescent="0.2">
      <c r="A697" s="258">
        <v>698</v>
      </c>
      <c r="B697" s="284" t="s">
        <v>181</v>
      </c>
      <c r="C697" s="134" t="s">
        <v>181</v>
      </c>
      <c r="D697" s="171" t="s">
        <v>82</v>
      </c>
      <c r="E697" s="283" t="s">
        <v>1602</v>
      </c>
      <c r="F697" s="107">
        <v>5028</v>
      </c>
      <c r="G697" s="284" t="s">
        <v>181</v>
      </c>
      <c r="H697" s="284" t="s">
        <v>1927</v>
      </c>
      <c r="I697" s="284" t="s">
        <v>1928</v>
      </c>
      <c r="J697" s="284" t="s">
        <v>384</v>
      </c>
      <c r="K697" s="284" t="s">
        <v>86</v>
      </c>
      <c r="L697" s="284" t="s">
        <v>323</v>
      </c>
      <c r="M697" s="284" t="s">
        <v>323</v>
      </c>
      <c r="N697" s="103" t="s">
        <v>87</v>
      </c>
      <c r="O697" s="284"/>
      <c r="Q697" s="135"/>
      <c r="T697" s="135"/>
      <c r="U697" s="171" t="str">
        <f t="shared" si="139"/>
        <v>HBL-ISL-5028</v>
      </c>
      <c r="V697" s="133" t="s">
        <v>90</v>
      </c>
      <c r="W697" s="107">
        <v>5028</v>
      </c>
      <c r="X697" s="171" t="str">
        <f t="shared" si="140"/>
        <v>HBL-ISL-5028-Feb17-1-1</v>
      </c>
      <c r="Y697" s="136" t="s">
        <v>919</v>
      </c>
      <c r="Z697" s="134" t="str">
        <f t="shared" si="141"/>
        <v>Yes</v>
      </c>
      <c r="AA697" s="134" t="str">
        <f t="shared" si="142"/>
        <v>Yes</v>
      </c>
      <c r="AB697" s="134" t="str">
        <f t="shared" si="151"/>
        <v>Yes</v>
      </c>
      <c r="AC697" s="134" t="str">
        <f>VLOOKUP(F697,'Wired Branches'!B:E,4,FALSE)</f>
        <v>10.41.47.10</v>
      </c>
      <c r="AD697" s="134" t="str">
        <f t="shared" si="143"/>
        <v>255.255.255.0</v>
      </c>
      <c r="AE697" s="150" t="str">
        <f>VLOOKUP(W697,'Wired Branches'!B:F,5,FALSE)</f>
        <v>10.41.47.1</v>
      </c>
      <c r="AF697" s="112" t="str">
        <f>_xlfn.IFNA(VLOOKUP(F697,'Compiled report'!C:F,4,FALSE),"")</f>
        <v>26515E214</v>
      </c>
      <c r="AG697" s="134" t="str">
        <f t="shared" si="144"/>
        <v>10.200.57.196</v>
      </c>
      <c r="AH697" s="134" t="str">
        <f t="shared" si="145"/>
        <v>Yes</v>
      </c>
      <c r="AI697" s="134" t="str">
        <f t="shared" si="146"/>
        <v>Yes</v>
      </c>
      <c r="AJ697" s="234">
        <f>_xlfn.IFNA(VLOOKUP(F697,'Compiled report'!C:D,2,FALSE),"")</f>
        <v>42789</v>
      </c>
      <c r="AK697" s="134" t="str">
        <f t="shared" si="147"/>
        <v>Yes</v>
      </c>
      <c r="AL697" s="134" t="str">
        <f t="shared" si="148"/>
        <v>Yes</v>
      </c>
      <c r="AM697" s="134" t="str">
        <f t="shared" si="149"/>
        <v>Yes</v>
      </c>
      <c r="AN697" s="134" t="str">
        <f t="shared" si="150"/>
        <v>Yes</v>
      </c>
      <c r="AO697" s="134" t="str">
        <f t="shared" si="152"/>
        <v>Installation Completed</v>
      </c>
      <c r="AP697" s="137" t="s">
        <v>770</v>
      </c>
    </row>
    <row r="698" spans="1:42" s="134" customFormat="1" ht="26.1" customHeight="1" x14ac:dyDescent="0.2">
      <c r="A698" s="258">
        <v>699</v>
      </c>
      <c r="B698" s="284" t="s">
        <v>181</v>
      </c>
      <c r="C698" s="134" t="s">
        <v>181</v>
      </c>
      <c r="D698" s="171" t="s">
        <v>82</v>
      </c>
      <c r="E698" s="283" t="s">
        <v>1602</v>
      </c>
      <c r="F698" s="107">
        <v>5036</v>
      </c>
      <c r="G698" s="284" t="s">
        <v>181</v>
      </c>
      <c r="H698" s="284" t="s">
        <v>1929</v>
      </c>
      <c r="I698" s="284" t="s">
        <v>1930</v>
      </c>
      <c r="J698" s="284" t="s">
        <v>384</v>
      </c>
      <c r="K698" s="284" t="s">
        <v>86</v>
      </c>
      <c r="L698" s="284" t="s">
        <v>1605</v>
      </c>
      <c r="M698" s="284" t="s">
        <v>181</v>
      </c>
      <c r="N698" s="103" t="s">
        <v>1606</v>
      </c>
      <c r="O698" s="284"/>
      <c r="Q698" s="135"/>
      <c r="T698" s="135"/>
      <c r="U698" s="171" t="str">
        <f t="shared" si="139"/>
        <v>HBL-ISL-5036</v>
      </c>
      <c r="V698" s="133" t="s">
        <v>90</v>
      </c>
      <c r="W698" s="107">
        <v>5036</v>
      </c>
      <c r="X698" s="171" t="str">
        <f t="shared" si="140"/>
        <v>HBL-ISL-5036-Feb17-1-1</v>
      </c>
      <c r="Y698" s="136" t="s">
        <v>919</v>
      </c>
      <c r="Z698" s="134" t="str">
        <f t="shared" si="141"/>
        <v>Yes</v>
      </c>
      <c r="AA698" s="134" t="str">
        <f t="shared" si="142"/>
        <v>Yes</v>
      </c>
      <c r="AB698" s="134" t="str">
        <f t="shared" si="151"/>
        <v>Yes</v>
      </c>
      <c r="AC698" s="134" t="str">
        <f>VLOOKUP(F698,'Wired Branches'!B:E,4,FALSE)</f>
        <v>10.40.121.10</v>
      </c>
      <c r="AD698" s="134" t="str">
        <f t="shared" si="143"/>
        <v>255.255.255.0</v>
      </c>
      <c r="AE698" s="150" t="str">
        <f>VLOOKUP(W698,'Wired Branches'!B:F,5,FALSE)</f>
        <v>10.40.121.1</v>
      </c>
      <c r="AF698" s="112" t="str">
        <f>_xlfn.IFNA(VLOOKUP(F698,'Compiled report'!C:F,4,FALSE),"")</f>
        <v>26515e215</v>
      </c>
      <c r="AG698" s="134" t="str">
        <f t="shared" si="144"/>
        <v>10.200.57.196</v>
      </c>
      <c r="AH698" s="134" t="str">
        <f t="shared" si="145"/>
        <v>Yes</v>
      </c>
      <c r="AI698" s="134" t="str">
        <f t="shared" si="146"/>
        <v>Yes</v>
      </c>
      <c r="AJ698" s="234">
        <f>_xlfn.IFNA(VLOOKUP(F698,'Compiled report'!C:D,2,FALSE),"")</f>
        <v>42746</v>
      </c>
      <c r="AK698" s="134" t="str">
        <f t="shared" si="147"/>
        <v>Yes</v>
      </c>
      <c r="AL698" s="134" t="str">
        <f t="shared" si="148"/>
        <v>Yes</v>
      </c>
      <c r="AM698" s="134" t="str">
        <f t="shared" si="149"/>
        <v>Yes</v>
      </c>
      <c r="AN698" s="134" t="str">
        <f t="shared" si="150"/>
        <v>Yes</v>
      </c>
      <c r="AO698" s="134" t="str">
        <f t="shared" si="152"/>
        <v>Installation Completed</v>
      </c>
      <c r="AP698" s="137" t="s">
        <v>770</v>
      </c>
    </row>
    <row r="699" spans="1:42" s="134" customFormat="1" ht="26.1" customHeight="1" x14ac:dyDescent="0.2">
      <c r="A699" s="258">
        <v>700</v>
      </c>
      <c r="B699" s="284" t="s">
        <v>181</v>
      </c>
      <c r="C699" s="134" t="s">
        <v>181</v>
      </c>
      <c r="D699" s="171" t="s">
        <v>82</v>
      </c>
      <c r="E699" s="283" t="s">
        <v>1602</v>
      </c>
      <c r="F699" s="107">
        <v>5037</v>
      </c>
      <c r="G699" s="284" t="s">
        <v>181</v>
      </c>
      <c r="H699" s="284" t="s">
        <v>1931</v>
      </c>
      <c r="I699" s="284" t="s">
        <v>1932</v>
      </c>
      <c r="J699" s="284" t="s">
        <v>384</v>
      </c>
      <c r="K699" s="284" t="s">
        <v>86</v>
      </c>
      <c r="L699" s="284" t="s">
        <v>323</v>
      </c>
      <c r="M699" s="284" t="s">
        <v>323</v>
      </c>
      <c r="N699" s="103" t="s">
        <v>87</v>
      </c>
      <c r="O699" s="284"/>
      <c r="Q699" s="135"/>
      <c r="T699" s="135"/>
      <c r="U699" s="171" t="str">
        <f t="shared" si="139"/>
        <v>HBL-ISL-5037</v>
      </c>
      <c r="V699" s="133" t="s">
        <v>90</v>
      </c>
      <c r="W699" s="107">
        <v>5037</v>
      </c>
      <c r="X699" s="171" t="str">
        <f t="shared" si="140"/>
        <v>HBL-ISL-5037-Feb17-1-1</v>
      </c>
      <c r="Y699" s="136" t="s">
        <v>919</v>
      </c>
      <c r="Z699" s="134" t="str">
        <f t="shared" si="141"/>
        <v>Yes</v>
      </c>
      <c r="AA699" s="134" t="str">
        <f t="shared" si="142"/>
        <v>Yes</v>
      </c>
      <c r="AB699" s="134" t="str">
        <f t="shared" si="151"/>
        <v>Yes</v>
      </c>
      <c r="AC699" s="134" t="str">
        <f>VLOOKUP(F699,'Wired Branches'!B:E,4,FALSE)</f>
        <v>10.40.128.10</v>
      </c>
      <c r="AD699" s="134" t="str">
        <f t="shared" si="143"/>
        <v>255.255.255.0</v>
      </c>
      <c r="AE699" s="150" t="str">
        <f>VLOOKUP(W699,'Wired Branches'!B:F,5,FALSE)</f>
        <v>10.40.128.1</v>
      </c>
      <c r="AF699" s="112" t="str">
        <f>_xlfn.IFNA(VLOOKUP(F699,'Compiled report'!C:F,4,FALSE),"")</f>
        <v>26515e216</v>
      </c>
      <c r="AG699" s="134" t="str">
        <f t="shared" si="144"/>
        <v>10.200.57.196</v>
      </c>
      <c r="AH699" s="134" t="str">
        <f t="shared" si="145"/>
        <v>Yes</v>
      </c>
      <c r="AI699" s="134" t="str">
        <f t="shared" si="146"/>
        <v>Yes</v>
      </c>
      <c r="AJ699" s="234">
        <f>_xlfn.IFNA(VLOOKUP(F699,'Compiled report'!C:D,2,FALSE),"")</f>
        <v>42781</v>
      </c>
      <c r="AK699" s="134" t="str">
        <f t="shared" si="147"/>
        <v>Yes</v>
      </c>
      <c r="AL699" s="134" t="str">
        <f t="shared" si="148"/>
        <v>Yes</v>
      </c>
      <c r="AM699" s="134" t="str">
        <f t="shared" si="149"/>
        <v>Yes</v>
      </c>
      <c r="AN699" s="134" t="str">
        <f t="shared" si="150"/>
        <v>Yes</v>
      </c>
      <c r="AO699" s="134" t="str">
        <f t="shared" si="152"/>
        <v>Installation Completed</v>
      </c>
      <c r="AP699" s="137" t="s">
        <v>770</v>
      </c>
    </row>
    <row r="700" spans="1:42" s="134" customFormat="1" ht="26.1" customHeight="1" x14ac:dyDescent="0.2">
      <c r="A700" s="258">
        <v>701</v>
      </c>
      <c r="B700" s="284" t="s">
        <v>181</v>
      </c>
      <c r="C700" s="134" t="s">
        <v>181</v>
      </c>
      <c r="D700" s="171" t="s">
        <v>82</v>
      </c>
      <c r="E700" s="283" t="s">
        <v>1602</v>
      </c>
      <c r="F700" s="107">
        <v>5038</v>
      </c>
      <c r="G700" s="284" t="s">
        <v>181</v>
      </c>
      <c r="H700" s="284" t="s">
        <v>1933</v>
      </c>
      <c r="I700" s="284" t="s">
        <v>1934</v>
      </c>
      <c r="J700" s="284" t="s">
        <v>384</v>
      </c>
      <c r="K700" s="284" t="s">
        <v>86</v>
      </c>
      <c r="L700" s="284" t="s">
        <v>323</v>
      </c>
      <c r="M700" s="284" t="s">
        <v>323</v>
      </c>
      <c r="N700" s="103" t="s">
        <v>87</v>
      </c>
      <c r="O700" s="284"/>
      <c r="Q700" s="135"/>
      <c r="T700" s="135"/>
      <c r="U700" s="171" t="str">
        <f t="shared" si="139"/>
        <v>HBL-ISL-5038</v>
      </c>
      <c r="V700" s="133" t="s">
        <v>90</v>
      </c>
      <c r="W700" s="107">
        <v>5038</v>
      </c>
      <c r="X700" s="171" t="str">
        <f t="shared" si="140"/>
        <v>HBL-ISL-5038-Feb17-1-1</v>
      </c>
      <c r="Y700" s="136" t="s">
        <v>919</v>
      </c>
      <c r="Z700" s="134" t="str">
        <f t="shared" si="141"/>
        <v>Yes</v>
      </c>
      <c r="AA700" s="134" t="str">
        <f t="shared" si="142"/>
        <v>Yes</v>
      </c>
      <c r="AB700" s="134" t="str">
        <f t="shared" si="151"/>
        <v>Yes</v>
      </c>
      <c r="AC700" s="134" t="str">
        <f>VLOOKUP(F700,'Wired Branches'!B:E,4,FALSE)</f>
        <v>10.41.60.10</v>
      </c>
      <c r="AD700" s="134" t="str">
        <f t="shared" si="143"/>
        <v>255.255.255.0</v>
      </c>
      <c r="AE700" s="150" t="str">
        <f>VLOOKUP(W700,'Wired Branches'!B:F,5,FALSE)</f>
        <v>10.41.60.1</v>
      </c>
      <c r="AF700" s="112" t="str">
        <f>_xlfn.IFNA(VLOOKUP(F700,'Compiled report'!C:F,4,FALSE),"")</f>
        <v>26515e217</v>
      </c>
      <c r="AG700" s="134" t="str">
        <f t="shared" si="144"/>
        <v>10.200.57.196</v>
      </c>
      <c r="AH700" s="134" t="str">
        <f t="shared" si="145"/>
        <v>Yes</v>
      </c>
      <c r="AI700" s="134" t="str">
        <f t="shared" si="146"/>
        <v>Yes</v>
      </c>
      <c r="AJ700" s="234">
        <f>_xlfn.IFNA(VLOOKUP(F700,'Compiled report'!C:D,2,FALSE),"")</f>
        <v>42774</v>
      </c>
      <c r="AK700" s="134" t="str">
        <f t="shared" si="147"/>
        <v>Yes</v>
      </c>
      <c r="AL700" s="134" t="str">
        <f t="shared" si="148"/>
        <v>Yes</v>
      </c>
      <c r="AM700" s="134" t="str">
        <f t="shared" si="149"/>
        <v>Yes</v>
      </c>
      <c r="AN700" s="134" t="str">
        <f t="shared" si="150"/>
        <v>Yes</v>
      </c>
      <c r="AO700" s="134" t="str">
        <f t="shared" si="152"/>
        <v>Installation Completed</v>
      </c>
      <c r="AP700" s="137" t="s">
        <v>770</v>
      </c>
    </row>
    <row r="701" spans="1:42" s="134" customFormat="1" ht="26.1" customHeight="1" x14ac:dyDescent="0.2">
      <c r="A701" s="258">
        <v>702</v>
      </c>
      <c r="B701" s="284" t="s">
        <v>181</v>
      </c>
      <c r="C701" s="134" t="s">
        <v>181</v>
      </c>
      <c r="D701" s="171" t="s">
        <v>82</v>
      </c>
      <c r="E701" s="283" t="s">
        <v>1602</v>
      </c>
      <c r="F701" s="107">
        <v>5040</v>
      </c>
      <c r="G701" s="284" t="s">
        <v>181</v>
      </c>
      <c r="H701" s="284" t="s">
        <v>1935</v>
      </c>
      <c r="I701" s="284" t="s">
        <v>1936</v>
      </c>
      <c r="J701" s="284" t="s">
        <v>384</v>
      </c>
      <c r="K701" s="284" t="s">
        <v>86</v>
      </c>
      <c r="L701" s="284" t="s">
        <v>323</v>
      </c>
      <c r="M701" s="284" t="s">
        <v>323</v>
      </c>
      <c r="N701" s="103" t="s">
        <v>87</v>
      </c>
      <c r="O701" s="284"/>
      <c r="Q701" s="135"/>
      <c r="T701" s="135"/>
      <c r="U701" s="171" t="str">
        <f t="shared" si="139"/>
        <v>HBL-ISL-5040</v>
      </c>
      <c r="V701" s="133" t="s">
        <v>90</v>
      </c>
      <c r="W701" s="107">
        <v>5040</v>
      </c>
      <c r="X701" s="171" t="str">
        <f t="shared" si="140"/>
        <v>HBL-ISL-5040-Feb17-1-1</v>
      </c>
      <c r="Y701" s="136" t="s">
        <v>919</v>
      </c>
      <c r="Z701" s="134" t="str">
        <f t="shared" si="141"/>
        <v>Yes</v>
      </c>
      <c r="AA701" s="134" t="str">
        <f t="shared" si="142"/>
        <v>Yes</v>
      </c>
      <c r="AB701" s="134" t="str">
        <f t="shared" si="151"/>
        <v>Yes</v>
      </c>
      <c r="AC701" s="134" t="str">
        <f>VLOOKUP(F701,'Wired Branches'!B:E,4,FALSE)</f>
        <v>10.41.61.10</v>
      </c>
      <c r="AD701" s="134" t="str">
        <f t="shared" si="143"/>
        <v>255.255.255.0</v>
      </c>
      <c r="AE701" s="150" t="str">
        <f>VLOOKUP(W701,'Wired Branches'!B:F,5,FALSE)</f>
        <v>10.41.61.1</v>
      </c>
      <c r="AF701" s="112" t="str">
        <f>_xlfn.IFNA(VLOOKUP(F701,'Compiled report'!C:F,4,FALSE),"")</f>
        <v>26515e218</v>
      </c>
      <c r="AG701" s="134" t="str">
        <f t="shared" si="144"/>
        <v>10.200.57.196</v>
      </c>
      <c r="AH701" s="134" t="str">
        <f t="shared" si="145"/>
        <v>Yes</v>
      </c>
      <c r="AI701" s="134" t="str">
        <f t="shared" si="146"/>
        <v>Yes</v>
      </c>
      <c r="AJ701" s="234">
        <f>_xlfn.IFNA(VLOOKUP(F701,'Compiled report'!C:D,2,FALSE),"")</f>
        <v>42788</v>
      </c>
      <c r="AK701" s="134" t="str">
        <f t="shared" si="147"/>
        <v>Yes</v>
      </c>
      <c r="AL701" s="134" t="str">
        <f t="shared" si="148"/>
        <v>Yes</v>
      </c>
      <c r="AM701" s="134" t="str">
        <f t="shared" si="149"/>
        <v>Yes</v>
      </c>
      <c r="AN701" s="134" t="str">
        <f t="shared" si="150"/>
        <v>Yes</v>
      </c>
      <c r="AO701" s="134" t="str">
        <f t="shared" si="152"/>
        <v>Installation Completed</v>
      </c>
      <c r="AP701" s="137" t="s">
        <v>770</v>
      </c>
    </row>
    <row r="702" spans="1:42" s="134" customFormat="1" ht="26.1" customHeight="1" x14ac:dyDescent="0.2">
      <c r="A702" s="258">
        <v>703</v>
      </c>
      <c r="B702" s="284" t="s">
        <v>181</v>
      </c>
      <c r="C702" s="134" t="s">
        <v>181</v>
      </c>
      <c r="D702" s="171" t="s">
        <v>82</v>
      </c>
      <c r="E702" s="283" t="s">
        <v>1602</v>
      </c>
      <c r="F702" s="107">
        <v>5041</v>
      </c>
      <c r="G702" s="284" t="s">
        <v>181</v>
      </c>
      <c r="H702" s="284" t="s">
        <v>1937</v>
      </c>
      <c r="I702" s="284" t="s">
        <v>1938</v>
      </c>
      <c r="J702" s="284" t="s">
        <v>384</v>
      </c>
      <c r="K702" s="284" t="s">
        <v>86</v>
      </c>
      <c r="L702" s="284" t="s">
        <v>1605</v>
      </c>
      <c r="M702" s="284" t="s">
        <v>181</v>
      </c>
      <c r="N702" s="103" t="s">
        <v>1606</v>
      </c>
      <c r="O702" s="284"/>
      <c r="Q702" s="135"/>
      <c r="T702" s="135"/>
      <c r="U702" s="171" t="str">
        <f t="shared" si="139"/>
        <v>HBL-ISL-5041</v>
      </c>
      <c r="V702" s="133" t="s">
        <v>90</v>
      </c>
      <c r="W702" s="107">
        <v>5041</v>
      </c>
      <c r="X702" s="171" t="str">
        <f t="shared" si="140"/>
        <v>HBL-ISL-5041-Feb17-1-1</v>
      </c>
      <c r="Y702" s="136" t="s">
        <v>919</v>
      </c>
      <c r="Z702" s="134" t="str">
        <f t="shared" si="141"/>
        <v>Yes</v>
      </c>
      <c r="AA702" s="134" t="str">
        <f t="shared" si="142"/>
        <v>Yes</v>
      </c>
      <c r="AB702" s="134" t="str">
        <f t="shared" si="151"/>
        <v>Yes</v>
      </c>
      <c r="AC702" s="134" t="str">
        <f>VLOOKUP(F702,'Wired Branches'!B:E,4,FALSE)</f>
        <v>10.40.134.10</v>
      </c>
      <c r="AD702" s="134" t="str">
        <f t="shared" si="143"/>
        <v>255.255.255.0</v>
      </c>
      <c r="AE702" s="150" t="str">
        <f>VLOOKUP(W702,'Wired Branches'!B:F,5,FALSE)</f>
        <v>10.40.134.1</v>
      </c>
      <c r="AF702" s="112" t="str">
        <f>_xlfn.IFNA(VLOOKUP(F702,'Compiled report'!C:F,4,FALSE),"")</f>
        <v>0002651610b6</v>
      </c>
      <c r="AG702" s="134" t="str">
        <f t="shared" si="144"/>
        <v>10.200.57.196</v>
      </c>
      <c r="AH702" s="134" t="str">
        <f t="shared" si="145"/>
        <v>Yes</v>
      </c>
      <c r="AI702" s="134" t="str">
        <f t="shared" si="146"/>
        <v>Yes</v>
      </c>
      <c r="AJ702" s="234">
        <f>_xlfn.IFNA(VLOOKUP(F702,'Compiled report'!C:D,2,FALSE),"")</f>
        <v>42765</v>
      </c>
      <c r="AK702" s="134" t="str">
        <f t="shared" si="147"/>
        <v>Yes</v>
      </c>
      <c r="AL702" s="134" t="str">
        <f t="shared" si="148"/>
        <v>Yes</v>
      </c>
      <c r="AM702" s="134" t="str">
        <f t="shared" si="149"/>
        <v>Yes</v>
      </c>
      <c r="AN702" s="134" t="str">
        <f t="shared" si="150"/>
        <v>Yes</v>
      </c>
      <c r="AO702" s="134" t="str">
        <f t="shared" si="152"/>
        <v>Installation Completed</v>
      </c>
      <c r="AP702" s="137" t="s">
        <v>770</v>
      </c>
    </row>
    <row r="703" spans="1:42" s="134" customFormat="1" ht="26.1" customHeight="1" x14ac:dyDescent="0.2">
      <c r="A703" s="258">
        <v>704</v>
      </c>
      <c r="B703" s="284" t="s">
        <v>345</v>
      </c>
      <c r="C703" s="134" t="s">
        <v>419</v>
      </c>
      <c r="D703" s="171" t="s">
        <v>82</v>
      </c>
      <c r="E703" s="283" t="s">
        <v>346</v>
      </c>
      <c r="F703" s="107">
        <v>104</v>
      </c>
      <c r="G703" s="284" t="s">
        <v>345</v>
      </c>
      <c r="H703" s="284" t="s">
        <v>1939</v>
      </c>
      <c r="I703" s="284" t="s">
        <v>1939</v>
      </c>
      <c r="J703" s="284" t="s">
        <v>384</v>
      </c>
      <c r="K703" s="284" t="s">
        <v>1940</v>
      </c>
      <c r="L703" s="284" t="s">
        <v>1940</v>
      </c>
      <c r="M703" s="284" t="s">
        <v>1941</v>
      </c>
      <c r="N703" s="103" t="s">
        <v>87</v>
      </c>
      <c r="O703" s="284">
        <v>61100</v>
      </c>
      <c r="Q703" s="135"/>
      <c r="T703" s="135"/>
      <c r="U703" s="171" t="str">
        <f t="shared" si="139"/>
        <v>HBL-SAH-104</v>
      </c>
      <c r="V703" s="133" t="s">
        <v>90</v>
      </c>
      <c r="W703" s="107">
        <v>104</v>
      </c>
      <c r="X703" s="171" t="str">
        <f t="shared" si="140"/>
        <v>HBL-SAH-104-Apr17-1-1</v>
      </c>
      <c r="Y703" s="136" t="s">
        <v>1163</v>
      </c>
      <c r="Z703" s="134" t="str">
        <f t="shared" si="141"/>
        <v xml:space="preserve"> </v>
      </c>
      <c r="AA703" s="134" t="str">
        <f t="shared" si="142"/>
        <v xml:space="preserve"> </v>
      </c>
      <c r="AB703" s="134" t="str">
        <f t="shared" si="151"/>
        <v>Yes</v>
      </c>
      <c r="AC703" s="134" t="e">
        <f>VLOOKUP(F703,'Wired Branches'!B:E,4,FALSE)</f>
        <v>#N/A</v>
      </c>
      <c r="AD703" s="134" t="str">
        <f t="shared" si="143"/>
        <v xml:space="preserve"> </v>
      </c>
      <c r="AE703" s="150" t="e">
        <f>VLOOKUP(W703,'Wired Branches'!B:F,5,FALSE)</f>
        <v>#N/A</v>
      </c>
      <c r="AF703" s="112" t="str">
        <f>_xlfn.IFNA(VLOOKUP(F703,'Compiled report'!C:F,4,FALSE),"")</f>
        <v/>
      </c>
      <c r="AG703" s="134" t="str">
        <f t="shared" si="144"/>
        <v xml:space="preserve"> </v>
      </c>
      <c r="AH703" s="134" t="str">
        <f t="shared" si="145"/>
        <v xml:space="preserve"> </v>
      </c>
      <c r="AI703" s="134" t="str">
        <f t="shared" si="146"/>
        <v xml:space="preserve"> </v>
      </c>
      <c r="AJ703" s="234" t="str">
        <f>_xlfn.IFNA(VLOOKUP(F703,'Compiled report'!C:D,2,FALSE),"")</f>
        <v/>
      </c>
      <c r="AK703" s="134" t="str">
        <f t="shared" si="147"/>
        <v xml:space="preserve"> </v>
      </c>
      <c r="AL703" s="134" t="str">
        <f t="shared" si="148"/>
        <v/>
      </c>
      <c r="AM703" s="134" t="str">
        <f t="shared" si="149"/>
        <v xml:space="preserve"> </v>
      </c>
      <c r="AN703" s="134" t="str">
        <f t="shared" si="150"/>
        <v xml:space="preserve"> </v>
      </c>
      <c r="AO703" s="134" t="str">
        <f t="shared" si="152"/>
        <v xml:space="preserve"> </v>
      </c>
      <c r="AP703" s="137" t="s">
        <v>770</v>
      </c>
    </row>
    <row r="704" spans="1:42" s="134" customFormat="1" ht="26.1" customHeight="1" x14ac:dyDescent="0.2">
      <c r="A704" s="258">
        <v>705</v>
      </c>
      <c r="B704" s="284" t="s">
        <v>345</v>
      </c>
      <c r="C704" s="134" t="s">
        <v>419</v>
      </c>
      <c r="D704" s="171" t="s">
        <v>82</v>
      </c>
      <c r="E704" s="283" t="s">
        <v>346</v>
      </c>
      <c r="F704" s="107">
        <v>119</v>
      </c>
      <c r="G704" s="284" t="s">
        <v>345</v>
      </c>
      <c r="H704" s="284" t="s">
        <v>1942</v>
      </c>
      <c r="I704" s="284" t="s">
        <v>1943</v>
      </c>
      <c r="J704" s="284" t="s">
        <v>384</v>
      </c>
      <c r="K704" s="284" t="s">
        <v>355</v>
      </c>
      <c r="L704" s="284" t="s">
        <v>355</v>
      </c>
      <c r="M704" s="284" t="s">
        <v>355</v>
      </c>
      <c r="N704" s="103" t="s">
        <v>87</v>
      </c>
      <c r="O704" s="284">
        <v>55050</v>
      </c>
      <c r="Q704" s="135"/>
      <c r="T704" s="135"/>
      <c r="U704" s="171" t="str">
        <f t="shared" si="139"/>
        <v>HBL-SAH-119</v>
      </c>
      <c r="V704" s="133" t="s">
        <v>90</v>
      </c>
      <c r="W704" s="107">
        <v>119</v>
      </c>
      <c r="X704" s="171" t="str">
        <f t="shared" si="140"/>
        <v>HBL-SAH-119-Apr17-1-1</v>
      </c>
      <c r="Y704" s="136" t="s">
        <v>1163</v>
      </c>
      <c r="Z704" s="134" t="str">
        <f t="shared" si="141"/>
        <v xml:space="preserve"> </v>
      </c>
      <c r="AA704" s="134" t="str">
        <f t="shared" si="142"/>
        <v xml:space="preserve"> </v>
      </c>
      <c r="AB704" s="134" t="str">
        <f t="shared" si="151"/>
        <v>Yes</v>
      </c>
      <c r="AC704" s="134" t="e">
        <f>VLOOKUP(F704,'Wired Branches'!B:E,4,FALSE)</f>
        <v>#N/A</v>
      </c>
      <c r="AD704" s="134" t="str">
        <f t="shared" si="143"/>
        <v xml:space="preserve"> </v>
      </c>
      <c r="AE704" s="150" t="e">
        <f>VLOOKUP(W704,'Wired Branches'!B:F,5,FALSE)</f>
        <v>#N/A</v>
      </c>
      <c r="AF704" s="112" t="str">
        <f>_xlfn.IFNA(VLOOKUP(F704,'Compiled report'!C:F,4,FALSE),"")</f>
        <v/>
      </c>
      <c r="AG704" s="134" t="str">
        <f t="shared" si="144"/>
        <v xml:space="preserve"> </v>
      </c>
      <c r="AH704" s="134" t="str">
        <f t="shared" si="145"/>
        <v xml:space="preserve"> </v>
      </c>
      <c r="AI704" s="134" t="str">
        <f t="shared" si="146"/>
        <v xml:space="preserve"> </v>
      </c>
      <c r="AJ704" s="234" t="str">
        <f>_xlfn.IFNA(VLOOKUP(F704,'Compiled report'!C:D,2,FALSE),"")</f>
        <v/>
      </c>
      <c r="AK704" s="134" t="str">
        <f t="shared" si="147"/>
        <v xml:space="preserve"> </v>
      </c>
      <c r="AL704" s="134" t="str">
        <f t="shared" si="148"/>
        <v/>
      </c>
      <c r="AM704" s="134" t="str">
        <f t="shared" si="149"/>
        <v xml:space="preserve"> </v>
      </c>
      <c r="AN704" s="134" t="str">
        <f t="shared" si="150"/>
        <v xml:space="preserve"> </v>
      </c>
      <c r="AO704" s="134" t="str">
        <f t="shared" si="152"/>
        <v xml:space="preserve"> </v>
      </c>
      <c r="AP704" s="137" t="s">
        <v>770</v>
      </c>
    </row>
    <row r="705" spans="1:42" s="134" customFormat="1" ht="26.1" customHeight="1" x14ac:dyDescent="0.2">
      <c r="A705" s="258">
        <v>706</v>
      </c>
      <c r="B705" s="284" t="s">
        <v>345</v>
      </c>
      <c r="C705" s="134" t="s">
        <v>419</v>
      </c>
      <c r="D705" s="171" t="s">
        <v>82</v>
      </c>
      <c r="E705" s="283" t="s">
        <v>346</v>
      </c>
      <c r="F705" s="107">
        <v>179</v>
      </c>
      <c r="G705" s="284" t="s">
        <v>345</v>
      </c>
      <c r="H705" s="284" t="s">
        <v>1944</v>
      </c>
      <c r="I705" s="284" t="s">
        <v>1945</v>
      </c>
      <c r="J705" s="284" t="s">
        <v>384</v>
      </c>
      <c r="K705" s="284" t="s">
        <v>1946</v>
      </c>
      <c r="L705" s="284" t="s">
        <v>1946</v>
      </c>
      <c r="M705" s="284" t="s">
        <v>345</v>
      </c>
      <c r="N705" s="103" t="s">
        <v>87</v>
      </c>
      <c r="O705" s="284">
        <v>57000</v>
      </c>
      <c r="Q705" s="135"/>
      <c r="T705" s="135"/>
      <c r="U705" s="171" t="str">
        <f t="shared" si="139"/>
        <v>HBL-SAH-179</v>
      </c>
      <c r="V705" s="133" t="s">
        <v>90</v>
      </c>
      <c r="W705" s="107">
        <v>179</v>
      </c>
      <c r="X705" s="171" t="str">
        <f t="shared" si="140"/>
        <v>HBL-SAH-179-Apr17-1-1</v>
      </c>
      <c r="Y705" s="136" t="s">
        <v>1163</v>
      </c>
      <c r="Z705" s="134" t="str">
        <f t="shared" si="141"/>
        <v xml:space="preserve"> </v>
      </c>
      <c r="AA705" s="134" t="str">
        <f t="shared" si="142"/>
        <v xml:space="preserve"> </v>
      </c>
      <c r="AB705" s="134" t="str">
        <f t="shared" si="151"/>
        <v>Yes</v>
      </c>
      <c r="AC705" s="134" t="e">
        <f>VLOOKUP(F705,'Wired Branches'!B:E,4,FALSE)</f>
        <v>#N/A</v>
      </c>
      <c r="AD705" s="134" t="str">
        <f t="shared" si="143"/>
        <v xml:space="preserve"> </v>
      </c>
      <c r="AE705" s="150" t="e">
        <f>VLOOKUP(W705,'Wired Branches'!B:F,5,FALSE)</f>
        <v>#N/A</v>
      </c>
      <c r="AF705" s="112" t="str">
        <f>_xlfn.IFNA(VLOOKUP(F705,'Compiled report'!C:F,4,FALSE),"")</f>
        <v/>
      </c>
      <c r="AG705" s="134" t="str">
        <f t="shared" si="144"/>
        <v xml:space="preserve"> </v>
      </c>
      <c r="AH705" s="134" t="str">
        <f t="shared" si="145"/>
        <v xml:space="preserve"> </v>
      </c>
      <c r="AI705" s="134" t="str">
        <f t="shared" si="146"/>
        <v xml:space="preserve"> </v>
      </c>
      <c r="AJ705" s="234" t="str">
        <f>_xlfn.IFNA(VLOOKUP(F705,'Compiled report'!C:D,2,FALSE),"")</f>
        <v/>
      </c>
      <c r="AK705" s="134" t="str">
        <f t="shared" si="147"/>
        <v xml:space="preserve"> </v>
      </c>
      <c r="AL705" s="134" t="str">
        <f t="shared" si="148"/>
        <v/>
      </c>
      <c r="AM705" s="134" t="str">
        <f t="shared" si="149"/>
        <v xml:space="preserve"> </v>
      </c>
      <c r="AN705" s="134" t="str">
        <f t="shared" si="150"/>
        <v xml:space="preserve"> </v>
      </c>
      <c r="AO705" s="134" t="str">
        <f t="shared" si="152"/>
        <v xml:space="preserve"> </v>
      </c>
      <c r="AP705" s="137" t="s">
        <v>770</v>
      </c>
    </row>
    <row r="706" spans="1:42" s="134" customFormat="1" ht="26.1" customHeight="1" x14ac:dyDescent="0.2">
      <c r="A706" s="258">
        <v>707</v>
      </c>
      <c r="B706" s="284" t="s">
        <v>345</v>
      </c>
      <c r="C706" s="134" t="s">
        <v>419</v>
      </c>
      <c r="D706" s="171" t="s">
        <v>82</v>
      </c>
      <c r="E706" s="283" t="s">
        <v>346</v>
      </c>
      <c r="F706" s="107">
        <v>180</v>
      </c>
      <c r="G706" s="284" t="s">
        <v>345</v>
      </c>
      <c r="H706" s="284" t="s">
        <v>1947</v>
      </c>
      <c r="I706" s="284" t="s">
        <v>1948</v>
      </c>
      <c r="J706" s="284" t="s">
        <v>384</v>
      </c>
      <c r="K706" s="284" t="s">
        <v>345</v>
      </c>
      <c r="L706" s="284" t="s">
        <v>345</v>
      </c>
      <c r="M706" s="284" t="s">
        <v>345</v>
      </c>
      <c r="N706" s="103" t="s">
        <v>87</v>
      </c>
      <c r="O706" s="284">
        <v>57000</v>
      </c>
      <c r="Q706" s="135"/>
      <c r="T706" s="135"/>
      <c r="U706" s="171" t="str">
        <f t="shared" ref="U706:U769" si="153">CONCATENATE(D706,"-",E706,"-",F706)</f>
        <v>HBL-SAH-180</v>
      </c>
      <c r="V706" s="133" t="s">
        <v>90</v>
      </c>
      <c r="W706" s="107">
        <v>180</v>
      </c>
      <c r="X706" s="171" t="str">
        <f t="shared" si="140"/>
        <v>HBL-SAH-180-Apr17-1-1</v>
      </c>
      <c r="Y706" s="136" t="s">
        <v>1163</v>
      </c>
      <c r="Z706" s="134" t="str">
        <f t="shared" si="141"/>
        <v xml:space="preserve"> </v>
      </c>
      <c r="AA706" s="134" t="str">
        <f t="shared" si="142"/>
        <v xml:space="preserve"> </v>
      </c>
      <c r="AB706" s="134" t="str">
        <f t="shared" si="151"/>
        <v>Yes</v>
      </c>
      <c r="AC706" s="134" t="e">
        <f>VLOOKUP(F706,'Wired Branches'!B:E,4,FALSE)</f>
        <v>#N/A</v>
      </c>
      <c r="AD706" s="134" t="str">
        <f t="shared" si="143"/>
        <v xml:space="preserve"> </v>
      </c>
      <c r="AE706" s="150" t="e">
        <f>VLOOKUP(W706,'Wired Branches'!B:F,5,FALSE)</f>
        <v>#N/A</v>
      </c>
      <c r="AF706" s="112" t="str">
        <f>_xlfn.IFNA(VLOOKUP(F706,'Compiled report'!C:F,4,FALSE),"")</f>
        <v/>
      </c>
      <c r="AG706" s="134" t="str">
        <f t="shared" si="144"/>
        <v xml:space="preserve"> </v>
      </c>
      <c r="AH706" s="134" t="str">
        <f t="shared" si="145"/>
        <v xml:space="preserve"> </v>
      </c>
      <c r="AI706" s="134" t="str">
        <f t="shared" si="146"/>
        <v xml:space="preserve"> </v>
      </c>
      <c r="AJ706" s="234" t="str">
        <f>_xlfn.IFNA(VLOOKUP(F706,'Compiled report'!C:D,2,FALSE),"")</f>
        <v/>
      </c>
      <c r="AK706" s="134" t="str">
        <f t="shared" si="147"/>
        <v xml:space="preserve"> </v>
      </c>
      <c r="AL706" s="134" t="str">
        <f t="shared" si="148"/>
        <v/>
      </c>
      <c r="AM706" s="134" t="str">
        <f t="shared" si="149"/>
        <v xml:space="preserve"> </v>
      </c>
      <c r="AN706" s="134" t="str">
        <f t="shared" si="150"/>
        <v xml:space="preserve"> </v>
      </c>
      <c r="AO706" s="134" t="str">
        <f t="shared" si="152"/>
        <v xml:space="preserve"> </v>
      </c>
      <c r="AP706" s="137" t="s">
        <v>770</v>
      </c>
    </row>
    <row r="707" spans="1:42" s="134" customFormat="1" ht="26.1" customHeight="1" x14ac:dyDescent="0.2">
      <c r="A707" s="258">
        <v>708</v>
      </c>
      <c r="B707" s="284" t="s">
        <v>345</v>
      </c>
      <c r="C707" s="134" t="s">
        <v>419</v>
      </c>
      <c r="D707" s="171" t="s">
        <v>82</v>
      </c>
      <c r="E707" s="283" t="s">
        <v>346</v>
      </c>
      <c r="F707" s="107">
        <v>185</v>
      </c>
      <c r="G707" s="284" t="s">
        <v>345</v>
      </c>
      <c r="H707" s="284" t="s">
        <v>1949</v>
      </c>
      <c r="I707" s="284" t="s">
        <v>1950</v>
      </c>
      <c r="J707" s="284" t="s">
        <v>384</v>
      </c>
      <c r="K707" s="284" t="s">
        <v>1949</v>
      </c>
      <c r="L707" s="284" t="s">
        <v>1949</v>
      </c>
      <c r="M707" s="284" t="s">
        <v>355</v>
      </c>
      <c r="N707" s="103" t="s">
        <v>87</v>
      </c>
      <c r="O707" s="284">
        <v>55050</v>
      </c>
      <c r="Q707" s="135"/>
      <c r="T707" s="135"/>
      <c r="U707" s="171" t="str">
        <f t="shared" si="153"/>
        <v>HBL-SAH-185</v>
      </c>
      <c r="V707" s="133" t="s">
        <v>90</v>
      </c>
      <c r="W707" s="107">
        <v>185</v>
      </c>
      <c r="X707" s="171" t="str">
        <f t="shared" si="140"/>
        <v>HBL-SAH-185-Apr17-1-1</v>
      </c>
      <c r="Y707" s="136" t="s">
        <v>1163</v>
      </c>
      <c r="Z707" s="134" t="str">
        <f t="shared" si="141"/>
        <v xml:space="preserve"> </v>
      </c>
      <c r="AA707" s="134" t="str">
        <f t="shared" si="142"/>
        <v xml:space="preserve"> </v>
      </c>
      <c r="AB707" s="134" t="str">
        <f t="shared" si="151"/>
        <v>Yes</v>
      </c>
      <c r="AC707" s="134" t="e">
        <f>VLOOKUP(F707,'Wired Branches'!B:E,4,FALSE)</f>
        <v>#N/A</v>
      </c>
      <c r="AD707" s="134" t="str">
        <f t="shared" si="143"/>
        <v xml:space="preserve"> </v>
      </c>
      <c r="AE707" s="150" t="e">
        <f>VLOOKUP(W707,'Wired Branches'!B:F,5,FALSE)</f>
        <v>#N/A</v>
      </c>
      <c r="AF707" s="112" t="str">
        <f>_xlfn.IFNA(VLOOKUP(F707,'Compiled report'!C:F,4,FALSE),"")</f>
        <v/>
      </c>
      <c r="AG707" s="134" t="str">
        <f t="shared" si="144"/>
        <v xml:space="preserve"> </v>
      </c>
      <c r="AH707" s="134" t="str">
        <f t="shared" si="145"/>
        <v xml:space="preserve"> </v>
      </c>
      <c r="AI707" s="134" t="str">
        <f t="shared" si="146"/>
        <v xml:space="preserve"> </v>
      </c>
      <c r="AJ707" s="234" t="str">
        <f>_xlfn.IFNA(VLOOKUP(F707,'Compiled report'!C:D,2,FALSE),"")</f>
        <v/>
      </c>
      <c r="AK707" s="134" t="str">
        <f t="shared" si="147"/>
        <v xml:space="preserve"> </v>
      </c>
      <c r="AL707" s="134" t="str">
        <f t="shared" si="148"/>
        <v/>
      </c>
      <c r="AM707" s="134" t="str">
        <f t="shared" si="149"/>
        <v xml:space="preserve"> </v>
      </c>
      <c r="AN707" s="134" t="str">
        <f t="shared" si="150"/>
        <v xml:space="preserve"> </v>
      </c>
      <c r="AO707" s="134" t="str">
        <f t="shared" si="152"/>
        <v xml:space="preserve"> </v>
      </c>
      <c r="AP707" s="137" t="s">
        <v>770</v>
      </c>
    </row>
    <row r="708" spans="1:42" s="134" customFormat="1" ht="26.1" customHeight="1" x14ac:dyDescent="0.2">
      <c r="A708" s="258">
        <v>709</v>
      </c>
      <c r="B708" s="284" t="s">
        <v>345</v>
      </c>
      <c r="C708" s="134" t="s">
        <v>419</v>
      </c>
      <c r="D708" s="171" t="s">
        <v>82</v>
      </c>
      <c r="E708" s="283" t="s">
        <v>346</v>
      </c>
      <c r="F708" s="107">
        <v>194</v>
      </c>
      <c r="G708" s="284" t="s">
        <v>345</v>
      </c>
      <c r="H708" s="284" t="s">
        <v>1951</v>
      </c>
      <c r="I708" s="284" t="s">
        <v>1952</v>
      </c>
      <c r="J708" s="284" t="s">
        <v>384</v>
      </c>
      <c r="K708" s="284" t="s">
        <v>1953</v>
      </c>
      <c r="L708" s="284" t="s">
        <v>1953</v>
      </c>
      <c r="M708" s="284" t="s">
        <v>1954</v>
      </c>
      <c r="N708" s="103" t="s">
        <v>87</v>
      </c>
      <c r="O708" s="284">
        <v>57400</v>
      </c>
      <c r="Q708" s="135"/>
      <c r="T708" s="135"/>
      <c r="U708" s="171" t="str">
        <f t="shared" si="153"/>
        <v>HBL-SAH-194</v>
      </c>
      <c r="V708" s="133" t="s">
        <v>90</v>
      </c>
      <c r="W708" s="107">
        <v>194</v>
      </c>
      <c r="X708" s="171" t="str">
        <f t="shared" si="140"/>
        <v>HBL-SAH-194-Apr17-1-1</v>
      </c>
      <c r="Y708" s="136" t="s">
        <v>1163</v>
      </c>
      <c r="Z708" s="134" t="str">
        <f t="shared" si="141"/>
        <v xml:space="preserve"> </v>
      </c>
      <c r="AA708" s="134" t="str">
        <f t="shared" si="142"/>
        <v xml:space="preserve"> </v>
      </c>
      <c r="AB708" s="134" t="str">
        <f t="shared" si="151"/>
        <v>Yes</v>
      </c>
      <c r="AC708" s="134" t="e">
        <f>VLOOKUP(F708,'Wired Branches'!B:E,4,FALSE)</f>
        <v>#N/A</v>
      </c>
      <c r="AD708" s="134" t="str">
        <f t="shared" si="143"/>
        <v xml:space="preserve"> </v>
      </c>
      <c r="AE708" s="150" t="e">
        <f>VLOOKUP(W708,'Wired Branches'!B:F,5,FALSE)</f>
        <v>#N/A</v>
      </c>
      <c r="AF708" s="112" t="str">
        <f>_xlfn.IFNA(VLOOKUP(F708,'Compiled report'!C:F,4,FALSE),"")</f>
        <v/>
      </c>
      <c r="AG708" s="134" t="str">
        <f t="shared" si="144"/>
        <v xml:space="preserve"> </v>
      </c>
      <c r="AH708" s="134" t="str">
        <f t="shared" si="145"/>
        <v xml:space="preserve"> </v>
      </c>
      <c r="AI708" s="134" t="str">
        <f t="shared" si="146"/>
        <v xml:space="preserve"> </v>
      </c>
      <c r="AJ708" s="234" t="str">
        <f>_xlfn.IFNA(VLOOKUP(F708,'Compiled report'!C:D,2,FALSE),"")</f>
        <v/>
      </c>
      <c r="AK708" s="134" t="str">
        <f t="shared" si="147"/>
        <v xml:space="preserve"> </v>
      </c>
      <c r="AL708" s="134" t="str">
        <f t="shared" si="148"/>
        <v/>
      </c>
      <c r="AM708" s="134" t="str">
        <f t="shared" si="149"/>
        <v xml:space="preserve"> </v>
      </c>
      <c r="AN708" s="134" t="str">
        <f t="shared" si="150"/>
        <v xml:space="preserve"> </v>
      </c>
      <c r="AO708" s="134" t="str">
        <f t="shared" si="152"/>
        <v xml:space="preserve"> </v>
      </c>
      <c r="AP708" s="137" t="s">
        <v>770</v>
      </c>
    </row>
    <row r="709" spans="1:42" s="134" customFormat="1" ht="26.1" customHeight="1" x14ac:dyDescent="0.2">
      <c r="A709" s="258">
        <v>710</v>
      </c>
      <c r="B709" s="284" t="s">
        <v>345</v>
      </c>
      <c r="C709" s="134" t="s">
        <v>419</v>
      </c>
      <c r="D709" s="171" t="s">
        <v>82</v>
      </c>
      <c r="E709" s="283" t="s">
        <v>346</v>
      </c>
      <c r="F709" s="107">
        <v>204</v>
      </c>
      <c r="G709" s="284" t="s">
        <v>345</v>
      </c>
      <c r="H709" s="284" t="s">
        <v>1955</v>
      </c>
      <c r="I709" s="284" t="s">
        <v>1956</v>
      </c>
      <c r="J709" s="284" t="s">
        <v>384</v>
      </c>
      <c r="K709" s="284" t="s">
        <v>1957</v>
      </c>
      <c r="L709" s="284" t="s">
        <v>1957</v>
      </c>
      <c r="M709" s="284" t="s">
        <v>1954</v>
      </c>
      <c r="N709" s="103" t="s">
        <v>87</v>
      </c>
      <c r="O709" s="284">
        <v>57400</v>
      </c>
      <c r="Q709" s="135"/>
      <c r="T709" s="135"/>
      <c r="U709" s="171" t="str">
        <f t="shared" si="153"/>
        <v>HBL-SAH-204</v>
      </c>
      <c r="V709" s="133" t="s">
        <v>90</v>
      </c>
      <c r="W709" s="107">
        <v>204</v>
      </c>
      <c r="X709" s="171" t="str">
        <f t="shared" si="140"/>
        <v>HBL-SAH-204-Apr17-1-1</v>
      </c>
      <c r="Y709" s="136" t="s">
        <v>1163</v>
      </c>
      <c r="Z709" s="134" t="str">
        <f t="shared" si="141"/>
        <v xml:space="preserve"> </v>
      </c>
      <c r="AA709" s="134" t="str">
        <f t="shared" si="142"/>
        <v xml:space="preserve"> </v>
      </c>
      <c r="AB709" s="134" t="str">
        <f t="shared" si="151"/>
        <v>Yes</v>
      </c>
      <c r="AC709" s="134" t="e">
        <f>VLOOKUP(F709,'Wired Branches'!B:E,4,FALSE)</f>
        <v>#N/A</v>
      </c>
      <c r="AD709" s="134" t="str">
        <f t="shared" si="143"/>
        <v xml:space="preserve"> </v>
      </c>
      <c r="AE709" s="150" t="e">
        <f>VLOOKUP(W709,'Wired Branches'!B:F,5,FALSE)</f>
        <v>#N/A</v>
      </c>
      <c r="AF709" s="112" t="str">
        <f>_xlfn.IFNA(VLOOKUP(F709,'Compiled report'!C:F,4,FALSE),"")</f>
        <v/>
      </c>
      <c r="AG709" s="134" t="str">
        <f t="shared" si="144"/>
        <v xml:space="preserve"> </v>
      </c>
      <c r="AH709" s="134" t="str">
        <f t="shared" si="145"/>
        <v xml:space="preserve"> </v>
      </c>
      <c r="AI709" s="134" t="str">
        <f t="shared" si="146"/>
        <v xml:space="preserve"> </v>
      </c>
      <c r="AJ709" s="234" t="str">
        <f>_xlfn.IFNA(VLOOKUP(F709,'Compiled report'!C:D,2,FALSE),"")</f>
        <v/>
      </c>
      <c r="AK709" s="134" t="str">
        <f t="shared" si="147"/>
        <v xml:space="preserve"> </v>
      </c>
      <c r="AL709" s="134" t="str">
        <f t="shared" si="148"/>
        <v/>
      </c>
      <c r="AM709" s="134" t="str">
        <f t="shared" si="149"/>
        <v xml:space="preserve"> </v>
      </c>
      <c r="AN709" s="134" t="str">
        <f t="shared" si="150"/>
        <v xml:space="preserve"> </v>
      </c>
      <c r="AO709" s="134" t="str">
        <f t="shared" si="152"/>
        <v xml:space="preserve"> </v>
      </c>
      <c r="AP709" s="137" t="s">
        <v>770</v>
      </c>
    </row>
    <row r="710" spans="1:42" s="134" customFormat="1" ht="26.1" customHeight="1" x14ac:dyDescent="0.2">
      <c r="A710" s="258">
        <v>711</v>
      </c>
      <c r="B710" s="284" t="s">
        <v>345</v>
      </c>
      <c r="C710" s="134" t="s">
        <v>419</v>
      </c>
      <c r="D710" s="171" t="s">
        <v>82</v>
      </c>
      <c r="E710" s="283" t="s">
        <v>346</v>
      </c>
      <c r="F710" s="107">
        <v>270</v>
      </c>
      <c r="G710" s="284" t="s">
        <v>345</v>
      </c>
      <c r="H710" s="284" t="s">
        <v>1958</v>
      </c>
      <c r="I710" s="284" t="s">
        <v>1958</v>
      </c>
      <c r="J710" s="284" t="s">
        <v>384</v>
      </c>
      <c r="K710" s="284" t="s">
        <v>1959</v>
      </c>
      <c r="L710" s="284" t="s">
        <v>1946</v>
      </c>
      <c r="M710" s="284" t="s">
        <v>345</v>
      </c>
      <c r="N710" s="103" t="s">
        <v>87</v>
      </c>
      <c r="O710" s="284">
        <v>57000</v>
      </c>
      <c r="Q710" s="135"/>
      <c r="T710" s="135"/>
      <c r="U710" s="171" t="str">
        <f t="shared" si="153"/>
        <v>HBL-SAH-270</v>
      </c>
      <c r="V710" s="133" t="s">
        <v>90</v>
      </c>
      <c r="W710" s="107">
        <v>270</v>
      </c>
      <c r="X710" s="171" t="str">
        <f t="shared" si="140"/>
        <v>HBL-SAH-270-Apr17-1-1</v>
      </c>
      <c r="Y710" s="136" t="s">
        <v>1163</v>
      </c>
      <c r="Z710" s="134" t="str">
        <f t="shared" si="141"/>
        <v xml:space="preserve"> </v>
      </c>
      <c r="AA710" s="134" t="str">
        <f t="shared" si="142"/>
        <v xml:space="preserve"> </v>
      </c>
      <c r="AB710" s="134" t="str">
        <f t="shared" si="151"/>
        <v>Yes</v>
      </c>
      <c r="AC710" s="134" t="e">
        <f>VLOOKUP(F710,'Wired Branches'!B:E,4,FALSE)</f>
        <v>#N/A</v>
      </c>
      <c r="AD710" s="134" t="str">
        <f t="shared" si="143"/>
        <v xml:space="preserve"> </v>
      </c>
      <c r="AE710" s="150" t="e">
        <f>VLOOKUP(W710,'Wired Branches'!B:F,5,FALSE)</f>
        <v>#N/A</v>
      </c>
      <c r="AF710" s="112" t="str">
        <f>_xlfn.IFNA(VLOOKUP(F710,'Compiled report'!C:F,4,FALSE),"")</f>
        <v/>
      </c>
      <c r="AG710" s="134" t="str">
        <f t="shared" si="144"/>
        <v xml:space="preserve"> </v>
      </c>
      <c r="AH710" s="134" t="str">
        <f t="shared" si="145"/>
        <v xml:space="preserve"> </v>
      </c>
      <c r="AI710" s="134" t="str">
        <f t="shared" si="146"/>
        <v xml:space="preserve"> </v>
      </c>
      <c r="AJ710" s="234" t="str">
        <f>_xlfn.IFNA(VLOOKUP(F710,'Compiled report'!C:D,2,FALSE),"")</f>
        <v/>
      </c>
      <c r="AK710" s="134" t="str">
        <f t="shared" si="147"/>
        <v xml:space="preserve"> </v>
      </c>
      <c r="AL710" s="134" t="str">
        <f t="shared" si="148"/>
        <v/>
      </c>
      <c r="AM710" s="134" t="str">
        <f t="shared" si="149"/>
        <v xml:space="preserve"> </v>
      </c>
      <c r="AN710" s="134" t="str">
        <f t="shared" si="150"/>
        <v xml:space="preserve"> </v>
      </c>
      <c r="AO710" s="134" t="str">
        <f t="shared" si="152"/>
        <v xml:space="preserve"> </v>
      </c>
      <c r="AP710" s="137" t="s">
        <v>770</v>
      </c>
    </row>
    <row r="711" spans="1:42" s="134" customFormat="1" ht="26.1" customHeight="1" x14ac:dyDescent="0.2">
      <c r="A711" s="258">
        <v>712</v>
      </c>
      <c r="B711" s="284" t="s">
        <v>345</v>
      </c>
      <c r="C711" s="134" t="s">
        <v>419</v>
      </c>
      <c r="D711" s="171" t="s">
        <v>82</v>
      </c>
      <c r="E711" s="283" t="s">
        <v>346</v>
      </c>
      <c r="F711" s="107">
        <v>275</v>
      </c>
      <c r="G711" s="284" t="s">
        <v>345</v>
      </c>
      <c r="H711" s="284" t="s">
        <v>1960</v>
      </c>
      <c r="I711" s="284" t="s">
        <v>1960</v>
      </c>
      <c r="J711" s="284" t="s">
        <v>384</v>
      </c>
      <c r="K711" s="284" t="s">
        <v>1960</v>
      </c>
      <c r="L711" s="284" t="s">
        <v>345</v>
      </c>
      <c r="M711" s="284" t="s">
        <v>345</v>
      </c>
      <c r="N711" s="103" t="s">
        <v>87</v>
      </c>
      <c r="O711" s="284">
        <v>57000</v>
      </c>
      <c r="Q711" s="135"/>
      <c r="T711" s="135"/>
      <c r="U711" s="171" t="str">
        <f t="shared" si="153"/>
        <v>HBL-SAH-275</v>
      </c>
      <c r="V711" s="133" t="s">
        <v>90</v>
      </c>
      <c r="W711" s="107">
        <v>275</v>
      </c>
      <c r="X711" s="171" t="str">
        <f t="shared" si="140"/>
        <v>HBL-SAH-275-Apr17-1-1</v>
      </c>
      <c r="Y711" s="136" t="s">
        <v>1163</v>
      </c>
      <c r="Z711" s="134" t="str">
        <f t="shared" si="141"/>
        <v xml:space="preserve"> </v>
      </c>
      <c r="AA711" s="134" t="str">
        <f t="shared" si="142"/>
        <v xml:space="preserve"> </v>
      </c>
      <c r="AB711" s="134" t="str">
        <f t="shared" si="151"/>
        <v>Yes</v>
      </c>
      <c r="AC711" s="134" t="e">
        <f>VLOOKUP(F711,'Wired Branches'!B:E,4,FALSE)</f>
        <v>#N/A</v>
      </c>
      <c r="AD711" s="134" t="str">
        <f t="shared" si="143"/>
        <v xml:space="preserve"> </v>
      </c>
      <c r="AE711" s="150" t="e">
        <f>VLOOKUP(W711,'Wired Branches'!B:F,5,FALSE)</f>
        <v>#N/A</v>
      </c>
      <c r="AF711" s="112" t="str">
        <f>_xlfn.IFNA(VLOOKUP(F711,'Compiled report'!C:F,4,FALSE),"")</f>
        <v/>
      </c>
      <c r="AG711" s="134" t="str">
        <f t="shared" si="144"/>
        <v xml:space="preserve"> </v>
      </c>
      <c r="AH711" s="134" t="str">
        <f t="shared" si="145"/>
        <v xml:space="preserve"> </v>
      </c>
      <c r="AI711" s="134" t="str">
        <f t="shared" si="146"/>
        <v xml:space="preserve"> </v>
      </c>
      <c r="AJ711" s="234" t="str">
        <f>_xlfn.IFNA(VLOOKUP(F711,'Compiled report'!C:D,2,FALSE),"")</f>
        <v/>
      </c>
      <c r="AK711" s="134" t="str">
        <f t="shared" si="147"/>
        <v xml:space="preserve"> </v>
      </c>
      <c r="AL711" s="134" t="str">
        <f t="shared" si="148"/>
        <v/>
      </c>
      <c r="AM711" s="134" t="str">
        <f t="shared" si="149"/>
        <v xml:space="preserve"> </v>
      </c>
      <c r="AN711" s="134" t="str">
        <f t="shared" si="150"/>
        <v xml:space="preserve"> </v>
      </c>
      <c r="AO711" s="134" t="str">
        <f t="shared" si="152"/>
        <v xml:space="preserve"> </v>
      </c>
      <c r="AP711" s="137" t="s">
        <v>770</v>
      </c>
    </row>
    <row r="712" spans="1:42" s="134" customFormat="1" ht="26.1" customHeight="1" x14ac:dyDescent="0.2">
      <c r="A712" s="258">
        <v>713</v>
      </c>
      <c r="B712" s="284" t="s">
        <v>345</v>
      </c>
      <c r="C712" s="134" t="s">
        <v>419</v>
      </c>
      <c r="D712" s="171" t="s">
        <v>82</v>
      </c>
      <c r="E712" s="283" t="s">
        <v>346</v>
      </c>
      <c r="F712" s="107">
        <v>282</v>
      </c>
      <c r="G712" s="284" t="s">
        <v>345</v>
      </c>
      <c r="H712" s="284" t="s">
        <v>1961</v>
      </c>
      <c r="I712" s="284" t="s">
        <v>1961</v>
      </c>
      <c r="J712" s="284" t="s">
        <v>384</v>
      </c>
      <c r="K712" s="284" t="s">
        <v>1961</v>
      </c>
      <c r="L712" s="284" t="s">
        <v>345</v>
      </c>
      <c r="M712" s="284" t="s">
        <v>345</v>
      </c>
      <c r="N712" s="103" t="s">
        <v>87</v>
      </c>
      <c r="O712" s="284">
        <v>57000</v>
      </c>
      <c r="Q712" s="135"/>
      <c r="T712" s="135"/>
      <c r="U712" s="171" t="str">
        <f t="shared" si="153"/>
        <v>HBL-SAH-282</v>
      </c>
      <c r="V712" s="133" t="s">
        <v>90</v>
      </c>
      <c r="W712" s="107">
        <v>282</v>
      </c>
      <c r="X712" s="171" t="str">
        <f t="shared" si="140"/>
        <v>HBL-SAH-282-Apr17-1-1</v>
      </c>
      <c r="Y712" s="136" t="s">
        <v>1163</v>
      </c>
      <c r="Z712" s="134" t="str">
        <f t="shared" si="141"/>
        <v xml:space="preserve"> </v>
      </c>
      <c r="AA712" s="134" t="str">
        <f t="shared" si="142"/>
        <v xml:space="preserve"> </v>
      </c>
      <c r="AB712" s="134" t="str">
        <f t="shared" si="151"/>
        <v>Yes</v>
      </c>
      <c r="AC712" s="134" t="e">
        <f>VLOOKUP(F712,'Wired Branches'!B:E,4,FALSE)</f>
        <v>#N/A</v>
      </c>
      <c r="AD712" s="134" t="str">
        <f t="shared" si="143"/>
        <v xml:space="preserve"> </v>
      </c>
      <c r="AE712" s="150" t="e">
        <f>VLOOKUP(W712,'Wired Branches'!B:F,5,FALSE)</f>
        <v>#N/A</v>
      </c>
      <c r="AF712" s="112" t="str">
        <f>_xlfn.IFNA(VLOOKUP(F712,'Compiled report'!C:F,4,FALSE),"")</f>
        <v/>
      </c>
      <c r="AG712" s="134" t="str">
        <f t="shared" si="144"/>
        <v xml:space="preserve"> </v>
      </c>
      <c r="AH712" s="134" t="str">
        <f t="shared" si="145"/>
        <v xml:space="preserve"> </v>
      </c>
      <c r="AI712" s="134" t="str">
        <f t="shared" si="146"/>
        <v xml:space="preserve"> </v>
      </c>
      <c r="AJ712" s="234" t="str">
        <f>_xlfn.IFNA(VLOOKUP(F712,'Compiled report'!C:D,2,FALSE),"")</f>
        <v/>
      </c>
      <c r="AK712" s="134" t="str">
        <f t="shared" si="147"/>
        <v xml:space="preserve"> </v>
      </c>
      <c r="AL712" s="134" t="str">
        <f t="shared" si="148"/>
        <v/>
      </c>
      <c r="AM712" s="134" t="str">
        <f t="shared" si="149"/>
        <v xml:space="preserve"> </v>
      </c>
      <c r="AN712" s="134" t="str">
        <f t="shared" si="150"/>
        <v xml:space="preserve"> </v>
      </c>
      <c r="AO712" s="134" t="str">
        <f t="shared" si="152"/>
        <v xml:space="preserve"> </v>
      </c>
      <c r="AP712" s="137" t="s">
        <v>770</v>
      </c>
    </row>
    <row r="713" spans="1:42" s="134" customFormat="1" ht="26.1" customHeight="1" x14ac:dyDescent="0.2">
      <c r="A713" s="258">
        <v>714</v>
      </c>
      <c r="B713" s="284" t="s">
        <v>345</v>
      </c>
      <c r="C713" s="134" t="s">
        <v>419</v>
      </c>
      <c r="D713" s="171" t="s">
        <v>82</v>
      </c>
      <c r="E713" s="283" t="s">
        <v>346</v>
      </c>
      <c r="F713" s="107">
        <v>301</v>
      </c>
      <c r="G713" s="284" t="s">
        <v>345</v>
      </c>
      <c r="H713" s="284" t="s">
        <v>1962</v>
      </c>
      <c r="I713" s="284" t="s">
        <v>1962</v>
      </c>
      <c r="J713" s="284" t="s">
        <v>384</v>
      </c>
      <c r="K713" s="284" t="s">
        <v>1962</v>
      </c>
      <c r="L713" s="284" t="s">
        <v>1957</v>
      </c>
      <c r="M713" s="284" t="s">
        <v>1954</v>
      </c>
      <c r="N713" s="103" t="s">
        <v>87</v>
      </c>
      <c r="O713" s="284">
        <v>57400</v>
      </c>
      <c r="Q713" s="135"/>
      <c r="T713" s="135"/>
      <c r="U713" s="171" t="str">
        <f t="shared" si="153"/>
        <v>HBL-SAH-301</v>
      </c>
      <c r="V713" s="133" t="s">
        <v>90</v>
      </c>
      <c r="W713" s="107">
        <v>301</v>
      </c>
      <c r="X713" s="171" t="str">
        <f t="shared" si="140"/>
        <v>HBL-SAH-301-Apr17-1-1</v>
      </c>
      <c r="Y713" s="136" t="s">
        <v>1163</v>
      </c>
      <c r="Z713" s="134" t="str">
        <f t="shared" si="141"/>
        <v xml:space="preserve"> </v>
      </c>
      <c r="AA713" s="134" t="str">
        <f t="shared" si="142"/>
        <v xml:space="preserve"> </v>
      </c>
      <c r="AB713" s="134" t="str">
        <f t="shared" si="151"/>
        <v>Yes</v>
      </c>
      <c r="AC713" s="134" t="e">
        <f>VLOOKUP(F713,'Wired Branches'!B:E,4,FALSE)</f>
        <v>#N/A</v>
      </c>
      <c r="AD713" s="134" t="str">
        <f t="shared" si="143"/>
        <v xml:space="preserve"> </v>
      </c>
      <c r="AE713" s="150" t="e">
        <f>VLOOKUP(W713,'Wired Branches'!B:F,5,FALSE)</f>
        <v>#N/A</v>
      </c>
      <c r="AF713" s="112" t="str">
        <f>_xlfn.IFNA(VLOOKUP(F713,'Compiled report'!C:F,4,FALSE),"")</f>
        <v/>
      </c>
      <c r="AG713" s="134" t="str">
        <f t="shared" si="144"/>
        <v xml:space="preserve"> </v>
      </c>
      <c r="AH713" s="134" t="str">
        <f t="shared" si="145"/>
        <v xml:space="preserve"> </v>
      </c>
      <c r="AI713" s="134" t="str">
        <f t="shared" si="146"/>
        <v xml:space="preserve"> </v>
      </c>
      <c r="AJ713" s="234" t="str">
        <f>_xlfn.IFNA(VLOOKUP(F713,'Compiled report'!C:D,2,FALSE),"")</f>
        <v/>
      </c>
      <c r="AK713" s="134" t="str">
        <f t="shared" si="147"/>
        <v xml:space="preserve"> </v>
      </c>
      <c r="AL713" s="134" t="str">
        <f t="shared" si="148"/>
        <v/>
      </c>
      <c r="AM713" s="134" t="str">
        <f t="shared" si="149"/>
        <v xml:space="preserve"> </v>
      </c>
      <c r="AN713" s="134" t="str">
        <f t="shared" si="150"/>
        <v xml:space="preserve"> </v>
      </c>
      <c r="AO713" s="134" t="str">
        <f t="shared" si="152"/>
        <v xml:space="preserve"> </v>
      </c>
      <c r="AP713" s="137" t="s">
        <v>770</v>
      </c>
    </row>
    <row r="714" spans="1:42" s="134" customFormat="1" ht="26.1" customHeight="1" x14ac:dyDescent="0.2">
      <c r="A714" s="258">
        <v>715</v>
      </c>
      <c r="B714" s="284" t="s">
        <v>345</v>
      </c>
      <c r="C714" s="134" t="s">
        <v>419</v>
      </c>
      <c r="D714" s="171" t="s">
        <v>82</v>
      </c>
      <c r="E714" s="283" t="s">
        <v>346</v>
      </c>
      <c r="F714" s="107">
        <v>304</v>
      </c>
      <c r="G714" s="284" t="s">
        <v>345</v>
      </c>
      <c r="H714" s="284" t="s">
        <v>1963</v>
      </c>
      <c r="I714" s="284" t="s">
        <v>1964</v>
      </c>
      <c r="J714" s="284" t="s">
        <v>384</v>
      </c>
      <c r="K714" s="284" t="s">
        <v>1963</v>
      </c>
      <c r="L714" s="284" t="s">
        <v>1940</v>
      </c>
      <c r="M714" s="284" t="s">
        <v>1941</v>
      </c>
      <c r="N714" s="103" t="s">
        <v>87</v>
      </c>
      <c r="O714" s="284">
        <v>61100</v>
      </c>
      <c r="Q714" s="135"/>
      <c r="T714" s="135"/>
      <c r="U714" s="171" t="str">
        <f t="shared" si="153"/>
        <v>HBL-SAH-304</v>
      </c>
      <c r="V714" s="133" t="s">
        <v>90</v>
      </c>
      <c r="W714" s="107">
        <v>304</v>
      </c>
      <c r="X714" s="171" t="str">
        <f t="shared" si="140"/>
        <v>HBL-SAH-304-Apr17-1-1</v>
      </c>
      <c r="Y714" s="136" t="s">
        <v>1163</v>
      </c>
      <c r="Z714" s="134" t="str">
        <f t="shared" si="141"/>
        <v xml:space="preserve"> </v>
      </c>
      <c r="AA714" s="134" t="str">
        <f t="shared" si="142"/>
        <v xml:space="preserve"> </v>
      </c>
      <c r="AB714" s="134" t="str">
        <f t="shared" si="151"/>
        <v>Yes</v>
      </c>
      <c r="AC714" s="134" t="e">
        <f>VLOOKUP(F714,'Wired Branches'!B:E,4,FALSE)</f>
        <v>#N/A</v>
      </c>
      <c r="AD714" s="134" t="str">
        <f t="shared" si="143"/>
        <v xml:space="preserve"> </v>
      </c>
      <c r="AE714" s="150" t="e">
        <f>VLOOKUP(W714,'Wired Branches'!B:F,5,FALSE)</f>
        <v>#N/A</v>
      </c>
      <c r="AF714" s="112" t="str">
        <f>_xlfn.IFNA(VLOOKUP(F714,'Compiled report'!C:F,4,FALSE),"")</f>
        <v/>
      </c>
      <c r="AG714" s="134" t="str">
        <f t="shared" si="144"/>
        <v xml:space="preserve"> </v>
      </c>
      <c r="AH714" s="134" t="str">
        <f t="shared" si="145"/>
        <v xml:space="preserve"> </v>
      </c>
      <c r="AI714" s="134" t="str">
        <f t="shared" si="146"/>
        <v xml:space="preserve"> </v>
      </c>
      <c r="AJ714" s="234" t="str">
        <f>_xlfn.IFNA(VLOOKUP(F714,'Compiled report'!C:D,2,FALSE),"")</f>
        <v/>
      </c>
      <c r="AK714" s="134" t="str">
        <f t="shared" si="147"/>
        <v xml:space="preserve"> </v>
      </c>
      <c r="AL714" s="134" t="str">
        <f t="shared" si="148"/>
        <v/>
      </c>
      <c r="AM714" s="134" t="str">
        <f t="shared" si="149"/>
        <v xml:space="preserve"> </v>
      </c>
      <c r="AN714" s="134" t="str">
        <f t="shared" si="150"/>
        <v xml:space="preserve"> </v>
      </c>
      <c r="AO714" s="134" t="str">
        <f t="shared" si="152"/>
        <v xml:space="preserve"> </v>
      </c>
      <c r="AP714" s="137" t="s">
        <v>770</v>
      </c>
    </row>
    <row r="715" spans="1:42" s="134" customFormat="1" ht="26.1" customHeight="1" x14ac:dyDescent="0.2">
      <c r="A715" s="258">
        <v>716</v>
      </c>
      <c r="B715" s="284" t="s">
        <v>345</v>
      </c>
      <c r="C715" s="134" t="s">
        <v>419</v>
      </c>
      <c r="D715" s="171" t="s">
        <v>82</v>
      </c>
      <c r="E715" s="283" t="s">
        <v>346</v>
      </c>
      <c r="F715" s="107">
        <v>312</v>
      </c>
      <c r="G715" s="284" t="s">
        <v>345</v>
      </c>
      <c r="H715" s="284" t="s">
        <v>1965</v>
      </c>
      <c r="I715" s="284" t="s">
        <v>1966</v>
      </c>
      <c r="J715" s="284" t="s">
        <v>384</v>
      </c>
      <c r="K715" s="284" t="s">
        <v>373</v>
      </c>
      <c r="L715" s="284" t="s">
        <v>373</v>
      </c>
      <c r="M715" s="284" t="s">
        <v>373</v>
      </c>
      <c r="N715" s="103" t="s">
        <v>87</v>
      </c>
      <c r="O715" s="284">
        <v>56300</v>
      </c>
      <c r="Q715" s="135"/>
      <c r="T715" s="135"/>
      <c r="U715" s="171" t="str">
        <f t="shared" si="153"/>
        <v>HBL-SAH-312</v>
      </c>
      <c r="V715" s="133" t="s">
        <v>90</v>
      </c>
      <c r="W715" s="107">
        <v>312</v>
      </c>
      <c r="X715" s="171" t="str">
        <f t="shared" si="140"/>
        <v>HBL-SAH-312-Apr17-1-1</v>
      </c>
      <c r="Y715" s="136" t="s">
        <v>1163</v>
      </c>
      <c r="Z715" s="134" t="str">
        <f t="shared" si="141"/>
        <v xml:space="preserve"> </v>
      </c>
      <c r="AA715" s="134" t="str">
        <f t="shared" si="142"/>
        <v xml:space="preserve"> </v>
      </c>
      <c r="AB715" s="134" t="str">
        <f t="shared" si="151"/>
        <v>Yes</v>
      </c>
      <c r="AC715" s="134" t="e">
        <f>VLOOKUP(F715,'Wired Branches'!B:E,4,FALSE)</f>
        <v>#N/A</v>
      </c>
      <c r="AD715" s="134" t="str">
        <f t="shared" si="143"/>
        <v xml:space="preserve"> </v>
      </c>
      <c r="AE715" s="150" t="e">
        <f>VLOOKUP(W715,'Wired Branches'!B:F,5,FALSE)</f>
        <v>#N/A</v>
      </c>
      <c r="AF715" s="112" t="str">
        <f>_xlfn.IFNA(VLOOKUP(F715,'Compiled report'!C:F,4,FALSE),"")</f>
        <v/>
      </c>
      <c r="AG715" s="134" t="str">
        <f t="shared" si="144"/>
        <v xml:space="preserve"> </v>
      </c>
      <c r="AH715" s="134" t="str">
        <f t="shared" si="145"/>
        <v xml:space="preserve"> </v>
      </c>
      <c r="AI715" s="134" t="str">
        <f t="shared" si="146"/>
        <v xml:space="preserve"> </v>
      </c>
      <c r="AJ715" s="234" t="str">
        <f>_xlfn.IFNA(VLOOKUP(F715,'Compiled report'!C:D,2,FALSE),"")</f>
        <v/>
      </c>
      <c r="AK715" s="134" t="str">
        <f t="shared" si="147"/>
        <v xml:space="preserve"> </v>
      </c>
      <c r="AL715" s="134" t="str">
        <f t="shared" si="148"/>
        <v/>
      </c>
      <c r="AM715" s="134" t="str">
        <f t="shared" si="149"/>
        <v xml:space="preserve"> </v>
      </c>
      <c r="AN715" s="134" t="str">
        <f t="shared" si="150"/>
        <v xml:space="preserve"> </v>
      </c>
      <c r="AO715" s="134" t="str">
        <f t="shared" si="152"/>
        <v xml:space="preserve"> </v>
      </c>
      <c r="AP715" s="137" t="s">
        <v>770</v>
      </c>
    </row>
    <row r="716" spans="1:42" s="134" customFormat="1" ht="26.1" customHeight="1" x14ac:dyDescent="0.2">
      <c r="A716" s="258">
        <v>717</v>
      </c>
      <c r="B716" s="284" t="s">
        <v>345</v>
      </c>
      <c r="C716" s="134" t="s">
        <v>419</v>
      </c>
      <c r="D716" s="171" t="s">
        <v>82</v>
      </c>
      <c r="E716" s="283" t="s">
        <v>346</v>
      </c>
      <c r="F716" s="107">
        <v>379</v>
      </c>
      <c r="G716" s="284" t="s">
        <v>345</v>
      </c>
      <c r="H716" s="284" t="s">
        <v>1967</v>
      </c>
      <c r="I716" s="284" t="s">
        <v>1968</v>
      </c>
      <c r="J716" s="284" t="s">
        <v>384</v>
      </c>
      <c r="K716" s="284" t="s">
        <v>1969</v>
      </c>
      <c r="L716" s="284" t="s">
        <v>1970</v>
      </c>
      <c r="M716" s="284" t="s">
        <v>1971</v>
      </c>
      <c r="N716" s="103" t="s">
        <v>87</v>
      </c>
      <c r="O716" s="284">
        <v>58150</v>
      </c>
      <c r="Q716" s="135"/>
      <c r="T716" s="135"/>
      <c r="U716" s="171" t="str">
        <f t="shared" si="153"/>
        <v>HBL-SAH-379</v>
      </c>
      <c r="V716" s="133" t="s">
        <v>90</v>
      </c>
      <c r="W716" s="107">
        <v>379</v>
      </c>
      <c r="X716" s="171" t="str">
        <f t="shared" si="140"/>
        <v>HBL-SAH-379-Apr17-1-1</v>
      </c>
      <c r="Y716" s="136" t="s">
        <v>1163</v>
      </c>
      <c r="Z716" s="134" t="str">
        <f t="shared" si="141"/>
        <v xml:space="preserve"> </v>
      </c>
      <c r="AA716" s="134" t="str">
        <f t="shared" si="142"/>
        <v xml:space="preserve"> </v>
      </c>
      <c r="AB716" s="134" t="str">
        <f t="shared" si="151"/>
        <v>Yes</v>
      </c>
      <c r="AC716" s="134" t="e">
        <f>VLOOKUP(F716,'Wired Branches'!B:E,4,FALSE)</f>
        <v>#N/A</v>
      </c>
      <c r="AD716" s="134" t="str">
        <f t="shared" si="143"/>
        <v xml:space="preserve"> </v>
      </c>
      <c r="AE716" s="150" t="e">
        <f>VLOOKUP(W716,'Wired Branches'!B:F,5,FALSE)</f>
        <v>#N/A</v>
      </c>
      <c r="AF716" s="112" t="str">
        <f>_xlfn.IFNA(VLOOKUP(F716,'Compiled report'!C:F,4,FALSE),"")</f>
        <v/>
      </c>
      <c r="AG716" s="134" t="str">
        <f t="shared" si="144"/>
        <v xml:space="preserve"> </v>
      </c>
      <c r="AH716" s="134" t="str">
        <f t="shared" si="145"/>
        <v xml:space="preserve"> </v>
      </c>
      <c r="AI716" s="134" t="str">
        <f t="shared" si="146"/>
        <v xml:space="preserve"> </v>
      </c>
      <c r="AJ716" s="234" t="str">
        <f>_xlfn.IFNA(VLOOKUP(F716,'Compiled report'!C:D,2,FALSE),"")</f>
        <v/>
      </c>
      <c r="AK716" s="134" t="str">
        <f t="shared" si="147"/>
        <v xml:space="preserve"> </v>
      </c>
      <c r="AL716" s="134" t="str">
        <f t="shared" si="148"/>
        <v/>
      </c>
      <c r="AM716" s="134" t="str">
        <f t="shared" si="149"/>
        <v xml:space="preserve"> </v>
      </c>
      <c r="AN716" s="134" t="str">
        <f t="shared" si="150"/>
        <v xml:space="preserve"> </v>
      </c>
      <c r="AO716" s="134" t="str">
        <f t="shared" si="152"/>
        <v xml:space="preserve"> </v>
      </c>
      <c r="AP716" s="137" t="s">
        <v>770</v>
      </c>
    </row>
    <row r="717" spans="1:42" s="134" customFormat="1" ht="26.1" customHeight="1" x14ac:dyDescent="0.2">
      <c r="A717" s="258">
        <v>718</v>
      </c>
      <c r="B717" s="284" t="s">
        <v>345</v>
      </c>
      <c r="C717" s="134" t="s">
        <v>419</v>
      </c>
      <c r="D717" s="171" t="s">
        <v>82</v>
      </c>
      <c r="E717" s="283" t="s">
        <v>346</v>
      </c>
      <c r="F717" s="107">
        <v>384</v>
      </c>
      <c r="G717" s="284" t="s">
        <v>345</v>
      </c>
      <c r="H717" s="284" t="s">
        <v>1972</v>
      </c>
      <c r="I717" s="284" t="s">
        <v>1972</v>
      </c>
      <c r="J717" s="284" t="s">
        <v>384</v>
      </c>
      <c r="K717" s="284" t="s">
        <v>1972</v>
      </c>
      <c r="L717" s="284" t="s">
        <v>1957</v>
      </c>
      <c r="M717" s="284" t="s">
        <v>1954</v>
      </c>
      <c r="N717" s="103" t="s">
        <v>87</v>
      </c>
      <c r="O717" s="284">
        <v>57400</v>
      </c>
      <c r="Q717" s="135"/>
      <c r="T717" s="135"/>
      <c r="U717" s="171" t="str">
        <f t="shared" si="153"/>
        <v>HBL-SAH-384</v>
      </c>
      <c r="V717" s="133" t="s">
        <v>90</v>
      </c>
      <c r="W717" s="107">
        <v>384</v>
      </c>
      <c r="X717" s="171" t="str">
        <f t="shared" si="140"/>
        <v>HBL-SAH-384-Apr17-1-1</v>
      </c>
      <c r="Y717" s="136" t="s">
        <v>1163</v>
      </c>
      <c r="Z717" s="134" t="str">
        <f t="shared" si="141"/>
        <v xml:space="preserve"> </v>
      </c>
      <c r="AA717" s="134" t="str">
        <f t="shared" si="142"/>
        <v xml:space="preserve"> </v>
      </c>
      <c r="AB717" s="134" t="str">
        <f t="shared" si="151"/>
        <v>Yes</v>
      </c>
      <c r="AC717" s="134" t="e">
        <f>VLOOKUP(F717,'Wired Branches'!B:E,4,FALSE)</f>
        <v>#N/A</v>
      </c>
      <c r="AD717" s="134" t="str">
        <f t="shared" si="143"/>
        <v xml:space="preserve"> </v>
      </c>
      <c r="AE717" s="150" t="e">
        <f>VLOOKUP(W717,'Wired Branches'!B:F,5,FALSE)</f>
        <v>#N/A</v>
      </c>
      <c r="AF717" s="112" t="str">
        <f>_xlfn.IFNA(VLOOKUP(F717,'Compiled report'!C:F,4,FALSE),"")</f>
        <v/>
      </c>
      <c r="AG717" s="134" t="str">
        <f t="shared" si="144"/>
        <v xml:space="preserve"> </v>
      </c>
      <c r="AH717" s="134" t="str">
        <f t="shared" si="145"/>
        <v xml:space="preserve"> </v>
      </c>
      <c r="AI717" s="134" t="str">
        <f t="shared" si="146"/>
        <v xml:space="preserve"> </v>
      </c>
      <c r="AJ717" s="234" t="str">
        <f>_xlfn.IFNA(VLOOKUP(F717,'Compiled report'!C:D,2,FALSE),"")</f>
        <v/>
      </c>
      <c r="AK717" s="134" t="str">
        <f t="shared" si="147"/>
        <v xml:space="preserve"> </v>
      </c>
      <c r="AL717" s="134" t="str">
        <f t="shared" si="148"/>
        <v/>
      </c>
      <c r="AM717" s="134" t="str">
        <f t="shared" si="149"/>
        <v xml:space="preserve"> </v>
      </c>
      <c r="AN717" s="134" t="str">
        <f t="shared" si="150"/>
        <v xml:space="preserve"> </v>
      </c>
      <c r="AO717" s="134" t="str">
        <f t="shared" si="152"/>
        <v xml:space="preserve"> </v>
      </c>
      <c r="AP717" s="137" t="s">
        <v>770</v>
      </c>
    </row>
    <row r="718" spans="1:42" s="134" customFormat="1" ht="26.1" customHeight="1" x14ac:dyDescent="0.2">
      <c r="A718" s="258">
        <v>719</v>
      </c>
      <c r="B718" s="284" t="s">
        <v>345</v>
      </c>
      <c r="C718" s="134" t="s">
        <v>419</v>
      </c>
      <c r="D718" s="171" t="s">
        <v>82</v>
      </c>
      <c r="E718" s="283" t="s">
        <v>346</v>
      </c>
      <c r="F718" s="107">
        <v>398</v>
      </c>
      <c r="G718" s="284" t="s">
        <v>345</v>
      </c>
      <c r="H718" s="284" t="s">
        <v>1973</v>
      </c>
      <c r="I718" s="284" t="s">
        <v>1974</v>
      </c>
      <c r="J718" s="284" t="s">
        <v>384</v>
      </c>
      <c r="K718" s="284" t="s">
        <v>1975</v>
      </c>
      <c r="L718" s="284" t="s">
        <v>373</v>
      </c>
      <c r="M718" s="284" t="s">
        <v>373</v>
      </c>
      <c r="N718" s="103" t="s">
        <v>87</v>
      </c>
      <c r="O718" s="284">
        <v>56300</v>
      </c>
      <c r="Q718" s="135"/>
      <c r="T718" s="135"/>
      <c r="U718" s="171" t="str">
        <f t="shared" si="153"/>
        <v>HBL-SAH-398</v>
      </c>
      <c r="V718" s="133" t="s">
        <v>90</v>
      </c>
      <c r="W718" s="107">
        <v>398</v>
      </c>
      <c r="X718" s="171" t="str">
        <f t="shared" si="140"/>
        <v>HBL-SAH-398-Apr17-1-1</v>
      </c>
      <c r="Y718" s="136" t="s">
        <v>1163</v>
      </c>
      <c r="Z718" s="134" t="str">
        <f t="shared" si="141"/>
        <v xml:space="preserve"> </v>
      </c>
      <c r="AA718" s="134" t="str">
        <f t="shared" si="142"/>
        <v xml:space="preserve"> </v>
      </c>
      <c r="AB718" s="134" t="str">
        <f t="shared" si="151"/>
        <v>Yes</v>
      </c>
      <c r="AC718" s="134" t="e">
        <f>VLOOKUP(F718,'Wired Branches'!B:E,4,FALSE)</f>
        <v>#N/A</v>
      </c>
      <c r="AD718" s="134" t="str">
        <f t="shared" si="143"/>
        <v xml:space="preserve"> </v>
      </c>
      <c r="AE718" s="150" t="e">
        <f>VLOOKUP(W718,'Wired Branches'!B:F,5,FALSE)</f>
        <v>#N/A</v>
      </c>
      <c r="AF718" s="112" t="str">
        <f>_xlfn.IFNA(VLOOKUP(F718,'Compiled report'!C:F,4,FALSE),"")</f>
        <v/>
      </c>
      <c r="AG718" s="134" t="str">
        <f t="shared" si="144"/>
        <v xml:space="preserve"> </v>
      </c>
      <c r="AH718" s="134" t="str">
        <f t="shared" si="145"/>
        <v xml:space="preserve"> </v>
      </c>
      <c r="AI718" s="134" t="str">
        <f t="shared" si="146"/>
        <v xml:space="preserve"> </v>
      </c>
      <c r="AJ718" s="234" t="str">
        <f>_xlfn.IFNA(VLOOKUP(F718,'Compiled report'!C:D,2,FALSE),"")</f>
        <v/>
      </c>
      <c r="AK718" s="134" t="str">
        <f t="shared" si="147"/>
        <v xml:space="preserve"> </v>
      </c>
      <c r="AL718" s="134" t="str">
        <f t="shared" si="148"/>
        <v/>
      </c>
      <c r="AM718" s="134" t="str">
        <f t="shared" si="149"/>
        <v xml:space="preserve"> </v>
      </c>
      <c r="AN718" s="134" t="str">
        <f t="shared" si="150"/>
        <v xml:space="preserve"> </v>
      </c>
      <c r="AO718" s="134" t="str">
        <f t="shared" si="152"/>
        <v xml:space="preserve"> </v>
      </c>
      <c r="AP718" s="137" t="s">
        <v>770</v>
      </c>
    </row>
    <row r="719" spans="1:42" s="134" customFormat="1" ht="26.1" customHeight="1" x14ac:dyDescent="0.2">
      <c r="A719" s="258">
        <v>720</v>
      </c>
      <c r="B719" s="284" t="s">
        <v>345</v>
      </c>
      <c r="C719" s="134" t="s">
        <v>419</v>
      </c>
      <c r="D719" s="171" t="s">
        <v>82</v>
      </c>
      <c r="E719" s="283" t="s">
        <v>346</v>
      </c>
      <c r="F719" s="107">
        <v>431</v>
      </c>
      <c r="G719" s="284" t="s">
        <v>345</v>
      </c>
      <c r="H719" s="284" t="s">
        <v>1976</v>
      </c>
      <c r="I719" s="284" t="s">
        <v>1977</v>
      </c>
      <c r="J719" s="284" t="s">
        <v>384</v>
      </c>
      <c r="K719" s="284" t="s">
        <v>1970</v>
      </c>
      <c r="L719" s="284" t="s">
        <v>1970</v>
      </c>
      <c r="M719" s="284" t="s">
        <v>1971</v>
      </c>
      <c r="N719" s="103" t="s">
        <v>87</v>
      </c>
      <c r="O719" s="284">
        <v>58150</v>
      </c>
      <c r="Q719" s="135"/>
      <c r="T719" s="135"/>
      <c r="U719" s="171" t="str">
        <f t="shared" si="153"/>
        <v>HBL-SAH-431</v>
      </c>
      <c r="V719" s="133" t="s">
        <v>90</v>
      </c>
      <c r="W719" s="107">
        <v>431</v>
      </c>
      <c r="X719" s="171" t="str">
        <f t="shared" si="140"/>
        <v>HBL-SAH-431-Apr17-1-1</v>
      </c>
      <c r="Y719" s="136" t="s">
        <v>1163</v>
      </c>
      <c r="Z719" s="134" t="str">
        <f t="shared" si="141"/>
        <v xml:space="preserve"> </v>
      </c>
      <c r="AA719" s="134" t="str">
        <f t="shared" si="142"/>
        <v xml:space="preserve"> </v>
      </c>
      <c r="AB719" s="134" t="str">
        <f t="shared" si="151"/>
        <v>Yes</v>
      </c>
      <c r="AC719" s="134" t="e">
        <f>VLOOKUP(F719,'Wired Branches'!B:E,4,FALSE)</f>
        <v>#N/A</v>
      </c>
      <c r="AD719" s="134" t="str">
        <f t="shared" si="143"/>
        <v xml:space="preserve"> </v>
      </c>
      <c r="AE719" s="150" t="e">
        <f>VLOOKUP(W719,'Wired Branches'!B:F,5,FALSE)</f>
        <v>#N/A</v>
      </c>
      <c r="AF719" s="112" t="str">
        <f>_xlfn.IFNA(VLOOKUP(F719,'Compiled report'!C:F,4,FALSE),"")</f>
        <v/>
      </c>
      <c r="AG719" s="134" t="str">
        <f t="shared" si="144"/>
        <v xml:space="preserve"> </v>
      </c>
      <c r="AH719" s="134" t="str">
        <f t="shared" si="145"/>
        <v xml:space="preserve"> </v>
      </c>
      <c r="AI719" s="134" t="str">
        <f t="shared" si="146"/>
        <v xml:space="preserve"> </v>
      </c>
      <c r="AJ719" s="234" t="str">
        <f>_xlfn.IFNA(VLOOKUP(F719,'Compiled report'!C:D,2,FALSE),"")</f>
        <v/>
      </c>
      <c r="AK719" s="134" t="str">
        <f t="shared" si="147"/>
        <v xml:space="preserve"> </v>
      </c>
      <c r="AL719" s="134" t="str">
        <f t="shared" si="148"/>
        <v/>
      </c>
      <c r="AM719" s="134" t="str">
        <f t="shared" si="149"/>
        <v xml:space="preserve"> </v>
      </c>
      <c r="AN719" s="134" t="str">
        <f t="shared" si="150"/>
        <v xml:space="preserve"> </v>
      </c>
      <c r="AO719" s="134" t="str">
        <f t="shared" si="152"/>
        <v xml:space="preserve"> </v>
      </c>
      <c r="AP719" s="137" t="s">
        <v>770</v>
      </c>
    </row>
    <row r="720" spans="1:42" s="134" customFormat="1" ht="26.1" customHeight="1" x14ac:dyDescent="0.2">
      <c r="A720" s="258">
        <v>721</v>
      </c>
      <c r="B720" s="284" t="s">
        <v>345</v>
      </c>
      <c r="C720" s="134" t="s">
        <v>419</v>
      </c>
      <c r="D720" s="171" t="s">
        <v>82</v>
      </c>
      <c r="E720" s="283" t="s">
        <v>346</v>
      </c>
      <c r="F720" s="107">
        <v>470</v>
      </c>
      <c r="G720" s="284" t="s">
        <v>345</v>
      </c>
      <c r="H720" s="284" t="s">
        <v>1978</v>
      </c>
      <c r="I720" s="284" t="s">
        <v>1978</v>
      </c>
      <c r="J720" s="284" t="s">
        <v>384</v>
      </c>
      <c r="K720" s="284" t="s">
        <v>1978</v>
      </c>
      <c r="L720" s="284" t="s">
        <v>1978</v>
      </c>
      <c r="M720" s="284" t="s">
        <v>373</v>
      </c>
      <c r="N720" s="103" t="s">
        <v>87</v>
      </c>
      <c r="O720" s="284">
        <v>56300</v>
      </c>
      <c r="Q720" s="135"/>
      <c r="T720" s="135"/>
      <c r="U720" s="171" t="str">
        <f t="shared" si="153"/>
        <v>HBL-SAH-470</v>
      </c>
      <c r="V720" s="133" t="s">
        <v>90</v>
      </c>
      <c r="W720" s="107">
        <v>470</v>
      </c>
      <c r="X720" s="171" t="str">
        <f t="shared" ref="X720:X783" si="154">CONCATENATE(U720,"-",Y720,"-",V720)</f>
        <v>HBL-SAH-470-Apr17-1-1</v>
      </c>
      <c r="Y720" s="136" t="s">
        <v>1163</v>
      </c>
      <c r="Z720" s="134" t="str">
        <f t="shared" si="141"/>
        <v xml:space="preserve"> </v>
      </c>
      <c r="AA720" s="134" t="str">
        <f t="shared" si="142"/>
        <v xml:space="preserve"> </v>
      </c>
      <c r="AB720" s="134" t="str">
        <f t="shared" si="151"/>
        <v>Yes</v>
      </c>
      <c r="AC720" s="134" t="e">
        <f>VLOOKUP(F720,'Wired Branches'!B:E,4,FALSE)</f>
        <v>#N/A</v>
      </c>
      <c r="AD720" s="134" t="str">
        <f t="shared" si="143"/>
        <v xml:space="preserve"> </v>
      </c>
      <c r="AE720" s="150" t="e">
        <f>VLOOKUP(W720,'Wired Branches'!B:F,5,FALSE)</f>
        <v>#N/A</v>
      </c>
      <c r="AF720" s="112" t="str">
        <f>_xlfn.IFNA(VLOOKUP(F720,'Compiled report'!C:F,4,FALSE),"")</f>
        <v/>
      </c>
      <c r="AG720" s="134" t="str">
        <f t="shared" si="144"/>
        <v xml:space="preserve"> </v>
      </c>
      <c r="AH720" s="134" t="str">
        <f t="shared" si="145"/>
        <v xml:space="preserve"> </v>
      </c>
      <c r="AI720" s="134" t="str">
        <f t="shared" si="146"/>
        <v xml:space="preserve"> </v>
      </c>
      <c r="AJ720" s="234" t="str">
        <f>_xlfn.IFNA(VLOOKUP(F720,'Compiled report'!C:D,2,FALSE),"")</f>
        <v/>
      </c>
      <c r="AK720" s="134" t="str">
        <f t="shared" si="147"/>
        <v xml:space="preserve"> </v>
      </c>
      <c r="AL720" s="134" t="str">
        <f t="shared" si="148"/>
        <v/>
      </c>
      <c r="AM720" s="134" t="str">
        <f t="shared" si="149"/>
        <v xml:space="preserve"> </v>
      </c>
      <c r="AN720" s="134" t="str">
        <f t="shared" si="150"/>
        <v xml:space="preserve"> </v>
      </c>
      <c r="AO720" s="134" t="str">
        <f t="shared" si="152"/>
        <v xml:space="preserve"> </v>
      </c>
      <c r="AP720" s="137" t="s">
        <v>770</v>
      </c>
    </row>
    <row r="721" spans="1:42" s="134" customFormat="1" ht="26.1" customHeight="1" x14ac:dyDescent="0.2">
      <c r="A721" s="258">
        <v>722</v>
      </c>
      <c r="B721" s="284" t="s">
        <v>345</v>
      </c>
      <c r="C721" s="134" t="s">
        <v>419</v>
      </c>
      <c r="D721" s="171" t="s">
        <v>82</v>
      </c>
      <c r="E721" s="283" t="s">
        <v>346</v>
      </c>
      <c r="F721" s="107">
        <v>548</v>
      </c>
      <c r="G721" s="284" t="s">
        <v>345</v>
      </c>
      <c r="H721" s="284" t="s">
        <v>1979</v>
      </c>
      <c r="I721" s="284" t="s">
        <v>1980</v>
      </c>
      <c r="J721" s="284" t="s">
        <v>384</v>
      </c>
      <c r="K721" s="284" t="s">
        <v>1981</v>
      </c>
      <c r="L721" s="284" t="s">
        <v>1946</v>
      </c>
      <c r="M721" s="284" t="s">
        <v>345</v>
      </c>
      <c r="N721" s="103" t="s">
        <v>87</v>
      </c>
      <c r="O721" s="284">
        <v>57000</v>
      </c>
      <c r="Q721" s="135"/>
      <c r="T721" s="135"/>
      <c r="U721" s="171" t="str">
        <f t="shared" si="153"/>
        <v>HBL-SAH-548</v>
      </c>
      <c r="V721" s="133" t="s">
        <v>90</v>
      </c>
      <c r="W721" s="107">
        <v>548</v>
      </c>
      <c r="X721" s="171" t="str">
        <f t="shared" si="154"/>
        <v>HBL-SAH-548-Apr17-1-1</v>
      </c>
      <c r="Y721" s="136" t="s">
        <v>1163</v>
      </c>
      <c r="Z721" s="134" t="str">
        <f t="shared" si="141"/>
        <v xml:space="preserve"> </v>
      </c>
      <c r="AA721" s="134" t="str">
        <f t="shared" si="142"/>
        <v xml:space="preserve"> </v>
      </c>
      <c r="AB721" s="134" t="str">
        <f t="shared" si="151"/>
        <v>Yes</v>
      </c>
      <c r="AC721" s="134" t="e">
        <f>VLOOKUP(F721,'Wired Branches'!B:E,4,FALSE)</f>
        <v>#N/A</v>
      </c>
      <c r="AD721" s="134" t="str">
        <f t="shared" si="143"/>
        <v xml:space="preserve"> </v>
      </c>
      <c r="AE721" s="150" t="e">
        <f>VLOOKUP(W721,'Wired Branches'!B:F,5,FALSE)</f>
        <v>#N/A</v>
      </c>
      <c r="AF721" s="112" t="str">
        <f>_xlfn.IFNA(VLOOKUP(F721,'Compiled report'!C:F,4,FALSE),"")</f>
        <v/>
      </c>
      <c r="AG721" s="134" t="str">
        <f t="shared" si="144"/>
        <v xml:space="preserve"> </v>
      </c>
      <c r="AH721" s="134" t="str">
        <f t="shared" si="145"/>
        <v xml:space="preserve"> </v>
      </c>
      <c r="AI721" s="134" t="str">
        <f t="shared" si="146"/>
        <v xml:space="preserve"> </v>
      </c>
      <c r="AJ721" s="234" t="str">
        <f>_xlfn.IFNA(VLOOKUP(F721,'Compiled report'!C:D,2,FALSE),"")</f>
        <v/>
      </c>
      <c r="AK721" s="134" t="str">
        <f t="shared" si="147"/>
        <v xml:space="preserve"> </v>
      </c>
      <c r="AL721" s="134" t="str">
        <f t="shared" si="148"/>
        <v/>
      </c>
      <c r="AM721" s="134" t="str">
        <f t="shared" si="149"/>
        <v xml:space="preserve"> </v>
      </c>
      <c r="AN721" s="134" t="str">
        <f t="shared" si="150"/>
        <v xml:space="preserve"> </v>
      </c>
      <c r="AO721" s="134" t="str">
        <f t="shared" si="152"/>
        <v xml:space="preserve"> </v>
      </c>
      <c r="AP721" s="137" t="s">
        <v>770</v>
      </c>
    </row>
    <row r="722" spans="1:42" s="134" customFormat="1" ht="26.1" customHeight="1" x14ac:dyDescent="0.2">
      <c r="A722" s="258">
        <v>723</v>
      </c>
      <c r="B722" s="284" t="s">
        <v>345</v>
      </c>
      <c r="C722" s="134" t="s">
        <v>419</v>
      </c>
      <c r="D722" s="171" t="s">
        <v>82</v>
      </c>
      <c r="E722" s="283" t="s">
        <v>346</v>
      </c>
      <c r="F722" s="107">
        <v>567</v>
      </c>
      <c r="G722" s="284" t="s">
        <v>345</v>
      </c>
      <c r="H722" s="284" t="s">
        <v>1982</v>
      </c>
      <c r="I722" s="284" t="s">
        <v>1983</v>
      </c>
      <c r="J722" s="284" t="s">
        <v>384</v>
      </c>
      <c r="K722" s="284" t="s">
        <v>1982</v>
      </c>
      <c r="L722" s="284" t="s">
        <v>1982</v>
      </c>
      <c r="M722" s="284" t="s">
        <v>373</v>
      </c>
      <c r="N722" s="103" t="s">
        <v>87</v>
      </c>
      <c r="O722" s="284">
        <v>56300</v>
      </c>
      <c r="Q722" s="135"/>
      <c r="T722" s="135"/>
      <c r="U722" s="171" t="str">
        <f t="shared" si="153"/>
        <v>HBL-SAH-567</v>
      </c>
      <c r="V722" s="133" t="s">
        <v>90</v>
      </c>
      <c r="W722" s="107">
        <v>567</v>
      </c>
      <c r="X722" s="171" t="str">
        <f t="shared" si="154"/>
        <v>HBL-SAH-567-Apr17-1-1</v>
      </c>
      <c r="Y722" s="136" t="s">
        <v>1163</v>
      </c>
      <c r="Z722" s="134" t="str">
        <f t="shared" si="141"/>
        <v xml:space="preserve"> </v>
      </c>
      <c r="AA722" s="134" t="str">
        <f t="shared" si="142"/>
        <v xml:space="preserve"> </v>
      </c>
      <c r="AB722" s="134" t="str">
        <f t="shared" si="151"/>
        <v>Yes</v>
      </c>
      <c r="AC722" s="134" t="e">
        <f>VLOOKUP(F722,'Wired Branches'!B:E,4,FALSE)</f>
        <v>#N/A</v>
      </c>
      <c r="AD722" s="134" t="str">
        <f t="shared" si="143"/>
        <v xml:space="preserve"> </v>
      </c>
      <c r="AE722" s="150" t="e">
        <f>VLOOKUP(W722,'Wired Branches'!B:F,5,FALSE)</f>
        <v>#N/A</v>
      </c>
      <c r="AF722" s="112" t="str">
        <f>_xlfn.IFNA(VLOOKUP(F722,'Compiled report'!C:F,4,FALSE),"")</f>
        <v/>
      </c>
      <c r="AG722" s="134" t="str">
        <f t="shared" si="144"/>
        <v xml:space="preserve"> </v>
      </c>
      <c r="AH722" s="134" t="str">
        <f t="shared" si="145"/>
        <v xml:space="preserve"> </v>
      </c>
      <c r="AI722" s="134" t="str">
        <f t="shared" si="146"/>
        <v xml:space="preserve"> </v>
      </c>
      <c r="AJ722" s="234" t="str">
        <f>_xlfn.IFNA(VLOOKUP(F722,'Compiled report'!C:D,2,FALSE),"")</f>
        <v/>
      </c>
      <c r="AK722" s="134" t="str">
        <f t="shared" si="147"/>
        <v xml:space="preserve"> </v>
      </c>
      <c r="AL722" s="134" t="str">
        <f t="shared" si="148"/>
        <v/>
      </c>
      <c r="AM722" s="134" t="str">
        <f t="shared" si="149"/>
        <v xml:space="preserve"> </v>
      </c>
      <c r="AN722" s="134" t="str">
        <f t="shared" si="150"/>
        <v xml:space="preserve"> </v>
      </c>
      <c r="AO722" s="134" t="str">
        <f t="shared" si="152"/>
        <v xml:space="preserve"> </v>
      </c>
      <c r="AP722" s="137" t="s">
        <v>770</v>
      </c>
    </row>
    <row r="723" spans="1:42" s="134" customFormat="1" ht="26.1" customHeight="1" x14ac:dyDescent="0.2">
      <c r="A723" s="258">
        <v>724</v>
      </c>
      <c r="B723" s="284" t="s">
        <v>345</v>
      </c>
      <c r="C723" s="134" t="s">
        <v>419</v>
      </c>
      <c r="D723" s="171" t="s">
        <v>82</v>
      </c>
      <c r="E723" s="283" t="s">
        <v>346</v>
      </c>
      <c r="F723" s="107">
        <v>623</v>
      </c>
      <c r="G723" s="284" t="s">
        <v>345</v>
      </c>
      <c r="H723" s="284" t="s">
        <v>1984</v>
      </c>
      <c r="I723" s="284" t="s">
        <v>1984</v>
      </c>
      <c r="J723" s="284" t="s">
        <v>384</v>
      </c>
      <c r="K723" s="284" t="s">
        <v>1984</v>
      </c>
      <c r="L723" s="284" t="s">
        <v>345</v>
      </c>
      <c r="M723" s="284" t="s">
        <v>345</v>
      </c>
      <c r="N723" s="103" t="s">
        <v>87</v>
      </c>
      <c r="O723" s="284">
        <v>57000</v>
      </c>
      <c r="Q723" s="135"/>
      <c r="T723" s="135"/>
      <c r="U723" s="171" t="str">
        <f t="shared" si="153"/>
        <v>HBL-SAH-623</v>
      </c>
      <c r="V723" s="133" t="s">
        <v>90</v>
      </c>
      <c r="W723" s="107">
        <v>623</v>
      </c>
      <c r="X723" s="171" t="str">
        <f t="shared" si="154"/>
        <v>HBL-SAH-623-Apr17-1-1</v>
      </c>
      <c r="Y723" s="136" t="s">
        <v>1163</v>
      </c>
      <c r="Z723" s="134" t="str">
        <f t="shared" si="141"/>
        <v xml:space="preserve"> </v>
      </c>
      <c r="AA723" s="134" t="str">
        <f t="shared" si="142"/>
        <v xml:space="preserve"> </v>
      </c>
      <c r="AB723" s="134" t="str">
        <f t="shared" si="151"/>
        <v>Yes</v>
      </c>
      <c r="AC723" s="134" t="e">
        <f>VLOOKUP(F723,'Wired Branches'!B:E,4,FALSE)</f>
        <v>#N/A</v>
      </c>
      <c r="AD723" s="134" t="str">
        <f t="shared" si="143"/>
        <v xml:space="preserve"> </v>
      </c>
      <c r="AE723" s="150" t="e">
        <f>VLOOKUP(W723,'Wired Branches'!B:F,5,FALSE)</f>
        <v>#N/A</v>
      </c>
      <c r="AF723" s="112" t="str">
        <f>_xlfn.IFNA(VLOOKUP(F723,'Compiled report'!C:F,4,FALSE),"")</f>
        <v/>
      </c>
      <c r="AG723" s="134" t="str">
        <f t="shared" si="144"/>
        <v xml:space="preserve"> </v>
      </c>
      <c r="AH723" s="134" t="str">
        <f t="shared" si="145"/>
        <v xml:space="preserve"> </v>
      </c>
      <c r="AI723" s="134" t="str">
        <f t="shared" si="146"/>
        <v xml:space="preserve"> </v>
      </c>
      <c r="AJ723" s="234" t="str">
        <f>_xlfn.IFNA(VLOOKUP(F723,'Compiled report'!C:D,2,FALSE),"")</f>
        <v/>
      </c>
      <c r="AK723" s="134" t="str">
        <f t="shared" si="147"/>
        <v xml:space="preserve"> </v>
      </c>
      <c r="AL723" s="134" t="str">
        <f t="shared" si="148"/>
        <v/>
      </c>
      <c r="AM723" s="134" t="str">
        <f t="shared" si="149"/>
        <v xml:space="preserve"> </v>
      </c>
      <c r="AN723" s="134" t="str">
        <f t="shared" si="150"/>
        <v xml:space="preserve"> </v>
      </c>
      <c r="AO723" s="134" t="str">
        <f t="shared" si="152"/>
        <v xml:space="preserve"> </v>
      </c>
      <c r="AP723" s="137" t="s">
        <v>770</v>
      </c>
    </row>
    <row r="724" spans="1:42" s="134" customFormat="1" ht="26.1" customHeight="1" x14ac:dyDescent="0.2">
      <c r="A724" s="258">
        <v>725</v>
      </c>
      <c r="B724" s="284" t="s">
        <v>345</v>
      </c>
      <c r="C724" s="134" t="s">
        <v>419</v>
      </c>
      <c r="D724" s="171" t="s">
        <v>82</v>
      </c>
      <c r="E724" s="283" t="s">
        <v>346</v>
      </c>
      <c r="F724" s="107">
        <v>636</v>
      </c>
      <c r="G724" s="284" t="s">
        <v>345</v>
      </c>
      <c r="H724" s="284" t="s">
        <v>1985</v>
      </c>
      <c r="I724" s="284" t="s">
        <v>1986</v>
      </c>
      <c r="J724" s="284" t="s">
        <v>384</v>
      </c>
      <c r="K724" s="284" t="s">
        <v>1985</v>
      </c>
      <c r="L724" s="284" t="s">
        <v>1940</v>
      </c>
      <c r="M724" s="284" t="s">
        <v>1941</v>
      </c>
      <c r="N724" s="103" t="s">
        <v>87</v>
      </c>
      <c r="O724" s="284">
        <v>61100</v>
      </c>
      <c r="Q724" s="135"/>
      <c r="T724" s="135"/>
      <c r="U724" s="171" t="str">
        <f t="shared" si="153"/>
        <v>HBL-SAH-636</v>
      </c>
      <c r="V724" s="133" t="s">
        <v>90</v>
      </c>
      <c r="W724" s="107">
        <v>636</v>
      </c>
      <c r="X724" s="171" t="str">
        <f t="shared" si="154"/>
        <v>HBL-SAH-636-Apr17-1-1</v>
      </c>
      <c r="Y724" s="136" t="s">
        <v>1163</v>
      </c>
      <c r="Z724" s="134" t="str">
        <f t="shared" si="141"/>
        <v xml:space="preserve"> </v>
      </c>
      <c r="AA724" s="134" t="str">
        <f t="shared" si="142"/>
        <v xml:space="preserve"> </v>
      </c>
      <c r="AB724" s="134" t="str">
        <f t="shared" si="151"/>
        <v>Yes</v>
      </c>
      <c r="AC724" s="134" t="e">
        <f>VLOOKUP(F724,'Wired Branches'!B:E,4,FALSE)</f>
        <v>#N/A</v>
      </c>
      <c r="AD724" s="134" t="str">
        <f t="shared" si="143"/>
        <v xml:space="preserve"> </v>
      </c>
      <c r="AE724" s="150" t="e">
        <f>VLOOKUP(W724,'Wired Branches'!B:F,5,FALSE)</f>
        <v>#N/A</v>
      </c>
      <c r="AF724" s="112" t="str">
        <f>_xlfn.IFNA(VLOOKUP(F724,'Compiled report'!C:F,4,FALSE),"")</f>
        <v/>
      </c>
      <c r="AG724" s="134" t="str">
        <f t="shared" si="144"/>
        <v xml:space="preserve"> </v>
      </c>
      <c r="AH724" s="134" t="str">
        <f t="shared" si="145"/>
        <v xml:space="preserve"> </v>
      </c>
      <c r="AI724" s="134" t="str">
        <f t="shared" si="146"/>
        <v xml:space="preserve"> </v>
      </c>
      <c r="AJ724" s="234" t="str">
        <f>_xlfn.IFNA(VLOOKUP(F724,'Compiled report'!C:D,2,FALSE),"")</f>
        <v/>
      </c>
      <c r="AK724" s="134" t="str">
        <f t="shared" si="147"/>
        <v xml:space="preserve"> </v>
      </c>
      <c r="AL724" s="134" t="str">
        <f t="shared" si="148"/>
        <v/>
      </c>
      <c r="AM724" s="134" t="str">
        <f t="shared" si="149"/>
        <v xml:space="preserve"> </v>
      </c>
      <c r="AN724" s="134" t="str">
        <f t="shared" si="150"/>
        <v xml:space="preserve"> </v>
      </c>
      <c r="AO724" s="134" t="str">
        <f t="shared" si="152"/>
        <v xml:space="preserve"> </v>
      </c>
      <c r="AP724" s="137" t="s">
        <v>770</v>
      </c>
    </row>
    <row r="725" spans="1:42" s="134" customFormat="1" ht="26.1" customHeight="1" x14ac:dyDescent="0.2">
      <c r="A725" s="258">
        <v>726</v>
      </c>
      <c r="B725" s="284" t="s">
        <v>345</v>
      </c>
      <c r="C725" s="134" t="s">
        <v>419</v>
      </c>
      <c r="D725" s="171" t="s">
        <v>82</v>
      </c>
      <c r="E725" s="283" t="s">
        <v>346</v>
      </c>
      <c r="F725" s="107">
        <v>657</v>
      </c>
      <c r="G725" s="284" t="s">
        <v>345</v>
      </c>
      <c r="H725" s="284" t="s">
        <v>1987</v>
      </c>
      <c r="I725" s="284" t="s">
        <v>1987</v>
      </c>
      <c r="J725" s="284" t="s">
        <v>384</v>
      </c>
      <c r="K725" s="284" t="s">
        <v>1987</v>
      </c>
      <c r="L725" s="284" t="s">
        <v>355</v>
      </c>
      <c r="M725" s="284" t="s">
        <v>355</v>
      </c>
      <c r="N725" s="103" t="s">
        <v>87</v>
      </c>
      <c r="O725" s="284">
        <v>55050</v>
      </c>
      <c r="Q725" s="135"/>
      <c r="T725" s="135"/>
      <c r="U725" s="171" t="str">
        <f t="shared" si="153"/>
        <v>HBL-SAH-657</v>
      </c>
      <c r="V725" s="133" t="s">
        <v>90</v>
      </c>
      <c r="W725" s="107">
        <v>657</v>
      </c>
      <c r="X725" s="171" t="str">
        <f t="shared" si="154"/>
        <v>HBL-SAH-657-Apr17-1-1</v>
      </c>
      <c r="Y725" s="136" t="s">
        <v>1163</v>
      </c>
      <c r="Z725" s="134" t="str">
        <f t="shared" si="141"/>
        <v xml:space="preserve"> </v>
      </c>
      <c r="AA725" s="134" t="str">
        <f t="shared" si="142"/>
        <v xml:space="preserve"> </v>
      </c>
      <c r="AB725" s="134" t="str">
        <f t="shared" si="151"/>
        <v>Yes</v>
      </c>
      <c r="AC725" s="134" t="e">
        <f>VLOOKUP(F725,'Wired Branches'!B:E,4,FALSE)</f>
        <v>#N/A</v>
      </c>
      <c r="AD725" s="134" t="str">
        <f t="shared" si="143"/>
        <v xml:space="preserve"> </v>
      </c>
      <c r="AE725" s="150" t="e">
        <f>VLOOKUP(W725,'Wired Branches'!B:F,5,FALSE)</f>
        <v>#N/A</v>
      </c>
      <c r="AF725" s="112" t="str">
        <f>_xlfn.IFNA(VLOOKUP(F725,'Compiled report'!C:F,4,FALSE),"")</f>
        <v/>
      </c>
      <c r="AG725" s="134" t="str">
        <f t="shared" si="144"/>
        <v xml:space="preserve"> </v>
      </c>
      <c r="AH725" s="134" t="str">
        <f t="shared" si="145"/>
        <v xml:space="preserve"> </v>
      </c>
      <c r="AI725" s="134" t="str">
        <f t="shared" si="146"/>
        <v xml:space="preserve"> </v>
      </c>
      <c r="AJ725" s="234" t="str">
        <f>_xlfn.IFNA(VLOOKUP(F725,'Compiled report'!C:D,2,FALSE),"")</f>
        <v/>
      </c>
      <c r="AK725" s="134" t="str">
        <f t="shared" si="147"/>
        <v xml:space="preserve"> </v>
      </c>
      <c r="AL725" s="134" t="str">
        <f t="shared" si="148"/>
        <v/>
      </c>
      <c r="AM725" s="134" t="str">
        <f t="shared" si="149"/>
        <v xml:space="preserve"> </v>
      </c>
      <c r="AN725" s="134" t="str">
        <f t="shared" si="150"/>
        <v xml:space="preserve"> </v>
      </c>
      <c r="AO725" s="134" t="str">
        <f t="shared" si="152"/>
        <v xml:space="preserve"> </v>
      </c>
      <c r="AP725" s="137" t="s">
        <v>770</v>
      </c>
    </row>
    <row r="726" spans="1:42" s="134" customFormat="1" ht="26.1" customHeight="1" x14ac:dyDescent="0.2">
      <c r="A726" s="258">
        <v>727</v>
      </c>
      <c r="B726" s="284" t="s">
        <v>345</v>
      </c>
      <c r="C726" s="134" t="s">
        <v>419</v>
      </c>
      <c r="D726" s="171" t="s">
        <v>82</v>
      </c>
      <c r="E726" s="283" t="s">
        <v>346</v>
      </c>
      <c r="F726" s="107">
        <v>676</v>
      </c>
      <c r="G726" s="284" t="s">
        <v>345</v>
      </c>
      <c r="H726" s="284" t="s">
        <v>1988</v>
      </c>
      <c r="I726" s="284" t="s">
        <v>1988</v>
      </c>
      <c r="J726" s="284" t="s">
        <v>384</v>
      </c>
      <c r="K726" s="284" t="s">
        <v>1988</v>
      </c>
      <c r="L726" s="284" t="s">
        <v>345</v>
      </c>
      <c r="M726" s="284" t="s">
        <v>345</v>
      </c>
      <c r="N726" s="103" t="s">
        <v>87</v>
      </c>
      <c r="O726" s="284">
        <v>57000</v>
      </c>
      <c r="Q726" s="135"/>
      <c r="T726" s="135"/>
      <c r="U726" s="171" t="str">
        <f t="shared" si="153"/>
        <v>HBL-SAH-676</v>
      </c>
      <c r="V726" s="133" t="s">
        <v>90</v>
      </c>
      <c r="W726" s="107">
        <v>676</v>
      </c>
      <c r="X726" s="171" t="str">
        <f t="shared" si="154"/>
        <v>HBL-SAH-676-Apr17-1-1</v>
      </c>
      <c r="Y726" s="136" t="s">
        <v>1163</v>
      </c>
      <c r="Z726" s="134" t="str">
        <f t="shared" si="141"/>
        <v xml:space="preserve"> </v>
      </c>
      <c r="AA726" s="134" t="str">
        <f t="shared" si="142"/>
        <v xml:space="preserve"> </v>
      </c>
      <c r="AB726" s="134" t="str">
        <f t="shared" si="151"/>
        <v>Yes</v>
      </c>
      <c r="AC726" s="134" t="e">
        <f>VLOOKUP(F726,'Wired Branches'!B:E,4,FALSE)</f>
        <v>#N/A</v>
      </c>
      <c r="AD726" s="134" t="str">
        <f t="shared" si="143"/>
        <v xml:space="preserve"> </v>
      </c>
      <c r="AE726" s="150" t="e">
        <f>VLOOKUP(W726,'Wired Branches'!B:F,5,FALSE)</f>
        <v>#N/A</v>
      </c>
      <c r="AF726" s="112" t="str">
        <f>_xlfn.IFNA(VLOOKUP(F726,'Compiled report'!C:F,4,FALSE),"")</f>
        <v/>
      </c>
      <c r="AG726" s="134" t="str">
        <f t="shared" si="144"/>
        <v xml:space="preserve"> </v>
      </c>
      <c r="AH726" s="134" t="str">
        <f t="shared" si="145"/>
        <v xml:space="preserve"> </v>
      </c>
      <c r="AI726" s="134" t="str">
        <f t="shared" si="146"/>
        <v xml:space="preserve"> </v>
      </c>
      <c r="AJ726" s="234" t="str">
        <f>_xlfn.IFNA(VLOOKUP(F726,'Compiled report'!C:D,2,FALSE),"")</f>
        <v/>
      </c>
      <c r="AK726" s="134" t="str">
        <f t="shared" si="147"/>
        <v xml:space="preserve"> </v>
      </c>
      <c r="AL726" s="134" t="str">
        <f t="shared" si="148"/>
        <v/>
      </c>
      <c r="AM726" s="134" t="str">
        <f t="shared" si="149"/>
        <v xml:space="preserve"> </v>
      </c>
      <c r="AN726" s="134" t="str">
        <f t="shared" si="150"/>
        <v xml:space="preserve"> </v>
      </c>
      <c r="AO726" s="134" t="str">
        <f t="shared" si="152"/>
        <v xml:space="preserve"> </v>
      </c>
      <c r="AP726" s="137" t="s">
        <v>770</v>
      </c>
    </row>
    <row r="727" spans="1:42" s="134" customFormat="1" ht="26.1" customHeight="1" x14ac:dyDescent="0.2">
      <c r="A727" s="258">
        <v>728</v>
      </c>
      <c r="B727" s="284" t="s">
        <v>345</v>
      </c>
      <c r="C727" s="134" t="s">
        <v>419</v>
      </c>
      <c r="D727" s="171" t="s">
        <v>82</v>
      </c>
      <c r="E727" s="283" t="s">
        <v>346</v>
      </c>
      <c r="F727" s="107">
        <v>678</v>
      </c>
      <c r="G727" s="284" t="s">
        <v>345</v>
      </c>
      <c r="H727" s="284" t="s">
        <v>1989</v>
      </c>
      <c r="I727" s="284" t="s">
        <v>1989</v>
      </c>
      <c r="J727" s="284" t="s">
        <v>384</v>
      </c>
      <c r="K727" s="284" t="s">
        <v>1989</v>
      </c>
      <c r="L727" s="284" t="s">
        <v>345</v>
      </c>
      <c r="M727" s="284" t="s">
        <v>345</v>
      </c>
      <c r="N727" s="103" t="s">
        <v>87</v>
      </c>
      <c r="O727" s="284">
        <v>57000</v>
      </c>
      <c r="Q727" s="135"/>
      <c r="T727" s="135"/>
      <c r="U727" s="171" t="str">
        <f t="shared" si="153"/>
        <v>HBL-SAH-678</v>
      </c>
      <c r="V727" s="133" t="s">
        <v>90</v>
      </c>
      <c r="W727" s="107">
        <v>678</v>
      </c>
      <c r="X727" s="171" t="str">
        <f t="shared" si="154"/>
        <v>HBL-SAH-678-Apr17-1-1</v>
      </c>
      <c r="Y727" s="136" t="s">
        <v>1163</v>
      </c>
      <c r="Z727" s="134" t="str">
        <f t="shared" si="141"/>
        <v xml:space="preserve"> </v>
      </c>
      <c r="AA727" s="134" t="str">
        <f t="shared" si="142"/>
        <v xml:space="preserve"> </v>
      </c>
      <c r="AB727" s="134" t="str">
        <f t="shared" si="151"/>
        <v>Yes</v>
      </c>
      <c r="AC727" s="134" t="e">
        <f>VLOOKUP(F727,'Wired Branches'!B:E,4,FALSE)</f>
        <v>#N/A</v>
      </c>
      <c r="AD727" s="134" t="str">
        <f t="shared" si="143"/>
        <v xml:space="preserve"> </v>
      </c>
      <c r="AE727" s="150" t="e">
        <f>VLOOKUP(W727,'Wired Branches'!B:F,5,FALSE)</f>
        <v>#N/A</v>
      </c>
      <c r="AF727" s="112" t="str">
        <f>_xlfn.IFNA(VLOOKUP(F727,'Compiled report'!C:F,4,FALSE),"")</f>
        <v/>
      </c>
      <c r="AG727" s="134" t="str">
        <f t="shared" si="144"/>
        <v xml:space="preserve"> </v>
      </c>
      <c r="AH727" s="134" t="str">
        <f t="shared" si="145"/>
        <v xml:space="preserve"> </v>
      </c>
      <c r="AI727" s="134" t="str">
        <f t="shared" si="146"/>
        <v xml:space="preserve"> </v>
      </c>
      <c r="AJ727" s="234" t="str">
        <f>_xlfn.IFNA(VLOOKUP(F727,'Compiled report'!C:D,2,FALSE),"")</f>
        <v/>
      </c>
      <c r="AK727" s="134" t="str">
        <f t="shared" si="147"/>
        <v xml:space="preserve"> </v>
      </c>
      <c r="AL727" s="134" t="str">
        <f t="shared" si="148"/>
        <v/>
      </c>
      <c r="AM727" s="134" t="str">
        <f t="shared" si="149"/>
        <v xml:space="preserve"> </v>
      </c>
      <c r="AN727" s="134" t="str">
        <f t="shared" si="150"/>
        <v xml:space="preserve"> </v>
      </c>
      <c r="AO727" s="134" t="str">
        <f t="shared" si="152"/>
        <v xml:space="preserve"> </v>
      </c>
      <c r="AP727" s="137" t="s">
        <v>770</v>
      </c>
    </row>
    <row r="728" spans="1:42" s="134" customFormat="1" ht="26.1" customHeight="1" x14ac:dyDescent="0.2">
      <c r="A728" s="258">
        <v>729</v>
      </c>
      <c r="B728" s="284" t="s">
        <v>345</v>
      </c>
      <c r="C728" s="134" t="s">
        <v>419</v>
      </c>
      <c r="D728" s="171" t="s">
        <v>82</v>
      </c>
      <c r="E728" s="283" t="s">
        <v>346</v>
      </c>
      <c r="F728" s="107">
        <v>686</v>
      </c>
      <c r="G728" s="284" t="s">
        <v>345</v>
      </c>
      <c r="H728" s="284" t="s">
        <v>1990</v>
      </c>
      <c r="I728" s="284" t="s">
        <v>1991</v>
      </c>
      <c r="J728" s="284" t="s">
        <v>384</v>
      </c>
      <c r="K728" s="284" t="s">
        <v>345</v>
      </c>
      <c r="L728" s="284" t="s">
        <v>345</v>
      </c>
      <c r="M728" s="284" t="s">
        <v>345</v>
      </c>
      <c r="N728" s="103" t="s">
        <v>87</v>
      </c>
      <c r="O728" s="284">
        <v>57000</v>
      </c>
      <c r="Q728" s="135"/>
      <c r="T728" s="135"/>
      <c r="U728" s="171" t="str">
        <f t="shared" si="153"/>
        <v>HBL-SAH-686</v>
      </c>
      <c r="V728" s="133" t="s">
        <v>90</v>
      </c>
      <c r="W728" s="107">
        <v>686</v>
      </c>
      <c r="X728" s="171" t="str">
        <f t="shared" si="154"/>
        <v>HBL-SAH-686-Apr17-1-1</v>
      </c>
      <c r="Y728" s="136" t="s">
        <v>1163</v>
      </c>
      <c r="Z728" s="134" t="str">
        <f t="shared" si="141"/>
        <v xml:space="preserve"> </v>
      </c>
      <c r="AA728" s="134" t="str">
        <f t="shared" si="142"/>
        <v xml:space="preserve"> </v>
      </c>
      <c r="AB728" s="134" t="str">
        <f t="shared" si="151"/>
        <v>Yes</v>
      </c>
      <c r="AC728" s="134" t="e">
        <f>VLOOKUP(F728,'Wired Branches'!B:E,4,FALSE)</f>
        <v>#N/A</v>
      </c>
      <c r="AD728" s="134" t="str">
        <f t="shared" si="143"/>
        <v xml:space="preserve"> </v>
      </c>
      <c r="AE728" s="150" t="e">
        <f>VLOOKUP(W728,'Wired Branches'!B:F,5,FALSE)</f>
        <v>#N/A</v>
      </c>
      <c r="AF728" s="112" t="str">
        <f>_xlfn.IFNA(VLOOKUP(F728,'Compiled report'!C:F,4,FALSE),"")</f>
        <v/>
      </c>
      <c r="AG728" s="134" t="str">
        <f t="shared" si="144"/>
        <v xml:space="preserve"> </v>
      </c>
      <c r="AH728" s="134" t="str">
        <f t="shared" si="145"/>
        <v xml:space="preserve"> </v>
      </c>
      <c r="AI728" s="134" t="str">
        <f t="shared" si="146"/>
        <v xml:space="preserve"> </v>
      </c>
      <c r="AJ728" s="234" t="str">
        <f>_xlfn.IFNA(VLOOKUP(F728,'Compiled report'!C:D,2,FALSE),"")</f>
        <v/>
      </c>
      <c r="AK728" s="134" t="str">
        <f t="shared" si="147"/>
        <v xml:space="preserve"> </v>
      </c>
      <c r="AL728" s="134" t="str">
        <f t="shared" si="148"/>
        <v/>
      </c>
      <c r="AM728" s="134" t="str">
        <f t="shared" si="149"/>
        <v xml:space="preserve"> </v>
      </c>
      <c r="AN728" s="134" t="str">
        <f t="shared" si="150"/>
        <v xml:space="preserve"> </v>
      </c>
      <c r="AO728" s="134" t="str">
        <f t="shared" si="152"/>
        <v xml:space="preserve"> </v>
      </c>
      <c r="AP728" s="137" t="s">
        <v>770</v>
      </c>
    </row>
    <row r="729" spans="1:42" s="134" customFormat="1" ht="26.1" customHeight="1" x14ac:dyDescent="0.2">
      <c r="A729" s="258">
        <v>730</v>
      </c>
      <c r="B729" s="284" t="s">
        <v>345</v>
      </c>
      <c r="C729" s="134" t="s">
        <v>419</v>
      </c>
      <c r="D729" s="171" t="s">
        <v>82</v>
      </c>
      <c r="E729" s="283" t="s">
        <v>346</v>
      </c>
      <c r="F729" s="107">
        <v>689</v>
      </c>
      <c r="G729" s="284" t="s">
        <v>345</v>
      </c>
      <c r="H729" s="284" t="s">
        <v>1992</v>
      </c>
      <c r="I729" s="284" t="s">
        <v>1993</v>
      </c>
      <c r="J729" s="284" t="s">
        <v>384</v>
      </c>
      <c r="K729" s="284" t="s">
        <v>1992</v>
      </c>
      <c r="L729" s="284" t="s">
        <v>1940</v>
      </c>
      <c r="M729" s="284" t="s">
        <v>1941</v>
      </c>
      <c r="N729" s="103" t="s">
        <v>87</v>
      </c>
      <c r="O729" s="284">
        <v>61100</v>
      </c>
      <c r="Q729" s="135"/>
      <c r="T729" s="135"/>
      <c r="U729" s="171" t="str">
        <f t="shared" si="153"/>
        <v>HBL-SAH-689</v>
      </c>
      <c r="V729" s="133" t="s">
        <v>90</v>
      </c>
      <c r="W729" s="107">
        <v>689</v>
      </c>
      <c r="X729" s="171" t="str">
        <f t="shared" si="154"/>
        <v>HBL-SAH-689-Apr17-1-1</v>
      </c>
      <c r="Y729" s="136" t="s">
        <v>1163</v>
      </c>
      <c r="Z729" s="134" t="str">
        <f t="shared" si="141"/>
        <v xml:space="preserve"> </v>
      </c>
      <c r="AA729" s="134" t="str">
        <f t="shared" si="142"/>
        <v xml:space="preserve"> </v>
      </c>
      <c r="AB729" s="134" t="str">
        <f t="shared" si="151"/>
        <v>Yes</v>
      </c>
      <c r="AC729" s="134" t="e">
        <f>VLOOKUP(F729,'Wired Branches'!B:E,4,FALSE)</f>
        <v>#N/A</v>
      </c>
      <c r="AD729" s="134" t="str">
        <f t="shared" si="143"/>
        <v xml:space="preserve"> </v>
      </c>
      <c r="AE729" s="150" t="e">
        <f>VLOOKUP(W729,'Wired Branches'!B:F,5,FALSE)</f>
        <v>#N/A</v>
      </c>
      <c r="AF729" s="112" t="str">
        <f>_xlfn.IFNA(VLOOKUP(F729,'Compiled report'!C:F,4,FALSE),"")</f>
        <v/>
      </c>
      <c r="AG729" s="134" t="str">
        <f t="shared" si="144"/>
        <v xml:space="preserve"> </v>
      </c>
      <c r="AH729" s="134" t="str">
        <f t="shared" si="145"/>
        <v xml:space="preserve"> </v>
      </c>
      <c r="AI729" s="134" t="str">
        <f t="shared" si="146"/>
        <v xml:space="preserve"> </v>
      </c>
      <c r="AJ729" s="234" t="str">
        <f>_xlfn.IFNA(VLOOKUP(F729,'Compiled report'!C:D,2,FALSE),"")</f>
        <v/>
      </c>
      <c r="AK729" s="134" t="str">
        <f t="shared" si="147"/>
        <v xml:space="preserve"> </v>
      </c>
      <c r="AL729" s="134" t="str">
        <f t="shared" si="148"/>
        <v/>
      </c>
      <c r="AM729" s="134" t="str">
        <f t="shared" si="149"/>
        <v xml:space="preserve"> </v>
      </c>
      <c r="AN729" s="134" t="str">
        <f t="shared" si="150"/>
        <v xml:space="preserve"> </v>
      </c>
      <c r="AO729" s="134" t="str">
        <f t="shared" si="152"/>
        <v xml:space="preserve"> </v>
      </c>
      <c r="AP729" s="137" t="s">
        <v>770</v>
      </c>
    </row>
    <row r="730" spans="1:42" s="134" customFormat="1" ht="26.1" customHeight="1" x14ac:dyDescent="0.2">
      <c r="A730" s="258">
        <v>731</v>
      </c>
      <c r="B730" s="284" t="s">
        <v>345</v>
      </c>
      <c r="C730" s="134" t="s">
        <v>419</v>
      </c>
      <c r="D730" s="171" t="s">
        <v>82</v>
      </c>
      <c r="E730" s="283" t="s">
        <v>346</v>
      </c>
      <c r="F730" s="107">
        <v>809</v>
      </c>
      <c r="G730" s="284" t="s">
        <v>345</v>
      </c>
      <c r="H730" s="284" t="s">
        <v>1994</v>
      </c>
      <c r="I730" s="284" t="s">
        <v>1995</v>
      </c>
      <c r="J730" s="284" t="s">
        <v>384</v>
      </c>
      <c r="K730" s="284" t="s">
        <v>1946</v>
      </c>
      <c r="L730" s="284" t="s">
        <v>1946</v>
      </c>
      <c r="M730" s="284" t="s">
        <v>345</v>
      </c>
      <c r="N730" s="103" t="s">
        <v>87</v>
      </c>
      <c r="O730" s="284">
        <v>57000</v>
      </c>
      <c r="Q730" s="135"/>
      <c r="T730" s="135"/>
      <c r="U730" s="171" t="str">
        <f t="shared" si="153"/>
        <v>HBL-SAH-809</v>
      </c>
      <c r="V730" s="133" t="s">
        <v>90</v>
      </c>
      <c r="W730" s="107">
        <v>809</v>
      </c>
      <c r="X730" s="171" t="str">
        <f t="shared" si="154"/>
        <v>HBL-SAH-809-Apr17-1-1</v>
      </c>
      <c r="Y730" s="136" t="s">
        <v>1163</v>
      </c>
      <c r="Z730" s="134" t="str">
        <f t="shared" si="141"/>
        <v xml:space="preserve"> </v>
      </c>
      <c r="AA730" s="134" t="str">
        <f t="shared" si="142"/>
        <v xml:space="preserve"> </v>
      </c>
      <c r="AB730" s="134" t="str">
        <f t="shared" si="151"/>
        <v>Yes</v>
      </c>
      <c r="AC730" s="134" t="e">
        <f>VLOOKUP(F730,'Wired Branches'!B:E,4,FALSE)</f>
        <v>#N/A</v>
      </c>
      <c r="AD730" s="134" t="str">
        <f t="shared" si="143"/>
        <v xml:space="preserve"> </v>
      </c>
      <c r="AE730" s="150" t="e">
        <f>VLOOKUP(W730,'Wired Branches'!B:F,5,FALSE)</f>
        <v>#N/A</v>
      </c>
      <c r="AF730" s="112" t="str">
        <f>_xlfn.IFNA(VLOOKUP(F730,'Compiled report'!C:F,4,FALSE),"")</f>
        <v/>
      </c>
      <c r="AG730" s="134" t="str">
        <f t="shared" si="144"/>
        <v xml:space="preserve"> </v>
      </c>
      <c r="AH730" s="134" t="str">
        <f t="shared" si="145"/>
        <v xml:space="preserve"> </v>
      </c>
      <c r="AI730" s="134" t="str">
        <f t="shared" si="146"/>
        <v xml:space="preserve"> </v>
      </c>
      <c r="AJ730" s="234" t="str">
        <f>_xlfn.IFNA(VLOOKUP(F730,'Compiled report'!C:D,2,FALSE),"")</f>
        <v/>
      </c>
      <c r="AK730" s="134" t="str">
        <f t="shared" si="147"/>
        <v xml:space="preserve"> </v>
      </c>
      <c r="AL730" s="134" t="str">
        <f t="shared" si="148"/>
        <v/>
      </c>
      <c r="AM730" s="134" t="str">
        <f t="shared" si="149"/>
        <v xml:space="preserve"> </v>
      </c>
      <c r="AN730" s="134" t="str">
        <f t="shared" si="150"/>
        <v xml:space="preserve"> </v>
      </c>
      <c r="AO730" s="134" t="str">
        <f t="shared" si="152"/>
        <v xml:space="preserve"> </v>
      </c>
      <c r="AP730" s="137" t="s">
        <v>770</v>
      </c>
    </row>
    <row r="731" spans="1:42" s="134" customFormat="1" ht="26.1" customHeight="1" x14ac:dyDescent="0.2">
      <c r="A731" s="258">
        <v>732</v>
      </c>
      <c r="B731" s="284" t="s">
        <v>345</v>
      </c>
      <c r="C731" s="134" t="s">
        <v>419</v>
      </c>
      <c r="D731" s="171" t="s">
        <v>82</v>
      </c>
      <c r="E731" s="283" t="s">
        <v>346</v>
      </c>
      <c r="F731" s="107">
        <v>885</v>
      </c>
      <c r="G731" s="284" t="s">
        <v>345</v>
      </c>
      <c r="H731" s="284" t="s">
        <v>1996</v>
      </c>
      <c r="I731" s="284" t="s">
        <v>1997</v>
      </c>
      <c r="J731" s="284" t="s">
        <v>384</v>
      </c>
      <c r="K731" s="284" t="s">
        <v>373</v>
      </c>
      <c r="L731" s="284" t="s">
        <v>373</v>
      </c>
      <c r="M731" s="284" t="s">
        <v>373</v>
      </c>
      <c r="N731" s="103" t="s">
        <v>87</v>
      </c>
      <c r="O731" s="284">
        <v>56300</v>
      </c>
      <c r="Q731" s="135"/>
      <c r="T731" s="135"/>
      <c r="U731" s="171" t="str">
        <f t="shared" si="153"/>
        <v>HBL-SAH-885</v>
      </c>
      <c r="V731" s="133" t="s">
        <v>90</v>
      </c>
      <c r="W731" s="107">
        <v>885</v>
      </c>
      <c r="X731" s="171" t="str">
        <f t="shared" si="154"/>
        <v>HBL-SAH-885-Apr17-1-1</v>
      </c>
      <c r="Y731" s="136" t="s">
        <v>1163</v>
      </c>
      <c r="Z731" s="134" t="str">
        <f t="shared" si="141"/>
        <v xml:space="preserve"> </v>
      </c>
      <c r="AA731" s="134" t="str">
        <f t="shared" si="142"/>
        <v xml:space="preserve"> </v>
      </c>
      <c r="AB731" s="134" t="str">
        <f t="shared" si="151"/>
        <v>Yes</v>
      </c>
      <c r="AC731" s="134" t="e">
        <f>VLOOKUP(F731,'Wired Branches'!B:E,4,FALSE)</f>
        <v>#N/A</v>
      </c>
      <c r="AD731" s="134" t="str">
        <f t="shared" si="143"/>
        <v xml:space="preserve"> </v>
      </c>
      <c r="AE731" s="150" t="e">
        <f>VLOOKUP(W731,'Wired Branches'!B:F,5,FALSE)</f>
        <v>#N/A</v>
      </c>
      <c r="AF731" s="112" t="str">
        <f>_xlfn.IFNA(VLOOKUP(F731,'Compiled report'!C:F,4,FALSE),"")</f>
        <v/>
      </c>
      <c r="AG731" s="134" t="str">
        <f t="shared" si="144"/>
        <v xml:space="preserve"> </v>
      </c>
      <c r="AH731" s="134" t="str">
        <f t="shared" si="145"/>
        <v xml:space="preserve"> </v>
      </c>
      <c r="AI731" s="134" t="str">
        <f t="shared" si="146"/>
        <v xml:space="preserve"> </v>
      </c>
      <c r="AJ731" s="234" t="str">
        <f>_xlfn.IFNA(VLOOKUP(F731,'Compiled report'!C:D,2,FALSE),"")</f>
        <v/>
      </c>
      <c r="AK731" s="134" t="str">
        <f t="shared" si="147"/>
        <v xml:space="preserve"> </v>
      </c>
      <c r="AL731" s="134" t="str">
        <f t="shared" si="148"/>
        <v/>
      </c>
      <c r="AM731" s="134" t="str">
        <f t="shared" si="149"/>
        <v xml:space="preserve"> </v>
      </c>
      <c r="AN731" s="134" t="str">
        <f t="shared" si="150"/>
        <v xml:space="preserve"> </v>
      </c>
      <c r="AO731" s="134" t="str">
        <f t="shared" si="152"/>
        <v xml:space="preserve"> </v>
      </c>
      <c r="AP731" s="137" t="s">
        <v>770</v>
      </c>
    </row>
    <row r="732" spans="1:42" s="134" customFormat="1" ht="26.1" customHeight="1" x14ac:dyDescent="0.2">
      <c r="A732" s="258">
        <v>733</v>
      </c>
      <c r="B732" s="284" t="s">
        <v>345</v>
      </c>
      <c r="C732" s="134" t="s">
        <v>419</v>
      </c>
      <c r="D732" s="171" t="s">
        <v>82</v>
      </c>
      <c r="E732" s="283" t="s">
        <v>346</v>
      </c>
      <c r="F732" s="107">
        <v>920</v>
      </c>
      <c r="G732" s="284" t="s">
        <v>345</v>
      </c>
      <c r="H732" s="284" t="s">
        <v>1998</v>
      </c>
      <c r="I732" s="284" t="s">
        <v>1998</v>
      </c>
      <c r="J732" s="284" t="s">
        <v>384</v>
      </c>
      <c r="K732" s="284" t="s">
        <v>1998</v>
      </c>
      <c r="L732" s="284" t="s">
        <v>355</v>
      </c>
      <c r="M732" s="284" t="s">
        <v>355</v>
      </c>
      <c r="N732" s="103" t="s">
        <v>87</v>
      </c>
      <c r="O732" s="284">
        <v>55050</v>
      </c>
      <c r="Q732" s="135"/>
      <c r="T732" s="135"/>
      <c r="U732" s="171" t="str">
        <f t="shared" si="153"/>
        <v>HBL-SAH-920</v>
      </c>
      <c r="V732" s="133" t="s">
        <v>90</v>
      </c>
      <c r="W732" s="107">
        <v>920</v>
      </c>
      <c r="X732" s="171" t="str">
        <f t="shared" si="154"/>
        <v>HBL-SAH-920-Apr17-1-1</v>
      </c>
      <c r="Y732" s="136" t="s">
        <v>1163</v>
      </c>
      <c r="Z732" s="134" t="str">
        <f t="shared" si="141"/>
        <v xml:space="preserve"> </v>
      </c>
      <c r="AA732" s="134" t="str">
        <f t="shared" si="142"/>
        <v xml:space="preserve"> </v>
      </c>
      <c r="AB732" s="134" t="str">
        <f t="shared" si="151"/>
        <v>Yes</v>
      </c>
      <c r="AC732" s="134" t="e">
        <f>VLOOKUP(F732,'Wired Branches'!B:E,4,FALSE)</f>
        <v>#N/A</v>
      </c>
      <c r="AD732" s="134" t="str">
        <f t="shared" si="143"/>
        <v xml:space="preserve"> </v>
      </c>
      <c r="AE732" s="150" t="e">
        <f>VLOOKUP(W732,'Wired Branches'!B:F,5,FALSE)</f>
        <v>#N/A</v>
      </c>
      <c r="AF732" s="112" t="str">
        <f>_xlfn.IFNA(VLOOKUP(F732,'Compiled report'!C:F,4,FALSE),"")</f>
        <v/>
      </c>
      <c r="AG732" s="134" t="str">
        <f t="shared" si="144"/>
        <v xml:space="preserve"> </v>
      </c>
      <c r="AH732" s="134" t="str">
        <f t="shared" si="145"/>
        <v xml:space="preserve"> </v>
      </c>
      <c r="AI732" s="134" t="str">
        <f t="shared" si="146"/>
        <v xml:space="preserve"> </v>
      </c>
      <c r="AJ732" s="234" t="str">
        <f>_xlfn.IFNA(VLOOKUP(F732,'Compiled report'!C:D,2,FALSE),"")</f>
        <v/>
      </c>
      <c r="AK732" s="134" t="str">
        <f t="shared" si="147"/>
        <v xml:space="preserve"> </v>
      </c>
      <c r="AL732" s="134" t="str">
        <f t="shared" si="148"/>
        <v/>
      </c>
      <c r="AM732" s="134" t="str">
        <f t="shared" si="149"/>
        <v xml:space="preserve"> </v>
      </c>
      <c r="AN732" s="134" t="str">
        <f t="shared" si="150"/>
        <v xml:space="preserve"> </v>
      </c>
      <c r="AO732" s="134" t="str">
        <f t="shared" si="152"/>
        <v xml:space="preserve"> </v>
      </c>
      <c r="AP732" s="137" t="s">
        <v>770</v>
      </c>
    </row>
    <row r="733" spans="1:42" s="134" customFormat="1" ht="26.1" customHeight="1" x14ac:dyDescent="0.2">
      <c r="A733" s="258">
        <v>734</v>
      </c>
      <c r="B733" s="284" t="s">
        <v>345</v>
      </c>
      <c r="C733" s="134" t="s">
        <v>419</v>
      </c>
      <c r="D733" s="171" t="s">
        <v>82</v>
      </c>
      <c r="E733" s="283" t="s">
        <v>346</v>
      </c>
      <c r="F733" s="107">
        <v>934</v>
      </c>
      <c r="G733" s="284" t="s">
        <v>345</v>
      </c>
      <c r="H733" s="284" t="s">
        <v>1999</v>
      </c>
      <c r="I733" s="284" t="s">
        <v>1999</v>
      </c>
      <c r="J733" s="284" t="s">
        <v>384</v>
      </c>
      <c r="K733" s="284" t="s">
        <v>2000</v>
      </c>
      <c r="L733" s="284" t="s">
        <v>1970</v>
      </c>
      <c r="M733" s="284" t="s">
        <v>1971</v>
      </c>
      <c r="N733" s="103" t="s">
        <v>87</v>
      </c>
      <c r="O733" s="284">
        <v>58150</v>
      </c>
      <c r="Q733" s="135"/>
      <c r="T733" s="135"/>
      <c r="U733" s="171" t="str">
        <f t="shared" si="153"/>
        <v>HBL-SAH-934</v>
      </c>
      <c r="V733" s="133" t="s">
        <v>90</v>
      </c>
      <c r="W733" s="107">
        <v>934</v>
      </c>
      <c r="X733" s="171" t="str">
        <f t="shared" si="154"/>
        <v>HBL-SAH-934-Apr17-1-1</v>
      </c>
      <c r="Y733" s="136" t="s">
        <v>1163</v>
      </c>
      <c r="Z733" s="134" t="str">
        <f t="shared" si="141"/>
        <v xml:space="preserve"> </v>
      </c>
      <c r="AA733" s="134" t="str">
        <f t="shared" si="142"/>
        <v xml:space="preserve"> </v>
      </c>
      <c r="AB733" s="134" t="str">
        <f t="shared" si="151"/>
        <v>Yes</v>
      </c>
      <c r="AC733" s="134" t="e">
        <f>VLOOKUP(F733,'Wired Branches'!B:E,4,FALSE)</f>
        <v>#N/A</v>
      </c>
      <c r="AD733" s="134" t="str">
        <f t="shared" si="143"/>
        <v xml:space="preserve"> </v>
      </c>
      <c r="AE733" s="150" t="e">
        <f>VLOOKUP(W733,'Wired Branches'!B:F,5,FALSE)</f>
        <v>#N/A</v>
      </c>
      <c r="AF733" s="112" t="str">
        <f>_xlfn.IFNA(VLOOKUP(F733,'Compiled report'!C:F,4,FALSE),"")</f>
        <v/>
      </c>
      <c r="AG733" s="134" t="str">
        <f t="shared" si="144"/>
        <v xml:space="preserve"> </v>
      </c>
      <c r="AH733" s="134" t="str">
        <f t="shared" si="145"/>
        <v xml:space="preserve"> </v>
      </c>
      <c r="AI733" s="134" t="str">
        <f t="shared" si="146"/>
        <v xml:space="preserve"> </v>
      </c>
      <c r="AJ733" s="234" t="str">
        <f>_xlfn.IFNA(VLOOKUP(F733,'Compiled report'!C:D,2,FALSE),"")</f>
        <v/>
      </c>
      <c r="AK733" s="134" t="str">
        <f t="shared" si="147"/>
        <v xml:space="preserve"> </v>
      </c>
      <c r="AL733" s="134" t="str">
        <f t="shared" si="148"/>
        <v/>
      </c>
      <c r="AM733" s="134" t="str">
        <f t="shared" si="149"/>
        <v xml:space="preserve"> </v>
      </c>
      <c r="AN733" s="134" t="str">
        <f t="shared" si="150"/>
        <v xml:space="preserve"> </v>
      </c>
      <c r="AO733" s="134" t="str">
        <f t="shared" si="152"/>
        <v xml:space="preserve"> </v>
      </c>
      <c r="AP733" s="137" t="s">
        <v>770</v>
      </c>
    </row>
    <row r="734" spans="1:42" s="134" customFormat="1" ht="26.1" customHeight="1" x14ac:dyDescent="0.2">
      <c r="A734" s="258">
        <v>735</v>
      </c>
      <c r="B734" s="284" t="s">
        <v>345</v>
      </c>
      <c r="C734" s="134" t="s">
        <v>419</v>
      </c>
      <c r="D734" s="171" t="s">
        <v>82</v>
      </c>
      <c r="E734" s="283" t="s">
        <v>346</v>
      </c>
      <c r="F734" s="107">
        <v>949</v>
      </c>
      <c r="G734" s="284" t="s">
        <v>345</v>
      </c>
      <c r="H734" s="284" t="s">
        <v>2001</v>
      </c>
      <c r="I734" s="284" t="s">
        <v>2001</v>
      </c>
      <c r="J734" s="284" t="s">
        <v>384</v>
      </c>
      <c r="K734" s="284" t="s">
        <v>2001</v>
      </c>
      <c r="L734" s="284" t="s">
        <v>1957</v>
      </c>
      <c r="M734" s="284" t="s">
        <v>1954</v>
      </c>
      <c r="N734" s="103" t="s">
        <v>87</v>
      </c>
      <c r="O734" s="284">
        <v>57400</v>
      </c>
      <c r="Q734" s="135"/>
      <c r="T734" s="135"/>
      <c r="U734" s="171" t="str">
        <f t="shared" si="153"/>
        <v>HBL-SAH-949</v>
      </c>
      <c r="V734" s="133" t="s">
        <v>90</v>
      </c>
      <c r="W734" s="107">
        <v>949</v>
      </c>
      <c r="X734" s="171" t="str">
        <f t="shared" si="154"/>
        <v>HBL-SAH-949-Apr17-1-1</v>
      </c>
      <c r="Y734" s="136" t="s">
        <v>1163</v>
      </c>
      <c r="Z734" s="134" t="str">
        <f t="shared" si="141"/>
        <v xml:space="preserve"> </v>
      </c>
      <c r="AA734" s="134" t="str">
        <f t="shared" si="142"/>
        <v xml:space="preserve"> </v>
      </c>
      <c r="AB734" s="134" t="str">
        <f t="shared" si="151"/>
        <v>Yes</v>
      </c>
      <c r="AC734" s="134" t="e">
        <f>VLOOKUP(F734,'Wired Branches'!B:E,4,FALSE)</f>
        <v>#N/A</v>
      </c>
      <c r="AD734" s="134" t="str">
        <f t="shared" si="143"/>
        <v xml:space="preserve"> </v>
      </c>
      <c r="AE734" s="150" t="e">
        <f>VLOOKUP(W734,'Wired Branches'!B:F,5,FALSE)</f>
        <v>#N/A</v>
      </c>
      <c r="AF734" s="112" t="str">
        <f>_xlfn.IFNA(VLOOKUP(F734,'Compiled report'!C:F,4,FALSE),"")</f>
        <v/>
      </c>
      <c r="AG734" s="134" t="str">
        <f t="shared" si="144"/>
        <v xml:space="preserve"> </v>
      </c>
      <c r="AH734" s="134" t="str">
        <f t="shared" si="145"/>
        <v xml:space="preserve"> </v>
      </c>
      <c r="AI734" s="134" t="str">
        <f t="shared" si="146"/>
        <v xml:space="preserve"> </v>
      </c>
      <c r="AJ734" s="234" t="str">
        <f>_xlfn.IFNA(VLOOKUP(F734,'Compiled report'!C:D,2,FALSE),"")</f>
        <v/>
      </c>
      <c r="AK734" s="134" t="str">
        <f t="shared" si="147"/>
        <v xml:space="preserve"> </v>
      </c>
      <c r="AL734" s="134" t="str">
        <f t="shared" si="148"/>
        <v/>
      </c>
      <c r="AM734" s="134" t="str">
        <f t="shared" si="149"/>
        <v xml:space="preserve"> </v>
      </c>
      <c r="AN734" s="134" t="str">
        <f t="shared" si="150"/>
        <v xml:space="preserve"> </v>
      </c>
      <c r="AO734" s="134" t="str">
        <f t="shared" si="152"/>
        <v xml:space="preserve"> </v>
      </c>
      <c r="AP734" s="137" t="s">
        <v>770</v>
      </c>
    </row>
    <row r="735" spans="1:42" s="134" customFormat="1" ht="26.1" customHeight="1" x14ac:dyDescent="0.2">
      <c r="A735" s="258">
        <v>736</v>
      </c>
      <c r="B735" s="284" t="s">
        <v>345</v>
      </c>
      <c r="C735" s="134" t="s">
        <v>419</v>
      </c>
      <c r="D735" s="171" t="s">
        <v>82</v>
      </c>
      <c r="E735" s="283" t="s">
        <v>346</v>
      </c>
      <c r="F735" s="107">
        <v>951</v>
      </c>
      <c r="G735" s="284" t="s">
        <v>345</v>
      </c>
      <c r="H735" s="284" t="s">
        <v>2002</v>
      </c>
      <c r="I735" s="284" t="s">
        <v>2002</v>
      </c>
      <c r="J735" s="284" t="s">
        <v>384</v>
      </c>
      <c r="K735" s="284" t="s">
        <v>2002</v>
      </c>
      <c r="L735" s="284" t="s">
        <v>345</v>
      </c>
      <c r="M735" s="284" t="s">
        <v>345</v>
      </c>
      <c r="N735" s="103" t="s">
        <v>87</v>
      </c>
      <c r="O735" s="284">
        <v>57000</v>
      </c>
      <c r="Q735" s="135"/>
      <c r="T735" s="135"/>
      <c r="U735" s="171" t="str">
        <f t="shared" si="153"/>
        <v>HBL-SAH-951</v>
      </c>
      <c r="V735" s="133" t="s">
        <v>90</v>
      </c>
      <c r="W735" s="107">
        <v>951</v>
      </c>
      <c r="X735" s="171" t="str">
        <f t="shared" si="154"/>
        <v>HBL-SAH-951-Apr17-1-1</v>
      </c>
      <c r="Y735" s="136" t="s">
        <v>1163</v>
      </c>
      <c r="Z735" s="134" t="str">
        <f t="shared" si="141"/>
        <v xml:space="preserve"> </v>
      </c>
      <c r="AA735" s="134" t="str">
        <f t="shared" si="142"/>
        <v xml:space="preserve"> </v>
      </c>
      <c r="AB735" s="134" t="str">
        <f t="shared" si="151"/>
        <v>Yes</v>
      </c>
      <c r="AC735" s="134" t="e">
        <f>VLOOKUP(F735,'Wired Branches'!B:E,4,FALSE)</f>
        <v>#N/A</v>
      </c>
      <c r="AD735" s="134" t="str">
        <f t="shared" si="143"/>
        <v xml:space="preserve"> </v>
      </c>
      <c r="AE735" s="150" t="e">
        <f>VLOOKUP(W735,'Wired Branches'!B:F,5,FALSE)</f>
        <v>#N/A</v>
      </c>
      <c r="AF735" s="112" t="str">
        <f>_xlfn.IFNA(VLOOKUP(F735,'Compiled report'!C:F,4,FALSE),"")</f>
        <v/>
      </c>
      <c r="AG735" s="134" t="str">
        <f t="shared" si="144"/>
        <v xml:space="preserve"> </v>
      </c>
      <c r="AH735" s="134" t="str">
        <f t="shared" si="145"/>
        <v xml:space="preserve"> </v>
      </c>
      <c r="AI735" s="134" t="str">
        <f t="shared" si="146"/>
        <v xml:space="preserve"> </v>
      </c>
      <c r="AJ735" s="234" t="str">
        <f>_xlfn.IFNA(VLOOKUP(F735,'Compiled report'!C:D,2,FALSE),"")</f>
        <v/>
      </c>
      <c r="AK735" s="134" t="str">
        <f t="shared" si="147"/>
        <v xml:space="preserve"> </v>
      </c>
      <c r="AL735" s="134" t="str">
        <f t="shared" si="148"/>
        <v/>
      </c>
      <c r="AM735" s="134" t="str">
        <f t="shared" si="149"/>
        <v xml:space="preserve"> </v>
      </c>
      <c r="AN735" s="134" t="str">
        <f t="shared" si="150"/>
        <v xml:space="preserve"> </v>
      </c>
      <c r="AO735" s="134" t="str">
        <f t="shared" si="152"/>
        <v xml:space="preserve"> </v>
      </c>
      <c r="AP735" s="137" t="s">
        <v>770</v>
      </c>
    </row>
    <row r="736" spans="1:42" s="134" customFormat="1" ht="26.1" customHeight="1" x14ac:dyDescent="0.2">
      <c r="A736" s="258">
        <v>737</v>
      </c>
      <c r="B736" s="284" t="s">
        <v>345</v>
      </c>
      <c r="C736" s="134" t="s">
        <v>419</v>
      </c>
      <c r="D736" s="171" t="s">
        <v>82</v>
      </c>
      <c r="E736" s="283" t="s">
        <v>346</v>
      </c>
      <c r="F736" s="107">
        <v>961</v>
      </c>
      <c r="G736" s="284" t="s">
        <v>345</v>
      </c>
      <c r="H736" s="284" t="s">
        <v>2003</v>
      </c>
      <c r="I736" s="284" t="s">
        <v>2003</v>
      </c>
      <c r="J736" s="284" t="s">
        <v>384</v>
      </c>
      <c r="K736" s="284" t="s">
        <v>2003</v>
      </c>
      <c r="L736" s="284" t="s">
        <v>1982</v>
      </c>
      <c r="M736" s="284" t="s">
        <v>373</v>
      </c>
      <c r="N736" s="103" t="s">
        <v>87</v>
      </c>
      <c r="O736" s="284">
        <v>56300</v>
      </c>
      <c r="Q736" s="135"/>
      <c r="T736" s="135"/>
      <c r="U736" s="171" t="str">
        <f t="shared" si="153"/>
        <v>HBL-SAH-961</v>
      </c>
      <c r="V736" s="133" t="s">
        <v>90</v>
      </c>
      <c r="W736" s="107">
        <v>961</v>
      </c>
      <c r="X736" s="171" t="str">
        <f t="shared" si="154"/>
        <v>HBL-SAH-961-Apr17-1-1</v>
      </c>
      <c r="Y736" s="136" t="s">
        <v>1163</v>
      </c>
      <c r="Z736" s="134" t="str">
        <f t="shared" si="141"/>
        <v xml:space="preserve"> </v>
      </c>
      <c r="AA736" s="134" t="str">
        <f t="shared" si="142"/>
        <v xml:space="preserve"> </v>
      </c>
      <c r="AB736" s="134" t="str">
        <f t="shared" si="151"/>
        <v>Yes</v>
      </c>
      <c r="AC736" s="134" t="e">
        <f>VLOOKUP(F736,'Wired Branches'!B:E,4,FALSE)</f>
        <v>#N/A</v>
      </c>
      <c r="AD736" s="134" t="str">
        <f t="shared" si="143"/>
        <v xml:space="preserve"> </v>
      </c>
      <c r="AE736" s="150" t="e">
        <f>VLOOKUP(W736,'Wired Branches'!B:F,5,FALSE)</f>
        <v>#N/A</v>
      </c>
      <c r="AF736" s="112" t="str">
        <f>_xlfn.IFNA(VLOOKUP(F736,'Compiled report'!C:F,4,FALSE),"")</f>
        <v/>
      </c>
      <c r="AG736" s="134" t="str">
        <f t="shared" si="144"/>
        <v xml:space="preserve"> </v>
      </c>
      <c r="AH736" s="134" t="str">
        <f t="shared" si="145"/>
        <v xml:space="preserve"> </v>
      </c>
      <c r="AI736" s="134" t="str">
        <f t="shared" si="146"/>
        <v xml:space="preserve"> </v>
      </c>
      <c r="AJ736" s="234" t="str">
        <f>_xlfn.IFNA(VLOOKUP(F736,'Compiled report'!C:D,2,FALSE),"")</f>
        <v/>
      </c>
      <c r="AK736" s="134" t="str">
        <f t="shared" si="147"/>
        <v xml:space="preserve"> </v>
      </c>
      <c r="AL736" s="134" t="str">
        <f t="shared" si="148"/>
        <v/>
      </c>
      <c r="AM736" s="134" t="str">
        <f t="shared" si="149"/>
        <v xml:space="preserve"> </v>
      </c>
      <c r="AN736" s="134" t="str">
        <f t="shared" si="150"/>
        <v xml:space="preserve"> </v>
      </c>
      <c r="AO736" s="134" t="str">
        <f t="shared" si="152"/>
        <v xml:space="preserve"> </v>
      </c>
      <c r="AP736" s="137" t="s">
        <v>770</v>
      </c>
    </row>
    <row r="737" spans="1:42" s="134" customFormat="1" ht="26.1" customHeight="1" x14ac:dyDescent="0.2">
      <c r="A737" s="258">
        <v>738</v>
      </c>
      <c r="B737" s="284" t="s">
        <v>345</v>
      </c>
      <c r="C737" s="134" t="s">
        <v>419</v>
      </c>
      <c r="D737" s="171" t="s">
        <v>82</v>
      </c>
      <c r="E737" s="283" t="s">
        <v>346</v>
      </c>
      <c r="F737" s="107">
        <v>982</v>
      </c>
      <c r="G737" s="284" t="s">
        <v>345</v>
      </c>
      <c r="H737" s="284" t="s">
        <v>2004</v>
      </c>
      <c r="I737" s="284" t="s">
        <v>2004</v>
      </c>
      <c r="J737" s="284" t="s">
        <v>384</v>
      </c>
      <c r="K737" s="284" t="s">
        <v>2004</v>
      </c>
      <c r="L737" s="284" t="s">
        <v>1949</v>
      </c>
      <c r="M737" s="284" t="s">
        <v>355</v>
      </c>
      <c r="N737" s="103" t="s">
        <v>87</v>
      </c>
      <c r="O737" s="284">
        <v>55050</v>
      </c>
      <c r="Q737" s="135"/>
      <c r="T737" s="135"/>
      <c r="U737" s="171" t="str">
        <f t="shared" si="153"/>
        <v>HBL-SAH-982</v>
      </c>
      <c r="V737" s="133" t="s">
        <v>90</v>
      </c>
      <c r="W737" s="107">
        <v>982</v>
      </c>
      <c r="X737" s="171" t="str">
        <f t="shared" si="154"/>
        <v>HBL-SAH-982-Apr17-1-1</v>
      </c>
      <c r="Y737" s="136" t="s">
        <v>1163</v>
      </c>
      <c r="Z737" s="134" t="str">
        <f t="shared" si="141"/>
        <v xml:space="preserve"> </v>
      </c>
      <c r="AA737" s="134" t="str">
        <f t="shared" si="142"/>
        <v xml:space="preserve"> </v>
      </c>
      <c r="AB737" s="134" t="str">
        <f t="shared" si="151"/>
        <v>Yes</v>
      </c>
      <c r="AC737" s="134" t="e">
        <f>VLOOKUP(F737,'Wired Branches'!B:E,4,FALSE)</f>
        <v>#N/A</v>
      </c>
      <c r="AD737" s="134" t="str">
        <f t="shared" si="143"/>
        <v xml:space="preserve"> </v>
      </c>
      <c r="AE737" s="150" t="e">
        <f>VLOOKUP(W737,'Wired Branches'!B:F,5,FALSE)</f>
        <v>#N/A</v>
      </c>
      <c r="AF737" s="112" t="str">
        <f>_xlfn.IFNA(VLOOKUP(F737,'Compiled report'!C:F,4,FALSE),"")</f>
        <v/>
      </c>
      <c r="AG737" s="134" t="str">
        <f t="shared" si="144"/>
        <v xml:space="preserve"> </v>
      </c>
      <c r="AH737" s="134" t="str">
        <f t="shared" si="145"/>
        <v xml:space="preserve"> </v>
      </c>
      <c r="AI737" s="134" t="str">
        <f t="shared" si="146"/>
        <v xml:space="preserve"> </v>
      </c>
      <c r="AJ737" s="234" t="str">
        <f>_xlfn.IFNA(VLOOKUP(F737,'Compiled report'!C:D,2,FALSE),"")</f>
        <v/>
      </c>
      <c r="AK737" s="134" t="str">
        <f t="shared" si="147"/>
        <v xml:space="preserve"> </v>
      </c>
      <c r="AL737" s="134" t="str">
        <f t="shared" si="148"/>
        <v/>
      </c>
      <c r="AM737" s="134" t="str">
        <f t="shared" si="149"/>
        <v xml:space="preserve"> </v>
      </c>
      <c r="AN737" s="134" t="str">
        <f t="shared" si="150"/>
        <v xml:space="preserve"> </v>
      </c>
      <c r="AO737" s="134" t="str">
        <f t="shared" si="152"/>
        <v xml:space="preserve"> </v>
      </c>
      <c r="AP737" s="137" t="s">
        <v>770</v>
      </c>
    </row>
    <row r="738" spans="1:42" s="134" customFormat="1" ht="26.1" customHeight="1" x14ac:dyDescent="0.2">
      <c r="A738" s="258">
        <v>739</v>
      </c>
      <c r="B738" s="284" t="s">
        <v>345</v>
      </c>
      <c r="C738" s="134" t="s">
        <v>419</v>
      </c>
      <c r="D738" s="171" t="s">
        <v>82</v>
      </c>
      <c r="E738" s="283" t="s">
        <v>346</v>
      </c>
      <c r="F738" s="107">
        <v>1016</v>
      </c>
      <c r="G738" s="284" t="s">
        <v>345</v>
      </c>
      <c r="H738" s="284" t="s">
        <v>2005</v>
      </c>
      <c r="I738" s="284" t="s">
        <v>2006</v>
      </c>
      <c r="J738" s="284" t="s">
        <v>384</v>
      </c>
      <c r="K738" s="284" t="s">
        <v>1940</v>
      </c>
      <c r="L738" s="284" t="s">
        <v>1940</v>
      </c>
      <c r="M738" s="284" t="s">
        <v>1941</v>
      </c>
      <c r="N738" s="103" t="s">
        <v>87</v>
      </c>
      <c r="O738" s="284">
        <v>61100</v>
      </c>
      <c r="Q738" s="135"/>
      <c r="T738" s="135"/>
      <c r="U738" s="171" t="str">
        <f t="shared" si="153"/>
        <v>HBL-SAH-1016</v>
      </c>
      <c r="V738" s="133" t="s">
        <v>90</v>
      </c>
      <c r="W738" s="107">
        <v>1016</v>
      </c>
      <c r="X738" s="171" t="str">
        <f t="shared" si="154"/>
        <v>HBL-SAH-1016-Apr17-1-1</v>
      </c>
      <c r="Y738" s="136" t="s">
        <v>1163</v>
      </c>
      <c r="Z738" s="134" t="str">
        <f t="shared" si="141"/>
        <v xml:space="preserve"> </v>
      </c>
      <c r="AA738" s="134" t="str">
        <f t="shared" si="142"/>
        <v xml:space="preserve"> </v>
      </c>
      <c r="AB738" s="134" t="str">
        <f t="shared" si="151"/>
        <v>Yes</v>
      </c>
      <c r="AC738" s="134" t="e">
        <f>VLOOKUP(F738,'Wired Branches'!B:E,4,FALSE)</f>
        <v>#N/A</v>
      </c>
      <c r="AD738" s="134" t="str">
        <f t="shared" si="143"/>
        <v xml:space="preserve"> </v>
      </c>
      <c r="AE738" s="150" t="e">
        <f>VLOOKUP(W738,'Wired Branches'!B:F,5,FALSE)</f>
        <v>#N/A</v>
      </c>
      <c r="AF738" s="112" t="str">
        <f>_xlfn.IFNA(VLOOKUP(F738,'Compiled report'!C:F,4,FALSE),"")</f>
        <v/>
      </c>
      <c r="AG738" s="134" t="str">
        <f t="shared" si="144"/>
        <v xml:space="preserve"> </v>
      </c>
      <c r="AH738" s="134" t="str">
        <f t="shared" si="145"/>
        <v xml:space="preserve"> </v>
      </c>
      <c r="AI738" s="134" t="str">
        <f t="shared" si="146"/>
        <v xml:space="preserve"> </v>
      </c>
      <c r="AJ738" s="234" t="str">
        <f>_xlfn.IFNA(VLOOKUP(F738,'Compiled report'!C:D,2,FALSE),"")</f>
        <v/>
      </c>
      <c r="AK738" s="134" t="str">
        <f t="shared" si="147"/>
        <v xml:space="preserve"> </v>
      </c>
      <c r="AL738" s="134" t="str">
        <f t="shared" si="148"/>
        <v/>
      </c>
      <c r="AM738" s="134" t="str">
        <f t="shared" si="149"/>
        <v xml:space="preserve"> </v>
      </c>
      <c r="AN738" s="134" t="str">
        <f t="shared" si="150"/>
        <v xml:space="preserve"> </v>
      </c>
      <c r="AO738" s="134" t="str">
        <f t="shared" si="152"/>
        <v xml:space="preserve"> </v>
      </c>
      <c r="AP738" s="137" t="s">
        <v>770</v>
      </c>
    </row>
    <row r="739" spans="1:42" s="134" customFormat="1" ht="26.1" customHeight="1" x14ac:dyDescent="0.2">
      <c r="A739" s="258">
        <v>740</v>
      </c>
      <c r="B739" s="284" t="s">
        <v>345</v>
      </c>
      <c r="C739" s="134" t="s">
        <v>419</v>
      </c>
      <c r="D739" s="171" t="s">
        <v>82</v>
      </c>
      <c r="E739" s="283" t="s">
        <v>346</v>
      </c>
      <c r="F739" s="107">
        <v>1023</v>
      </c>
      <c r="G739" s="284" t="s">
        <v>345</v>
      </c>
      <c r="H739" s="284" t="s">
        <v>2007</v>
      </c>
      <c r="I739" s="284" t="s">
        <v>2008</v>
      </c>
      <c r="J739" s="284" t="s">
        <v>384</v>
      </c>
      <c r="K739" s="284" t="s">
        <v>1946</v>
      </c>
      <c r="L739" s="284" t="s">
        <v>1946</v>
      </c>
      <c r="M739" s="284" t="s">
        <v>345</v>
      </c>
      <c r="N739" s="103" t="s">
        <v>87</v>
      </c>
      <c r="O739" s="284">
        <v>57000</v>
      </c>
      <c r="Q739" s="135"/>
      <c r="T739" s="135"/>
      <c r="U739" s="171" t="str">
        <f t="shared" si="153"/>
        <v>HBL-SAH-1023</v>
      </c>
      <c r="V739" s="133" t="s">
        <v>90</v>
      </c>
      <c r="W739" s="107">
        <v>1023</v>
      </c>
      <c r="X739" s="171" t="str">
        <f t="shared" si="154"/>
        <v>HBL-SAH-1023-Apr17-1-1</v>
      </c>
      <c r="Y739" s="136" t="s">
        <v>1163</v>
      </c>
      <c r="Z739" s="134" t="str">
        <f t="shared" si="141"/>
        <v xml:space="preserve"> </v>
      </c>
      <c r="AA739" s="134" t="str">
        <f t="shared" si="142"/>
        <v xml:space="preserve"> </v>
      </c>
      <c r="AB739" s="134" t="str">
        <f t="shared" si="151"/>
        <v>Yes</v>
      </c>
      <c r="AC739" s="134" t="e">
        <f>VLOOKUP(F739,'Wired Branches'!B:E,4,FALSE)</f>
        <v>#N/A</v>
      </c>
      <c r="AD739" s="134" t="str">
        <f t="shared" si="143"/>
        <v xml:space="preserve"> </v>
      </c>
      <c r="AE739" s="150" t="e">
        <f>VLOOKUP(W739,'Wired Branches'!B:F,5,FALSE)</f>
        <v>#N/A</v>
      </c>
      <c r="AF739" s="112" t="str">
        <f>_xlfn.IFNA(VLOOKUP(F739,'Compiled report'!C:F,4,FALSE),"")</f>
        <v/>
      </c>
      <c r="AG739" s="134" t="str">
        <f t="shared" si="144"/>
        <v xml:space="preserve"> </v>
      </c>
      <c r="AH739" s="134" t="str">
        <f t="shared" si="145"/>
        <v xml:space="preserve"> </v>
      </c>
      <c r="AI739" s="134" t="str">
        <f t="shared" si="146"/>
        <v xml:space="preserve"> </v>
      </c>
      <c r="AJ739" s="234" t="str">
        <f>_xlfn.IFNA(VLOOKUP(F739,'Compiled report'!C:D,2,FALSE),"")</f>
        <v/>
      </c>
      <c r="AK739" s="134" t="str">
        <f t="shared" si="147"/>
        <v xml:space="preserve"> </v>
      </c>
      <c r="AL739" s="134" t="str">
        <f t="shared" si="148"/>
        <v/>
      </c>
      <c r="AM739" s="134" t="str">
        <f t="shared" si="149"/>
        <v xml:space="preserve"> </v>
      </c>
      <c r="AN739" s="134" t="str">
        <f t="shared" si="150"/>
        <v xml:space="preserve"> </v>
      </c>
      <c r="AO739" s="134" t="str">
        <f t="shared" si="152"/>
        <v xml:space="preserve"> </v>
      </c>
      <c r="AP739" s="137" t="s">
        <v>770</v>
      </c>
    </row>
    <row r="740" spans="1:42" s="134" customFormat="1" ht="26.1" customHeight="1" x14ac:dyDescent="0.2">
      <c r="A740" s="258">
        <v>741</v>
      </c>
      <c r="B740" s="284" t="s">
        <v>345</v>
      </c>
      <c r="C740" s="134" t="s">
        <v>419</v>
      </c>
      <c r="D740" s="171" t="s">
        <v>82</v>
      </c>
      <c r="E740" s="283" t="s">
        <v>346</v>
      </c>
      <c r="F740" s="107">
        <v>1032</v>
      </c>
      <c r="G740" s="284" t="s">
        <v>345</v>
      </c>
      <c r="H740" s="284" t="s">
        <v>2009</v>
      </c>
      <c r="I740" s="284" t="s">
        <v>2009</v>
      </c>
      <c r="J740" s="284" t="s">
        <v>384</v>
      </c>
      <c r="K740" s="284" t="s">
        <v>2009</v>
      </c>
      <c r="L740" s="284" t="s">
        <v>1953</v>
      </c>
      <c r="M740" s="284" t="s">
        <v>1954</v>
      </c>
      <c r="N740" s="103" t="s">
        <v>87</v>
      </c>
      <c r="O740" s="284">
        <v>57400</v>
      </c>
      <c r="Q740" s="135"/>
      <c r="T740" s="135"/>
      <c r="U740" s="171" t="str">
        <f t="shared" si="153"/>
        <v>HBL-SAH-1032</v>
      </c>
      <c r="V740" s="133" t="s">
        <v>90</v>
      </c>
      <c r="W740" s="107">
        <v>1032</v>
      </c>
      <c r="X740" s="171" t="str">
        <f t="shared" si="154"/>
        <v>HBL-SAH-1032-Apr17-1-1</v>
      </c>
      <c r="Y740" s="136" t="s">
        <v>1163</v>
      </c>
      <c r="Z740" s="134" t="str">
        <f t="shared" si="141"/>
        <v xml:space="preserve"> </v>
      </c>
      <c r="AA740" s="134" t="str">
        <f t="shared" si="142"/>
        <v xml:space="preserve"> </v>
      </c>
      <c r="AB740" s="134" t="str">
        <f t="shared" si="151"/>
        <v>Yes</v>
      </c>
      <c r="AC740" s="134" t="e">
        <f>VLOOKUP(F740,'Wired Branches'!B:E,4,FALSE)</f>
        <v>#N/A</v>
      </c>
      <c r="AD740" s="134" t="str">
        <f t="shared" si="143"/>
        <v xml:space="preserve"> </v>
      </c>
      <c r="AE740" s="150" t="e">
        <f>VLOOKUP(W740,'Wired Branches'!B:F,5,FALSE)</f>
        <v>#N/A</v>
      </c>
      <c r="AF740" s="112" t="str">
        <f>_xlfn.IFNA(VLOOKUP(F740,'Compiled report'!C:F,4,FALSE),"")</f>
        <v/>
      </c>
      <c r="AG740" s="134" t="str">
        <f t="shared" si="144"/>
        <v xml:space="preserve"> </v>
      </c>
      <c r="AH740" s="134" t="str">
        <f t="shared" si="145"/>
        <v xml:space="preserve"> </v>
      </c>
      <c r="AI740" s="134" t="str">
        <f t="shared" si="146"/>
        <v xml:space="preserve"> </v>
      </c>
      <c r="AJ740" s="234" t="str">
        <f>_xlfn.IFNA(VLOOKUP(F740,'Compiled report'!C:D,2,FALSE),"")</f>
        <v/>
      </c>
      <c r="AK740" s="134" t="str">
        <f t="shared" si="147"/>
        <v xml:space="preserve"> </v>
      </c>
      <c r="AL740" s="134" t="str">
        <f t="shared" si="148"/>
        <v/>
      </c>
      <c r="AM740" s="134" t="str">
        <f t="shared" si="149"/>
        <v xml:space="preserve"> </v>
      </c>
      <c r="AN740" s="134" t="str">
        <f t="shared" si="150"/>
        <v xml:space="preserve"> </v>
      </c>
      <c r="AO740" s="134" t="str">
        <f t="shared" si="152"/>
        <v xml:space="preserve"> </v>
      </c>
      <c r="AP740" s="137" t="s">
        <v>770</v>
      </c>
    </row>
    <row r="741" spans="1:42" s="134" customFormat="1" ht="26.1" customHeight="1" x14ac:dyDescent="0.2">
      <c r="A741" s="258">
        <v>742</v>
      </c>
      <c r="B741" s="284" t="s">
        <v>345</v>
      </c>
      <c r="C741" s="134" t="s">
        <v>419</v>
      </c>
      <c r="D741" s="171" t="s">
        <v>82</v>
      </c>
      <c r="E741" s="283" t="s">
        <v>346</v>
      </c>
      <c r="F741" s="107">
        <v>1046</v>
      </c>
      <c r="G741" s="284" t="s">
        <v>345</v>
      </c>
      <c r="H741" s="284" t="s">
        <v>2010</v>
      </c>
      <c r="I741" s="284" t="s">
        <v>2010</v>
      </c>
      <c r="J741" s="284" t="s">
        <v>384</v>
      </c>
      <c r="K741" s="284" t="s">
        <v>2010</v>
      </c>
      <c r="L741" s="284" t="s">
        <v>355</v>
      </c>
      <c r="M741" s="284" t="s">
        <v>355</v>
      </c>
      <c r="N741" s="103" t="s">
        <v>87</v>
      </c>
      <c r="O741" s="284">
        <v>55050</v>
      </c>
      <c r="Q741" s="135"/>
      <c r="T741" s="135"/>
      <c r="U741" s="171" t="str">
        <f t="shared" si="153"/>
        <v>HBL-SAH-1046</v>
      </c>
      <c r="V741" s="133" t="s">
        <v>90</v>
      </c>
      <c r="W741" s="107">
        <v>1046</v>
      </c>
      <c r="X741" s="171" t="str">
        <f t="shared" si="154"/>
        <v>HBL-SAH-1046-Apr17-1-1</v>
      </c>
      <c r="Y741" s="136" t="s">
        <v>1163</v>
      </c>
      <c r="Z741" s="134" t="str">
        <f t="shared" si="141"/>
        <v xml:space="preserve"> </v>
      </c>
      <c r="AA741" s="134" t="str">
        <f t="shared" si="142"/>
        <v xml:space="preserve"> </v>
      </c>
      <c r="AB741" s="134" t="str">
        <f t="shared" si="151"/>
        <v>Yes</v>
      </c>
      <c r="AC741" s="134" t="e">
        <f>VLOOKUP(F741,'Wired Branches'!B:E,4,FALSE)</f>
        <v>#N/A</v>
      </c>
      <c r="AD741" s="134" t="str">
        <f t="shared" si="143"/>
        <v xml:space="preserve"> </v>
      </c>
      <c r="AE741" s="150" t="e">
        <f>VLOOKUP(W741,'Wired Branches'!B:F,5,FALSE)</f>
        <v>#N/A</v>
      </c>
      <c r="AF741" s="112" t="str">
        <f>_xlfn.IFNA(VLOOKUP(F741,'Compiled report'!C:F,4,FALSE),"")</f>
        <v/>
      </c>
      <c r="AG741" s="134" t="str">
        <f t="shared" si="144"/>
        <v xml:space="preserve"> </v>
      </c>
      <c r="AH741" s="134" t="str">
        <f t="shared" si="145"/>
        <v xml:space="preserve"> </v>
      </c>
      <c r="AI741" s="134" t="str">
        <f t="shared" si="146"/>
        <v xml:space="preserve"> </v>
      </c>
      <c r="AJ741" s="234" t="str">
        <f>_xlfn.IFNA(VLOOKUP(F741,'Compiled report'!C:D,2,FALSE),"")</f>
        <v/>
      </c>
      <c r="AK741" s="134" t="str">
        <f t="shared" si="147"/>
        <v xml:space="preserve"> </v>
      </c>
      <c r="AL741" s="134" t="str">
        <f t="shared" si="148"/>
        <v/>
      </c>
      <c r="AM741" s="134" t="str">
        <f t="shared" si="149"/>
        <v xml:space="preserve"> </v>
      </c>
      <c r="AN741" s="134" t="str">
        <f t="shared" si="150"/>
        <v xml:space="preserve"> </v>
      </c>
      <c r="AO741" s="134" t="str">
        <f t="shared" si="152"/>
        <v xml:space="preserve"> </v>
      </c>
      <c r="AP741" s="137" t="s">
        <v>770</v>
      </c>
    </row>
    <row r="742" spans="1:42" s="134" customFormat="1" ht="26.1" customHeight="1" x14ac:dyDescent="0.2">
      <c r="A742" s="258">
        <v>743</v>
      </c>
      <c r="B742" s="284" t="s">
        <v>345</v>
      </c>
      <c r="C742" s="134" t="s">
        <v>419</v>
      </c>
      <c r="D742" s="171" t="s">
        <v>82</v>
      </c>
      <c r="E742" s="283" t="s">
        <v>346</v>
      </c>
      <c r="F742" s="107">
        <v>1066</v>
      </c>
      <c r="G742" s="284" t="s">
        <v>345</v>
      </c>
      <c r="H742" s="284" t="s">
        <v>2011</v>
      </c>
      <c r="I742" s="284" t="s">
        <v>2012</v>
      </c>
      <c r="J742" s="284" t="s">
        <v>384</v>
      </c>
      <c r="K742" s="284" t="s">
        <v>2013</v>
      </c>
      <c r="L742" s="284" t="s">
        <v>355</v>
      </c>
      <c r="M742" s="284" t="s">
        <v>355</v>
      </c>
      <c r="N742" s="103" t="s">
        <v>87</v>
      </c>
      <c r="O742" s="284">
        <v>55050</v>
      </c>
      <c r="Q742" s="135"/>
      <c r="T742" s="135"/>
      <c r="U742" s="171" t="str">
        <f t="shared" si="153"/>
        <v>HBL-SAH-1066</v>
      </c>
      <c r="V742" s="133" t="s">
        <v>90</v>
      </c>
      <c r="W742" s="107">
        <v>1066</v>
      </c>
      <c r="X742" s="171" t="str">
        <f t="shared" si="154"/>
        <v>HBL-SAH-1066-Apr17-1-1</v>
      </c>
      <c r="Y742" s="136" t="s">
        <v>1163</v>
      </c>
      <c r="Z742" s="134" t="str">
        <f t="shared" si="141"/>
        <v xml:space="preserve"> </v>
      </c>
      <c r="AA742" s="134" t="str">
        <f t="shared" si="142"/>
        <v xml:space="preserve"> </v>
      </c>
      <c r="AB742" s="134" t="str">
        <f t="shared" si="151"/>
        <v>Yes</v>
      </c>
      <c r="AC742" s="134" t="e">
        <f>VLOOKUP(F742,'Wired Branches'!B:E,4,FALSE)</f>
        <v>#N/A</v>
      </c>
      <c r="AD742" s="134" t="str">
        <f t="shared" si="143"/>
        <v xml:space="preserve"> </v>
      </c>
      <c r="AE742" s="150" t="e">
        <f>VLOOKUP(W742,'Wired Branches'!B:F,5,FALSE)</f>
        <v>#N/A</v>
      </c>
      <c r="AF742" s="112" t="str">
        <f>_xlfn.IFNA(VLOOKUP(F742,'Compiled report'!C:F,4,FALSE),"")</f>
        <v/>
      </c>
      <c r="AG742" s="134" t="str">
        <f t="shared" si="144"/>
        <v xml:space="preserve"> </v>
      </c>
      <c r="AH742" s="134" t="str">
        <f t="shared" si="145"/>
        <v xml:space="preserve"> </v>
      </c>
      <c r="AI742" s="134" t="str">
        <f t="shared" si="146"/>
        <v xml:space="preserve"> </v>
      </c>
      <c r="AJ742" s="234" t="str">
        <f>_xlfn.IFNA(VLOOKUP(F742,'Compiled report'!C:D,2,FALSE),"")</f>
        <v/>
      </c>
      <c r="AK742" s="134" t="str">
        <f t="shared" si="147"/>
        <v xml:space="preserve"> </v>
      </c>
      <c r="AL742" s="134" t="str">
        <f t="shared" si="148"/>
        <v/>
      </c>
      <c r="AM742" s="134" t="str">
        <f t="shared" si="149"/>
        <v xml:space="preserve"> </v>
      </c>
      <c r="AN742" s="134" t="str">
        <f t="shared" si="150"/>
        <v xml:space="preserve"> </v>
      </c>
      <c r="AO742" s="134" t="str">
        <f t="shared" si="152"/>
        <v xml:space="preserve"> </v>
      </c>
      <c r="AP742" s="137" t="s">
        <v>770</v>
      </c>
    </row>
    <row r="743" spans="1:42" s="134" customFormat="1" ht="26.1" customHeight="1" x14ac:dyDescent="0.2">
      <c r="A743" s="258">
        <v>744</v>
      </c>
      <c r="B743" s="284" t="s">
        <v>345</v>
      </c>
      <c r="C743" s="134" t="s">
        <v>419</v>
      </c>
      <c r="D743" s="171" t="s">
        <v>82</v>
      </c>
      <c r="E743" s="283" t="s">
        <v>346</v>
      </c>
      <c r="F743" s="107">
        <v>1085</v>
      </c>
      <c r="G743" s="284" t="s">
        <v>345</v>
      </c>
      <c r="H743" s="284" t="s">
        <v>2014</v>
      </c>
      <c r="I743" s="284" t="s">
        <v>2015</v>
      </c>
      <c r="J743" s="284" t="s">
        <v>384</v>
      </c>
      <c r="K743" s="284" t="s">
        <v>2016</v>
      </c>
      <c r="L743" s="284" t="s">
        <v>1953</v>
      </c>
      <c r="M743" s="284" t="s">
        <v>1954</v>
      </c>
      <c r="N743" s="103" t="s">
        <v>87</v>
      </c>
      <c r="O743" s="284">
        <v>57400</v>
      </c>
      <c r="Q743" s="135"/>
      <c r="T743" s="135"/>
      <c r="U743" s="171" t="str">
        <f t="shared" si="153"/>
        <v>HBL-SAH-1085</v>
      </c>
      <c r="V743" s="133" t="s">
        <v>90</v>
      </c>
      <c r="W743" s="107">
        <v>1085</v>
      </c>
      <c r="X743" s="171" t="str">
        <f t="shared" si="154"/>
        <v>HBL-SAH-1085-Apr17-1-1</v>
      </c>
      <c r="Y743" s="136" t="s">
        <v>1163</v>
      </c>
      <c r="Z743" s="134" t="str">
        <f t="shared" si="141"/>
        <v xml:space="preserve"> </v>
      </c>
      <c r="AA743" s="134" t="str">
        <f t="shared" si="142"/>
        <v xml:space="preserve"> </v>
      </c>
      <c r="AB743" s="134" t="str">
        <f t="shared" si="151"/>
        <v>Yes</v>
      </c>
      <c r="AC743" s="134" t="e">
        <f>VLOOKUP(F743,'Wired Branches'!B:E,4,FALSE)</f>
        <v>#N/A</v>
      </c>
      <c r="AD743" s="134" t="str">
        <f t="shared" si="143"/>
        <v xml:space="preserve"> </v>
      </c>
      <c r="AE743" s="150" t="e">
        <f>VLOOKUP(W743,'Wired Branches'!B:F,5,FALSE)</f>
        <v>#N/A</v>
      </c>
      <c r="AF743" s="112" t="str">
        <f>_xlfn.IFNA(VLOOKUP(F743,'Compiled report'!C:F,4,FALSE),"")</f>
        <v/>
      </c>
      <c r="AG743" s="134" t="str">
        <f t="shared" si="144"/>
        <v xml:space="preserve"> </v>
      </c>
      <c r="AH743" s="134" t="str">
        <f t="shared" si="145"/>
        <v xml:space="preserve"> </v>
      </c>
      <c r="AI743" s="134" t="str">
        <f t="shared" si="146"/>
        <v xml:space="preserve"> </v>
      </c>
      <c r="AJ743" s="234" t="str">
        <f>_xlfn.IFNA(VLOOKUP(F743,'Compiled report'!C:D,2,FALSE),"")</f>
        <v/>
      </c>
      <c r="AK743" s="134" t="str">
        <f t="shared" si="147"/>
        <v xml:space="preserve"> </v>
      </c>
      <c r="AL743" s="134" t="str">
        <f t="shared" si="148"/>
        <v/>
      </c>
      <c r="AM743" s="134" t="str">
        <f t="shared" si="149"/>
        <v xml:space="preserve"> </v>
      </c>
      <c r="AN743" s="134" t="str">
        <f t="shared" si="150"/>
        <v xml:space="preserve"> </v>
      </c>
      <c r="AO743" s="134" t="str">
        <f t="shared" si="152"/>
        <v xml:space="preserve"> </v>
      </c>
      <c r="AP743" s="137" t="s">
        <v>770</v>
      </c>
    </row>
    <row r="744" spans="1:42" s="134" customFormat="1" ht="26.1" customHeight="1" x14ac:dyDescent="0.2">
      <c r="A744" s="258">
        <v>745</v>
      </c>
      <c r="B744" s="284" t="s">
        <v>345</v>
      </c>
      <c r="C744" s="134" t="s">
        <v>419</v>
      </c>
      <c r="D744" s="171" t="s">
        <v>82</v>
      </c>
      <c r="E744" s="283" t="s">
        <v>346</v>
      </c>
      <c r="F744" s="107">
        <v>1094</v>
      </c>
      <c r="G744" s="284" t="s">
        <v>345</v>
      </c>
      <c r="H744" s="284" t="s">
        <v>2017</v>
      </c>
      <c r="I744" s="284" t="s">
        <v>2017</v>
      </c>
      <c r="J744" s="284" t="s">
        <v>384</v>
      </c>
      <c r="K744" s="284" t="s">
        <v>2017</v>
      </c>
      <c r="L744" s="284" t="s">
        <v>1946</v>
      </c>
      <c r="M744" s="284" t="s">
        <v>345</v>
      </c>
      <c r="N744" s="103" t="s">
        <v>87</v>
      </c>
      <c r="O744" s="284">
        <v>57000</v>
      </c>
      <c r="Q744" s="135"/>
      <c r="T744" s="135"/>
      <c r="U744" s="171" t="str">
        <f t="shared" si="153"/>
        <v>HBL-SAH-1094</v>
      </c>
      <c r="V744" s="133" t="s">
        <v>90</v>
      </c>
      <c r="W744" s="107">
        <v>1094</v>
      </c>
      <c r="X744" s="171" t="str">
        <f t="shared" si="154"/>
        <v>HBL-SAH-1094-Apr17-1-1</v>
      </c>
      <c r="Y744" s="136" t="s">
        <v>1163</v>
      </c>
      <c r="Z744" s="134" t="str">
        <f t="shared" si="141"/>
        <v xml:space="preserve"> </v>
      </c>
      <c r="AA744" s="134" t="str">
        <f t="shared" si="142"/>
        <v xml:space="preserve"> </v>
      </c>
      <c r="AB744" s="134" t="str">
        <f t="shared" si="151"/>
        <v>Yes</v>
      </c>
      <c r="AC744" s="134" t="e">
        <f>VLOOKUP(F744,'Wired Branches'!B:E,4,FALSE)</f>
        <v>#N/A</v>
      </c>
      <c r="AD744" s="134" t="str">
        <f t="shared" si="143"/>
        <v xml:space="preserve"> </v>
      </c>
      <c r="AE744" s="150" t="e">
        <f>VLOOKUP(W744,'Wired Branches'!B:F,5,FALSE)</f>
        <v>#N/A</v>
      </c>
      <c r="AF744" s="112" t="str">
        <f>_xlfn.IFNA(VLOOKUP(F744,'Compiled report'!C:F,4,FALSE),"")</f>
        <v/>
      </c>
      <c r="AG744" s="134" t="str">
        <f t="shared" si="144"/>
        <v xml:space="preserve"> </v>
      </c>
      <c r="AH744" s="134" t="str">
        <f t="shared" si="145"/>
        <v xml:space="preserve"> </v>
      </c>
      <c r="AI744" s="134" t="str">
        <f t="shared" si="146"/>
        <v xml:space="preserve"> </v>
      </c>
      <c r="AJ744" s="234" t="str">
        <f>_xlfn.IFNA(VLOOKUP(F744,'Compiled report'!C:D,2,FALSE),"")</f>
        <v/>
      </c>
      <c r="AK744" s="134" t="str">
        <f t="shared" si="147"/>
        <v xml:space="preserve"> </v>
      </c>
      <c r="AL744" s="134" t="str">
        <f t="shared" si="148"/>
        <v/>
      </c>
      <c r="AM744" s="134" t="str">
        <f t="shared" si="149"/>
        <v xml:space="preserve"> </v>
      </c>
      <c r="AN744" s="134" t="str">
        <f t="shared" si="150"/>
        <v xml:space="preserve"> </v>
      </c>
      <c r="AO744" s="134" t="str">
        <f t="shared" si="152"/>
        <v xml:space="preserve"> </v>
      </c>
      <c r="AP744" s="137" t="s">
        <v>770</v>
      </c>
    </row>
    <row r="745" spans="1:42" s="134" customFormat="1" ht="26.1" customHeight="1" x14ac:dyDescent="0.2">
      <c r="A745" s="258">
        <v>746</v>
      </c>
      <c r="B745" s="284" t="s">
        <v>345</v>
      </c>
      <c r="C745" s="134" t="s">
        <v>419</v>
      </c>
      <c r="D745" s="171" t="s">
        <v>82</v>
      </c>
      <c r="E745" s="283" t="s">
        <v>346</v>
      </c>
      <c r="F745" s="107">
        <v>1098</v>
      </c>
      <c r="G745" s="284" t="s">
        <v>345</v>
      </c>
      <c r="H745" s="284" t="s">
        <v>2018</v>
      </c>
      <c r="I745" s="284" t="s">
        <v>2018</v>
      </c>
      <c r="J745" s="284" t="s">
        <v>384</v>
      </c>
      <c r="K745" s="284" t="s">
        <v>2018</v>
      </c>
      <c r="L745" s="284" t="s">
        <v>1978</v>
      </c>
      <c r="M745" s="284" t="s">
        <v>373</v>
      </c>
      <c r="N745" s="103" t="s">
        <v>87</v>
      </c>
      <c r="O745" s="284">
        <v>56300</v>
      </c>
      <c r="Q745" s="135"/>
      <c r="T745" s="135"/>
      <c r="U745" s="171" t="str">
        <f t="shared" si="153"/>
        <v>HBL-SAH-1098</v>
      </c>
      <c r="V745" s="133" t="s">
        <v>90</v>
      </c>
      <c r="W745" s="107">
        <v>1098</v>
      </c>
      <c r="X745" s="171" t="str">
        <f t="shared" si="154"/>
        <v>HBL-SAH-1098-Apr17-1-1</v>
      </c>
      <c r="Y745" s="136" t="s">
        <v>1163</v>
      </c>
      <c r="Z745" s="134" t="str">
        <f t="shared" si="141"/>
        <v xml:space="preserve"> </v>
      </c>
      <c r="AA745" s="134" t="str">
        <f t="shared" si="142"/>
        <v xml:space="preserve"> </v>
      </c>
      <c r="AB745" s="134" t="str">
        <f t="shared" si="151"/>
        <v>Yes</v>
      </c>
      <c r="AC745" s="134" t="e">
        <f>VLOOKUP(F745,'Wired Branches'!B:E,4,FALSE)</f>
        <v>#N/A</v>
      </c>
      <c r="AD745" s="134" t="str">
        <f t="shared" si="143"/>
        <v xml:space="preserve"> </v>
      </c>
      <c r="AE745" s="150" t="e">
        <f>VLOOKUP(W745,'Wired Branches'!B:F,5,FALSE)</f>
        <v>#N/A</v>
      </c>
      <c r="AF745" s="112" t="str">
        <f>_xlfn.IFNA(VLOOKUP(F745,'Compiled report'!C:F,4,FALSE),"")</f>
        <v/>
      </c>
      <c r="AG745" s="134" t="str">
        <f t="shared" si="144"/>
        <v xml:space="preserve"> </v>
      </c>
      <c r="AH745" s="134" t="str">
        <f t="shared" si="145"/>
        <v xml:space="preserve"> </v>
      </c>
      <c r="AI745" s="134" t="str">
        <f t="shared" si="146"/>
        <v xml:space="preserve"> </v>
      </c>
      <c r="AJ745" s="234" t="str">
        <f>_xlfn.IFNA(VLOOKUP(F745,'Compiled report'!C:D,2,FALSE),"")</f>
        <v/>
      </c>
      <c r="AK745" s="134" t="str">
        <f t="shared" si="147"/>
        <v xml:space="preserve"> </v>
      </c>
      <c r="AL745" s="134" t="str">
        <f t="shared" si="148"/>
        <v/>
      </c>
      <c r="AM745" s="134" t="str">
        <f t="shared" si="149"/>
        <v xml:space="preserve"> </v>
      </c>
      <c r="AN745" s="134" t="str">
        <f t="shared" si="150"/>
        <v xml:space="preserve"> </v>
      </c>
      <c r="AO745" s="134" t="str">
        <f t="shared" si="152"/>
        <v xml:space="preserve"> </v>
      </c>
      <c r="AP745" s="137" t="s">
        <v>770</v>
      </c>
    </row>
    <row r="746" spans="1:42" s="134" customFormat="1" ht="26.1" customHeight="1" x14ac:dyDescent="0.2">
      <c r="A746" s="258">
        <v>747</v>
      </c>
      <c r="B746" s="284" t="s">
        <v>345</v>
      </c>
      <c r="C746" s="134" t="s">
        <v>419</v>
      </c>
      <c r="D746" s="171" t="s">
        <v>82</v>
      </c>
      <c r="E746" s="283" t="s">
        <v>346</v>
      </c>
      <c r="F746" s="107">
        <v>1180</v>
      </c>
      <c r="G746" s="284" t="s">
        <v>345</v>
      </c>
      <c r="H746" s="284" t="s">
        <v>2019</v>
      </c>
      <c r="I746" s="284" t="s">
        <v>2020</v>
      </c>
      <c r="J746" s="284" t="s">
        <v>384</v>
      </c>
      <c r="K746" s="284" t="s">
        <v>1957</v>
      </c>
      <c r="L746" s="284" t="s">
        <v>1957</v>
      </c>
      <c r="M746" s="284" t="s">
        <v>1954</v>
      </c>
      <c r="N746" s="103" t="s">
        <v>87</v>
      </c>
      <c r="O746" s="284">
        <v>57400</v>
      </c>
      <c r="Q746" s="135"/>
      <c r="T746" s="135"/>
      <c r="U746" s="171" t="str">
        <f t="shared" si="153"/>
        <v>HBL-SAH-1180</v>
      </c>
      <c r="V746" s="133" t="s">
        <v>90</v>
      </c>
      <c r="W746" s="107">
        <v>1180</v>
      </c>
      <c r="X746" s="171" t="str">
        <f t="shared" si="154"/>
        <v>HBL-SAH-1180-Apr17-1-1</v>
      </c>
      <c r="Y746" s="136" t="s">
        <v>1163</v>
      </c>
      <c r="Z746" s="134" t="str">
        <f t="shared" ref="Z746:Z809" si="155">IF(AJ746=""," ","Yes")</f>
        <v xml:space="preserve"> </v>
      </c>
      <c r="AA746" s="134" t="str">
        <f t="shared" ref="AA746:AA809" si="156">IF(AJ746=""," ","Yes")</f>
        <v xml:space="preserve"> </v>
      </c>
      <c r="AB746" s="134" t="str">
        <f t="shared" si="151"/>
        <v>Yes</v>
      </c>
      <c r="AC746" s="134" t="e">
        <f>VLOOKUP(F746,'Wired Branches'!B:E,4,FALSE)</f>
        <v>#N/A</v>
      </c>
      <c r="AD746" s="134" t="str">
        <f t="shared" ref="AD746:AD809" si="157">IF(AJ746=""," ","255.255.255.0")</f>
        <v xml:space="preserve"> </v>
      </c>
      <c r="AE746" s="150" t="e">
        <f>VLOOKUP(W746,'Wired Branches'!B:F,5,FALSE)</f>
        <v>#N/A</v>
      </c>
      <c r="AF746" s="112" t="str">
        <f>_xlfn.IFNA(VLOOKUP(F746,'Compiled report'!C:F,4,FALSE),"")</f>
        <v/>
      </c>
      <c r="AG746" s="134" t="str">
        <f t="shared" ref="AG746:AG809" si="158">IF(AJ746=""," ","10.200.57.196")</f>
        <v xml:space="preserve"> </v>
      </c>
      <c r="AH746" s="134" t="str">
        <f t="shared" ref="AH746:AH809" si="159">IF(AJ746=""," ","Yes")</f>
        <v xml:space="preserve"> </v>
      </c>
      <c r="AI746" s="134" t="str">
        <f t="shared" ref="AI746:AI809" si="160">IF(AJ746=""," ","Yes")</f>
        <v xml:space="preserve"> </v>
      </c>
      <c r="AJ746" s="234" t="str">
        <f>_xlfn.IFNA(VLOOKUP(F746,'Compiled report'!C:D,2,FALSE),"")</f>
        <v/>
      </c>
      <c r="AK746" s="134" t="str">
        <f t="shared" ref="AK746:AK809" si="161">IF(AJ746=""," ","Yes")</f>
        <v xml:space="preserve"> </v>
      </c>
      <c r="AL746" s="134" t="str">
        <f t="shared" ref="AL746:AL809" si="162">IF((OR(AF746="",AF746=0)),"","Yes")</f>
        <v/>
      </c>
      <c r="AM746" s="134" t="str">
        <f t="shared" ref="AM746:AM809" si="163">IF(AJ746=""," ","Yes")</f>
        <v xml:space="preserve"> </v>
      </c>
      <c r="AN746" s="134" t="str">
        <f t="shared" ref="AN746:AN809" si="164">IF(AJ746=""," ","Yes")</f>
        <v xml:space="preserve"> </v>
      </c>
      <c r="AO746" s="134" t="str">
        <f t="shared" si="152"/>
        <v xml:space="preserve"> </v>
      </c>
      <c r="AP746" s="137" t="s">
        <v>770</v>
      </c>
    </row>
    <row r="747" spans="1:42" s="134" customFormat="1" ht="26.1" customHeight="1" x14ac:dyDescent="0.2">
      <c r="A747" s="258">
        <v>748</v>
      </c>
      <c r="B747" s="284" t="s">
        <v>345</v>
      </c>
      <c r="C747" s="134" t="s">
        <v>419</v>
      </c>
      <c r="D747" s="171" t="s">
        <v>82</v>
      </c>
      <c r="E747" s="283" t="s">
        <v>346</v>
      </c>
      <c r="F747" s="107">
        <v>1187</v>
      </c>
      <c r="G747" s="284" t="s">
        <v>345</v>
      </c>
      <c r="H747" s="284" t="s">
        <v>2021</v>
      </c>
      <c r="I747" s="284" t="s">
        <v>2021</v>
      </c>
      <c r="J747" s="284" t="s">
        <v>384</v>
      </c>
      <c r="K747" s="284" t="s">
        <v>2021</v>
      </c>
      <c r="L747" s="284" t="s">
        <v>345</v>
      </c>
      <c r="M747" s="284" t="s">
        <v>345</v>
      </c>
      <c r="N747" s="103" t="s">
        <v>87</v>
      </c>
      <c r="O747" s="284">
        <v>57000</v>
      </c>
      <c r="Q747" s="135"/>
      <c r="T747" s="135"/>
      <c r="U747" s="171" t="str">
        <f t="shared" si="153"/>
        <v>HBL-SAH-1187</v>
      </c>
      <c r="V747" s="133" t="s">
        <v>90</v>
      </c>
      <c r="W747" s="107">
        <v>1187</v>
      </c>
      <c r="X747" s="171" t="str">
        <f t="shared" si="154"/>
        <v>HBL-SAH-1187-Apr17-1-1</v>
      </c>
      <c r="Y747" s="136" t="s">
        <v>1163</v>
      </c>
      <c r="Z747" s="134" t="str">
        <f t="shared" si="155"/>
        <v xml:space="preserve"> </v>
      </c>
      <c r="AA747" s="134" t="str">
        <f t="shared" si="156"/>
        <v xml:space="preserve"> </v>
      </c>
      <c r="AB747" s="134" t="str">
        <f t="shared" ref="AB747:AB810" si="165">IF(ISBLANK(AJ747)," ","Yes")</f>
        <v>Yes</v>
      </c>
      <c r="AC747" s="134" t="e">
        <f>VLOOKUP(F747,'Wired Branches'!B:E,4,FALSE)</f>
        <v>#N/A</v>
      </c>
      <c r="AD747" s="134" t="str">
        <f t="shared" si="157"/>
        <v xml:space="preserve"> </v>
      </c>
      <c r="AE747" s="150" t="e">
        <f>VLOOKUP(W747,'Wired Branches'!B:F,5,FALSE)</f>
        <v>#N/A</v>
      </c>
      <c r="AF747" s="112" t="str">
        <f>_xlfn.IFNA(VLOOKUP(F747,'Compiled report'!C:F,4,FALSE),"")</f>
        <v/>
      </c>
      <c r="AG747" s="134" t="str">
        <f t="shared" si="158"/>
        <v xml:space="preserve"> </v>
      </c>
      <c r="AH747" s="134" t="str">
        <f t="shared" si="159"/>
        <v xml:space="preserve"> </v>
      </c>
      <c r="AI747" s="134" t="str">
        <f t="shared" si="160"/>
        <v xml:space="preserve"> </v>
      </c>
      <c r="AJ747" s="234" t="str">
        <f>_xlfn.IFNA(VLOOKUP(F747,'Compiled report'!C:D,2,FALSE),"")</f>
        <v/>
      </c>
      <c r="AK747" s="134" t="str">
        <f t="shared" si="161"/>
        <v xml:space="preserve"> </v>
      </c>
      <c r="AL747" s="134" t="str">
        <f t="shared" si="162"/>
        <v/>
      </c>
      <c r="AM747" s="134" t="str">
        <f t="shared" si="163"/>
        <v xml:space="preserve"> </v>
      </c>
      <c r="AN747" s="134" t="str">
        <f t="shared" si="164"/>
        <v xml:space="preserve"> </v>
      </c>
      <c r="AO747" s="134" t="str">
        <f t="shared" si="152"/>
        <v xml:space="preserve"> </v>
      </c>
      <c r="AP747" s="137" t="s">
        <v>770</v>
      </c>
    </row>
    <row r="748" spans="1:42" s="134" customFormat="1" ht="26.1" customHeight="1" x14ac:dyDescent="0.2">
      <c r="A748" s="258">
        <v>749</v>
      </c>
      <c r="B748" s="284" t="s">
        <v>345</v>
      </c>
      <c r="C748" s="134" t="s">
        <v>419</v>
      </c>
      <c r="D748" s="171" t="s">
        <v>82</v>
      </c>
      <c r="E748" s="283" t="s">
        <v>346</v>
      </c>
      <c r="F748" s="107">
        <v>1265</v>
      </c>
      <c r="G748" s="284" t="s">
        <v>345</v>
      </c>
      <c r="H748" s="284" t="s">
        <v>2022</v>
      </c>
      <c r="I748" s="284" t="s">
        <v>2022</v>
      </c>
      <c r="J748" s="284" t="s">
        <v>384</v>
      </c>
      <c r="K748" s="284" t="s">
        <v>2022</v>
      </c>
      <c r="L748" s="284" t="s">
        <v>2023</v>
      </c>
      <c r="M748" s="284" t="s">
        <v>1971</v>
      </c>
      <c r="N748" s="103" t="s">
        <v>87</v>
      </c>
      <c r="O748" s="284">
        <v>58150</v>
      </c>
      <c r="Q748" s="135"/>
      <c r="T748" s="135"/>
      <c r="U748" s="171" t="str">
        <f t="shared" si="153"/>
        <v>HBL-SAH-1265</v>
      </c>
      <c r="V748" s="133" t="s">
        <v>90</v>
      </c>
      <c r="W748" s="107">
        <v>1265</v>
      </c>
      <c r="X748" s="171" t="str">
        <f t="shared" si="154"/>
        <v>HBL-SAH-1265-Apr17-1-1</v>
      </c>
      <c r="Y748" s="136" t="s">
        <v>1163</v>
      </c>
      <c r="Z748" s="134" t="str">
        <f t="shared" si="155"/>
        <v xml:space="preserve"> </v>
      </c>
      <c r="AA748" s="134" t="str">
        <f t="shared" si="156"/>
        <v xml:space="preserve"> </v>
      </c>
      <c r="AB748" s="134" t="str">
        <f t="shared" si="165"/>
        <v>Yes</v>
      </c>
      <c r="AC748" s="134" t="e">
        <f>VLOOKUP(F748,'Wired Branches'!B:E,4,FALSE)</f>
        <v>#N/A</v>
      </c>
      <c r="AD748" s="134" t="str">
        <f t="shared" si="157"/>
        <v xml:space="preserve"> </v>
      </c>
      <c r="AE748" s="150" t="e">
        <f>VLOOKUP(W748,'Wired Branches'!B:F,5,FALSE)</f>
        <v>#N/A</v>
      </c>
      <c r="AF748" s="112" t="str">
        <f>_xlfn.IFNA(VLOOKUP(F748,'Compiled report'!C:F,4,FALSE),"")</f>
        <v/>
      </c>
      <c r="AG748" s="134" t="str">
        <f t="shared" si="158"/>
        <v xml:space="preserve"> </v>
      </c>
      <c r="AH748" s="134" t="str">
        <f t="shared" si="159"/>
        <v xml:space="preserve"> </v>
      </c>
      <c r="AI748" s="134" t="str">
        <f t="shared" si="160"/>
        <v xml:space="preserve"> </v>
      </c>
      <c r="AJ748" s="234" t="str">
        <f>_xlfn.IFNA(VLOOKUP(F748,'Compiled report'!C:D,2,FALSE),"")</f>
        <v/>
      </c>
      <c r="AK748" s="134" t="str">
        <f t="shared" si="161"/>
        <v xml:space="preserve"> </v>
      </c>
      <c r="AL748" s="134" t="str">
        <f t="shared" si="162"/>
        <v/>
      </c>
      <c r="AM748" s="134" t="str">
        <f t="shared" si="163"/>
        <v xml:space="preserve"> </v>
      </c>
      <c r="AN748" s="134" t="str">
        <f t="shared" si="164"/>
        <v xml:space="preserve"> </v>
      </c>
      <c r="AO748" s="134" t="str">
        <f t="shared" ref="AO748:AO811" si="166">IF(AJ748=""," ","Installation Completed")</f>
        <v xml:space="preserve"> </v>
      </c>
      <c r="AP748" s="137" t="s">
        <v>770</v>
      </c>
    </row>
    <row r="749" spans="1:42" s="134" customFormat="1" ht="26.1" customHeight="1" x14ac:dyDescent="0.2">
      <c r="A749" s="258">
        <v>750</v>
      </c>
      <c r="B749" s="284" t="s">
        <v>345</v>
      </c>
      <c r="C749" s="134" t="s">
        <v>419</v>
      </c>
      <c r="D749" s="171" t="s">
        <v>82</v>
      </c>
      <c r="E749" s="283" t="s">
        <v>346</v>
      </c>
      <c r="F749" s="107">
        <v>1279</v>
      </c>
      <c r="G749" s="284" t="s">
        <v>345</v>
      </c>
      <c r="H749" s="284" t="s">
        <v>2024</v>
      </c>
      <c r="I749" s="284" t="s">
        <v>2024</v>
      </c>
      <c r="J749" s="284" t="s">
        <v>384</v>
      </c>
      <c r="K749" s="284" t="s">
        <v>2024</v>
      </c>
      <c r="L749" s="284" t="s">
        <v>1970</v>
      </c>
      <c r="M749" s="284" t="s">
        <v>1971</v>
      </c>
      <c r="N749" s="103" t="s">
        <v>87</v>
      </c>
      <c r="O749" s="284">
        <v>58150</v>
      </c>
      <c r="Q749" s="135"/>
      <c r="T749" s="135"/>
      <c r="U749" s="171" t="str">
        <f t="shared" si="153"/>
        <v>HBL-SAH-1279</v>
      </c>
      <c r="V749" s="133" t="s">
        <v>90</v>
      </c>
      <c r="W749" s="107">
        <v>1279</v>
      </c>
      <c r="X749" s="171" t="str">
        <f t="shared" si="154"/>
        <v>HBL-SAH-1279-Apr17-1-1</v>
      </c>
      <c r="Y749" s="136" t="s">
        <v>1163</v>
      </c>
      <c r="Z749" s="134" t="str">
        <f t="shared" si="155"/>
        <v xml:space="preserve"> </v>
      </c>
      <c r="AA749" s="134" t="str">
        <f t="shared" si="156"/>
        <v xml:space="preserve"> </v>
      </c>
      <c r="AB749" s="134" t="str">
        <f t="shared" si="165"/>
        <v>Yes</v>
      </c>
      <c r="AC749" s="134" t="e">
        <f>VLOOKUP(F749,'Wired Branches'!B:E,4,FALSE)</f>
        <v>#N/A</v>
      </c>
      <c r="AD749" s="134" t="str">
        <f t="shared" si="157"/>
        <v xml:space="preserve"> </v>
      </c>
      <c r="AE749" s="150" t="e">
        <f>VLOOKUP(W749,'Wired Branches'!B:F,5,FALSE)</f>
        <v>#N/A</v>
      </c>
      <c r="AF749" s="112" t="str">
        <f>_xlfn.IFNA(VLOOKUP(F749,'Compiled report'!C:F,4,FALSE),"")</f>
        <v/>
      </c>
      <c r="AG749" s="134" t="str">
        <f t="shared" si="158"/>
        <v xml:space="preserve"> </v>
      </c>
      <c r="AH749" s="134" t="str">
        <f t="shared" si="159"/>
        <v xml:space="preserve"> </v>
      </c>
      <c r="AI749" s="134" t="str">
        <f t="shared" si="160"/>
        <v xml:space="preserve"> </v>
      </c>
      <c r="AJ749" s="234" t="str">
        <f>_xlfn.IFNA(VLOOKUP(F749,'Compiled report'!C:D,2,FALSE),"")</f>
        <v/>
      </c>
      <c r="AK749" s="134" t="str">
        <f t="shared" si="161"/>
        <v xml:space="preserve"> </v>
      </c>
      <c r="AL749" s="134" t="str">
        <f t="shared" si="162"/>
        <v/>
      </c>
      <c r="AM749" s="134" t="str">
        <f t="shared" si="163"/>
        <v xml:space="preserve"> </v>
      </c>
      <c r="AN749" s="134" t="str">
        <f t="shared" si="164"/>
        <v xml:space="preserve"> </v>
      </c>
      <c r="AO749" s="134" t="str">
        <f t="shared" si="166"/>
        <v xml:space="preserve"> </v>
      </c>
      <c r="AP749" s="137" t="s">
        <v>770</v>
      </c>
    </row>
    <row r="750" spans="1:42" s="134" customFormat="1" ht="26.1" customHeight="1" x14ac:dyDescent="0.2">
      <c r="A750" s="258">
        <v>751</v>
      </c>
      <c r="B750" s="284" t="s">
        <v>345</v>
      </c>
      <c r="C750" s="134" t="s">
        <v>419</v>
      </c>
      <c r="D750" s="171" t="s">
        <v>82</v>
      </c>
      <c r="E750" s="283" t="s">
        <v>346</v>
      </c>
      <c r="F750" s="107">
        <v>1281</v>
      </c>
      <c r="G750" s="284" t="s">
        <v>345</v>
      </c>
      <c r="H750" s="284" t="s">
        <v>2025</v>
      </c>
      <c r="I750" s="284" t="s">
        <v>2026</v>
      </c>
      <c r="J750" s="284" t="s">
        <v>384</v>
      </c>
      <c r="K750" s="284" t="s">
        <v>2027</v>
      </c>
      <c r="L750" s="284" t="s">
        <v>1946</v>
      </c>
      <c r="M750" s="284" t="s">
        <v>345</v>
      </c>
      <c r="N750" s="103" t="s">
        <v>87</v>
      </c>
      <c r="O750" s="284">
        <v>57000</v>
      </c>
      <c r="Q750" s="135"/>
      <c r="T750" s="135"/>
      <c r="U750" s="171" t="str">
        <f t="shared" si="153"/>
        <v>HBL-SAH-1281</v>
      </c>
      <c r="V750" s="133" t="s">
        <v>90</v>
      </c>
      <c r="W750" s="107">
        <v>1281</v>
      </c>
      <c r="X750" s="171" t="str">
        <f t="shared" si="154"/>
        <v>HBL-SAH-1281-Apr17-1-1</v>
      </c>
      <c r="Y750" s="136" t="s">
        <v>1163</v>
      </c>
      <c r="Z750" s="134" t="str">
        <f t="shared" si="155"/>
        <v xml:space="preserve"> </v>
      </c>
      <c r="AA750" s="134" t="str">
        <f t="shared" si="156"/>
        <v xml:space="preserve"> </v>
      </c>
      <c r="AB750" s="134" t="str">
        <f t="shared" si="165"/>
        <v>Yes</v>
      </c>
      <c r="AC750" s="134" t="e">
        <f>VLOOKUP(F750,'Wired Branches'!B:E,4,FALSE)</f>
        <v>#N/A</v>
      </c>
      <c r="AD750" s="134" t="str">
        <f t="shared" si="157"/>
        <v xml:space="preserve"> </v>
      </c>
      <c r="AE750" s="150" t="e">
        <f>VLOOKUP(W750,'Wired Branches'!B:F,5,FALSE)</f>
        <v>#N/A</v>
      </c>
      <c r="AF750" s="112" t="str">
        <f>_xlfn.IFNA(VLOOKUP(F750,'Compiled report'!C:F,4,FALSE),"")</f>
        <v/>
      </c>
      <c r="AG750" s="134" t="str">
        <f t="shared" si="158"/>
        <v xml:space="preserve"> </v>
      </c>
      <c r="AH750" s="134" t="str">
        <f t="shared" si="159"/>
        <v xml:space="preserve"> </v>
      </c>
      <c r="AI750" s="134" t="str">
        <f t="shared" si="160"/>
        <v xml:space="preserve"> </v>
      </c>
      <c r="AJ750" s="234" t="str">
        <f>_xlfn.IFNA(VLOOKUP(F750,'Compiled report'!C:D,2,FALSE),"")</f>
        <v/>
      </c>
      <c r="AK750" s="134" t="str">
        <f t="shared" si="161"/>
        <v xml:space="preserve"> </v>
      </c>
      <c r="AL750" s="134" t="str">
        <f t="shared" si="162"/>
        <v/>
      </c>
      <c r="AM750" s="134" t="str">
        <f t="shared" si="163"/>
        <v xml:space="preserve"> </v>
      </c>
      <c r="AN750" s="134" t="str">
        <f t="shared" si="164"/>
        <v xml:space="preserve"> </v>
      </c>
      <c r="AO750" s="134" t="str">
        <f t="shared" si="166"/>
        <v xml:space="preserve"> </v>
      </c>
      <c r="AP750" s="137" t="s">
        <v>770</v>
      </c>
    </row>
    <row r="751" spans="1:42" s="134" customFormat="1" ht="26.1" customHeight="1" x14ac:dyDescent="0.2">
      <c r="A751" s="258">
        <v>752</v>
      </c>
      <c r="B751" s="284" t="s">
        <v>345</v>
      </c>
      <c r="C751" s="134" t="s">
        <v>419</v>
      </c>
      <c r="D751" s="171" t="s">
        <v>82</v>
      </c>
      <c r="E751" s="283" t="s">
        <v>346</v>
      </c>
      <c r="F751" s="107">
        <v>1288</v>
      </c>
      <c r="G751" s="284" t="s">
        <v>345</v>
      </c>
      <c r="H751" s="284" t="s">
        <v>2028</v>
      </c>
      <c r="I751" s="284" t="s">
        <v>2028</v>
      </c>
      <c r="J751" s="284" t="s">
        <v>384</v>
      </c>
      <c r="K751" s="284" t="s">
        <v>2029</v>
      </c>
      <c r="L751" s="284" t="s">
        <v>1940</v>
      </c>
      <c r="M751" s="284" t="s">
        <v>1941</v>
      </c>
      <c r="N751" s="103" t="s">
        <v>87</v>
      </c>
      <c r="O751" s="284">
        <v>61100</v>
      </c>
      <c r="Q751" s="135"/>
      <c r="T751" s="135"/>
      <c r="U751" s="171" t="str">
        <f t="shared" si="153"/>
        <v>HBL-SAH-1288</v>
      </c>
      <c r="V751" s="133" t="s">
        <v>90</v>
      </c>
      <c r="W751" s="107">
        <v>1288</v>
      </c>
      <c r="X751" s="171" t="str">
        <f t="shared" si="154"/>
        <v>HBL-SAH-1288-Apr17-1-1</v>
      </c>
      <c r="Y751" s="136" t="s">
        <v>1163</v>
      </c>
      <c r="Z751" s="134" t="str">
        <f t="shared" si="155"/>
        <v xml:space="preserve"> </v>
      </c>
      <c r="AA751" s="134" t="str">
        <f t="shared" si="156"/>
        <v xml:space="preserve"> </v>
      </c>
      <c r="AB751" s="134" t="str">
        <f t="shared" si="165"/>
        <v>Yes</v>
      </c>
      <c r="AC751" s="134" t="e">
        <f>VLOOKUP(F751,'Wired Branches'!B:E,4,FALSE)</f>
        <v>#N/A</v>
      </c>
      <c r="AD751" s="134" t="str">
        <f t="shared" si="157"/>
        <v xml:space="preserve"> </v>
      </c>
      <c r="AE751" s="150" t="e">
        <f>VLOOKUP(W751,'Wired Branches'!B:F,5,FALSE)</f>
        <v>#N/A</v>
      </c>
      <c r="AF751" s="112" t="str">
        <f>_xlfn.IFNA(VLOOKUP(F751,'Compiled report'!C:F,4,FALSE),"")</f>
        <v/>
      </c>
      <c r="AG751" s="134" t="str">
        <f t="shared" si="158"/>
        <v xml:space="preserve"> </v>
      </c>
      <c r="AH751" s="134" t="str">
        <f t="shared" si="159"/>
        <v xml:space="preserve"> </v>
      </c>
      <c r="AI751" s="134" t="str">
        <f t="shared" si="160"/>
        <v xml:space="preserve"> </v>
      </c>
      <c r="AJ751" s="234" t="str">
        <f>_xlfn.IFNA(VLOOKUP(F751,'Compiled report'!C:D,2,FALSE),"")</f>
        <v/>
      </c>
      <c r="AK751" s="134" t="str">
        <f t="shared" si="161"/>
        <v xml:space="preserve"> </v>
      </c>
      <c r="AL751" s="134" t="str">
        <f t="shared" si="162"/>
        <v/>
      </c>
      <c r="AM751" s="134" t="str">
        <f t="shared" si="163"/>
        <v xml:space="preserve"> </v>
      </c>
      <c r="AN751" s="134" t="str">
        <f t="shared" si="164"/>
        <v xml:space="preserve"> </v>
      </c>
      <c r="AO751" s="134" t="str">
        <f t="shared" si="166"/>
        <v xml:space="preserve"> </v>
      </c>
      <c r="AP751" s="137" t="s">
        <v>770</v>
      </c>
    </row>
    <row r="752" spans="1:42" s="134" customFormat="1" ht="26.1" customHeight="1" x14ac:dyDescent="0.2">
      <c r="A752" s="258">
        <v>753</v>
      </c>
      <c r="B752" s="284" t="s">
        <v>345</v>
      </c>
      <c r="C752" s="134" t="s">
        <v>419</v>
      </c>
      <c r="D752" s="171" t="s">
        <v>82</v>
      </c>
      <c r="E752" s="283" t="s">
        <v>346</v>
      </c>
      <c r="F752" s="107">
        <v>1290</v>
      </c>
      <c r="G752" s="284" t="s">
        <v>345</v>
      </c>
      <c r="H752" s="284" t="s">
        <v>2030</v>
      </c>
      <c r="I752" s="284" t="s">
        <v>2031</v>
      </c>
      <c r="J752" s="284" t="s">
        <v>384</v>
      </c>
      <c r="K752" s="284" t="s">
        <v>2030</v>
      </c>
      <c r="L752" s="284" t="s">
        <v>355</v>
      </c>
      <c r="M752" s="284" t="s">
        <v>355</v>
      </c>
      <c r="N752" s="103" t="s">
        <v>87</v>
      </c>
      <c r="O752" s="284">
        <v>55050</v>
      </c>
      <c r="Q752" s="135"/>
      <c r="T752" s="135"/>
      <c r="U752" s="171" t="str">
        <f t="shared" si="153"/>
        <v>HBL-SAH-1290</v>
      </c>
      <c r="V752" s="133" t="s">
        <v>90</v>
      </c>
      <c r="W752" s="107">
        <v>1290</v>
      </c>
      <c r="X752" s="171" t="str">
        <f t="shared" si="154"/>
        <v>HBL-SAH-1290-Apr17-1-1</v>
      </c>
      <c r="Y752" s="136" t="s">
        <v>1163</v>
      </c>
      <c r="Z752" s="134" t="str">
        <f t="shared" si="155"/>
        <v xml:space="preserve"> </v>
      </c>
      <c r="AA752" s="134" t="str">
        <f t="shared" si="156"/>
        <v xml:space="preserve"> </v>
      </c>
      <c r="AB752" s="134" t="str">
        <f t="shared" si="165"/>
        <v>Yes</v>
      </c>
      <c r="AC752" s="134" t="e">
        <f>VLOOKUP(F752,'Wired Branches'!B:E,4,FALSE)</f>
        <v>#N/A</v>
      </c>
      <c r="AD752" s="134" t="str">
        <f t="shared" si="157"/>
        <v xml:space="preserve"> </v>
      </c>
      <c r="AE752" s="150" t="e">
        <f>VLOOKUP(W752,'Wired Branches'!B:F,5,FALSE)</f>
        <v>#N/A</v>
      </c>
      <c r="AF752" s="112" t="str">
        <f>_xlfn.IFNA(VLOOKUP(F752,'Compiled report'!C:F,4,FALSE),"")</f>
        <v/>
      </c>
      <c r="AG752" s="134" t="str">
        <f t="shared" si="158"/>
        <v xml:space="preserve"> </v>
      </c>
      <c r="AH752" s="134" t="str">
        <f t="shared" si="159"/>
        <v xml:space="preserve"> </v>
      </c>
      <c r="AI752" s="134" t="str">
        <f t="shared" si="160"/>
        <v xml:space="preserve"> </v>
      </c>
      <c r="AJ752" s="234" t="str">
        <f>_xlfn.IFNA(VLOOKUP(F752,'Compiled report'!C:D,2,FALSE),"")</f>
        <v/>
      </c>
      <c r="AK752" s="134" t="str">
        <f t="shared" si="161"/>
        <v xml:space="preserve"> </v>
      </c>
      <c r="AL752" s="134" t="str">
        <f t="shared" si="162"/>
        <v/>
      </c>
      <c r="AM752" s="134" t="str">
        <f t="shared" si="163"/>
        <v xml:space="preserve"> </v>
      </c>
      <c r="AN752" s="134" t="str">
        <f t="shared" si="164"/>
        <v xml:space="preserve"> </v>
      </c>
      <c r="AO752" s="134" t="str">
        <f t="shared" si="166"/>
        <v xml:space="preserve"> </v>
      </c>
      <c r="AP752" s="137" t="s">
        <v>770</v>
      </c>
    </row>
    <row r="753" spans="1:42" s="134" customFormat="1" ht="26.1" customHeight="1" x14ac:dyDescent="0.2">
      <c r="A753" s="258">
        <v>754</v>
      </c>
      <c r="B753" s="284" t="s">
        <v>345</v>
      </c>
      <c r="C753" s="134" t="s">
        <v>419</v>
      </c>
      <c r="D753" s="171" t="s">
        <v>82</v>
      </c>
      <c r="E753" s="283" t="s">
        <v>346</v>
      </c>
      <c r="F753" s="107">
        <v>1348</v>
      </c>
      <c r="G753" s="284" t="s">
        <v>345</v>
      </c>
      <c r="H753" s="284" t="s">
        <v>2032</v>
      </c>
      <c r="I753" s="284" t="s">
        <v>2032</v>
      </c>
      <c r="J753" s="284" t="s">
        <v>384</v>
      </c>
      <c r="K753" s="284" t="s">
        <v>2032</v>
      </c>
      <c r="L753" s="284" t="s">
        <v>1949</v>
      </c>
      <c r="M753" s="284" t="s">
        <v>355</v>
      </c>
      <c r="N753" s="103" t="s">
        <v>87</v>
      </c>
      <c r="O753" s="284">
        <v>55050</v>
      </c>
      <c r="Q753" s="135"/>
      <c r="T753" s="135"/>
      <c r="U753" s="171" t="str">
        <f t="shared" si="153"/>
        <v>HBL-SAH-1348</v>
      </c>
      <c r="V753" s="133" t="s">
        <v>90</v>
      </c>
      <c r="W753" s="107">
        <v>1348</v>
      </c>
      <c r="X753" s="171" t="str">
        <f t="shared" si="154"/>
        <v>HBL-SAH-1348-Apr17-1-1</v>
      </c>
      <c r="Y753" s="136" t="s">
        <v>1163</v>
      </c>
      <c r="Z753" s="134" t="str">
        <f t="shared" si="155"/>
        <v xml:space="preserve"> </v>
      </c>
      <c r="AA753" s="134" t="str">
        <f t="shared" si="156"/>
        <v xml:space="preserve"> </v>
      </c>
      <c r="AB753" s="134" t="str">
        <f t="shared" si="165"/>
        <v>Yes</v>
      </c>
      <c r="AC753" s="134" t="e">
        <f>VLOOKUP(F753,'Wired Branches'!B:E,4,FALSE)</f>
        <v>#N/A</v>
      </c>
      <c r="AD753" s="134" t="str">
        <f t="shared" si="157"/>
        <v xml:space="preserve"> </v>
      </c>
      <c r="AE753" s="150" t="e">
        <f>VLOOKUP(W753,'Wired Branches'!B:F,5,FALSE)</f>
        <v>#N/A</v>
      </c>
      <c r="AF753" s="112" t="str">
        <f>_xlfn.IFNA(VLOOKUP(F753,'Compiled report'!C:F,4,FALSE),"")</f>
        <v/>
      </c>
      <c r="AG753" s="134" t="str">
        <f t="shared" si="158"/>
        <v xml:space="preserve"> </v>
      </c>
      <c r="AH753" s="134" t="str">
        <f t="shared" si="159"/>
        <v xml:space="preserve"> </v>
      </c>
      <c r="AI753" s="134" t="str">
        <f t="shared" si="160"/>
        <v xml:space="preserve"> </v>
      </c>
      <c r="AJ753" s="234" t="str">
        <f>_xlfn.IFNA(VLOOKUP(F753,'Compiled report'!C:D,2,FALSE),"")</f>
        <v/>
      </c>
      <c r="AK753" s="134" t="str">
        <f t="shared" si="161"/>
        <v xml:space="preserve"> </v>
      </c>
      <c r="AL753" s="134" t="str">
        <f t="shared" si="162"/>
        <v/>
      </c>
      <c r="AM753" s="134" t="str">
        <f t="shared" si="163"/>
        <v xml:space="preserve"> </v>
      </c>
      <c r="AN753" s="134" t="str">
        <f t="shared" si="164"/>
        <v xml:space="preserve"> </v>
      </c>
      <c r="AO753" s="134" t="str">
        <f t="shared" si="166"/>
        <v xml:space="preserve"> </v>
      </c>
      <c r="AP753" s="137" t="s">
        <v>770</v>
      </c>
    </row>
    <row r="754" spans="1:42" s="134" customFormat="1" ht="26.1" customHeight="1" x14ac:dyDescent="0.2">
      <c r="A754" s="258">
        <v>755</v>
      </c>
      <c r="B754" s="284" t="s">
        <v>345</v>
      </c>
      <c r="C754" s="134" t="s">
        <v>419</v>
      </c>
      <c r="D754" s="171" t="s">
        <v>82</v>
      </c>
      <c r="E754" s="283" t="s">
        <v>346</v>
      </c>
      <c r="F754" s="107">
        <v>1350</v>
      </c>
      <c r="G754" s="284" t="s">
        <v>345</v>
      </c>
      <c r="H754" s="284" t="s">
        <v>2033</v>
      </c>
      <c r="I754" s="284" t="s">
        <v>2034</v>
      </c>
      <c r="J754" s="284" t="s">
        <v>384</v>
      </c>
      <c r="K754" s="284" t="s">
        <v>2033</v>
      </c>
      <c r="L754" s="284" t="s">
        <v>355</v>
      </c>
      <c r="M754" s="284" t="s">
        <v>355</v>
      </c>
      <c r="N754" s="103" t="s">
        <v>87</v>
      </c>
      <c r="O754" s="284">
        <v>55050</v>
      </c>
      <c r="Q754" s="135"/>
      <c r="T754" s="135"/>
      <c r="U754" s="171" t="str">
        <f t="shared" si="153"/>
        <v>HBL-SAH-1350</v>
      </c>
      <c r="V754" s="133" t="s">
        <v>90</v>
      </c>
      <c r="W754" s="107">
        <v>1350</v>
      </c>
      <c r="X754" s="171" t="str">
        <f t="shared" si="154"/>
        <v>HBL-SAH-1350-Apr17-1-1</v>
      </c>
      <c r="Y754" s="136" t="s">
        <v>1163</v>
      </c>
      <c r="Z754" s="134" t="str">
        <f t="shared" si="155"/>
        <v xml:space="preserve"> </v>
      </c>
      <c r="AA754" s="134" t="str">
        <f t="shared" si="156"/>
        <v xml:space="preserve"> </v>
      </c>
      <c r="AB754" s="134" t="str">
        <f t="shared" si="165"/>
        <v>Yes</v>
      </c>
      <c r="AC754" s="134" t="e">
        <f>VLOOKUP(F754,'Wired Branches'!B:E,4,FALSE)</f>
        <v>#N/A</v>
      </c>
      <c r="AD754" s="134" t="str">
        <f t="shared" si="157"/>
        <v xml:space="preserve"> </v>
      </c>
      <c r="AE754" s="150" t="e">
        <f>VLOOKUP(W754,'Wired Branches'!B:F,5,FALSE)</f>
        <v>#N/A</v>
      </c>
      <c r="AF754" s="112" t="str">
        <f>_xlfn.IFNA(VLOOKUP(F754,'Compiled report'!C:F,4,FALSE),"")</f>
        <v/>
      </c>
      <c r="AG754" s="134" t="str">
        <f t="shared" si="158"/>
        <v xml:space="preserve"> </v>
      </c>
      <c r="AH754" s="134" t="str">
        <f t="shared" si="159"/>
        <v xml:space="preserve"> </v>
      </c>
      <c r="AI754" s="134" t="str">
        <f t="shared" si="160"/>
        <v xml:space="preserve"> </v>
      </c>
      <c r="AJ754" s="234" t="str">
        <f>_xlfn.IFNA(VLOOKUP(F754,'Compiled report'!C:D,2,FALSE),"")</f>
        <v/>
      </c>
      <c r="AK754" s="134" t="str">
        <f t="shared" si="161"/>
        <v xml:space="preserve"> </v>
      </c>
      <c r="AL754" s="134" t="str">
        <f t="shared" si="162"/>
        <v/>
      </c>
      <c r="AM754" s="134" t="str">
        <f t="shared" si="163"/>
        <v xml:space="preserve"> </v>
      </c>
      <c r="AN754" s="134" t="str">
        <f t="shared" si="164"/>
        <v xml:space="preserve"> </v>
      </c>
      <c r="AO754" s="134" t="str">
        <f t="shared" si="166"/>
        <v xml:space="preserve"> </v>
      </c>
      <c r="AP754" s="137" t="s">
        <v>770</v>
      </c>
    </row>
    <row r="755" spans="1:42" s="134" customFormat="1" ht="26.1" customHeight="1" x14ac:dyDescent="0.2">
      <c r="A755" s="258">
        <v>756</v>
      </c>
      <c r="B755" s="284" t="s">
        <v>345</v>
      </c>
      <c r="C755" s="134" t="s">
        <v>419</v>
      </c>
      <c r="D755" s="171" t="s">
        <v>82</v>
      </c>
      <c r="E755" s="283" t="s">
        <v>346</v>
      </c>
      <c r="F755" s="107">
        <v>1356</v>
      </c>
      <c r="G755" s="284" t="s">
        <v>345</v>
      </c>
      <c r="H755" s="284" t="s">
        <v>2035</v>
      </c>
      <c r="I755" s="284" t="s">
        <v>2035</v>
      </c>
      <c r="J755" s="284" t="s">
        <v>384</v>
      </c>
      <c r="K755" s="284" t="s">
        <v>2036</v>
      </c>
      <c r="L755" s="284" t="s">
        <v>1953</v>
      </c>
      <c r="M755" s="284" t="s">
        <v>1954</v>
      </c>
      <c r="N755" s="103" t="s">
        <v>87</v>
      </c>
      <c r="O755" s="284">
        <v>57400</v>
      </c>
      <c r="Q755" s="135"/>
      <c r="T755" s="135"/>
      <c r="U755" s="171" t="str">
        <f t="shared" si="153"/>
        <v>HBL-SAH-1356</v>
      </c>
      <c r="V755" s="133" t="s">
        <v>90</v>
      </c>
      <c r="W755" s="107">
        <v>1356</v>
      </c>
      <c r="X755" s="171" t="str">
        <f t="shared" si="154"/>
        <v>HBL-SAH-1356-Apr17-1-1</v>
      </c>
      <c r="Y755" s="136" t="s">
        <v>1163</v>
      </c>
      <c r="Z755" s="134" t="str">
        <f t="shared" si="155"/>
        <v xml:space="preserve"> </v>
      </c>
      <c r="AA755" s="134" t="str">
        <f t="shared" si="156"/>
        <v xml:space="preserve"> </v>
      </c>
      <c r="AB755" s="134" t="str">
        <f t="shared" si="165"/>
        <v>Yes</v>
      </c>
      <c r="AC755" s="134" t="e">
        <f>VLOOKUP(F755,'Wired Branches'!B:E,4,FALSE)</f>
        <v>#N/A</v>
      </c>
      <c r="AD755" s="134" t="str">
        <f t="shared" si="157"/>
        <v xml:space="preserve"> </v>
      </c>
      <c r="AE755" s="150" t="e">
        <f>VLOOKUP(W755,'Wired Branches'!B:F,5,FALSE)</f>
        <v>#N/A</v>
      </c>
      <c r="AF755" s="112" t="str">
        <f>_xlfn.IFNA(VLOOKUP(F755,'Compiled report'!C:F,4,FALSE),"")</f>
        <v/>
      </c>
      <c r="AG755" s="134" t="str">
        <f t="shared" si="158"/>
        <v xml:space="preserve"> </v>
      </c>
      <c r="AH755" s="134" t="str">
        <f t="shared" si="159"/>
        <v xml:space="preserve"> </v>
      </c>
      <c r="AI755" s="134" t="str">
        <f t="shared" si="160"/>
        <v xml:space="preserve"> </v>
      </c>
      <c r="AJ755" s="234" t="str">
        <f>_xlfn.IFNA(VLOOKUP(F755,'Compiled report'!C:D,2,FALSE),"")</f>
        <v/>
      </c>
      <c r="AK755" s="134" t="str">
        <f t="shared" si="161"/>
        <v xml:space="preserve"> </v>
      </c>
      <c r="AL755" s="134" t="str">
        <f t="shared" si="162"/>
        <v/>
      </c>
      <c r="AM755" s="134" t="str">
        <f t="shared" si="163"/>
        <v xml:space="preserve"> </v>
      </c>
      <c r="AN755" s="134" t="str">
        <f t="shared" si="164"/>
        <v xml:space="preserve"> </v>
      </c>
      <c r="AO755" s="134" t="str">
        <f t="shared" si="166"/>
        <v xml:space="preserve"> </v>
      </c>
      <c r="AP755" s="137" t="s">
        <v>770</v>
      </c>
    </row>
    <row r="756" spans="1:42" s="134" customFormat="1" ht="26.1" customHeight="1" x14ac:dyDescent="0.2">
      <c r="A756" s="258">
        <v>757</v>
      </c>
      <c r="B756" s="284" t="s">
        <v>345</v>
      </c>
      <c r="C756" s="134" t="s">
        <v>419</v>
      </c>
      <c r="D756" s="171" t="s">
        <v>82</v>
      </c>
      <c r="E756" s="283" t="s">
        <v>346</v>
      </c>
      <c r="F756" s="107">
        <v>1395</v>
      </c>
      <c r="G756" s="284" t="s">
        <v>345</v>
      </c>
      <c r="H756" s="284" t="s">
        <v>2037</v>
      </c>
      <c r="I756" s="284" t="s">
        <v>2037</v>
      </c>
      <c r="J756" s="284" t="s">
        <v>384</v>
      </c>
      <c r="K756" s="284" t="s">
        <v>2037</v>
      </c>
      <c r="L756" s="284" t="s">
        <v>1949</v>
      </c>
      <c r="M756" s="284" t="s">
        <v>355</v>
      </c>
      <c r="N756" s="103" t="s">
        <v>87</v>
      </c>
      <c r="O756" s="284">
        <v>55050</v>
      </c>
      <c r="Q756" s="135"/>
      <c r="T756" s="135"/>
      <c r="U756" s="171" t="str">
        <f t="shared" si="153"/>
        <v>HBL-SAH-1395</v>
      </c>
      <c r="V756" s="133" t="s">
        <v>90</v>
      </c>
      <c r="W756" s="107">
        <v>1395</v>
      </c>
      <c r="X756" s="171" t="str">
        <f t="shared" si="154"/>
        <v>HBL-SAH-1395-Apr17-1-1</v>
      </c>
      <c r="Y756" s="136" t="s">
        <v>1163</v>
      </c>
      <c r="Z756" s="134" t="str">
        <f t="shared" si="155"/>
        <v xml:space="preserve"> </v>
      </c>
      <c r="AA756" s="134" t="str">
        <f t="shared" si="156"/>
        <v xml:space="preserve"> </v>
      </c>
      <c r="AB756" s="134" t="str">
        <f t="shared" si="165"/>
        <v>Yes</v>
      </c>
      <c r="AC756" s="134" t="e">
        <f>VLOOKUP(F756,'Wired Branches'!B:E,4,FALSE)</f>
        <v>#N/A</v>
      </c>
      <c r="AD756" s="134" t="str">
        <f t="shared" si="157"/>
        <v xml:space="preserve"> </v>
      </c>
      <c r="AE756" s="150" t="e">
        <f>VLOOKUP(W756,'Wired Branches'!B:F,5,FALSE)</f>
        <v>#N/A</v>
      </c>
      <c r="AF756" s="112" t="str">
        <f>_xlfn.IFNA(VLOOKUP(F756,'Compiled report'!C:F,4,FALSE),"")</f>
        <v/>
      </c>
      <c r="AG756" s="134" t="str">
        <f t="shared" si="158"/>
        <v xml:space="preserve"> </v>
      </c>
      <c r="AH756" s="134" t="str">
        <f t="shared" si="159"/>
        <v xml:space="preserve"> </v>
      </c>
      <c r="AI756" s="134" t="str">
        <f t="shared" si="160"/>
        <v xml:space="preserve"> </v>
      </c>
      <c r="AJ756" s="234" t="str">
        <f>_xlfn.IFNA(VLOOKUP(F756,'Compiled report'!C:D,2,FALSE),"")</f>
        <v/>
      </c>
      <c r="AK756" s="134" t="str">
        <f t="shared" si="161"/>
        <v xml:space="preserve"> </v>
      </c>
      <c r="AL756" s="134" t="str">
        <f t="shared" si="162"/>
        <v/>
      </c>
      <c r="AM756" s="134" t="str">
        <f t="shared" si="163"/>
        <v xml:space="preserve"> </v>
      </c>
      <c r="AN756" s="134" t="str">
        <f t="shared" si="164"/>
        <v xml:space="preserve"> </v>
      </c>
      <c r="AO756" s="134" t="str">
        <f t="shared" si="166"/>
        <v xml:space="preserve"> </v>
      </c>
      <c r="AP756" s="137" t="s">
        <v>770</v>
      </c>
    </row>
    <row r="757" spans="1:42" s="134" customFormat="1" ht="26.1" customHeight="1" x14ac:dyDescent="0.2">
      <c r="A757" s="258">
        <v>758</v>
      </c>
      <c r="B757" s="284" t="s">
        <v>345</v>
      </c>
      <c r="C757" s="134" t="s">
        <v>419</v>
      </c>
      <c r="D757" s="171" t="s">
        <v>82</v>
      </c>
      <c r="E757" s="283" t="s">
        <v>346</v>
      </c>
      <c r="F757" s="107">
        <v>1409</v>
      </c>
      <c r="G757" s="284" t="s">
        <v>345</v>
      </c>
      <c r="H757" s="284" t="s">
        <v>2038</v>
      </c>
      <c r="I757" s="284" t="s">
        <v>2038</v>
      </c>
      <c r="J757" s="284" t="s">
        <v>384</v>
      </c>
      <c r="K757" s="284" t="s">
        <v>2038</v>
      </c>
      <c r="L757" s="284" t="s">
        <v>2039</v>
      </c>
      <c r="M757" s="284" t="s">
        <v>355</v>
      </c>
      <c r="N757" s="103" t="s">
        <v>87</v>
      </c>
      <c r="O757" s="284">
        <v>55050</v>
      </c>
      <c r="Q757" s="135"/>
      <c r="T757" s="135"/>
      <c r="U757" s="171" t="str">
        <f t="shared" si="153"/>
        <v>HBL-SAH-1409</v>
      </c>
      <c r="V757" s="133" t="s">
        <v>90</v>
      </c>
      <c r="W757" s="107">
        <v>1409</v>
      </c>
      <c r="X757" s="171" t="str">
        <f t="shared" si="154"/>
        <v>HBL-SAH-1409-Apr17-1-1</v>
      </c>
      <c r="Y757" s="136" t="s">
        <v>1163</v>
      </c>
      <c r="Z757" s="134" t="str">
        <f t="shared" si="155"/>
        <v xml:space="preserve"> </v>
      </c>
      <c r="AA757" s="134" t="str">
        <f t="shared" si="156"/>
        <v xml:space="preserve"> </v>
      </c>
      <c r="AB757" s="134" t="str">
        <f t="shared" si="165"/>
        <v>Yes</v>
      </c>
      <c r="AC757" s="134" t="e">
        <f>VLOOKUP(F757,'Wired Branches'!B:E,4,FALSE)</f>
        <v>#N/A</v>
      </c>
      <c r="AD757" s="134" t="str">
        <f t="shared" si="157"/>
        <v xml:space="preserve"> </v>
      </c>
      <c r="AE757" s="150" t="e">
        <f>VLOOKUP(W757,'Wired Branches'!B:F,5,FALSE)</f>
        <v>#N/A</v>
      </c>
      <c r="AF757" s="112" t="str">
        <f>_xlfn.IFNA(VLOOKUP(F757,'Compiled report'!C:F,4,FALSE),"")</f>
        <v/>
      </c>
      <c r="AG757" s="134" t="str">
        <f t="shared" si="158"/>
        <v xml:space="preserve"> </v>
      </c>
      <c r="AH757" s="134" t="str">
        <f t="shared" si="159"/>
        <v xml:space="preserve"> </v>
      </c>
      <c r="AI757" s="134" t="str">
        <f t="shared" si="160"/>
        <v xml:space="preserve"> </v>
      </c>
      <c r="AJ757" s="234" t="str">
        <f>_xlfn.IFNA(VLOOKUP(F757,'Compiled report'!C:D,2,FALSE),"")</f>
        <v/>
      </c>
      <c r="AK757" s="134" t="str">
        <f t="shared" si="161"/>
        <v xml:space="preserve"> </v>
      </c>
      <c r="AL757" s="134" t="str">
        <f t="shared" si="162"/>
        <v/>
      </c>
      <c r="AM757" s="134" t="str">
        <f t="shared" si="163"/>
        <v xml:space="preserve"> </v>
      </c>
      <c r="AN757" s="134" t="str">
        <f t="shared" si="164"/>
        <v xml:space="preserve"> </v>
      </c>
      <c r="AO757" s="134" t="str">
        <f t="shared" si="166"/>
        <v xml:space="preserve"> </v>
      </c>
      <c r="AP757" s="137" t="s">
        <v>770</v>
      </c>
    </row>
    <row r="758" spans="1:42" s="134" customFormat="1" ht="26.1" customHeight="1" x14ac:dyDescent="0.2">
      <c r="A758" s="258">
        <v>759</v>
      </c>
      <c r="B758" s="284" t="s">
        <v>345</v>
      </c>
      <c r="C758" s="134" t="s">
        <v>419</v>
      </c>
      <c r="D758" s="171" t="s">
        <v>82</v>
      </c>
      <c r="E758" s="283" t="s">
        <v>346</v>
      </c>
      <c r="F758" s="107">
        <v>1417</v>
      </c>
      <c r="G758" s="284" t="s">
        <v>345</v>
      </c>
      <c r="H758" s="284" t="s">
        <v>2040</v>
      </c>
      <c r="I758" s="284" t="s">
        <v>2040</v>
      </c>
      <c r="J758" s="284" t="s">
        <v>384</v>
      </c>
      <c r="K758" s="284" t="s">
        <v>2040</v>
      </c>
      <c r="L758" s="284" t="s">
        <v>1949</v>
      </c>
      <c r="M758" s="284" t="s">
        <v>355</v>
      </c>
      <c r="N758" s="103" t="s">
        <v>87</v>
      </c>
      <c r="O758" s="284">
        <v>55050</v>
      </c>
      <c r="Q758" s="135"/>
      <c r="T758" s="135"/>
      <c r="U758" s="171" t="str">
        <f t="shared" si="153"/>
        <v>HBL-SAH-1417</v>
      </c>
      <c r="V758" s="133" t="s">
        <v>90</v>
      </c>
      <c r="W758" s="107">
        <v>1417</v>
      </c>
      <c r="X758" s="171" t="str">
        <f t="shared" si="154"/>
        <v>HBL-SAH-1417-Apr17-1-1</v>
      </c>
      <c r="Y758" s="136" t="s">
        <v>1163</v>
      </c>
      <c r="Z758" s="134" t="str">
        <f t="shared" si="155"/>
        <v xml:space="preserve"> </v>
      </c>
      <c r="AA758" s="134" t="str">
        <f t="shared" si="156"/>
        <v xml:space="preserve"> </v>
      </c>
      <c r="AB758" s="134" t="str">
        <f t="shared" si="165"/>
        <v>Yes</v>
      </c>
      <c r="AC758" s="134" t="e">
        <f>VLOOKUP(F758,'Wired Branches'!B:E,4,FALSE)</f>
        <v>#N/A</v>
      </c>
      <c r="AD758" s="134" t="str">
        <f t="shared" si="157"/>
        <v xml:space="preserve"> </v>
      </c>
      <c r="AE758" s="150" t="e">
        <f>VLOOKUP(W758,'Wired Branches'!B:F,5,FALSE)</f>
        <v>#N/A</v>
      </c>
      <c r="AF758" s="112" t="str">
        <f>_xlfn.IFNA(VLOOKUP(F758,'Compiled report'!C:F,4,FALSE),"")</f>
        <v/>
      </c>
      <c r="AG758" s="134" t="str">
        <f t="shared" si="158"/>
        <v xml:space="preserve"> </v>
      </c>
      <c r="AH758" s="134" t="str">
        <f t="shared" si="159"/>
        <v xml:space="preserve"> </v>
      </c>
      <c r="AI758" s="134" t="str">
        <f t="shared" si="160"/>
        <v xml:space="preserve"> </v>
      </c>
      <c r="AJ758" s="234" t="str">
        <f>_xlfn.IFNA(VLOOKUP(F758,'Compiled report'!C:D,2,FALSE),"")</f>
        <v/>
      </c>
      <c r="AK758" s="134" t="str">
        <f t="shared" si="161"/>
        <v xml:space="preserve"> </v>
      </c>
      <c r="AL758" s="134" t="str">
        <f t="shared" si="162"/>
        <v/>
      </c>
      <c r="AM758" s="134" t="str">
        <f t="shared" si="163"/>
        <v xml:space="preserve"> </v>
      </c>
      <c r="AN758" s="134" t="str">
        <f t="shared" si="164"/>
        <v xml:space="preserve"> </v>
      </c>
      <c r="AO758" s="134" t="str">
        <f t="shared" si="166"/>
        <v xml:space="preserve"> </v>
      </c>
      <c r="AP758" s="137" t="s">
        <v>770</v>
      </c>
    </row>
    <row r="759" spans="1:42" s="134" customFormat="1" ht="26.1" customHeight="1" x14ac:dyDescent="0.2">
      <c r="A759" s="258">
        <v>760</v>
      </c>
      <c r="B759" s="284" t="s">
        <v>345</v>
      </c>
      <c r="C759" s="134" t="s">
        <v>419</v>
      </c>
      <c r="D759" s="171" t="s">
        <v>82</v>
      </c>
      <c r="E759" s="283" t="s">
        <v>346</v>
      </c>
      <c r="F759" s="107">
        <v>1444</v>
      </c>
      <c r="G759" s="284" t="s">
        <v>345</v>
      </c>
      <c r="H759" s="284" t="s">
        <v>2041</v>
      </c>
      <c r="I759" s="284" t="s">
        <v>2042</v>
      </c>
      <c r="J759" s="284" t="s">
        <v>384</v>
      </c>
      <c r="K759" s="284" t="s">
        <v>2041</v>
      </c>
      <c r="L759" s="284" t="s">
        <v>1978</v>
      </c>
      <c r="M759" s="284" t="s">
        <v>373</v>
      </c>
      <c r="N759" s="103" t="s">
        <v>87</v>
      </c>
      <c r="O759" s="284">
        <v>56300</v>
      </c>
      <c r="Q759" s="135"/>
      <c r="T759" s="135"/>
      <c r="U759" s="171" t="str">
        <f t="shared" si="153"/>
        <v>HBL-SAH-1444</v>
      </c>
      <c r="V759" s="133" t="s">
        <v>90</v>
      </c>
      <c r="W759" s="107">
        <v>1444</v>
      </c>
      <c r="X759" s="171" t="str">
        <f t="shared" si="154"/>
        <v>HBL-SAH-1444-Apr17-1-1</v>
      </c>
      <c r="Y759" s="136" t="s">
        <v>1163</v>
      </c>
      <c r="Z759" s="134" t="str">
        <f t="shared" si="155"/>
        <v xml:space="preserve"> </v>
      </c>
      <c r="AA759" s="134" t="str">
        <f t="shared" si="156"/>
        <v xml:space="preserve"> </v>
      </c>
      <c r="AB759" s="134" t="str">
        <f t="shared" si="165"/>
        <v>Yes</v>
      </c>
      <c r="AC759" s="134" t="e">
        <f>VLOOKUP(F759,'Wired Branches'!B:E,4,FALSE)</f>
        <v>#N/A</v>
      </c>
      <c r="AD759" s="134" t="str">
        <f t="shared" si="157"/>
        <v xml:space="preserve"> </v>
      </c>
      <c r="AE759" s="150" t="e">
        <f>VLOOKUP(W759,'Wired Branches'!B:F,5,FALSE)</f>
        <v>#N/A</v>
      </c>
      <c r="AF759" s="112" t="str">
        <f>_xlfn.IFNA(VLOOKUP(F759,'Compiled report'!C:F,4,FALSE),"")</f>
        <v/>
      </c>
      <c r="AG759" s="134" t="str">
        <f t="shared" si="158"/>
        <v xml:space="preserve"> </v>
      </c>
      <c r="AH759" s="134" t="str">
        <f t="shared" si="159"/>
        <v xml:space="preserve"> </v>
      </c>
      <c r="AI759" s="134" t="str">
        <f t="shared" si="160"/>
        <v xml:space="preserve"> </v>
      </c>
      <c r="AJ759" s="234" t="str">
        <f>_xlfn.IFNA(VLOOKUP(F759,'Compiled report'!C:D,2,FALSE),"")</f>
        <v/>
      </c>
      <c r="AK759" s="134" t="str">
        <f t="shared" si="161"/>
        <v xml:space="preserve"> </v>
      </c>
      <c r="AL759" s="134" t="str">
        <f t="shared" si="162"/>
        <v/>
      </c>
      <c r="AM759" s="134" t="str">
        <f t="shared" si="163"/>
        <v xml:space="preserve"> </v>
      </c>
      <c r="AN759" s="134" t="str">
        <f t="shared" si="164"/>
        <v xml:space="preserve"> </v>
      </c>
      <c r="AO759" s="134" t="str">
        <f t="shared" si="166"/>
        <v xml:space="preserve"> </v>
      </c>
      <c r="AP759" s="137" t="s">
        <v>770</v>
      </c>
    </row>
    <row r="760" spans="1:42" s="134" customFormat="1" ht="26.1" customHeight="1" x14ac:dyDescent="0.2">
      <c r="A760" s="258">
        <v>761</v>
      </c>
      <c r="B760" s="284" t="s">
        <v>345</v>
      </c>
      <c r="C760" s="134" t="s">
        <v>419</v>
      </c>
      <c r="D760" s="171" t="s">
        <v>82</v>
      </c>
      <c r="E760" s="283" t="s">
        <v>346</v>
      </c>
      <c r="F760" s="107">
        <v>1471</v>
      </c>
      <c r="G760" s="284" t="s">
        <v>345</v>
      </c>
      <c r="H760" s="284" t="s">
        <v>2043</v>
      </c>
      <c r="I760" s="284" t="s">
        <v>2044</v>
      </c>
      <c r="J760" s="284" t="s">
        <v>384</v>
      </c>
      <c r="K760" s="284" t="s">
        <v>2045</v>
      </c>
      <c r="L760" s="284" t="s">
        <v>1953</v>
      </c>
      <c r="M760" s="284" t="s">
        <v>1954</v>
      </c>
      <c r="N760" s="103" t="s">
        <v>87</v>
      </c>
      <c r="O760" s="284">
        <v>57400</v>
      </c>
      <c r="Q760" s="135"/>
      <c r="T760" s="135"/>
      <c r="U760" s="171" t="str">
        <f t="shared" si="153"/>
        <v>HBL-SAH-1471</v>
      </c>
      <c r="V760" s="133" t="s">
        <v>90</v>
      </c>
      <c r="W760" s="107">
        <v>1471</v>
      </c>
      <c r="X760" s="171" t="str">
        <f t="shared" si="154"/>
        <v>HBL-SAH-1471-Apr17-1-1</v>
      </c>
      <c r="Y760" s="136" t="s">
        <v>1163</v>
      </c>
      <c r="Z760" s="134" t="str">
        <f t="shared" si="155"/>
        <v xml:space="preserve"> </v>
      </c>
      <c r="AA760" s="134" t="str">
        <f t="shared" si="156"/>
        <v xml:space="preserve"> </v>
      </c>
      <c r="AB760" s="134" t="str">
        <f t="shared" si="165"/>
        <v>Yes</v>
      </c>
      <c r="AC760" s="134" t="e">
        <f>VLOOKUP(F760,'Wired Branches'!B:E,4,FALSE)</f>
        <v>#N/A</v>
      </c>
      <c r="AD760" s="134" t="str">
        <f t="shared" si="157"/>
        <v xml:space="preserve"> </v>
      </c>
      <c r="AE760" s="150" t="e">
        <f>VLOOKUP(W760,'Wired Branches'!B:F,5,FALSE)</f>
        <v>#N/A</v>
      </c>
      <c r="AF760" s="112" t="str">
        <f>_xlfn.IFNA(VLOOKUP(F760,'Compiled report'!C:F,4,FALSE),"")</f>
        <v/>
      </c>
      <c r="AG760" s="134" t="str">
        <f t="shared" si="158"/>
        <v xml:space="preserve"> </v>
      </c>
      <c r="AH760" s="134" t="str">
        <f t="shared" si="159"/>
        <v xml:space="preserve"> </v>
      </c>
      <c r="AI760" s="134" t="str">
        <f t="shared" si="160"/>
        <v xml:space="preserve"> </v>
      </c>
      <c r="AJ760" s="234" t="str">
        <f>_xlfn.IFNA(VLOOKUP(F760,'Compiled report'!C:D,2,FALSE),"")</f>
        <v/>
      </c>
      <c r="AK760" s="134" t="str">
        <f t="shared" si="161"/>
        <v xml:space="preserve"> </v>
      </c>
      <c r="AL760" s="134" t="str">
        <f t="shared" si="162"/>
        <v/>
      </c>
      <c r="AM760" s="134" t="str">
        <f t="shared" si="163"/>
        <v xml:space="preserve"> </v>
      </c>
      <c r="AN760" s="134" t="str">
        <f t="shared" si="164"/>
        <v xml:space="preserve"> </v>
      </c>
      <c r="AO760" s="134" t="str">
        <f t="shared" si="166"/>
        <v xml:space="preserve"> </v>
      </c>
      <c r="AP760" s="137" t="s">
        <v>770</v>
      </c>
    </row>
    <row r="761" spans="1:42" s="134" customFormat="1" ht="26.1" customHeight="1" x14ac:dyDescent="0.2">
      <c r="A761" s="258">
        <v>762</v>
      </c>
      <c r="B761" s="284" t="s">
        <v>345</v>
      </c>
      <c r="C761" s="134" t="s">
        <v>419</v>
      </c>
      <c r="D761" s="171" t="s">
        <v>82</v>
      </c>
      <c r="E761" s="283" t="s">
        <v>346</v>
      </c>
      <c r="F761" s="107">
        <v>1576</v>
      </c>
      <c r="G761" s="284" t="s">
        <v>345</v>
      </c>
      <c r="H761" s="284" t="s">
        <v>2046</v>
      </c>
      <c r="I761" s="284" t="s">
        <v>2047</v>
      </c>
      <c r="J761" s="284" t="s">
        <v>384</v>
      </c>
      <c r="K761" s="284" t="s">
        <v>2046</v>
      </c>
      <c r="L761" s="284" t="s">
        <v>355</v>
      </c>
      <c r="M761" s="284" t="s">
        <v>355</v>
      </c>
      <c r="N761" s="103" t="s">
        <v>87</v>
      </c>
      <c r="O761" s="284">
        <v>55050</v>
      </c>
      <c r="Q761" s="135"/>
      <c r="T761" s="135"/>
      <c r="U761" s="171" t="str">
        <f t="shared" si="153"/>
        <v>HBL-SAH-1576</v>
      </c>
      <c r="V761" s="133" t="s">
        <v>90</v>
      </c>
      <c r="W761" s="107">
        <v>1576</v>
      </c>
      <c r="X761" s="171" t="str">
        <f t="shared" si="154"/>
        <v>HBL-SAH-1576-Apr17-1-1</v>
      </c>
      <c r="Y761" s="136" t="s">
        <v>1163</v>
      </c>
      <c r="Z761" s="134" t="str">
        <f t="shared" si="155"/>
        <v xml:space="preserve"> </v>
      </c>
      <c r="AA761" s="134" t="str">
        <f t="shared" si="156"/>
        <v xml:space="preserve"> </v>
      </c>
      <c r="AB761" s="134" t="str">
        <f t="shared" si="165"/>
        <v>Yes</v>
      </c>
      <c r="AC761" s="134" t="e">
        <f>VLOOKUP(F761,'Wired Branches'!B:E,4,FALSE)</f>
        <v>#N/A</v>
      </c>
      <c r="AD761" s="134" t="str">
        <f t="shared" si="157"/>
        <v xml:space="preserve"> </v>
      </c>
      <c r="AE761" s="150" t="e">
        <f>VLOOKUP(W761,'Wired Branches'!B:F,5,FALSE)</f>
        <v>#N/A</v>
      </c>
      <c r="AF761" s="112" t="str">
        <f>_xlfn.IFNA(VLOOKUP(F761,'Compiled report'!C:F,4,FALSE),"")</f>
        <v/>
      </c>
      <c r="AG761" s="134" t="str">
        <f t="shared" si="158"/>
        <v xml:space="preserve"> </v>
      </c>
      <c r="AH761" s="134" t="str">
        <f t="shared" si="159"/>
        <v xml:space="preserve"> </v>
      </c>
      <c r="AI761" s="134" t="str">
        <f t="shared" si="160"/>
        <v xml:space="preserve"> </v>
      </c>
      <c r="AJ761" s="234" t="str">
        <f>_xlfn.IFNA(VLOOKUP(F761,'Compiled report'!C:D,2,FALSE),"")</f>
        <v/>
      </c>
      <c r="AK761" s="134" t="str">
        <f t="shared" si="161"/>
        <v xml:space="preserve"> </v>
      </c>
      <c r="AL761" s="134" t="str">
        <f t="shared" si="162"/>
        <v/>
      </c>
      <c r="AM761" s="134" t="str">
        <f t="shared" si="163"/>
        <v xml:space="preserve"> </v>
      </c>
      <c r="AN761" s="134" t="str">
        <f t="shared" si="164"/>
        <v xml:space="preserve"> </v>
      </c>
      <c r="AO761" s="134" t="str">
        <f t="shared" si="166"/>
        <v xml:space="preserve"> </v>
      </c>
      <c r="AP761" s="137" t="s">
        <v>770</v>
      </c>
    </row>
    <row r="762" spans="1:42" s="134" customFormat="1" ht="26.1" customHeight="1" x14ac:dyDescent="0.2">
      <c r="A762" s="258">
        <v>763</v>
      </c>
      <c r="B762" s="284" t="s">
        <v>345</v>
      </c>
      <c r="C762" s="134" t="s">
        <v>419</v>
      </c>
      <c r="D762" s="171" t="s">
        <v>82</v>
      </c>
      <c r="E762" s="283" t="s">
        <v>346</v>
      </c>
      <c r="F762" s="107">
        <v>1590</v>
      </c>
      <c r="G762" s="284" t="s">
        <v>345</v>
      </c>
      <c r="H762" s="284" t="s">
        <v>2048</v>
      </c>
      <c r="I762" s="284" t="s">
        <v>2048</v>
      </c>
      <c r="J762" s="284" t="s">
        <v>384</v>
      </c>
      <c r="K762" s="284" t="s">
        <v>2048</v>
      </c>
      <c r="L762" s="284" t="s">
        <v>1953</v>
      </c>
      <c r="M762" s="284" t="s">
        <v>1954</v>
      </c>
      <c r="N762" s="103" t="s">
        <v>87</v>
      </c>
      <c r="O762" s="284">
        <v>57400</v>
      </c>
      <c r="Q762" s="135"/>
      <c r="T762" s="135"/>
      <c r="U762" s="171" t="str">
        <f t="shared" si="153"/>
        <v>HBL-SAH-1590</v>
      </c>
      <c r="V762" s="133" t="s">
        <v>90</v>
      </c>
      <c r="W762" s="107">
        <v>1590</v>
      </c>
      <c r="X762" s="171" t="str">
        <f t="shared" si="154"/>
        <v>HBL-SAH-1590-Apr17-1-1</v>
      </c>
      <c r="Y762" s="136" t="s">
        <v>1163</v>
      </c>
      <c r="Z762" s="134" t="str">
        <f t="shared" si="155"/>
        <v xml:space="preserve"> </v>
      </c>
      <c r="AA762" s="134" t="str">
        <f t="shared" si="156"/>
        <v xml:space="preserve"> </v>
      </c>
      <c r="AB762" s="134" t="str">
        <f t="shared" si="165"/>
        <v>Yes</v>
      </c>
      <c r="AC762" s="134" t="e">
        <f>VLOOKUP(F762,'Wired Branches'!B:E,4,FALSE)</f>
        <v>#N/A</v>
      </c>
      <c r="AD762" s="134" t="str">
        <f t="shared" si="157"/>
        <v xml:space="preserve"> </v>
      </c>
      <c r="AE762" s="150" t="e">
        <f>VLOOKUP(W762,'Wired Branches'!B:F,5,FALSE)</f>
        <v>#N/A</v>
      </c>
      <c r="AF762" s="112" t="str">
        <f>_xlfn.IFNA(VLOOKUP(F762,'Compiled report'!C:F,4,FALSE),"")</f>
        <v/>
      </c>
      <c r="AG762" s="134" t="str">
        <f t="shared" si="158"/>
        <v xml:space="preserve"> </v>
      </c>
      <c r="AH762" s="134" t="str">
        <f t="shared" si="159"/>
        <v xml:space="preserve"> </v>
      </c>
      <c r="AI762" s="134" t="str">
        <f t="shared" si="160"/>
        <v xml:space="preserve"> </v>
      </c>
      <c r="AJ762" s="234" t="str">
        <f>_xlfn.IFNA(VLOOKUP(F762,'Compiled report'!C:D,2,FALSE),"")</f>
        <v/>
      </c>
      <c r="AK762" s="134" t="str">
        <f t="shared" si="161"/>
        <v xml:space="preserve"> </v>
      </c>
      <c r="AL762" s="134" t="str">
        <f t="shared" si="162"/>
        <v/>
      </c>
      <c r="AM762" s="134" t="str">
        <f t="shared" si="163"/>
        <v xml:space="preserve"> </v>
      </c>
      <c r="AN762" s="134" t="str">
        <f t="shared" si="164"/>
        <v xml:space="preserve"> </v>
      </c>
      <c r="AO762" s="134" t="str">
        <f t="shared" si="166"/>
        <v xml:space="preserve"> </v>
      </c>
      <c r="AP762" s="137" t="s">
        <v>770</v>
      </c>
    </row>
    <row r="763" spans="1:42" s="134" customFormat="1" ht="26.1" customHeight="1" x14ac:dyDescent="0.2">
      <c r="A763" s="258">
        <v>764</v>
      </c>
      <c r="B763" s="284" t="s">
        <v>345</v>
      </c>
      <c r="C763" s="134" t="s">
        <v>419</v>
      </c>
      <c r="D763" s="171" t="s">
        <v>82</v>
      </c>
      <c r="E763" s="283" t="s">
        <v>346</v>
      </c>
      <c r="F763" s="107">
        <v>1612</v>
      </c>
      <c r="G763" s="284" t="s">
        <v>345</v>
      </c>
      <c r="H763" s="284" t="s">
        <v>2049</v>
      </c>
      <c r="I763" s="284" t="s">
        <v>2049</v>
      </c>
      <c r="J763" s="284" t="s">
        <v>384</v>
      </c>
      <c r="K763" s="284" t="s">
        <v>2049</v>
      </c>
      <c r="L763" s="284" t="s">
        <v>2049</v>
      </c>
      <c r="M763" s="284" t="s">
        <v>355</v>
      </c>
      <c r="N763" s="103" t="s">
        <v>87</v>
      </c>
      <c r="O763" s="284">
        <v>55050</v>
      </c>
      <c r="Q763" s="135"/>
      <c r="T763" s="135"/>
      <c r="U763" s="171" t="str">
        <f t="shared" si="153"/>
        <v>HBL-SAH-1612</v>
      </c>
      <c r="V763" s="133" t="s">
        <v>90</v>
      </c>
      <c r="W763" s="107">
        <v>1612</v>
      </c>
      <c r="X763" s="171" t="str">
        <f t="shared" si="154"/>
        <v>HBL-SAH-1612-Apr17-1-1</v>
      </c>
      <c r="Y763" s="136" t="s">
        <v>1163</v>
      </c>
      <c r="Z763" s="134" t="str">
        <f t="shared" si="155"/>
        <v xml:space="preserve"> </v>
      </c>
      <c r="AA763" s="134" t="str">
        <f t="shared" si="156"/>
        <v xml:space="preserve"> </v>
      </c>
      <c r="AB763" s="134" t="str">
        <f t="shared" si="165"/>
        <v>Yes</v>
      </c>
      <c r="AC763" s="134" t="e">
        <f>VLOOKUP(F763,'Wired Branches'!B:E,4,FALSE)</f>
        <v>#N/A</v>
      </c>
      <c r="AD763" s="134" t="str">
        <f t="shared" si="157"/>
        <v xml:space="preserve"> </v>
      </c>
      <c r="AE763" s="150" t="e">
        <f>VLOOKUP(W763,'Wired Branches'!B:F,5,FALSE)</f>
        <v>#N/A</v>
      </c>
      <c r="AF763" s="112" t="str">
        <f>_xlfn.IFNA(VLOOKUP(F763,'Compiled report'!C:F,4,FALSE),"")</f>
        <v/>
      </c>
      <c r="AG763" s="134" t="str">
        <f t="shared" si="158"/>
        <v xml:space="preserve"> </v>
      </c>
      <c r="AH763" s="134" t="str">
        <f t="shared" si="159"/>
        <v xml:space="preserve"> </v>
      </c>
      <c r="AI763" s="134" t="str">
        <f t="shared" si="160"/>
        <v xml:space="preserve"> </v>
      </c>
      <c r="AJ763" s="234" t="str">
        <f>_xlfn.IFNA(VLOOKUP(F763,'Compiled report'!C:D,2,FALSE),"")</f>
        <v/>
      </c>
      <c r="AK763" s="134" t="str">
        <f t="shared" si="161"/>
        <v xml:space="preserve"> </v>
      </c>
      <c r="AL763" s="134" t="str">
        <f t="shared" si="162"/>
        <v/>
      </c>
      <c r="AM763" s="134" t="str">
        <f t="shared" si="163"/>
        <v xml:space="preserve"> </v>
      </c>
      <c r="AN763" s="134" t="str">
        <f t="shared" si="164"/>
        <v xml:space="preserve"> </v>
      </c>
      <c r="AO763" s="134" t="str">
        <f t="shared" si="166"/>
        <v xml:space="preserve"> </v>
      </c>
      <c r="AP763" s="137" t="s">
        <v>770</v>
      </c>
    </row>
    <row r="764" spans="1:42" s="134" customFormat="1" ht="26.1" customHeight="1" x14ac:dyDescent="0.2">
      <c r="A764" s="258">
        <v>765</v>
      </c>
      <c r="B764" s="284" t="s">
        <v>345</v>
      </c>
      <c r="C764" s="134" t="s">
        <v>419</v>
      </c>
      <c r="D764" s="171" t="s">
        <v>82</v>
      </c>
      <c r="E764" s="283" t="s">
        <v>346</v>
      </c>
      <c r="F764" s="107">
        <v>1644</v>
      </c>
      <c r="G764" s="284" t="s">
        <v>345</v>
      </c>
      <c r="H764" s="284" t="s">
        <v>2050</v>
      </c>
      <c r="I764" s="284" t="s">
        <v>2050</v>
      </c>
      <c r="J764" s="284" t="s">
        <v>384</v>
      </c>
      <c r="K764" s="284" t="s">
        <v>2050</v>
      </c>
      <c r="L764" s="284" t="s">
        <v>1970</v>
      </c>
      <c r="M764" s="284" t="s">
        <v>1971</v>
      </c>
      <c r="N764" s="103" t="s">
        <v>87</v>
      </c>
      <c r="O764" s="284">
        <v>58150</v>
      </c>
      <c r="Q764" s="135"/>
      <c r="T764" s="135"/>
      <c r="U764" s="171" t="str">
        <f t="shared" si="153"/>
        <v>HBL-SAH-1644</v>
      </c>
      <c r="V764" s="133" t="s">
        <v>90</v>
      </c>
      <c r="W764" s="107">
        <v>1644</v>
      </c>
      <c r="X764" s="171" t="str">
        <f t="shared" si="154"/>
        <v>HBL-SAH-1644-Apr17-1-1</v>
      </c>
      <c r="Y764" s="136" t="s">
        <v>1163</v>
      </c>
      <c r="Z764" s="134" t="str">
        <f t="shared" si="155"/>
        <v xml:space="preserve"> </v>
      </c>
      <c r="AA764" s="134" t="str">
        <f t="shared" si="156"/>
        <v xml:space="preserve"> </v>
      </c>
      <c r="AB764" s="134" t="str">
        <f t="shared" si="165"/>
        <v>Yes</v>
      </c>
      <c r="AC764" s="134" t="e">
        <f>VLOOKUP(F764,'Wired Branches'!B:E,4,FALSE)</f>
        <v>#N/A</v>
      </c>
      <c r="AD764" s="134" t="str">
        <f t="shared" si="157"/>
        <v xml:space="preserve"> </v>
      </c>
      <c r="AE764" s="150" t="e">
        <f>VLOOKUP(W764,'Wired Branches'!B:F,5,FALSE)</f>
        <v>#N/A</v>
      </c>
      <c r="AF764" s="112" t="str">
        <f>_xlfn.IFNA(VLOOKUP(F764,'Compiled report'!C:F,4,FALSE),"")</f>
        <v/>
      </c>
      <c r="AG764" s="134" t="str">
        <f t="shared" si="158"/>
        <v xml:space="preserve"> </v>
      </c>
      <c r="AH764" s="134" t="str">
        <f t="shared" si="159"/>
        <v xml:space="preserve"> </v>
      </c>
      <c r="AI764" s="134" t="str">
        <f t="shared" si="160"/>
        <v xml:space="preserve"> </v>
      </c>
      <c r="AJ764" s="234" t="str">
        <f>_xlfn.IFNA(VLOOKUP(F764,'Compiled report'!C:D,2,FALSE),"")</f>
        <v/>
      </c>
      <c r="AK764" s="134" t="str">
        <f t="shared" si="161"/>
        <v xml:space="preserve"> </v>
      </c>
      <c r="AL764" s="134" t="str">
        <f t="shared" si="162"/>
        <v/>
      </c>
      <c r="AM764" s="134" t="str">
        <f t="shared" si="163"/>
        <v xml:space="preserve"> </v>
      </c>
      <c r="AN764" s="134" t="str">
        <f t="shared" si="164"/>
        <v xml:space="preserve"> </v>
      </c>
      <c r="AO764" s="134" t="str">
        <f t="shared" si="166"/>
        <v xml:space="preserve"> </v>
      </c>
      <c r="AP764" s="137" t="s">
        <v>770</v>
      </c>
    </row>
    <row r="765" spans="1:42" s="134" customFormat="1" ht="26.1" customHeight="1" x14ac:dyDescent="0.2">
      <c r="A765" s="258">
        <v>766</v>
      </c>
      <c r="B765" s="284" t="s">
        <v>345</v>
      </c>
      <c r="C765" s="134" t="s">
        <v>419</v>
      </c>
      <c r="D765" s="171" t="s">
        <v>82</v>
      </c>
      <c r="E765" s="283" t="s">
        <v>346</v>
      </c>
      <c r="F765" s="107">
        <v>1651</v>
      </c>
      <c r="G765" s="284" t="s">
        <v>345</v>
      </c>
      <c r="H765" s="284" t="s">
        <v>2051</v>
      </c>
      <c r="I765" s="284" t="s">
        <v>2052</v>
      </c>
      <c r="J765" s="284" t="s">
        <v>384</v>
      </c>
      <c r="K765" s="284" t="s">
        <v>345</v>
      </c>
      <c r="L765" s="284" t="s">
        <v>345</v>
      </c>
      <c r="M765" s="284" t="s">
        <v>345</v>
      </c>
      <c r="N765" s="103" t="s">
        <v>87</v>
      </c>
      <c r="O765" s="284">
        <v>57000</v>
      </c>
      <c r="Q765" s="135"/>
      <c r="T765" s="135"/>
      <c r="U765" s="171" t="str">
        <f t="shared" si="153"/>
        <v>HBL-SAH-1651</v>
      </c>
      <c r="V765" s="133" t="s">
        <v>90</v>
      </c>
      <c r="W765" s="107">
        <v>1651</v>
      </c>
      <c r="X765" s="171" t="str">
        <f t="shared" si="154"/>
        <v>HBL-SAH-1651-Apr17-1-1</v>
      </c>
      <c r="Y765" s="136" t="s">
        <v>1163</v>
      </c>
      <c r="Z765" s="134" t="str">
        <f t="shared" si="155"/>
        <v xml:space="preserve"> </v>
      </c>
      <c r="AA765" s="134" t="str">
        <f t="shared" si="156"/>
        <v xml:space="preserve"> </v>
      </c>
      <c r="AB765" s="134" t="str">
        <f t="shared" si="165"/>
        <v>Yes</v>
      </c>
      <c r="AC765" s="134" t="e">
        <f>VLOOKUP(F765,'Wired Branches'!B:E,4,FALSE)</f>
        <v>#N/A</v>
      </c>
      <c r="AD765" s="134" t="str">
        <f t="shared" si="157"/>
        <v xml:space="preserve"> </v>
      </c>
      <c r="AE765" s="150" t="e">
        <f>VLOOKUP(W765,'Wired Branches'!B:F,5,FALSE)</f>
        <v>#N/A</v>
      </c>
      <c r="AF765" s="112" t="str">
        <f>_xlfn.IFNA(VLOOKUP(F765,'Compiled report'!C:F,4,FALSE),"")</f>
        <v/>
      </c>
      <c r="AG765" s="134" t="str">
        <f t="shared" si="158"/>
        <v xml:space="preserve"> </v>
      </c>
      <c r="AH765" s="134" t="str">
        <f t="shared" si="159"/>
        <v xml:space="preserve"> </v>
      </c>
      <c r="AI765" s="134" t="str">
        <f t="shared" si="160"/>
        <v xml:space="preserve"> </v>
      </c>
      <c r="AJ765" s="234" t="str">
        <f>_xlfn.IFNA(VLOOKUP(F765,'Compiled report'!C:D,2,FALSE),"")</f>
        <v/>
      </c>
      <c r="AK765" s="134" t="str">
        <f t="shared" si="161"/>
        <v xml:space="preserve"> </v>
      </c>
      <c r="AL765" s="134" t="str">
        <f t="shared" si="162"/>
        <v/>
      </c>
      <c r="AM765" s="134" t="str">
        <f t="shared" si="163"/>
        <v xml:space="preserve"> </v>
      </c>
      <c r="AN765" s="134" t="str">
        <f t="shared" si="164"/>
        <v xml:space="preserve"> </v>
      </c>
      <c r="AO765" s="134" t="str">
        <f t="shared" si="166"/>
        <v xml:space="preserve"> </v>
      </c>
      <c r="AP765" s="137" t="s">
        <v>770</v>
      </c>
    </row>
    <row r="766" spans="1:42" s="134" customFormat="1" ht="26.1" customHeight="1" x14ac:dyDescent="0.2">
      <c r="A766" s="258">
        <v>767</v>
      </c>
      <c r="B766" s="284" t="s">
        <v>345</v>
      </c>
      <c r="C766" s="134" t="s">
        <v>419</v>
      </c>
      <c r="D766" s="171" t="s">
        <v>82</v>
      </c>
      <c r="E766" s="283" t="s">
        <v>346</v>
      </c>
      <c r="F766" s="107">
        <v>1653</v>
      </c>
      <c r="G766" s="284" t="s">
        <v>345</v>
      </c>
      <c r="H766" s="284" t="s">
        <v>2053</v>
      </c>
      <c r="I766" s="284" t="s">
        <v>2054</v>
      </c>
      <c r="J766" s="284" t="s">
        <v>384</v>
      </c>
      <c r="K766" s="284" t="s">
        <v>1949</v>
      </c>
      <c r="L766" s="284" t="s">
        <v>1949</v>
      </c>
      <c r="M766" s="284" t="s">
        <v>355</v>
      </c>
      <c r="N766" s="103" t="s">
        <v>87</v>
      </c>
      <c r="O766" s="284">
        <v>55050</v>
      </c>
      <c r="Q766" s="135"/>
      <c r="T766" s="135"/>
      <c r="U766" s="171" t="str">
        <f t="shared" si="153"/>
        <v>HBL-SAH-1653</v>
      </c>
      <c r="V766" s="133" t="s">
        <v>90</v>
      </c>
      <c r="W766" s="107">
        <v>1653</v>
      </c>
      <c r="X766" s="171" t="str">
        <f t="shared" si="154"/>
        <v>HBL-SAH-1653-Apr17-1-1</v>
      </c>
      <c r="Y766" s="136" t="s">
        <v>1163</v>
      </c>
      <c r="Z766" s="134" t="str">
        <f t="shared" si="155"/>
        <v xml:space="preserve"> </v>
      </c>
      <c r="AA766" s="134" t="str">
        <f t="shared" si="156"/>
        <v xml:space="preserve"> </v>
      </c>
      <c r="AB766" s="134" t="str">
        <f t="shared" si="165"/>
        <v>Yes</v>
      </c>
      <c r="AC766" s="134" t="e">
        <f>VLOOKUP(F766,'Wired Branches'!B:E,4,FALSE)</f>
        <v>#N/A</v>
      </c>
      <c r="AD766" s="134" t="str">
        <f t="shared" si="157"/>
        <v xml:space="preserve"> </v>
      </c>
      <c r="AE766" s="150" t="e">
        <f>VLOOKUP(W766,'Wired Branches'!B:F,5,FALSE)</f>
        <v>#N/A</v>
      </c>
      <c r="AF766" s="112" t="str">
        <f>_xlfn.IFNA(VLOOKUP(F766,'Compiled report'!C:F,4,FALSE),"")</f>
        <v/>
      </c>
      <c r="AG766" s="134" t="str">
        <f t="shared" si="158"/>
        <v xml:space="preserve"> </v>
      </c>
      <c r="AH766" s="134" t="str">
        <f t="shared" si="159"/>
        <v xml:space="preserve"> </v>
      </c>
      <c r="AI766" s="134" t="str">
        <f t="shared" si="160"/>
        <v xml:space="preserve"> </v>
      </c>
      <c r="AJ766" s="234" t="str">
        <f>_xlfn.IFNA(VLOOKUP(F766,'Compiled report'!C:D,2,FALSE),"")</f>
        <v/>
      </c>
      <c r="AK766" s="134" t="str">
        <f t="shared" si="161"/>
        <v xml:space="preserve"> </v>
      </c>
      <c r="AL766" s="134" t="str">
        <f t="shared" si="162"/>
        <v/>
      </c>
      <c r="AM766" s="134" t="str">
        <f t="shared" si="163"/>
        <v xml:space="preserve"> </v>
      </c>
      <c r="AN766" s="134" t="str">
        <f t="shared" si="164"/>
        <v xml:space="preserve"> </v>
      </c>
      <c r="AO766" s="134" t="str">
        <f t="shared" si="166"/>
        <v xml:space="preserve"> </v>
      </c>
      <c r="AP766" s="137" t="s">
        <v>770</v>
      </c>
    </row>
    <row r="767" spans="1:42" s="134" customFormat="1" ht="26.1" customHeight="1" x14ac:dyDescent="0.2">
      <c r="A767" s="258">
        <v>768</v>
      </c>
      <c r="B767" s="284" t="s">
        <v>345</v>
      </c>
      <c r="C767" s="134" t="s">
        <v>419</v>
      </c>
      <c r="D767" s="171" t="s">
        <v>82</v>
      </c>
      <c r="E767" s="283" t="s">
        <v>346</v>
      </c>
      <c r="F767" s="107">
        <v>1672</v>
      </c>
      <c r="G767" s="284" t="s">
        <v>345</v>
      </c>
      <c r="H767" s="284" t="s">
        <v>2055</v>
      </c>
      <c r="I767" s="284" t="s">
        <v>2056</v>
      </c>
      <c r="J767" s="284" t="s">
        <v>384</v>
      </c>
      <c r="K767" s="284" t="s">
        <v>345</v>
      </c>
      <c r="L767" s="284" t="s">
        <v>345</v>
      </c>
      <c r="M767" s="284" t="s">
        <v>345</v>
      </c>
      <c r="N767" s="103" t="s">
        <v>87</v>
      </c>
      <c r="O767" s="284">
        <v>57000</v>
      </c>
      <c r="Q767" s="135"/>
      <c r="T767" s="135"/>
      <c r="U767" s="171" t="str">
        <f t="shared" si="153"/>
        <v>HBL-SAH-1672</v>
      </c>
      <c r="V767" s="133" t="s">
        <v>90</v>
      </c>
      <c r="W767" s="107">
        <v>1672</v>
      </c>
      <c r="X767" s="171" t="str">
        <f t="shared" si="154"/>
        <v>HBL-SAH-1672-Apr17-1-1</v>
      </c>
      <c r="Y767" s="136" t="s">
        <v>1163</v>
      </c>
      <c r="Z767" s="134" t="str">
        <f t="shared" si="155"/>
        <v xml:space="preserve"> </v>
      </c>
      <c r="AA767" s="134" t="str">
        <f t="shared" si="156"/>
        <v xml:space="preserve"> </v>
      </c>
      <c r="AB767" s="134" t="str">
        <f t="shared" si="165"/>
        <v>Yes</v>
      </c>
      <c r="AC767" s="134" t="e">
        <f>VLOOKUP(F767,'Wired Branches'!B:E,4,FALSE)</f>
        <v>#N/A</v>
      </c>
      <c r="AD767" s="134" t="str">
        <f t="shared" si="157"/>
        <v xml:space="preserve"> </v>
      </c>
      <c r="AE767" s="150" t="e">
        <f>VLOOKUP(W767,'Wired Branches'!B:F,5,FALSE)</f>
        <v>#N/A</v>
      </c>
      <c r="AF767" s="112" t="str">
        <f>_xlfn.IFNA(VLOOKUP(F767,'Compiled report'!C:F,4,FALSE),"")</f>
        <v/>
      </c>
      <c r="AG767" s="134" t="str">
        <f t="shared" si="158"/>
        <v xml:space="preserve"> </v>
      </c>
      <c r="AH767" s="134" t="str">
        <f t="shared" si="159"/>
        <v xml:space="preserve"> </v>
      </c>
      <c r="AI767" s="134" t="str">
        <f t="shared" si="160"/>
        <v xml:space="preserve"> </v>
      </c>
      <c r="AJ767" s="234" t="str">
        <f>_xlfn.IFNA(VLOOKUP(F767,'Compiled report'!C:D,2,FALSE),"")</f>
        <v/>
      </c>
      <c r="AK767" s="134" t="str">
        <f t="shared" si="161"/>
        <v xml:space="preserve"> </v>
      </c>
      <c r="AL767" s="134" t="str">
        <f t="shared" si="162"/>
        <v/>
      </c>
      <c r="AM767" s="134" t="str">
        <f t="shared" si="163"/>
        <v xml:space="preserve"> </v>
      </c>
      <c r="AN767" s="134" t="str">
        <f t="shared" si="164"/>
        <v xml:space="preserve"> </v>
      </c>
      <c r="AO767" s="134" t="str">
        <f t="shared" si="166"/>
        <v xml:space="preserve"> </v>
      </c>
      <c r="AP767" s="137" t="s">
        <v>770</v>
      </c>
    </row>
    <row r="768" spans="1:42" s="134" customFormat="1" ht="26.1" customHeight="1" x14ac:dyDescent="0.2">
      <c r="A768" s="258">
        <v>769</v>
      </c>
      <c r="B768" s="284" t="s">
        <v>345</v>
      </c>
      <c r="C768" s="134" t="s">
        <v>419</v>
      </c>
      <c r="D768" s="171" t="s">
        <v>82</v>
      </c>
      <c r="E768" s="283" t="s">
        <v>346</v>
      </c>
      <c r="F768" s="107">
        <v>1713</v>
      </c>
      <c r="G768" s="284" t="s">
        <v>345</v>
      </c>
      <c r="H768" s="284" t="s">
        <v>2057</v>
      </c>
      <c r="I768" s="284" t="s">
        <v>2057</v>
      </c>
      <c r="J768" s="284" t="s">
        <v>384</v>
      </c>
      <c r="K768" s="284" t="s">
        <v>2057</v>
      </c>
      <c r="L768" s="284" t="s">
        <v>373</v>
      </c>
      <c r="M768" s="284" t="s">
        <v>373</v>
      </c>
      <c r="N768" s="103" t="s">
        <v>87</v>
      </c>
      <c r="O768" s="284">
        <v>56300</v>
      </c>
      <c r="Q768" s="135"/>
      <c r="T768" s="135"/>
      <c r="U768" s="171" t="str">
        <f t="shared" si="153"/>
        <v>HBL-SAH-1713</v>
      </c>
      <c r="V768" s="133" t="s">
        <v>90</v>
      </c>
      <c r="W768" s="107">
        <v>1713</v>
      </c>
      <c r="X768" s="171" t="str">
        <f t="shared" si="154"/>
        <v>HBL-SAH-1713-Apr17-1-1</v>
      </c>
      <c r="Y768" s="136" t="s">
        <v>1163</v>
      </c>
      <c r="Z768" s="134" t="str">
        <f t="shared" si="155"/>
        <v xml:space="preserve"> </v>
      </c>
      <c r="AA768" s="134" t="str">
        <f t="shared" si="156"/>
        <v xml:space="preserve"> </v>
      </c>
      <c r="AB768" s="134" t="str">
        <f t="shared" si="165"/>
        <v>Yes</v>
      </c>
      <c r="AC768" s="134" t="e">
        <f>VLOOKUP(F768,'Wired Branches'!B:E,4,FALSE)</f>
        <v>#N/A</v>
      </c>
      <c r="AD768" s="134" t="str">
        <f t="shared" si="157"/>
        <v xml:space="preserve"> </v>
      </c>
      <c r="AE768" s="150" t="e">
        <f>VLOOKUP(W768,'Wired Branches'!B:F,5,FALSE)</f>
        <v>#N/A</v>
      </c>
      <c r="AF768" s="112" t="str">
        <f>_xlfn.IFNA(VLOOKUP(F768,'Compiled report'!C:F,4,FALSE),"")</f>
        <v/>
      </c>
      <c r="AG768" s="134" t="str">
        <f t="shared" si="158"/>
        <v xml:space="preserve"> </v>
      </c>
      <c r="AH768" s="134" t="str">
        <f t="shared" si="159"/>
        <v xml:space="preserve"> </v>
      </c>
      <c r="AI768" s="134" t="str">
        <f t="shared" si="160"/>
        <v xml:space="preserve"> </v>
      </c>
      <c r="AJ768" s="234" t="str">
        <f>_xlfn.IFNA(VLOOKUP(F768,'Compiled report'!C:D,2,FALSE),"")</f>
        <v/>
      </c>
      <c r="AK768" s="134" t="str">
        <f t="shared" si="161"/>
        <v xml:space="preserve"> </v>
      </c>
      <c r="AL768" s="134" t="str">
        <f t="shared" si="162"/>
        <v/>
      </c>
      <c r="AM768" s="134" t="str">
        <f t="shared" si="163"/>
        <v xml:space="preserve"> </v>
      </c>
      <c r="AN768" s="134" t="str">
        <f t="shared" si="164"/>
        <v xml:space="preserve"> </v>
      </c>
      <c r="AO768" s="134" t="str">
        <f t="shared" si="166"/>
        <v xml:space="preserve"> </v>
      </c>
      <c r="AP768" s="137" t="s">
        <v>770</v>
      </c>
    </row>
    <row r="769" spans="1:42" s="134" customFormat="1" ht="26.1" customHeight="1" x14ac:dyDescent="0.2">
      <c r="A769" s="258">
        <v>770</v>
      </c>
      <c r="B769" s="284" t="s">
        <v>345</v>
      </c>
      <c r="C769" s="134" t="s">
        <v>419</v>
      </c>
      <c r="D769" s="171" t="s">
        <v>82</v>
      </c>
      <c r="E769" s="283" t="s">
        <v>346</v>
      </c>
      <c r="F769" s="107">
        <v>1829</v>
      </c>
      <c r="G769" s="284" t="s">
        <v>345</v>
      </c>
      <c r="H769" s="284" t="s">
        <v>2058</v>
      </c>
      <c r="I769" s="284" t="s">
        <v>2059</v>
      </c>
      <c r="J769" s="284" t="s">
        <v>384</v>
      </c>
      <c r="K769" s="284" t="s">
        <v>2059</v>
      </c>
      <c r="L769" s="284" t="s">
        <v>345</v>
      </c>
      <c r="M769" s="284" t="s">
        <v>345</v>
      </c>
      <c r="N769" s="103" t="s">
        <v>87</v>
      </c>
      <c r="O769" s="284">
        <v>57000</v>
      </c>
      <c r="Q769" s="135"/>
      <c r="T769" s="135"/>
      <c r="U769" s="171" t="str">
        <f t="shared" si="153"/>
        <v>HBL-SAH-1829</v>
      </c>
      <c r="V769" s="133" t="s">
        <v>90</v>
      </c>
      <c r="W769" s="107">
        <v>1829</v>
      </c>
      <c r="X769" s="171" t="str">
        <f t="shared" si="154"/>
        <v>HBL-SAH-1829-Apr17-1-1</v>
      </c>
      <c r="Y769" s="136" t="s">
        <v>1163</v>
      </c>
      <c r="Z769" s="134" t="str">
        <f t="shared" si="155"/>
        <v xml:space="preserve"> </v>
      </c>
      <c r="AA769" s="134" t="str">
        <f t="shared" si="156"/>
        <v xml:space="preserve"> </v>
      </c>
      <c r="AB769" s="134" t="str">
        <f t="shared" si="165"/>
        <v>Yes</v>
      </c>
      <c r="AC769" s="134" t="e">
        <f>VLOOKUP(F769,'Wired Branches'!B:E,4,FALSE)</f>
        <v>#N/A</v>
      </c>
      <c r="AD769" s="134" t="str">
        <f t="shared" si="157"/>
        <v xml:space="preserve"> </v>
      </c>
      <c r="AE769" s="150" t="e">
        <f>VLOOKUP(W769,'Wired Branches'!B:F,5,FALSE)</f>
        <v>#N/A</v>
      </c>
      <c r="AF769" s="112" t="str">
        <f>_xlfn.IFNA(VLOOKUP(F769,'Compiled report'!C:F,4,FALSE),"")</f>
        <v/>
      </c>
      <c r="AG769" s="134" t="str">
        <f t="shared" si="158"/>
        <v xml:space="preserve"> </v>
      </c>
      <c r="AH769" s="134" t="str">
        <f t="shared" si="159"/>
        <v xml:space="preserve"> </v>
      </c>
      <c r="AI769" s="134" t="str">
        <f t="shared" si="160"/>
        <v xml:space="preserve"> </v>
      </c>
      <c r="AJ769" s="234" t="str">
        <f>_xlfn.IFNA(VLOOKUP(F769,'Compiled report'!C:D,2,FALSE),"")</f>
        <v/>
      </c>
      <c r="AK769" s="134" t="str">
        <f t="shared" si="161"/>
        <v xml:space="preserve"> </v>
      </c>
      <c r="AL769" s="134" t="str">
        <f t="shared" si="162"/>
        <v/>
      </c>
      <c r="AM769" s="134" t="str">
        <f t="shared" si="163"/>
        <v xml:space="preserve"> </v>
      </c>
      <c r="AN769" s="134" t="str">
        <f t="shared" si="164"/>
        <v xml:space="preserve"> </v>
      </c>
      <c r="AO769" s="134" t="str">
        <f t="shared" si="166"/>
        <v xml:space="preserve"> </v>
      </c>
      <c r="AP769" s="137" t="s">
        <v>770</v>
      </c>
    </row>
    <row r="770" spans="1:42" s="134" customFormat="1" ht="26.1" customHeight="1" x14ac:dyDescent="0.2">
      <c r="A770" s="258">
        <v>771</v>
      </c>
      <c r="B770" s="284" t="s">
        <v>345</v>
      </c>
      <c r="C770" s="134" t="s">
        <v>419</v>
      </c>
      <c r="D770" s="171" t="s">
        <v>82</v>
      </c>
      <c r="E770" s="283" t="s">
        <v>346</v>
      </c>
      <c r="F770" s="107">
        <v>1830</v>
      </c>
      <c r="G770" s="284" t="s">
        <v>345</v>
      </c>
      <c r="H770" s="284" t="s">
        <v>2060</v>
      </c>
      <c r="I770" s="284" t="s">
        <v>2061</v>
      </c>
      <c r="J770" s="284" t="s">
        <v>384</v>
      </c>
      <c r="K770" s="284" t="s">
        <v>373</v>
      </c>
      <c r="L770" s="284" t="s">
        <v>373</v>
      </c>
      <c r="M770" s="284" t="s">
        <v>373</v>
      </c>
      <c r="N770" s="103" t="s">
        <v>87</v>
      </c>
      <c r="O770" s="284">
        <v>56300</v>
      </c>
      <c r="Q770" s="135"/>
      <c r="T770" s="135"/>
      <c r="U770" s="171" t="str">
        <f t="shared" ref="U770:U833" si="167">CONCATENATE(D770,"-",E770,"-",F770)</f>
        <v>HBL-SAH-1830</v>
      </c>
      <c r="V770" s="133" t="s">
        <v>90</v>
      </c>
      <c r="W770" s="107">
        <v>1830</v>
      </c>
      <c r="X770" s="171" t="str">
        <f t="shared" si="154"/>
        <v>HBL-SAH-1830-Apr17-1-1</v>
      </c>
      <c r="Y770" s="136" t="s">
        <v>1163</v>
      </c>
      <c r="Z770" s="134" t="str">
        <f t="shared" si="155"/>
        <v xml:space="preserve"> </v>
      </c>
      <c r="AA770" s="134" t="str">
        <f t="shared" si="156"/>
        <v xml:space="preserve"> </v>
      </c>
      <c r="AB770" s="134" t="str">
        <f t="shared" si="165"/>
        <v>Yes</v>
      </c>
      <c r="AC770" s="134" t="e">
        <f>VLOOKUP(F770,'Wired Branches'!B:E,4,FALSE)</f>
        <v>#N/A</v>
      </c>
      <c r="AD770" s="134" t="str">
        <f t="shared" si="157"/>
        <v xml:space="preserve"> </v>
      </c>
      <c r="AE770" s="150" t="e">
        <f>VLOOKUP(W770,'Wired Branches'!B:F,5,FALSE)</f>
        <v>#N/A</v>
      </c>
      <c r="AF770" s="112" t="str">
        <f>_xlfn.IFNA(VLOOKUP(F770,'Compiled report'!C:F,4,FALSE),"")</f>
        <v/>
      </c>
      <c r="AG770" s="134" t="str">
        <f t="shared" si="158"/>
        <v xml:space="preserve"> </v>
      </c>
      <c r="AH770" s="134" t="str">
        <f t="shared" si="159"/>
        <v xml:space="preserve"> </v>
      </c>
      <c r="AI770" s="134" t="str">
        <f t="shared" si="160"/>
        <v xml:space="preserve"> </v>
      </c>
      <c r="AJ770" s="234" t="str">
        <f>_xlfn.IFNA(VLOOKUP(F770,'Compiled report'!C:D,2,FALSE),"")</f>
        <v/>
      </c>
      <c r="AK770" s="134" t="str">
        <f t="shared" si="161"/>
        <v xml:space="preserve"> </v>
      </c>
      <c r="AL770" s="134" t="str">
        <f t="shared" si="162"/>
        <v/>
      </c>
      <c r="AM770" s="134" t="str">
        <f t="shared" si="163"/>
        <v xml:space="preserve"> </v>
      </c>
      <c r="AN770" s="134" t="str">
        <f t="shared" si="164"/>
        <v xml:space="preserve"> </v>
      </c>
      <c r="AO770" s="134" t="str">
        <f t="shared" si="166"/>
        <v xml:space="preserve"> </v>
      </c>
      <c r="AP770" s="137" t="s">
        <v>770</v>
      </c>
    </row>
    <row r="771" spans="1:42" s="134" customFormat="1" ht="26.1" customHeight="1" x14ac:dyDescent="0.2">
      <c r="A771" s="258">
        <v>772</v>
      </c>
      <c r="B771" s="284" t="s">
        <v>345</v>
      </c>
      <c r="C771" s="134" t="s">
        <v>419</v>
      </c>
      <c r="D771" s="171" t="s">
        <v>82</v>
      </c>
      <c r="E771" s="283" t="s">
        <v>346</v>
      </c>
      <c r="F771" s="107">
        <v>1841</v>
      </c>
      <c r="G771" s="284" t="s">
        <v>345</v>
      </c>
      <c r="H771" s="284" t="s">
        <v>2062</v>
      </c>
      <c r="I771" s="284" t="s">
        <v>2063</v>
      </c>
      <c r="J771" s="284" t="s">
        <v>384</v>
      </c>
      <c r="K771" s="284" t="s">
        <v>345</v>
      </c>
      <c r="L771" s="284" t="s">
        <v>345</v>
      </c>
      <c r="M771" s="284" t="s">
        <v>345</v>
      </c>
      <c r="N771" s="103" t="s">
        <v>87</v>
      </c>
      <c r="O771" s="284">
        <v>57000</v>
      </c>
      <c r="Q771" s="135"/>
      <c r="T771" s="135"/>
      <c r="U771" s="171" t="str">
        <f t="shared" si="167"/>
        <v>HBL-SAH-1841</v>
      </c>
      <c r="V771" s="133" t="s">
        <v>90</v>
      </c>
      <c r="W771" s="107">
        <v>1841</v>
      </c>
      <c r="X771" s="171" t="str">
        <f t="shared" si="154"/>
        <v>HBL-SAH-1841-Apr17-1-1</v>
      </c>
      <c r="Y771" s="136" t="s">
        <v>1163</v>
      </c>
      <c r="Z771" s="134" t="str">
        <f t="shared" si="155"/>
        <v xml:space="preserve"> </v>
      </c>
      <c r="AA771" s="134" t="str">
        <f t="shared" si="156"/>
        <v xml:space="preserve"> </v>
      </c>
      <c r="AB771" s="134" t="str">
        <f t="shared" si="165"/>
        <v>Yes</v>
      </c>
      <c r="AC771" s="134" t="e">
        <f>VLOOKUP(F771,'Wired Branches'!B:E,4,FALSE)</f>
        <v>#N/A</v>
      </c>
      <c r="AD771" s="134" t="str">
        <f t="shared" si="157"/>
        <v xml:space="preserve"> </v>
      </c>
      <c r="AE771" s="150" t="e">
        <f>VLOOKUP(W771,'Wired Branches'!B:F,5,FALSE)</f>
        <v>#N/A</v>
      </c>
      <c r="AF771" s="112" t="str">
        <f>_xlfn.IFNA(VLOOKUP(F771,'Compiled report'!C:F,4,FALSE),"")</f>
        <v/>
      </c>
      <c r="AG771" s="134" t="str">
        <f t="shared" si="158"/>
        <v xml:space="preserve"> </v>
      </c>
      <c r="AH771" s="134" t="str">
        <f t="shared" si="159"/>
        <v xml:space="preserve"> </v>
      </c>
      <c r="AI771" s="134" t="str">
        <f t="shared" si="160"/>
        <v xml:space="preserve"> </v>
      </c>
      <c r="AJ771" s="234" t="str">
        <f>_xlfn.IFNA(VLOOKUP(F771,'Compiled report'!C:D,2,FALSE),"")</f>
        <v/>
      </c>
      <c r="AK771" s="134" t="str">
        <f t="shared" si="161"/>
        <v xml:space="preserve"> </v>
      </c>
      <c r="AL771" s="134" t="str">
        <f t="shared" si="162"/>
        <v/>
      </c>
      <c r="AM771" s="134" t="str">
        <f t="shared" si="163"/>
        <v xml:space="preserve"> </v>
      </c>
      <c r="AN771" s="134" t="str">
        <f t="shared" si="164"/>
        <v xml:space="preserve"> </v>
      </c>
      <c r="AO771" s="134" t="str">
        <f t="shared" si="166"/>
        <v xml:space="preserve"> </v>
      </c>
      <c r="AP771" s="137" t="s">
        <v>770</v>
      </c>
    </row>
    <row r="772" spans="1:42" s="134" customFormat="1" ht="26.1" customHeight="1" x14ac:dyDescent="0.2">
      <c r="A772" s="258">
        <v>773</v>
      </c>
      <c r="B772" s="284" t="s">
        <v>345</v>
      </c>
      <c r="C772" s="134" t="s">
        <v>419</v>
      </c>
      <c r="D772" s="171" t="s">
        <v>82</v>
      </c>
      <c r="E772" s="283" t="s">
        <v>346</v>
      </c>
      <c r="F772" s="107">
        <v>1861</v>
      </c>
      <c r="G772" s="284" t="s">
        <v>345</v>
      </c>
      <c r="H772" s="284" t="s">
        <v>2064</v>
      </c>
      <c r="I772" s="284" t="s">
        <v>2064</v>
      </c>
      <c r="J772" s="284" t="s">
        <v>384</v>
      </c>
      <c r="K772" s="284" t="s">
        <v>2064</v>
      </c>
      <c r="L772" s="284" t="s">
        <v>373</v>
      </c>
      <c r="M772" s="284" t="s">
        <v>373</v>
      </c>
      <c r="N772" s="103" t="s">
        <v>87</v>
      </c>
      <c r="O772" s="284">
        <v>56300</v>
      </c>
      <c r="Q772" s="135"/>
      <c r="T772" s="135"/>
      <c r="U772" s="171" t="str">
        <f t="shared" si="167"/>
        <v>HBL-SAH-1861</v>
      </c>
      <c r="V772" s="133" t="s">
        <v>90</v>
      </c>
      <c r="W772" s="107">
        <v>1861</v>
      </c>
      <c r="X772" s="171" t="str">
        <f t="shared" si="154"/>
        <v>HBL-SAH-1861-Apr17-1-1</v>
      </c>
      <c r="Y772" s="136" t="s">
        <v>1163</v>
      </c>
      <c r="Z772" s="134" t="str">
        <f t="shared" si="155"/>
        <v xml:space="preserve"> </v>
      </c>
      <c r="AA772" s="134" t="str">
        <f t="shared" si="156"/>
        <v xml:space="preserve"> </v>
      </c>
      <c r="AB772" s="134" t="str">
        <f t="shared" si="165"/>
        <v>Yes</v>
      </c>
      <c r="AC772" s="134" t="e">
        <f>VLOOKUP(F772,'Wired Branches'!B:E,4,FALSE)</f>
        <v>#N/A</v>
      </c>
      <c r="AD772" s="134" t="str">
        <f t="shared" si="157"/>
        <v xml:space="preserve"> </v>
      </c>
      <c r="AE772" s="150" t="e">
        <f>VLOOKUP(W772,'Wired Branches'!B:F,5,FALSE)</f>
        <v>#N/A</v>
      </c>
      <c r="AF772" s="112" t="str">
        <f>_xlfn.IFNA(VLOOKUP(F772,'Compiled report'!C:F,4,FALSE),"")</f>
        <v/>
      </c>
      <c r="AG772" s="134" t="str">
        <f t="shared" si="158"/>
        <v xml:space="preserve"> </v>
      </c>
      <c r="AH772" s="134" t="str">
        <f t="shared" si="159"/>
        <v xml:space="preserve"> </v>
      </c>
      <c r="AI772" s="134" t="str">
        <f t="shared" si="160"/>
        <v xml:space="preserve"> </v>
      </c>
      <c r="AJ772" s="234" t="str">
        <f>_xlfn.IFNA(VLOOKUP(F772,'Compiled report'!C:D,2,FALSE),"")</f>
        <v/>
      </c>
      <c r="AK772" s="134" t="str">
        <f t="shared" si="161"/>
        <v xml:space="preserve"> </v>
      </c>
      <c r="AL772" s="134" t="str">
        <f t="shared" si="162"/>
        <v/>
      </c>
      <c r="AM772" s="134" t="str">
        <f t="shared" si="163"/>
        <v xml:space="preserve"> </v>
      </c>
      <c r="AN772" s="134" t="str">
        <f t="shared" si="164"/>
        <v xml:space="preserve"> </v>
      </c>
      <c r="AO772" s="134" t="str">
        <f t="shared" si="166"/>
        <v xml:space="preserve"> </v>
      </c>
      <c r="AP772" s="137" t="s">
        <v>770</v>
      </c>
    </row>
    <row r="773" spans="1:42" s="134" customFormat="1" ht="26.1" customHeight="1" x14ac:dyDescent="0.2">
      <c r="A773" s="258">
        <v>774</v>
      </c>
      <c r="B773" s="284" t="s">
        <v>345</v>
      </c>
      <c r="C773" s="134" t="s">
        <v>419</v>
      </c>
      <c r="D773" s="171" t="s">
        <v>82</v>
      </c>
      <c r="E773" s="283" t="s">
        <v>346</v>
      </c>
      <c r="F773" s="107">
        <v>1962</v>
      </c>
      <c r="G773" s="284" t="s">
        <v>345</v>
      </c>
      <c r="H773" s="284" t="s">
        <v>2065</v>
      </c>
      <c r="I773" s="284" t="s">
        <v>2065</v>
      </c>
      <c r="J773" s="284" t="s">
        <v>384</v>
      </c>
      <c r="K773" s="284" t="s">
        <v>2065</v>
      </c>
      <c r="L773" s="284" t="s">
        <v>1957</v>
      </c>
      <c r="M773" s="284" t="s">
        <v>1954</v>
      </c>
      <c r="N773" s="103" t="s">
        <v>87</v>
      </c>
      <c r="O773" s="284">
        <v>57400</v>
      </c>
      <c r="Q773" s="135"/>
      <c r="T773" s="135"/>
      <c r="U773" s="171" t="str">
        <f t="shared" si="167"/>
        <v>HBL-SAH-1962</v>
      </c>
      <c r="V773" s="133" t="s">
        <v>90</v>
      </c>
      <c r="W773" s="107">
        <v>1962</v>
      </c>
      <c r="X773" s="171" t="str">
        <f t="shared" si="154"/>
        <v>HBL-SAH-1962-Apr17-1-1</v>
      </c>
      <c r="Y773" s="136" t="s">
        <v>1163</v>
      </c>
      <c r="Z773" s="134" t="str">
        <f t="shared" si="155"/>
        <v xml:space="preserve"> </v>
      </c>
      <c r="AA773" s="134" t="str">
        <f t="shared" si="156"/>
        <v xml:space="preserve"> </v>
      </c>
      <c r="AB773" s="134" t="str">
        <f t="shared" si="165"/>
        <v>Yes</v>
      </c>
      <c r="AC773" s="134" t="e">
        <f>VLOOKUP(F773,'Wired Branches'!B:E,4,FALSE)</f>
        <v>#N/A</v>
      </c>
      <c r="AD773" s="134" t="str">
        <f t="shared" si="157"/>
        <v xml:space="preserve"> </v>
      </c>
      <c r="AE773" s="150" t="e">
        <f>VLOOKUP(W773,'Wired Branches'!B:F,5,FALSE)</f>
        <v>#N/A</v>
      </c>
      <c r="AF773" s="112" t="str">
        <f>_xlfn.IFNA(VLOOKUP(F773,'Compiled report'!C:F,4,FALSE),"")</f>
        <v/>
      </c>
      <c r="AG773" s="134" t="str">
        <f t="shared" si="158"/>
        <v xml:space="preserve"> </v>
      </c>
      <c r="AH773" s="134" t="str">
        <f t="shared" si="159"/>
        <v xml:space="preserve"> </v>
      </c>
      <c r="AI773" s="134" t="str">
        <f t="shared" si="160"/>
        <v xml:space="preserve"> </v>
      </c>
      <c r="AJ773" s="234" t="str">
        <f>_xlfn.IFNA(VLOOKUP(F773,'Compiled report'!C:D,2,FALSE),"")</f>
        <v/>
      </c>
      <c r="AK773" s="134" t="str">
        <f t="shared" si="161"/>
        <v xml:space="preserve"> </v>
      </c>
      <c r="AL773" s="134" t="str">
        <f t="shared" si="162"/>
        <v/>
      </c>
      <c r="AM773" s="134" t="str">
        <f t="shared" si="163"/>
        <v xml:space="preserve"> </v>
      </c>
      <c r="AN773" s="134" t="str">
        <f t="shared" si="164"/>
        <v xml:space="preserve"> </v>
      </c>
      <c r="AO773" s="134" t="str">
        <f t="shared" si="166"/>
        <v xml:space="preserve"> </v>
      </c>
      <c r="AP773" s="137" t="s">
        <v>770</v>
      </c>
    </row>
    <row r="774" spans="1:42" s="134" customFormat="1" ht="26.1" customHeight="1" x14ac:dyDescent="0.2">
      <c r="A774" s="258">
        <v>775</v>
      </c>
      <c r="B774" s="284" t="s">
        <v>345</v>
      </c>
      <c r="C774" s="134" t="s">
        <v>419</v>
      </c>
      <c r="D774" s="171" t="s">
        <v>82</v>
      </c>
      <c r="E774" s="283" t="s">
        <v>346</v>
      </c>
      <c r="F774" s="107">
        <v>2245</v>
      </c>
      <c r="G774" s="284" t="s">
        <v>345</v>
      </c>
      <c r="H774" s="284" t="s">
        <v>2066</v>
      </c>
      <c r="I774" s="284" t="s">
        <v>2066</v>
      </c>
      <c r="J774" s="284" t="s">
        <v>384</v>
      </c>
      <c r="K774" s="284" t="s">
        <v>2066</v>
      </c>
      <c r="L774" s="284" t="s">
        <v>1946</v>
      </c>
      <c r="M774" s="284" t="s">
        <v>345</v>
      </c>
      <c r="N774" s="103" t="s">
        <v>87</v>
      </c>
      <c r="O774" s="284">
        <v>57000</v>
      </c>
      <c r="Q774" s="135"/>
      <c r="T774" s="135"/>
      <c r="U774" s="171" t="str">
        <f t="shared" si="167"/>
        <v>HBL-SAH-2245</v>
      </c>
      <c r="V774" s="133" t="s">
        <v>90</v>
      </c>
      <c r="W774" s="107">
        <v>2245</v>
      </c>
      <c r="X774" s="171" t="str">
        <f t="shared" si="154"/>
        <v>HBL-SAH-2245-Apr17-1-1</v>
      </c>
      <c r="Y774" s="136" t="s">
        <v>1163</v>
      </c>
      <c r="Z774" s="134" t="str">
        <f t="shared" si="155"/>
        <v xml:space="preserve"> </v>
      </c>
      <c r="AA774" s="134" t="str">
        <f t="shared" si="156"/>
        <v xml:space="preserve"> </v>
      </c>
      <c r="AB774" s="134" t="str">
        <f t="shared" si="165"/>
        <v>Yes</v>
      </c>
      <c r="AC774" s="134" t="e">
        <f>VLOOKUP(F774,'Wired Branches'!B:E,4,FALSE)</f>
        <v>#N/A</v>
      </c>
      <c r="AD774" s="134" t="str">
        <f t="shared" si="157"/>
        <v xml:space="preserve"> </v>
      </c>
      <c r="AE774" s="150" t="e">
        <f>VLOOKUP(W774,'Wired Branches'!B:F,5,FALSE)</f>
        <v>#N/A</v>
      </c>
      <c r="AF774" s="112" t="str">
        <f>_xlfn.IFNA(VLOOKUP(F774,'Compiled report'!C:F,4,FALSE),"")</f>
        <v/>
      </c>
      <c r="AG774" s="134" t="str">
        <f t="shared" si="158"/>
        <v xml:space="preserve"> </v>
      </c>
      <c r="AH774" s="134" t="str">
        <f t="shared" si="159"/>
        <v xml:space="preserve"> </v>
      </c>
      <c r="AI774" s="134" t="str">
        <f t="shared" si="160"/>
        <v xml:space="preserve"> </v>
      </c>
      <c r="AJ774" s="234" t="str">
        <f>_xlfn.IFNA(VLOOKUP(F774,'Compiled report'!C:D,2,FALSE),"")</f>
        <v/>
      </c>
      <c r="AK774" s="134" t="str">
        <f t="shared" si="161"/>
        <v xml:space="preserve"> </v>
      </c>
      <c r="AL774" s="134" t="str">
        <f t="shared" si="162"/>
        <v/>
      </c>
      <c r="AM774" s="134" t="str">
        <f t="shared" si="163"/>
        <v xml:space="preserve"> </v>
      </c>
      <c r="AN774" s="134" t="str">
        <f t="shared" si="164"/>
        <v xml:space="preserve"> </v>
      </c>
      <c r="AO774" s="134" t="str">
        <f t="shared" si="166"/>
        <v xml:space="preserve"> </v>
      </c>
      <c r="AP774" s="137" t="s">
        <v>770</v>
      </c>
    </row>
    <row r="775" spans="1:42" s="134" customFormat="1" ht="26.1" customHeight="1" x14ac:dyDescent="0.2">
      <c r="A775" s="258">
        <v>776</v>
      </c>
      <c r="B775" s="284" t="s">
        <v>345</v>
      </c>
      <c r="C775" s="134" t="s">
        <v>419</v>
      </c>
      <c r="D775" s="171" t="s">
        <v>82</v>
      </c>
      <c r="E775" s="283" t="s">
        <v>346</v>
      </c>
      <c r="F775" s="107">
        <v>2259</v>
      </c>
      <c r="G775" s="284" t="s">
        <v>345</v>
      </c>
      <c r="H775" s="284" t="s">
        <v>2067</v>
      </c>
      <c r="I775" s="284" t="s">
        <v>2067</v>
      </c>
      <c r="J775" s="284" t="s">
        <v>384</v>
      </c>
      <c r="K775" s="284" t="s">
        <v>2067</v>
      </c>
      <c r="L775" s="284" t="s">
        <v>102</v>
      </c>
      <c r="M775" s="284" t="s">
        <v>102</v>
      </c>
      <c r="N775" s="103" t="s">
        <v>87</v>
      </c>
      <c r="O775" s="284">
        <v>54000</v>
      </c>
      <c r="Q775" s="135"/>
      <c r="T775" s="135"/>
      <c r="U775" s="171" t="str">
        <f t="shared" si="167"/>
        <v>HBL-SAH-2259</v>
      </c>
      <c r="V775" s="133" t="s">
        <v>90</v>
      </c>
      <c r="W775" s="107">
        <v>2259</v>
      </c>
      <c r="X775" s="171" t="str">
        <f t="shared" si="154"/>
        <v>HBL-SAH-2259-Apr17-1-1</v>
      </c>
      <c r="Y775" s="136" t="s">
        <v>1163</v>
      </c>
      <c r="Z775" s="134" t="str">
        <f t="shared" si="155"/>
        <v xml:space="preserve"> </v>
      </c>
      <c r="AA775" s="134" t="str">
        <f t="shared" si="156"/>
        <v xml:space="preserve"> </v>
      </c>
      <c r="AB775" s="134" t="str">
        <f t="shared" si="165"/>
        <v>Yes</v>
      </c>
      <c r="AC775" s="134" t="e">
        <f>VLOOKUP(F775,'Wired Branches'!B:E,4,FALSE)</f>
        <v>#N/A</v>
      </c>
      <c r="AD775" s="134" t="str">
        <f t="shared" si="157"/>
        <v xml:space="preserve"> </v>
      </c>
      <c r="AE775" s="150" t="e">
        <f>VLOOKUP(W775,'Wired Branches'!B:F,5,FALSE)</f>
        <v>#N/A</v>
      </c>
      <c r="AF775" s="112" t="str">
        <f>_xlfn.IFNA(VLOOKUP(F775,'Compiled report'!C:F,4,FALSE),"")</f>
        <v/>
      </c>
      <c r="AG775" s="134" t="str">
        <f t="shared" si="158"/>
        <v xml:space="preserve"> </v>
      </c>
      <c r="AH775" s="134" t="str">
        <f t="shared" si="159"/>
        <v xml:space="preserve"> </v>
      </c>
      <c r="AI775" s="134" t="str">
        <f t="shared" si="160"/>
        <v xml:space="preserve"> </v>
      </c>
      <c r="AJ775" s="234" t="str">
        <f>_xlfn.IFNA(VLOOKUP(F775,'Compiled report'!C:D,2,FALSE),"")</f>
        <v/>
      </c>
      <c r="AK775" s="134" t="str">
        <f t="shared" si="161"/>
        <v xml:space="preserve"> </v>
      </c>
      <c r="AL775" s="134" t="str">
        <f t="shared" si="162"/>
        <v/>
      </c>
      <c r="AM775" s="134" t="str">
        <f t="shared" si="163"/>
        <v xml:space="preserve"> </v>
      </c>
      <c r="AN775" s="134" t="str">
        <f t="shared" si="164"/>
        <v xml:space="preserve"> </v>
      </c>
      <c r="AO775" s="134" t="str">
        <f t="shared" si="166"/>
        <v xml:space="preserve"> </v>
      </c>
      <c r="AP775" s="137" t="s">
        <v>770</v>
      </c>
    </row>
    <row r="776" spans="1:42" s="134" customFormat="1" ht="26.1" customHeight="1" x14ac:dyDescent="0.2">
      <c r="A776" s="258">
        <v>777</v>
      </c>
      <c r="B776" s="284" t="s">
        <v>345</v>
      </c>
      <c r="C776" s="134" t="s">
        <v>419</v>
      </c>
      <c r="D776" s="171" t="s">
        <v>82</v>
      </c>
      <c r="E776" s="283" t="s">
        <v>346</v>
      </c>
      <c r="F776" s="107">
        <v>2285</v>
      </c>
      <c r="G776" s="284" t="s">
        <v>345</v>
      </c>
      <c r="H776" s="284" t="s">
        <v>2068</v>
      </c>
      <c r="I776" s="284" t="s">
        <v>2069</v>
      </c>
      <c r="J776" s="284" t="s">
        <v>384</v>
      </c>
      <c r="K776" s="284" t="s">
        <v>1953</v>
      </c>
      <c r="L776" s="284" t="s">
        <v>1953</v>
      </c>
      <c r="M776" s="284" t="s">
        <v>1954</v>
      </c>
      <c r="N776" s="103" t="s">
        <v>87</v>
      </c>
      <c r="O776" s="284">
        <v>57400</v>
      </c>
      <c r="Q776" s="135"/>
      <c r="T776" s="135"/>
      <c r="U776" s="171" t="str">
        <f t="shared" si="167"/>
        <v>HBL-SAH-2285</v>
      </c>
      <c r="V776" s="133" t="s">
        <v>90</v>
      </c>
      <c r="W776" s="107">
        <v>2285</v>
      </c>
      <c r="X776" s="171" t="str">
        <f t="shared" si="154"/>
        <v>HBL-SAH-2285-Apr17-1-1</v>
      </c>
      <c r="Y776" s="136" t="s">
        <v>1163</v>
      </c>
      <c r="Z776" s="134" t="str">
        <f t="shared" si="155"/>
        <v xml:space="preserve"> </v>
      </c>
      <c r="AA776" s="134" t="str">
        <f t="shared" si="156"/>
        <v xml:space="preserve"> </v>
      </c>
      <c r="AB776" s="134" t="str">
        <f t="shared" si="165"/>
        <v>Yes</v>
      </c>
      <c r="AC776" s="134" t="e">
        <f>VLOOKUP(F776,'Wired Branches'!B:E,4,FALSE)</f>
        <v>#N/A</v>
      </c>
      <c r="AD776" s="134" t="str">
        <f t="shared" si="157"/>
        <v xml:space="preserve"> </v>
      </c>
      <c r="AE776" s="150" t="e">
        <f>VLOOKUP(W776,'Wired Branches'!B:F,5,FALSE)</f>
        <v>#N/A</v>
      </c>
      <c r="AF776" s="112" t="str">
        <f>_xlfn.IFNA(VLOOKUP(F776,'Compiled report'!C:F,4,FALSE),"")</f>
        <v/>
      </c>
      <c r="AG776" s="134" t="str">
        <f t="shared" si="158"/>
        <v xml:space="preserve"> </v>
      </c>
      <c r="AH776" s="134" t="str">
        <f t="shared" si="159"/>
        <v xml:space="preserve"> </v>
      </c>
      <c r="AI776" s="134" t="str">
        <f t="shared" si="160"/>
        <v xml:space="preserve"> </v>
      </c>
      <c r="AJ776" s="234" t="str">
        <f>_xlfn.IFNA(VLOOKUP(F776,'Compiled report'!C:D,2,FALSE),"")</f>
        <v/>
      </c>
      <c r="AK776" s="134" t="str">
        <f t="shared" si="161"/>
        <v xml:space="preserve"> </v>
      </c>
      <c r="AL776" s="134" t="str">
        <f t="shared" si="162"/>
        <v/>
      </c>
      <c r="AM776" s="134" t="str">
        <f t="shared" si="163"/>
        <v xml:space="preserve"> </v>
      </c>
      <c r="AN776" s="134" t="str">
        <f t="shared" si="164"/>
        <v xml:space="preserve"> </v>
      </c>
      <c r="AO776" s="134" t="str">
        <f t="shared" si="166"/>
        <v xml:space="preserve"> </v>
      </c>
      <c r="AP776" s="137" t="s">
        <v>770</v>
      </c>
    </row>
    <row r="777" spans="1:42" s="134" customFormat="1" ht="26.1" customHeight="1" x14ac:dyDescent="0.2">
      <c r="A777" s="258">
        <v>778</v>
      </c>
      <c r="B777" s="284" t="s">
        <v>345</v>
      </c>
      <c r="C777" s="134" t="s">
        <v>419</v>
      </c>
      <c r="D777" s="171" t="s">
        <v>82</v>
      </c>
      <c r="E777" s="283" t="s">
        <v>346</v>
      </c>
      <c r="F777" s="107">
        <v>2360</v>
      </c>
      <c r="G777" s="284" t="s">
        <v>345</v>
      </c>
      <c r="H777" s="284" t="s">
        <v>2070</v>
      </c>
      <c r="I777" s="284" t="s">
        <v>2071</v>
      </c>
      <c r="J777" s="284" t="s">
        <v>384</v>
      </c>
      <c r="K777" s="284" t="s">
        <v>345</v>
      </c>
      <c r="L777" s="284" t="s">
        <v>345</v>
      </c>
      <c r="M777" s="284" t="s">
        <v>345</v>
      </c>
      <c r="N777" s="103" t="s">
        <v>87</v>
      </c>
      <c r="O777" s="284">
        <v>57000</v>
      </c>
      <c r="Q777" s="135"/>
      <c r="T777" s="135"/>
      <c r="U777" s="171" t="str">
        <f t="shared" si="167"/>
        <v>HBL-SAH-2360</v>
      </c>
      <c r="V777" s="133" t="s">
        <v>90</v>
      </c>
      <c r="W777" s="107">
        <v>2360</v>
      </c>
      <c r="X777" s="171" t="str">
        <f t="shared" si="154"/>
        <v>HBL-SAH-2360-Apr17-1-1</v>
      </c>
      <c r="Y777" s="136" t="s">
        <v>1163</v>
      </c>
      <c r="Z777" s="134" t="str">
        <f t="shared" si="155"/>
        <v xml:space="preserve"> </v>
      </c>
      <c r="AA777" s="134" t="str">
        <f t="shared" si="156"/>
        <v xml:space="preserve"> </v>
      </c>
      <c r="AB777" s="134" t="str">
        <f t="shared" si="165"/>
        <v>Yes</v>
      </c>
      <c r="AC777" s="134" t="e">
        <f>VLOOKUP(F777,'Wired Branches'!B:E,4,FALSE)</f>
        <v>#N/A</v>
      </c>
      <c r="AD777" s="134" t="str">
        <f t="shared" si="157"/>
        <v xml:space="preserve"> </v>
      </c>
      <c r="AE777" s="150" t="e">
        <f>VLOOKUP(W777,'Wired Branches'!B:F,5,FALSE)</f>
        <v>#N/A</v>
      </c>
      <c r="AF777" s="112" t="str">
        <f>_xlfn.IFNA(VLOOKUP(F777,'Compiled report'!C:F,4,FALSE),"")</f>
        <v/>
      </c>
      <c r="AG777" s="134" t="str">
        <f t="shared" si="158"/>
        <v xml:space="preserve"> </v>
      </c>
      <c r="AH777" s="134" t="str">
        <f t="shared" si="159"/>
        <v xml:space="preserve"> </v>
      </c>
      <c r="AI777" s="134" t="str">
        <f t="shared" si="160"/>
        <v xml:space="preserve"> </v>
      </c>
      <c r="AJ777" s="234" t="str">
        <f>_xlfn.IFNA(VLOOKUP(F777,'Compiled report'!C:D,2,FALSE),"")</f>
        <v/>
      </c>
      <c r="AK777" s="134" t="str">
        <f t="shared" si="161"/>
        <v xml:space="preserve"> </v>
      </c>
      <c r="AL777" s="134" t="str">
        <f t="shared" si="162"/>
        <v/>
      </c>
      <c r="AM777" s="134" t="str">
        <f t="shared" si="163"/>
        <v xml:space="preserve"> </v>
      </c>
      <c r="AN777" s="134" t="str">
        <f t="shared" si="164"/>
        <v xml:space="preserve"> </v>
      </c>
      <c r="AO777" s="134" t="str">
        <f t="shared" si="166"/>
        <v xml:space="preserve"> </v>
      </c>
      <c r="AP777" s="137" t="s">
        <v>770</v>
      </c>
    </row>
    <row r="778" spans="1:42" s="134" customFormat="1" ht="26.1" customHeight="1" x14ac:dyDescent="0.2">
      <c r="A778" s="258">
        <v>779</v>
      </c>
      <c r="B778" s="284" t="s">
        <v>345</v>
      </c>
      <c r="C778" s="134" t="s">
        <v>419</v>
      </c>
      <c r="D778" s="171" t="s">
        <v>82</v>
      </c>
      <c r="E778" s="283" t="s">
        <v>346</v>
      </c>
      <c r="F778" s="107">
        <v>2382</v>
      </c>
      <c r="G778" s="284" t="s">
        <v>345</v>
      </c>
      <c r="H778" s="284" t="s">
        <v>2072</v>
      </c>
      <c r="I778" s="284" t="s">
        <v>2072</v>
      </c>
      <c r="J778" s="284" t="s">
        <v>384</v>
      </c>
      <c r="K778" s="284" t="s">
        <v>2072</v>
      </c>
      <c r="L778" s="284" t="s">
        <v>1946</v>
      </c>
      <c r="M778" s="284" t="s">
        <v>345</v>
      </c>
      <c r="N778" s="103" t="s">
        <v>87</v>
      </c>
      <c r="O778" s="284">
        <v>57000</v>
      </c>
      <c r="Q778" s="135"/>
      <c r="T778" s="135"/>
      <c r="U778" s="171" t="str">
        <f t="shared" si="167"/>
        <v>HBL-SAH-2382</v>
      </c>
      <c r="V778" s="133" t="s">
        <v>90</v>
      </c>
      <c r="W778" s="107">
        <v>2382</v>
      </c>
      <c r="X778" s="171" t="str">
        <f t="shared" si="154"/>
        <v>HBL-SAH-2382-Apr17-1-1</v>
      </c>
      <c r="Y778" s="136" t="s">
        <v>1163</v>
      </c>
      <c r="Z778" s="134" t="str">
        <f t="shared" si="155"/>
        <v xml:space="preserve"> </v>
      </c>
      <c r="AA778" s="134" t="str">
        <f t="shared" si="156"/>
        <v xml:space="preserve"> </v>
      </c>
      <c r="AB778" s="134" t="str">
        <f t="shared" si="165"/>
        <v>Yes</v>
      </c>
      <c r="AC778" s="134" t="e">
        <f>VLOOKUP(F778,'Wired Branches'!B:E,4,FALSE)</f>
        <v>#N/A</v>
      </c>
      <c r="AD778" s="134" t="str">
        <f t="shared" si="157"/>
        <v xml:space="preserve"> </v>
      </c>
      <c r="AE778" s="150" t="e">
        <f>VLOOKUP(W778,'Wired Branches'!B:F,5,FALSE)</f>
        <v>#N/A</v>
      </c>
      <c r="AF778" s="112" t="str">
        <f>_xlfn.IFNA(VLOOKUP(F778,'Compiled report'!C:F,4,FALSE),"")</f>
        <v/>
      </c>
      <c r="AG778" s="134" t="str">
        <f t="shared" si="158"/>
        <v xml:space="preserve"> </v>
      </c>
      <c r="AH778" s="134" t="str">
        <f t="shared" si="159"/>
        <v xml:space="preserve"> </v>
      </c>
      <c r="AI778" s="134" t="str">
        <f t="shared" si="160"/>
        <v xml:space="preserve"> </v>
      </c>
      <c r="AJ778" s="234" t="str">
        <f>_xlfn.IFNA(VLOOKUP(F778,'Compiled report'!C:D,2,FALSE),"")</f>
        <v/>
      </c>
      <c r="AK778" s="134" t="str">
        <f t="shared" si="161"/>
        <v xml:space="preserve"> </v>
      </c>
      <c r="AL778" s="134" t="str">
        <f t="shared" si="162"/>
        <v/>
      </c>
      <c r="AM778" s="134" t="str">
        <f t="shared" si="163"/>
        <v xml:space="preserve"> </v>
      </c>
      <c r="AN778" s="134" t="str">
        <f t="shared" si="164"/>
        <v xml:space="preserve"> </v>
      </c>
      <c r="AO778" s="134" t="str">
        <f t="shared" si="166"/>
        <v xml:space="preserve"> </v>
      </c>
      <c r="AP778" s="137" t="s">
        <v>770</v>
      </c>
    </row>
    <row r="779" spans="1:42" s="134" customFormat="1" ht="26.1" customHeight="1" x14ac:dyDescent="0.2">
      <c r="A779" s="258">
        <v>780</v>
      </c>
      <c r="B779" s="284" t="s">
        <v>345</v>
      </c>
      <c r="C779" s="134" t="s">
        <v>419</v>
      </c>
      <c r="D779" s="171" t="s">
        <v>82</v>
      </c>
      <c r="E779" s="283" t="s">
        <v>346</v>
      </c>
      <c r="F779" s="107">
        <v>2397</v>
      </c>
      <c r="G779" s="284" t="s">
        <v>345</v>
      </c>
      <c r="H779" s="284" t="s">
        <v>2073</v>
      </c>
      <c r="I779" s="284" t="s">
        <v>2074</v>
      </c>
      <c r="J779" s="284" t="s">
        <v>384</v>
      </c>
      <c r="K779" s="284" t="s">
        <v>345</v>
      </c>
      <c r="L779" s="284" t="s">
        <v>345</v>
      </c>
      <c r="M779" s="284" t="s">
        <v>345</v>
      </c>
      <c r="N779" s="103" t="s">
        <v>87</v>
      </c>
      <c r="O779" s="284">
        <v>57000</v>
      </c>
      <c r="Q779" s="135"/>
      <c r="T779" s="135"/>
      <c r="U779" s="171" t="str">
        <f t="shared" si="167"/>
        <v>HBL-SAH-2397</v>
      </c>
      <c r="V779" s="133" t="s">
        <v>90</v>
      </c>
      <c r="W779" s="107">
        <v>2397</v>
      </c>
      <c r="X779" s="171" t="str">
        <f t="shared" si="154"/>
        <v>HBL-SAH-2397-Apr17-1-1</v>
      </c>
      <c r="Y779" s="136" t="s">
        <v>1163</v>
      </c>
      <c r="Z779" s="134" t="str">
        <f t="shared" si="155"/>
        <v xml:space="preserve"> </v>
      </c>
      <c r="AA779" s="134" t="str">
        <f t="shared" si="156"/>
        <v xml:space="preserve"> </v>
      </c>
      <c r="AB779" s="134" t="str">
        <f t="shared" si="165"/>
        <v>Yes</v>
      </c>
      <c r="AC779" s="134" t="e">
        <f>VLOOKUP(F779,'Wired Branches'!B:E,4,FALSE)</f>
        <v>#N/A</v>
      </c>
      <c r="AD779" s="134" t="str">
        <f t="shared" si="157"/>
        <v xml:space="preserve"> </v>
      </c>
      <c r="AE779" s="150" t="e">
        <f>VLOOKUP(W779,'Wired Branches'!B:F,5,FALSE)</f>
        <v>#N/A</v>
      </c>
      <c r="AF779" s="112" t="str">
        <f>_xlfn.IFNA(VLOOKUP(F779,'Compiled report'!C:F,4,FALSE),"")</f>
        <v/>
      </c>
      <c r="AG779" s="134" t="str">
        <f t="shared" si="158"/>
        <v xml:space="preserve"> </v>
      </c>
      <c r="AH779" s="134" t="str">
        <f t="shared" si="159"/>
        <v xml:space="preserve"> </v>
      </c>
      <c r="AI779" s="134" t="str">
        <f t="shared" si="160"/>
        <v xml:space="preserve"> </v>
      </c>
      <c r="AJ779" s="234" t="str">
        <f>_xlfn.IFNA(VLOOKUP(F779,'Compiled report'!C:D,2,FALSE),"")</f>
        <v/>
      </c>
      <c r="AK779" s="134" t="str">
        <f t="shared" si="161"/>
        <v xml:space="preserve"> </v>
      </c>
      <c r="AL779" s="134" t="str">
        <f t="shared" si="162"/>
        <v/>
      </c>
      <c r="AM779" s="134" t="str">
        <f t="shared" si="163"/>
        <v xml:space="preserve"> </v>
      </c>
      <c r="AN779" s="134" t="str">
        <f t="shared" si="164"/>
        <v xml:space="preserve"> </v>
      </c>
      <c r="AO779" s="134" t="str">
        <f t="shared" si="166"/>
        <v xml:space="preserve"> </v>
      </c>
      <c r="AP779" s="137" t="s">
        <v>770</v>
      </c>
    </row>
    <row r="780" spans="1:42" s="134" customFormat="1" ht="26.1" customHeight="1" x14ac:dyDescent="0.2">
      <c r="A780" s="258">
        <v>781</v>
      </c>
      <c r="B780" s="284" t="s">
        <v>345</v>
      </c>
      <c r="C780" s="134" t="s">
        <v>419</v>
      </c>
      <c r="D780" s="171" t="s">
        <v>82</v>
      </c>
      <c r="E780" s="283" t="s">
        <v>346</v>
      </c>
      <c r="F780" s="107">
        <v>2411</v>
      </c>
      <c r="G780" s="284" t="s">
        <v>345</v>
      </c>
      <c r="H780" s="284" t="s">
        <v>2075</v>
      </c>
      <c r="I780" s="284" t="s">
        <v>2075</v>
      </c>
      <c r="J780" s="284" t="s">
        <v>384</v>
      </c>
      <c r="K780" s="284" t="s">
        <v>2075</v>
      </c>
      <c r="L780" s="284" t="s">
        <v>1978</v>
      </c>
      <c r="M780" s="284" t="s">
        <v>373</v>
      </c>
      <c r="N780" s="103" t="s">
        <v>87</v>
      </c>
      <c r="O780" s="284">
        <v>56300</v>
      </c>
      <c r="Q780" s="135"/>
      <c r="T780" s="135"/>
      <c r="U780" s="171" t="str">
        <f t="shared" si="167"/>
        <v>HBL-SAH-2411</v>
      </c>
      <c r="V780" s="133" t="s">
        <v>90</v>
      </c>
      <c r="W780" s="107">
        <v>2411</v>
      </c>
      <c r="X780" s="171" t="str">
        <f t="shared" si="154"/>
        <v>HBL-SAH-2411-Apr17-1-1</v>
      </c>
      <c r="Y780" s="136" t="s">
        <v>1163</v>
      </c>
      <c r="Z780" s="134" t="str">
        <f t="shared" si="155"/>
        <v xml:space="preserve"> </v>
      </c>
      <c r="AA780" s="134" t="str">
        <f t="shared" si="156"/>
        <v xml:space="preserve"> </v>
      </c>
      <c r="AB780" s="134" t="str">
        <f t="shared" si="165"/>
        <v>Yes</v>
      </c>
      <c r="AC780" s="134" t="e">
        <f>VLOOKUP(F780,'Wired Branches'!B:E,4,FALSE)</f>
        <v>#N/A</v>
      </c>
      <c r="AD780" s="134" t="str">
        <f t="shared" si="157"/>
        <v xml:space="preserve"> </v>
      </c>
      <c r="AE780" s="150" t="e">
        <f>VLOOKUP(W780,'Wired Branches'!B:F,5,FALSE)</f>
        <v>#N/A</v>
      </c>
      <c r="AF780" s="112" t="str">
        <f>_xlfn.IFNA(VLOOKUP(F780,'Compiled report'!C:F,4,FALSE),"")</f>
        <v/>
      </c>
      <c r="AG780" s="134" t="str">
        <f t="shared" si="158"/>
        <v xml:space="preserve"> </v>
      </c>
      <c r="AH780" s="134" t="str">
        <f t="shared" si="159"/>
        <v xml:space="preserve"> </v>
      </c>
      <c r="AI780" s="134" t="str">
        <f t="shared" si="160"/>
        <v xml:space="preserve"> </v>
      </c>
      <c r="AJ780" s="234" t="str">
        <f>_xlfn.IFNA(VLOOKUP(F780,'Compiled report'!C:D,2,FALSE),"")</f>
        <v/>
      </c>
      <c r="AK780" s="134" t="str">
        <f t="shared" si="161"/>
        <v xml:space="preserve"> </v>
      </c>
      <c r="AL780" s="134" t="str">
        <f t="shared" si="162"/>
        <v/>
      </c>
      <c r="AM780" s="134" t="str">
        <f t="shared" si="163"/>
        <v xml:space="preserve"> </v>
      </c>
      <c r="AN780" s="134" t="str">
        <f t="shared" si="164"/>
        <v xml:space="preserve"> </v>
      </c>
      <c r="AO780" s="134" t="str">
        <f t="shared" si="166"/>
        <v xml:space="preserve"> </v>
      </c>
      <c r="AP780" s="137" t="s">
        <v>770</v>
      </c>
    </row>
    <row r="781" spans="1:42" s="134" customFormat="1" ht="26.1" customHeight="1" x14ac:dyDescent="0.2">
      <c r="A781" s="258">
        <v>782</v>
      </c>
      <c r="B781" s="284" t="s">
        <v>345</v>
      </c>
      <c r="C781" s="134" t="s">
        <v>419</v>
      </c>
      <c r="D781" s="171" t="s">
        <v>82</v>
      </c>
      <c r="E781" s="283" t="s">
        <v>346</v>
      </c>
      <c r="F781" s="107">
        <v>5020</v>
      </c>
      <c r="G781" s="284" t="s">
        <v>345</v>
      </c>
      <c r="H781" s="284" t="s">
        <v>2076</v>
      </c>
      <c r="I781" s="284" t="s">
        <v>2077</v>
      </c>
      <c r="J781" s="284" t="s">
        <v>384</v>
      </c>
      <c r="K781" s="284" t="s">
        <v>345</v>
      </c>
      <c r="L781" s="284" t="s">
        <v>345</v>
      </c>
      <c r="M781" s="284" t="s">
        <v>345</v>
      </c>
      <c r="N781" s="103" t="s">
        <v>87</v>
      </c>
      <c r="O781" s="284">
        <v>57000</v>
      </c>
      <c r="Q781" s="135"/>
      <c r="T781" s="135"/>
      <c r="U781" s="171" t="str">
        <f t="shared" si="167"/>
        <v>HBL-SAH-5020</v>
      </c>
      <c r="V781" s="133" t="s">
        <v>90</v>
      </c>
      <c r="W781" s="107">
        <v>5020</v>
      </c>
      <c r="X781" s="171" t="str">
        <f t="shared" si="154"/>
        <v>HBL-SAH-5020-Apr17-1-1</v>
      </c>
      <c r="Y781" s="136" t="s">
        <v>1163</v>
      </c>
      <c r="Z781" s="134" t="str">
        <f t="shared" si="155"/>
        <v xml:space="preserve"> </v>
      </c>
      <c r="AA781" s="134" t="str">
        <f t="shared" si="156"/>
        <v xml:space="preserve"> </v>
      </c>
      <c r="AB781" s="134" t="str">
        <f t="shared" si="165"/>
        <v>Yes</v>
      </c>
      <c r="AC781" s="134" t="e">
        <f>VLOOKUP(F781,'Wired Branches'!B:E,4,FALSE)</f>
        <v>#N/A</v>
      </c>
      <c r="AD781" s="134" t="str">
        <f t="shared" si="157"/>
        <v xml:space="preserve"> </v>
      </c>
      <c r="AE781" s="150" t="e">
        <f>VLOOKUP(W781,'Wired Branches'!B:F,5,FALSE)</f>
        <v>#N/A</v>
      </c>
      <c r="AF781" s="112" t="str">
        <f>_xlfn.IFNA(VLOOKUP(F781,'Compiled report'!C:F,4,FALSE),"")</f>
        <v/>
      </c>
      <c r="AG781" s="134" t="str">
        <f t="shared" si="158"/>
        <v xml:space="preserve"> </v>
      </c>
      <c r="AH781" s="134" t="str">
        <f t="shared" si="159"/>
        <v xml:space="preserve"> </v>
      </c>
      <c r="AI781" s="134" t="str">
        <f t="shared" si="160"/>
        <v xml:space="preserve"> </v>
      </c>
      <c r="AJ781" s="234" t="str">
        <f>_xlfn.IFNA(VLOOKUP(F781,'Compiled report'!C:D,2,FALSE),"")</f>
        <v/>
      </c>
      <c r="AK781" s="134" t="str">
        <f t="shared" si="161"/>
        <v xml:space="preserve"> </v>
      </c>
      <c r="AL781" s="134" t="str">
        <f t="shared" si="162"/>
        <v/>
      </c>
      <c r="AM781" s="134" t="str">
        <f t="shared" si="163"/>
        <v xml:space="preserve"> </v>
      </c>
      <c r="AN781" s="134" t="str">
        <f t="shared" si="164"/>
        <v xml:space="preserve"> </v>
      </c>
      <c r="AO781" s="134" t="str">
        <f t="shared" si="166"/>
        <v xml:space="preserve"> </v>
      </c>
      <c r="AP781" s="137" t="s">
        <v>770</v>
      </c>
    </row>
    <row r="782" spans="1:42" s="134" customFormat="1" ht="26.1" customHeight="1" x14ac:dyDescent="0.2">
      <c r="A782" s="258">
        <v>783</v>
      </c>
      <c r="B782" s="284" t="s">
        <v>535</v>
      </c>
      <c r="C782" s="134" t="s">
        <v>419</v>
      </c>
      <c r="D782" s="171" t="s">
        <v>82</v>
      </c>
      <c r="E782" s="283" t="s">
        <v>2078</v>
      </c>
      <c r="F782" s="107">
        <v>99</v>
      </c>
      <c r="G782" s="284" t="s">
        <v>535</v>
      </c>
      <c r="H782" s="284" t="s">
        <v>2079</v>
      </c>
      <c r="I782" s="284" t="s">
        <v>2080</v>
      </c>
      <c r="J782" s="284" t="s">
        <v>2080</v>
      </c>
      <c r="K782" s="284" t="s">
        <v>2081</v>
      </c>
      <c r="L782" s="284" t="s">
        <v>2081</v>
      </c>
      <c r="M782" s="284" t="s">
        <v>2081</v>
      </c>
      <c r="N782" s="103" t="s">
        <v>541</v>
      </c>
      <c r="O782" s="284"/>
      <c r="Q782" s="135"/>
      <c r="T782" s="135"/>
      <c r="U782" s="171" t="str">
        <f t="shared" si="167"/>
        <v>HBL-QUE-99</v>
      </c>
      <c r="V782" s="133" t="s">
        <v>90</v>
      </c>
      <c r="W782" s="107">
        <v>99</v>
      </c>
      <c r="X782" s="171" t="str">
        <f t="shared" si="154"/>
        <v>HBL-QUE-99-May17-1-1</v>
      </c>
      <c r="Y782" s="136" t="s">
        <v>2082</v>
      </c>
      <c r="Z782" s="134" t="str">
        <f t="shared" si="155"/>
        <v xml:space="preserve"> </v>
      </c>
      <c r="AA782" s="134" t="str">
        <f t="shared" si="156"/>
        <v xml:space="preserve"> </v>
      </c>
      <c r="AB782" s="134" t="str">
        <f t="shared" si="165"/>
        <v>Yes</v>
      </c>
      <c r="AC782" s="134" t="e">
        <f>VLOOKUP(F782,'Wired Branches'!B:E,4,FALSE)</f>
        <v>#N/A</v>
      </c>
      <c r="AD782" s="134" t="str">
        <f t="shared" si="157"/>
        <v xml:space="preserve"> </v>
      </c>
      <c r="AE782" s="150" t="e">
        <f>VLOOKUP(W782,'Wired Branches'!B:F,5,FALSE)</f>
        <v>#N/A</v>
      </c>
      <c r="AF782" s="112" t="str">
        <f>_xlfn.IFNA(VLOOKUP(F782,'Compiled report'!C:F,4,FALSE),"")</f>
        <v/>
      </c>
      <c r="AG782" s="134" t="str">
        <f t="shared" si="158"/>
        <v xml:space="preserve"> </v>
      </c>
      <c r="AH782" s="134" t="str">
        <f t="shared" si="159"/>
        <v xml:space="preserve"> </v>
      </c>
      <c r="AI782" s="134" t="str">
        <f t="shared" si="160"/>
        <v xml:space="preserve"> </v>
      </c>
      <c r="AJ782" s="234" t="str">
        <f>_xlfn.IFNA(VLOOKUP(F782,'Compiled report'!C:D,2,FALSE),"")</f>
        <v/>
      </c>
      <c r="AK782" s="134" t="str">
        <f t="shared" si="161"/>
        <v xml:space="preserve"> </v>
      </c>
      <c r="AL782" s="134" t="str">
        <f t="shared" si="162"/>
        <v/>
      </c>
      <c r="AM782" s="134" t="str">
        <f t="shared" si="163"/>
        <v xml:space="preserve"> </v>
      </c>
      <c r="AN782" s="134" t="str">
        <f t="shared" si="164"/>
        <v xml:space="preserve"> </v>
      </c>
      <c r="AO782" s="134" t="str">
        <f t="shared" si="166"/>
        <v xml:space="preserve"> </v>
      </c>
      <c r="AP782" s="137" t="s">
        <v>770</v>
      </c>
    </row>
    <row r="783" spans="1:42" s="134" customFormat="1" ht="26.1" customHeight="1" x14ac:dyDescent="0.2">
      <c r="A783" s="258">
        <v>784</v>
      </c>
      <c r="B783" s="284" t="s">
        <v>535</v>
      </c>
      <c r="C783" s="134" t="s">
        <v>419</v>
      </c>
      <c r="D783" s="171" t="s">
        <v>82</v>
      </c>
      <c r="E783" s="283" t="s">
        <v>2078</v>
      </c>
      <c r="F783" s="107">
        <v>186</v>
      </c>
      <c r="G783" s="284" t="s">
        <v>535</v>
      </c>
      <c r="H783" s="284" t="s">
        <v>2083</v>
      </c>
      <c r="I783" s="284" t="s">
        <v>2084</v>
      </c>
      <c r="J783" s="284" t="s">
        <v>2084</v>
      </c>
      <c r="K783" s="284" t="s">
        <v>535</v>
      </c>
      <c r="L783" s="284" t="s">
        <v>535</v>
      </c>
      <c r="M783" s="284" t="s">
        <v>535</v>
      </c>
      <c r="N783" s="103" t="s">
        <v>541</v>
      </c>
      <c r="O783" s="284"/>
      <c r="Q783" s="135"/>
      <c r="T783" s="135"/>
      <c r="U783" s="171" t="str">
        <f t="shared" si="167"/>
        <v>HBL-QUE-186</v>
      </c>
      <c r="V783" s="133" t="s">
        <v>90</v>
      </c>
      <c r="W783" s="107">
        <v>186</v>
      </c>
      <c r="X783" s="171" t="str">
        <f t="shared" si="154"/>
        <v>HBL-QUE-186-May17-1-1</v>
      </c>
      <c r="Y783" s="136" t="s">
        <v>2082</v>
      </c>
      <c r="Z783" s="134" t="str">
        <f t="shared" si="155"/>
        <v xml:space="preserve"> </v>
      </c>
      <c r="AA783" s="134" t="str">
        <f t="shared" si="156"/>
        <v xml:space="preserve"> </v>
      </c>
      <c r="AB783" s="134" t="str">
        <f t="shared" si="165"/>
        <v>Yes</v>
      </c>
      <c r="AC783" s="134" t="e">
        <f>VLOOKUP(F783,'Wired Branches'!B:E,4,FALSE)</f>
        <v>#N/A</v>
      </c>
      <c r="AD783" s="134" t="str">
        <f t="shared" si="157"/>
        <v xml:space="preserve"> </v>
      </c>
      <c r="AE783" s="150" t="e">
        <f>VLOOKUP(W783,'Wired Branches'!B:F,5,FALSE)</f>
        <v>#N/A</v>
      </c>
      <c r="AF783" s="112" t="str">
        <f>_xlfn.IFNA(VLOOKUP(F783,'Compiled report'!C:F,4,FALSE),"")</f>
        <v/>
      </c>
      <c r="AG783" s="134" t="str">
        <f t="shared" si="158"/>
        <v xml:space="preserve"> </v>
      </c>
      <c r="AH783" s="134" t="str">
        <f t="shared" si="159"/>
        <v xml:space="preserve"> </v>
      </c>
      <c r="AI783" s="134" t="str">
        <f t="shared" si="160"/>
        <v xml:space="preserve"> </v>
      </c>
      <c r="AJ783" s="234" t="str">
        <f>_xlfn.IFNA(VLOOKUP(F783,'Compiled report'!C:D,2,FALSE),"")</f>
        <v/>
      </c>
      <c r="AK783" s="134" t="str">
        <f t="shared" si="161"/>
        <v xml:space="preserve"> </v>
      </c>
      <c r="AL783" s="134" t="str">
        <f t="shared" si="162"/>
        <v/>
      </c>
      <c r="AM783" s="134" t="str">
        <f t="shared" si="163"/>
        <v xml:space="preserve"> </v>
      </c>
      <c r="AN783" s="134" t="str">
        <f t="shared" si="164"/>
        <v xml:space="preserve"> </v>
      </c>
      <c r="AO783" s="134" t="str">
        <f t="shared" si="166"/>
        <v xml:space="preserve"> </v>
      </c>
      <c r="AP783" s="137" t="s">
        <v>770</v>
      </c>
    </row>
    <row r="784" spans="1:42" s="134" customFormat="1" ht="26.1" customHeight="1" x14ac:dyDescent="0.2">
      <c r="A784" s="258">
        <v>785</v>
      </c>
      <c r="B784" s="284" t="s">
        <v>535</v>
      </c>
      <c r="C784" s="134" t="s">
        <v>419</v>
      </c>
      <c r="D784" s="171" t="s">
        <v>82</v>
      </c>
      <c r="E784" s="283" t="s">
        <v>2078</v>
      </c>
      <c r="F784" s="107">
        <v>228</v>
      </c>
      <c r="G784" s="284" t="s">
        <v>535</v>
      </c>
      <c r="H784" s="284" t="s">
        <v>2085</v>
      </c>
      <c r="I784" s="284" t="s">
        <v>2086</v>
      </c>
      <c r="J784" s="284" t="s">
        <v>2087</v>
      </c>
      <c r="K784" s="284" t="s">
        <v>2088</v>
      </c>
      <c r="L784" s="284" t="s">
        <v>2088</v>
      </c>
      <c r="M784" s="284" t="s">
        <v>2088</v>
      </c>
      <c r="N784" s="103" t="s">
        <v>541</v>
      </c>
      <c r="O784" s="284"/>
      <c r="Q784" s="135"/>
      <c r="T784" s="135"/>
      <c r="U784" s="171" t="str">
        <f t="shared" si="167"/>
        <v>HBL-QUE-228</v>
      </c>
      <c r="V784" s="133" t="s">
        <v>90</v>
      </c>
      <c r="W784" s="107">
        <v>228</v>
      </c>
      <c r="X784" s="171" t="str">
        <f t="shared" ref="X784:X847" si="168">CONCATENATE(U784,"-",Y784,"-",V784)</f>
        <v>HBL-QUE-228-May17-1-1</v>
      </c>
      <c r="Y784" s="136" t="s">
        <v>2082</v>
      </c>
      <c r="Z784" s="134" t="str">
        <f t="shared" si="155"/>
        <v xml:space="preserve"> </v>
      </c>
      <c r="AA784" s="134" t="str">
        <f t="shared" si="156"/>
        <v xml:space="preserve"> </v>
      </c>
      <c r="AB784" s="134" t="str">
        <f t="shared" si="165"/>
        <v>Yes</v>
      </c>
      <c r="AC784" s="134" t="e">
        <f>VLOOKUP(F784,'Wired Branches'!B:E,4,FALSE)</f>
        <v>#N/A</v>
      </c>
      <c r="AD784" s="134" t="str">
        <f t="shared" si="157"/>
        <v xml:space="preserve"> </v>
      </c>
      <c r="AE784" s="150" t="e">
        <f>VLOOKUP(W784,'Wired Branches'!B:F,5,FALSE)</f>
        <v>#N/A</v>
      </c>
      <c r="AF784" s="112" t="str">
        <f>_xlfn.IFNA(VLOOKUP(F784,'Compiled report'!C:F,4,FALSE),"")</f>
        <v/>
      </c>
      <c r="AG784" s="134" t="str">
        <f t="shared" si="158"/>
        <v xml:space="preserve"> </v>
      </c>
      <c r="AH784" s="134" t="str">
        <f t="shared" si="159"/>
        <v xml:space="preserve"> </v>
      </c>
      <c r="AI784" s="134" t="str">
        <f t="shared" si="160"/>
        <v xml:space="preserve"> </v>
      </c>
      <c r="AJ784" s="234" t="str">
        <f>_xlfn.IFNA(VLOOKUP(F784,'Compiled report'!C:D,2,FALSE),"")</f>
        <v/>
      </c>
      <c r="AK784" s="134" t="str">
        <f t="shared" si="161"/>
        <v xml:space="preserve"> </v>
      </c>
      <c r="AL784" s="134" t="str">
        <f t="shared" si="162"/>
        <v/>
      </c>
      <c r="AM784" s="134" t="str">
        <f t="shared" si="163"/>
        <v xml:space="preserve"> </v>
      </c>
      <c r="AN784" s="134" t="str">
        <f t="shared" si="164"/>
        <v xml:space="preserve"> </v>
      </c>
      <c r="AO784" s="134" t="str">
        <f t="shared" si="166"/>
        <v xml:space="preserve"> </v>
      </c>
      <c r="AP784" s="137" t="s">
        <v>770</v>
      </c>
    </row>
    <row r="785" spans="1:42" s="134" customFormat="1" ht="26.1" customHeight="1" x14ac:dyDescent="0.2">
      <c r="A785" s="258">
        <v>786</v>
      </c>
      <c r="B785" s="284" t="s">
        <v>535</v>
      </c>
      <c r="C785" s="134" t="s">
        <v>419</v>
      </c>
      <c r="D785" s="171" t="s">
        <v>82</v>
      </c>
      <c r="E785" s="283" t="s">
        <v>2078</v>
      </c>
      <c r="F785" s="107">
        <v>302</v>
      </c>
      <c r="G785" s="284" t="s">
        <v>535</v>
      </c>
      <c r="H785" s="284" t="s">
        <v>2089</v>
      </c>
      <c r="I785" s="284" t="s">
        <v>2090</v>
      </c>
      <c r="J785" s="284" t="s">
        <v>2091</v>
      </c>
      <c r="K785" s="284" t="s">
        <v>2092</v>
      </c>
      <c r="L785" s="284" t="s">
        <v>535</v>
      </c>
      <c r="M785" s="284" t="s">
        <v>535</v>
      </c>
      <c r="N785" s="103" t="s">
        <v>541</v>
      </c>
      <c r="O785" s="284"/>
      <c r="Q785" s="135"/>
      <c r="T785" s="135"/>
      <c r="U785" s="171" t="str">
        <f t="shared" si="167"/>
        <v>HBL-QUE-302</v>
      </c>
      <c r="V785" s="133" t="s">
        <v>90</v>
      </c>
      <c r="W785" s="107">
        <v>302</v>
      </c>
      <c r="X785" s="171" t="str">
        <f t="shared" si="168"/>
        <v>HBL-QUE-302-May17-1-1</v>
      </c>
      <c r="Y785" s="136" t="s">
        <v>2082</v>
      </c>
      <c r="Z785" s="134" t="str">
        <f t="shared" si="155"/>
        <v xml:space="preserve"> </v>
      </c>
      <c r="AA785" s="134" t="str">
        <f t="shared" si="156"/>
        <v xml:space="preserve"> </v>
      </c>
      <c r="AB785" s="134" t="str">
        <f t="shared" si="165"/>
        <v>Yes</v>
      </c>
      <c r="AC785" s="134" t="e">
        <f>VLOOKUP(F785,'Wired Branches'!B:E,4,FALSE)</f>
        <v>#N/A</v>
      </c>
      <c r="AD785" s="134" t="str">
        <f t="shared" si="157"/>
        <v xml:space="preserve"> </v>
      </c>
      <c r="AE785" s="150" t="e">
        <f>VLOOKUP(W785,'Wired Branches'!B:F,5,FALSE)</f>
        <v>#N/A</v>
      </c>
      <c r="AF785" s="112" t="str">
        <f>_xlfn.IFNA(VLOOKUP(F785,'Compiled report'!C:F,4,FALSE),"")</f>
        <v/>
      </c>
      <c r="AG785" s="134" t="str">
        <f t="shared" si="158"/>
        <v xml:space="preserve"> </v>
      </c>
      <c r="AH785" s="134" t="str">
        <f t="shared" si="159"/>
        <v xml:space="preserve"> </v>
      </c>
      <c r="AI785" s="134" t="str">
        <f t="shared" si="160"/>
        <v xml:space="preserve"> </v>
      </c>
      <c r="AJ785" s="234" t="str">
        <f>_xlfn.IFNA(VLOOKUP(F785,'Compiled report'!C:D,2,FALSE),"")</f>
        <v/>
      </c>
      <c r="AK785" s="134" t="str">
        <f t="shared" si="161"/>
        <v xml:space="preserve"> </v>
      </c>
      <c r="AL785" s="134" t="str">
        <f t="shared" si="162"/>
        <v/>
      </c>
      <c r="AM785" s="134" t="str">
        <f t="shared" si="163"/>
        <v xml:space="preserve"> </v>
      </c>
      <c r="AN785" s="134" t="str">
        <f t="shared" si="164"/>
        <v xml:space="preserve"> </v>
      </c>
      <c r="AO785" s="134" t="str">
        <f t="shared" si="166"/>
        <v xml:space="preserve"> </v>
      </c>
      <c r="AP785" s="137" t="s">
        <v>770</v>
      </c>
    </row>
    <row r="786" spans="1:42" s="134" customFormat="1" ht="26.1" customHeight="1" x14ac:dyDescent="0.2">
      <c r="A786" s="258">
        <v>787</v>
      </c>
      <c r="B786" s="284" t="s">
        <v>535</v>
      </c>
      <c r="C786" s="134" t="s">
        <v>419</v>
      </c>
      <c r="D786" s="171" t="s">
        <v>82</v>
      </c>
      <c r="E786" s="283" t="s">
        <v>2078</v>
      </c>
      <c r="F786" s="107">
        <v>436</v>
      </c>
      <c r="G786" s="284" t="s">
        <v>535</v>
      </c>
      <c r="H786" s="284" t="s">
        <v>2093</v>
      </c>
      <c r="I786" s="284" t="s">
        <v>2094</v>
      </c>
      <c r="J786" s="284" t="s">
        <v>2094</v>
      </c>
      <c r="K786" s="284" t="s">
        <v>2095</v>
      </c>
      <c r="L786" s="284" t="s">
        <v>2095</v>
      </c>
      <c r="M786" s="284" t="s">
        <v>2096</v>
      </c>
      <c r="N786" s="103" t="s">
        <v>541</v>
      </c>
      <c r="O786" s="284"/>
      <c r="Q786" s="135"/>
      <c r="T786" s="135"/>
      <c r="U786" s="171" t="str">
        <f t="shared" si="167"/>
        <v>HBL-QUE-436</v>
      </c>
      <c r="V786" s="133" t="s">
        <v>90</v>
      </c>
      <c r="W786" s="107">
        <v>436</v>
      </c>
      <c r="X786" s="171" t="str">
        <f t="shared" si="168"/>
        <v>HBL-QUE-436-May17-1-1</v>
      </c>
      <c r="Y786" s="136" t="s">
        <v>2082</v>
      </c>
      <c r="Z786" s="134" t="str">
        <f t="shared" si="155"/>
        <v xml:space="preserve"> </v>
      </c>
      <c r="AA786" s="134" t="str">
        <f t="shared" si="156"/>
        <v xml:space="preserve"> </v>
      </c>
      <c r="AB786" s="134" t="str">
        <f t="shared" si="165"/>
        <v>Yes</v>
      </c>
      <c r="AC786" s="134" t="e">
        <f>VLOOKUP(F786,'Wired Branches'!B:E,4,FALSE)</f>
        <v>#N/A</v>
      </c>
      <c r="AD786" s="134" t="str">
        <f t="shared" si="157"/>
        <v xml:space="preserve"> </v>
      </c>
      <c r="AE786" s="150" t="e">
        <f>VLOOKUP(W786,'Wired Branches'!B:F,5,FALSE)</f>
        <v>#N/A</v>
      </c>
      <c r="AF786" s="112" t="str">
        <f>_xlfn.IFNA(VLOOKUP(F786,'Compiled report'!C:F,4,FALSE),"")</f>
        <v/>
      </c>
      <c r="AG786" s="134" t="str">
        <f t="shared" si="158"/>
        <v xml:space="preserve"> </v>
      </c>
      <c r="AH786" s="134" t="str">
        <f t="shared" si="159"/>
        <v xml:space="preserve"> </v>
      </c>
      <c r="AI786" s="134" t="str">
        <f t="shared" si="160"/>
        <v xml:space="preserve"> </v>
      </c>
      <c r="AJ786" s="234" t="str">
        <f>_xlfn.IFNA(VLOOKUP(F786,'Compiled report'!C:D,2,FALSE),"")</f>
        <v/>
      </c>
      <c r="AK786" s="134" t="str">
        <f t="shared" si="161"/>
        <v xml:space="preserve"> </v>
      </c>
      <c r="AL786" s="134" t="str">
        <f t="shared" si="162"/>
        <v/>
      </c>
      <c r="AM786" s="134" t="str">
        <f t="shared" si="163"/>
        <v xml:space="preserve"> </v>
      </c>
      <c r="AN786" s="134" t="str">
        <f t="shared" si="164"/>
        <v xml:space="preserve"> </v>
      </c>
      <c r="AO786" s="134" t="str">
        <f t="shared" si="166"/>
        <v xml:space="preserve"> </v>
      </c>
      <c r="AP786" s="137" t="s">
        <v>770</v>
      </c>
    </row>
    <row r="787" spans="1:42" s="134" customFormat="1" ht="26.1" customHeight="1" x14ac:dyDescent="0.2">
      <c r="A787" s="258">
        <v>788</v>
      </c>
      <c r="B787" s="284" t="s">
        <v>535</v>
      </c>
      <c r="C787" s="134" t="s">
        <v>419</v>
      </c>
      <c r="D787" s="171" t="s">
        <v>82</v>
      </c>
      <c r="E787" s="283" t="s">
        <v>2078</v>
      </c>
      <c r="F787" s="107">
        <v>486</v>
      </c>
      <c r="G787" s="284" t="s">
        <v>535</v>
      </c>
      <c r="H787" s="284" t="s">
        <v>2097</v>
      </c>
      <c r="I787" s="284" t="s">
        <v>2098</v>
      </c>
      <c r="J787" s="284" t="s">
        <v>2098</v>
      </c>
      <c r="K787" s="284" t="s">
        <v>2097</v>
      </c>
      <c r="L787" s="284" t="s">
        <v>2097</v>
      </c>
      <c r="M787" s="284" t="s">
        <v>2097</v>
      </c>
      <c r="N787" s="103" t="s">
        <v>541</v>
      </c>
      <c r="O787" s="284"/>
      <c r="Q787" s="135"/>
      <c r="T787" s="135"/>
      <c r="U787" s="171" t="str">
        <f t="shared" si="167"/>
        <v>HBL-QUE-486</v>
      </c>
      <c r="V787" s="133" t="s">
        <v>90</v>
      </c>
      <c r="W787" s="107">
        <v>486</v>
      </c>
      <c r="X787" s="171" t="str">
        <f t="shared" si="168"/>
        <v>HBL-QUE-486-May17-1-1</v>
      </c>
      <c r="Y787" s="136" t="s">
        <v>2082</v>
      </c>
      <c r="Z787" s="134" t="str">
        <f t="shared" si="155"/>
        <v xml:space="preserve"> </v>
      </c>
      <c r="AA787" s="134" t="str">
        <f t="shared" si="156"/>
        <v xml:space="preserve"> </v>
      </c>
      <c r="AB787" s="134" t="str">
        <f t="shared" si="165"/>
        <v>Yes</v>
      </c>
      <c r="AC787" s="134" t="e">
        <f>VLOOKUP(F787,'Wired Branches'!B:E,4,FALSE)</f>
        <v>#N/A</v>
      </c>
      <c r="AD787" s="134" t="str">
        <f t="shared" si="157"/>
        <v xml:space="preserve"> </v>
      </c>
      <c r="AE787" s="150" t="e">
        <f>VLOOKUP(W787,'Wired Branches'!B:F,5,FALSE)</f>
        <v>#N/A</v>
      </c>
      <c r="AF787" s="112" t="str">
        <f>_xlfn.IFNA(VLOOKUP(F787,'Compiled report'!C:F,4,FALSE),"")</f>
        <v/>
      </c>
      <c r="AG787" s="134" t="str">
        <f t="shared" si="158"/>
        <v xml:space="preserve"> </v>
      </c>
      <c r="AH787" s="134" t="str">
        <f t="shared" si="159"/>
        <v xml:space="preserve"> </v>
      </c>
      <c r="AI787" s="134" t="str">
        <f t="shared" si="160"/>
        <v xml:space="preserve"> </v>
      </c>
      <c r="AJ787" s="234" t="str">
        <f>_xlfn.IFNA(VLOOKUP(F787,'Compiled report'!C:D,2,FALSE),"")</f>
        <v/>
      </c>
      <c r="AK787" s="134" t="str">
        <f t="shared" si="161"/>
        <v xml:space="preserve"> </v>
      </c>
      <c r="AL787" s="134" t="str">
        <f t="shared" si="162"/>
        <v/>
      </c>
      <c r="AM787" s="134" t="str">
        <f t="shared" si="163"/>
        <v xml:space="preserve"> </v>
      </c>
      <c r="AN787" s="134" t="str">
        <f t="shared" si="164"/>
        <v xml:space="preserve"> </v>
      </c>
      <c r="AO787" s="134" t="str">
        <f t="shared" si="166"/>
        <v xml:space="preserve"> </v>
      </c>
      <c r="AP787" s="137" t="s">
        <v>770</v>
      </c>
    </row>
    <row r="788" spans="1:42" s="134" customFormat="1" ht="26.1" customHeight="1" x14ac:dyDescent="0.2">
      <c r="A788" s="258">
        <v>789</v>
      </c>
      <c r="B788" s="284" t="s">
        <v>535</v>
      </c>
      <c r="C788" s="134" t="s">
        <v>419</v>
      </c>
      <c r="D788" s="171" t="s">
        <v>82</v>
      </c>
      <c r="E788" s="283" t="s">
        <v>2078</v>
      </c>
      <c r="F788" s="107">
        <v>873</v>
      </c>
      <c r="G788" s="284" t="s">
        <v>535</v>
      </c>
      <c r="H788" s="284" t="s">
        <v>2099</v>
      </c>
      <c r="I788" s="284" t="s">
        <v>2100</v>
      </c>
      <c r="J788" s="284" t="s">
        <v>2100</v>
      </c>
      <c r="K788" s="284" t="s">
        <v>535</v>
      </c>
      <c r="L788" s="284" t="s">
        <v>535</v>
      </c>
      <c r="M788" s="284" t="s">
        <v>535</v>
      </c>
      <c r="N788" s="103" t="s">
        <v>541</v>
      </c>
      <c r="O788" s="284"/>
      <c r="Q788" s="135"/>
      <c r="T788" s="135"/>
      <c r="U788" s="171" t="str">
        <f t="shared" si="167"/>
        <v>HBL-QUE-873</v>
      </c>
      <c r="V788" s="133" t="s">
        <v>90</v>
      </c>
      <c r="W788" s="107">
        <v>873</v>
      </c>
      <c r="X788" s="171" t="str">
        <f t="shared" si="168"/>
        <v>HBL-QUE-873-May17-1-1</v>
      </c>
      <c r="Y788" s="136" t="s">
        <v>2082</v>
      </c>
      <c r="Z788" s="134" t="str">
        <f t="shared" si="155"/>
        <v xml:space="preserve"> </v>
      </c>
      <c r="AA788" s="134" t="str">
        <f t="shared" si="156"/>
        <v xml:space="preserve"> </v>
      </c>
      <c r="AB788" s="134" t="str">
        <f t="shared" si="165"/>
        <v>Yes</v>
      </c>
      <c r="AC788" s="134" t="e">
        <f>VLOOKUP(F788,'Wired Branches'!B:E,4,FALSE)</f>
        <v>#N/A</v>
      </c>
      <c r="AD788" s="134" t="str">
        <f t="shared" si="157"/>
        <v xml:space="preserve"> </v>
      </c>
      <c r="AE788" s="150" t="e">
        <f>VLOOKUP(W788,'Wired Branches'!B:F,5,FALSE)</f>
        <v>#N/A</v>
      </c>
      <c r="AF788" s="112" t="str">
        <f>_xlfn.IFNA(VLOOKUP(F788,'Compiled report'!C:F,4,FALSE),"")</f>
        <v/>
      </c>
      <c r="AG788" s="134" t="str">
        <f t="shared" si="158"/>
        <v xml:space="preserve"> </v>
      </c>
      <c r="AH788" s="134" t="str">
        <f t="shared" si="159"/>
        <v xml:space="preserve"> </v>
      </c>
      <c r="AI788" s="134" t="str">
        <f t="shared" si="160"/>
        <v xml:space="preserve"> </v>
      </c>
      <c r="AJ788" s="234" t="str">
        <f>_xlfn.IFNA(VLOOKUP(F788,'Compiled report'!C:D,2,FALSE),"")</f>
        <v/>
      </c>
      <c r="AK788" s="134" t="str">
        <f t="shared" si="161"/>
        <v xml:space="preserve"> </v>
      </c>
      <c r="AL788" s="134" t="str">
        <f t="shared" si="162"/>
        <v/>
      </c>
      <c r="AM788" s="134" t="str">
        <f t="shared" si="163"/>
        <v xml:space="preserve"> </v>
      </c>
      <c r="AN788" s="134" t="str">
        <f t="shared" si="164"/>
        <v xml:space="preserve"> </v>
      </c>
      <c r="AO788" s="134" t="str">
        <f t="shared" si="166"/>
        <v xml:space="preserve"> </v>
      </c>
      <c r="AP788" s="137" t="s">
        <v>770</v>
      </c>
    </row>
    <row r="789" spans="1:42" s="134" customFormat="1" ht="26.1" customHeight="1" x14ac:dyDescent="0.2">
      <c r="A789" s="258">
        <v>790</v>
      </c>
      <c r="B789" s="284" t="s">
        <v>535</v>
      </c>
      <c r="C789" s="134" t="s">
        <v>419</v>
      </c>
      <c r="D789" s="171" t="s">
        <v>82</v>
      </c>
      <c r="E789" s="283" t="s">
        <v>2078</v>
      </c>
      <c r="F789" s="107">
        <v>899</v>
      </c>
      <c r="G789" s="284" t="s">
        <v>535</v>
      </c>
      <c r="H789" s="284" t="s">
        <v>2101</v>
      </c>
      <c r="I789" s="284" t="s">
        <v>2102</v>
      </c>
      <c r="J789" s="284" t="s">
        <v>2102</v>
      </c>
      <c r="K789" s="284" t="s">
        <v>535</v>
      </c>
      <c r="L789" s="284" t="s">
        <v>535</v>
      </c>
      <c r="M789" s="284" t="s">
        <v>535</v>
      </c>
      <c r="N789" s="103" t="s">
        <v>541</v>
      </c>
      <c r="O789" s="284"/>
      <c r="Q789" s="135"/>
      <c r="T789" s="135"/>
      <c r="U789" s="171" t="str">
        <f t="shared" si="167"/>
        <v>HBL-QUE-899</v>
      </c>
      <c r="V789" s="133" t="s">
        <v>90</v>
      </c>
      <c r="W789" s="107">
        <v>899</v>
      </c>
      <c r="X789" s="171" t="str">
        <f t="shared" si="168"/>
        <v>HBL-QUE-899-May17-1-1</v>
      </c>
      <c r="Y789" s="136" t="s">
        <v>2082</v>
      </c>
      <c r="Z789" s="134" t="str">
        <f t="shared" si="155"/>
        <v xml:space="preserve"> </v>
      </c>
      <c r="AA789" s="134" t="str">
        <f t="shared" si="156"/>
        <v xml:space="preserve"> </v>
      </c>
      <c r="AB789" s="134" t="str">
        <f t="shared" si="165"/>
        <v>Yes</v>
      </c>
      <c r="AC789" s="134" t="e">
        <f>VLOOKUP(F789,'Wired Branches'!B:E,4,FALSE)</f>
        <v>#N/A</v>
      </c>
      <c r="AD789" s="134" t="str">
        <f t="shared" si="157"/>
        <v xml:space="preserve"> </v>
      </c>
      <c r="AE789" s="150" t="e">
        <f>VLOOKUP(W789,'Wired Branches'!B:F,5,FALSE)</f>
        <v>#N/A</v>
      </c>
      <c r="AF789" s="112" t="str">
        <f>_xlfn.IFNA(VLOOKUP(F789,'Compiled report'!C:F,4,FALSE),"")</f>
        <v/>
      </c>
      <c r="AG789" s="134" t="str">
        <f t="shared" si="158"/>
        <v xml:space="preserve"> </v>
      </c>
      <c r="AH789" s="134" t="str">
        <f t="shared" si="159"/>
        <v xml:space="preserve"> </v>
      </c>
      <c r="AI789" s="134" t="str">
        <f t="shared" si="160"/>
        <v xml:space="preserve"> </v>
      </c>
      <c r="AJ789" s="234" t="str">
        <f>_xlfn.IFNA(VLOOKUP(F789,'Compiled report'!C:D,2,FALSE),"")</f>
        <v/>
      </c>
      <c r="AK789" s="134" t="str">
        <f t="shared" si="161"/>
        <v xml:space="preserve"> </v>
      </c>
      <c r="AL789" s="134" t="str">
        <f t="shared" si="162"/>
        <v/>
      </c>
      <c r="AM789" s="134" t="str">
        <f t="shared" si="163"/>
        <v xml:space="preserve"> </v>
      </c>
      <c r="AN789" s="134" t="str">
        <f t="shared" si="164"/>
        <v xml:space="preserve"> </v>
      </c>
      <c r="AO789" s="134" t="str">
        <f t="shared" si="166"/>
        <v xml:space="preserve"> </v>
      </c>
      <c r="AP789" s="137" t="s">
        <v>770</v>
      </c>
    </row>
    <row r="790" spans="1:42" s="134" customFormat="1" ht="26.1" customHeight="1" x14ac:dyDescent="0.2">
      <c r="A790" s="258">
        <v>791</v>
      </c>
      <c r="B790" s="284" t="s">
        <v>535</v>
      </c>
      <c r="C790" s="134" t="s">
        <v>419</v>
      </c>
      <c r="D790" s="171" t="s">
        <v>82</v>
      </c>
      <c r="E790" s="283" t="s">
        <v>2078</v>
      </c>
      <c r="F790" s="107">
        <v>942</v>
      </c>
      <c r="G790" s="284" t="s">
        <v>535</v>
      </c>
      <c r="H790" s="284" t="s">
        <v>2103</v>
      </c>
      <c r="I790" s="284" t="s">
        <v>2104</v>
      </c>
      <c r="J790" s="284" t="s">
        <v>2104</v>
      </c>
      <c r="K790" s="284" t="s">
        <v>535</v>
      </c>
      <c r="L790" s="284" t="s">
        <v>535</v>
      </c>
      <c r="M790" s="284" t="s">
        <v>535</v>
      </c>
      <c r="N790" s="103" t="s">
        <v>541</v>
      </c>
      <c r="O790" s="284"/>
      <c r="Q790" s="135"/>
      <c r="T790" s="135"/>
      <c r="U790" s="171" t="str">
        <f t="shared" si="167"/>
        <v>HBL-QUE-942</v>
      </c>
      <c r="V790" s="133" t="s">
        <v>90</v>
      </c>
      <c r="W790" s="107">
        <v>942</v>
      </c>
      <c r="X790" s="171" t="str">
        <f t="shared" si="168"/>
        <v>HBL-QUE-942-May17-1-1</v>
      </c>
      <c r="Y790" s="136" t="s">
        <v>2082</v>
      </c>
      <c r="Z790" s="134" t="str">
        <f t="shared" si="155"/>
        <v xml:space="preserve"> </v>
      </c>
      <c r="AA790" s="134" t="str">
        <f t="shared" si="156"/>
        <v xml:space="preserve"> </v>
      </c>
      <c r="AB790" s="134" t="str">
        <f t="shared" si="165"/>
        <v>Yes</v>
      </c>
      <c r="AC790" s="134" t="e">
        <f>VLOOKUP(F790,'Wired Branches'!B:E,4,FALSE)</f>
        <v>#N/A</v>
      </c>
      <c r="AD790" s="134" t="str">
        <f t="shared" si="157"/>
        <v xml:space="preserve"> </v>
      </c>
      <c r="AE790" s="150" t="e">
        <f>VLOOKUP(W790,'Wired Branches'!B:F,5,FALSE)</f>
        <v>#N/A</v>
      </c>
      <c r="AF790" s="112" t="str">
        <f>_xlfn.IFNA(VLOOKUP(F790,'Compiled report'!C:F,4,FALSE),"")</f>
        <v/>
      </c>
      <c r="AG790" s="134" t="str">
        <f t="shared" si="158"/>
        <v xml:space="preserve"> </v>
      </c>
      <c r="AH790" s="134" t="str">
        <f t="shared" si="159"/>
        <v xml:space="preserve"> </v>
      </c>
      <c r="AI790" s="134" t="str">
        <f t="shared" si="160"/>
        <v xml:space="preserve"> </v>
      </c>
      <c r="AJ790" s="234" t="str">
        <f>_xlfn.IFNA(VLOOKUP(F790,'Compiled report'!C:D,2,FALSE),"")</f>
        <v/>
      </c>
      <c r="AK790" s="134" t="str">
        <f t="shared" si="161"/>
        <v xml:space="preserve"> </v>
      </c>
      <c r="AL790" s="134" t="str">
        <f t="shared" si="162"/>
        <v/>
      </c>
      <c r="AM790" s="134" t="str">
        <f t="shared" si="163"/>
        <v xml:space="preserve"> </v>
      </c>
      <c r="AN790" s="134" t="str">
        <f t="shared" si="164"/>
        <v xml:space="preserve"> </v>
      </c>
      <c r="AO790" s="134" t="str">
        <f t="shared" si="166"/>
        <v xml:space="preserve"> </v>
      </c>
      <c r="AP790" s="137" t="s">
        <v>770</v>
      </c>
    </row>
    <row r="791" spans="1:42" s="134" customFormat="1" ht="26.1" customHeight="1" x14ac:dyDescent="0.2">
      <c r="A791" s="258">
        <v>792</v>
      </c>
      <c r="B791" s="284" t="s">
        <v>535</v>
      </c>
      <c r="C791" s="134" t="s">
        <v>419</v>
      </c>
      <c r="D791" s="171" t="s">
        <v>82</v>
      </c>
      <c r="E791" s="283" t="s">
        <v>2078</v>
      </c>
      <c r="F791" s="107">
        <v>973</v>
      </c>
      <c r="G791" s="284" t="s">
        <v>535</v>
      </c>
      <c r="H791" s="284" t="s">
        <v>2105</v>
      </c>
      <c r="I791" s="284" t="s">
        <v>2106</v>
      </c>
      <c r="J791" s="284" t="s">
        <v>2106</v>
      </c>
      <c r="K791" s="284" t="s">
        <v>2107</v>
      </c>
      <c r="L791" s="284" t="s">
        <v>2107</v>
      </c>
      <c r="M791" s="284" t="s">
        <v>2107</v>
      </c>
      <c r="N791" s="103" t="s">
        <v>541</v>
      </c>
      <c r="O791" s="284"/>
      <c r="Q791" s="135"/>
      <c r="T791" s="135"/>
      <c r="U791" s="171" t="str">
        <f t="shared" si="167"/>
        <v>HBL-QUE-973</v>
      </c>
      <c r="V791" s="133" t="s">
        <v>90</v>
      </c>
      <c r="W791" s="107">
        <v>973</v>
      </c>
      <c r="X791" s="171" t="str">
        <f t="shared" si="168"/>
        <v>HBL-QUE-973-May17-1-1</v>
      </c>
      <c r="Y791" s="136" t="s">
        <v>2082</v>
      </c>
      <c r="Z791" s="134" t="str">
        <f t="shared" si="155"/>
        <v xml:space="preserve"> </v>
      </c>
      <c r="AA791" s="134" t="str">
        <f t="shared" si="156"/>
        <v xml:space="preserve"> </v>
      </c>
      <c r="AB791" s="134" t="str">
        <f t="shared" si="165"/>
        <v>Yes</v>
      </c>
      <c r="AC791" s="134" t="e">
        <f>VLOOKUP(F791,'Wired Branches'!B:E,4,FALSE)</f>
        <v>#N/A</v>
      </c>
      <c r="AD791" s="134" t="str">
        <f t="shared" si="157"/>
        <v xml:space="preserve"> </v>
      </c>
      <c r="AE791" s="150" t="e">
        <f>VLOOKUP(W791,'Wired Branches'!B:F,5,FALSE)</f>
        <v>#N/A</v>
      </c>
      <c r="AF791" s="112" t="str">
        <f>_xlfn.IFNA(VLOOKUP(F791,'Compiled report'!C:F,4,FALSE),"")</f>
        <v/>
      </c>
      <c r="AG791" s="134" t="str">
        <f t="shared" si="158"/>
        <v xml:space="preserve"> </v>
      </c>
      <c r="AH791" s="134" t="str">
        <f t="shared" si="159"/>
        <v xml:space="preserve"> </v>
      </c>
      <c r="AI791" s="134" t="str">
        <f t="shared" si="160"/>
        <v xml:space="preserve"> </v>
      </c>
      <c r="AJ791" s="234" t="str">
        <f>_xlfn.IFNA(VLOOKUP(F791,'Compiled report'!C:D,2,FALSE),"")</f>
        <v/>
      </c>
      <c r="AK791" s="134" t="str">
        <f t="shared" si="161"/>
        <v xml:space="preserve"> </v>
      </c>
      <c r="AL791" s="134" t="str">
        <f t="shared" si="162"/>
        <v/>
      </c>
      <c r="AM791" s="134" t="str">
        <f t="shared" si="163"/>
        <v xml:space="preserve"> </v>
      </c>
      <c r="AN791" s="134" t="str">
        <f t="shared" si="164"/>
        <v xml:space="preserve"> </v>
      </c>
      <c r="AO791" s="134" t="str">
        <f t="shared" si="166"/>
        <v xml:space="preserve"> </v>
      </c>
      <c r="AP791" s="137" t="s">
        <v>770</v>
      </c>
    </row>
    <row r="792" spans="1:42" s="134" customFormat="1" ht="26.1" customHeight="1" x14ac:dyDescent="0.2">
      <c r="A792" s="258">
        <v>793</v>
      </c>
      <c r="B792" s="284" t="s">
        <v>535</v>
      </c>
      <c r="C792" s="134" t="s">
        <v>419</v>
      </c>
      <c r="D792" s="171" t="s">
        <v>82</v>
      </c>
      <c r="E792" s="283" t="s">
        <v>2078</v>
      </c>
      <c r="F792" s="107">
        <v>974</v>
      </c>
      <c r="G792" s="284" t="s">
        <v>535</v>
      </c>
      <c r="H792" s="284" t="s">
        <v>2108</v>
      </c>
      <c r="I792" s="284" t="s">
        <v>2109</v>
      </c>
      <c r="J792" s="284" t="s">
        <v>2109</v>
      </c>
      <c r="K792" s="284" t="s">
        <v>535</v>
      </c>
      <c r="L792" s="284" t="s">
        <v>535</v>
      </c>
      <c r="M792" s="284" t="s">
        <v>535</v>
      </c>
      <c r="N792" s="103" t="s">
        <v>541</v>
      </c>
      <c r="O792" s="284"/>
      <c r="Q792" s="135"/>
      <c r="T792" s="135"/>
      <c r="U792" s="171" t="str">
        <f t="shared" si="167"/>
        <v>HBL-QUE-974</v>
      </c>
      <c r="V792" s="133" t="s">
        <v>90</v>
      </c>
      <c r="W792" s="107">
        <v>974</v>
      </c>
      <c r="X792" s="171" t="str">
        <f t="shared" si="168"/>
        <v>HBL-QUE-974-May17-1-1</v>
      </c>
      <c r="Y792" s="136" t="s">
        <v>2082</v>
      </c>
      <c r="Z792" s="134" t="str">
        <f t="shared" si="155"/>
        <v xml:space="preserve"> </v>
      </c>
      <c r="AA792" s="134" t="str">
        <f t="shared" si="156"/>
        <v xml:space="preserve"> </v>
      </c>
      <c r="AB792" s="134" t="str">
        <f t="shared" si="165"/>
        <v>Yes</v>
      </c>
      <c r="AC792" s="134" t="e">
        <f>VLOOKUP(F792,'Wired Branches'!B:E,4,FALSE)</f>
        <v>#N/A</v>
      </c>
      <c r="AD792" s="134" t="str">
        <f t="shared" si="157"/>
        <v xml:space="preserve"> </v>
      </c>
      <c r="AE792" s="150" t="e">
        <f>VLOOKUP(W792,'Wired Branches'!B:F,5,FALSE)</f>
        <v>#N/A</v>
      </c>
      <c r="AF792" s="112" t="str">
        <f>_xlfn.IFNA(VLOOKUP(F792,'Compiled report'!C:F,4,FALSE),"")</f>
        <v/>
      </c>
      <c r="AG792" s="134" t="str">
        <f t="shared" si="158"/>
        <v xml:space="preserve"> </v>
      </c>
      <c r="AH792" s="134" t="str">
        <f t="shared" si="159"/>
        <v xml:space="preserve"> </v>
      </c>
      <c r="AI792" s="134" t="str">
        <f t="shared" si="160"/>
        <v xml:space="preserve"> </v>
      </c>
      <c r="AJ792" s="234" t="str">
        <f>_xlfn.IFNA(VLOOKUP(F792,'Compiled report'!C:D,2,FALSE),"")</f>
        <v/>
      </c>
      <c r="AK792" s="134" t="str">
        <f t="shared" si="161"/>
        <v xml:space="preserve"> </v>
      </c>
      <c r="AL792" s="134" t="str">
        <f t="shared" si="162"/>
        <v/>
      </c>
      <c r="AM792" s="134" t="str">
        <f t="shared" si="163"/>
        <v xml:space="preserve"> </v>
      </c>
      <c r="AN792" s="134" t="str">
        <f t="shared" si="164"/>
        <v xml:space="preserve"> </v>
      </c>
      <c r="AO792" s="134" t="str">
        <f t="shared" si="166"/>
        <v xml:space="preserve"> </v>
      </c>
      <c r="AP792" s="137" t="s">
        <v>770</v>
      </c>
    </row>
    <row r="793" spans="1:42" s="134" customFormat="1" ht="26.1" customHeight="1" x14ac:dyDescent="0.2">
      <c r="A793" s="258">
        <v>794</v>
      </c>
      <c r="B793" s="284" t="s">
        <v>535</v>
      </c>
      <c r="C793" s="134" t="s">
        <v>419</v>
      </c>
      <c r="D793" s="171" t="s">
        <v>82</v>
      </c>
      <c r="E793" s="283" t="s">
        <v>2078</v>
      </c>
      <c r="F793" s="107">
        <v>984</v>
      </c>
      <c r="G793" s="284" t="s">
        <v>535</v>
      </c>
      <c r="H793" s="284" t="s">
        <v>2110</v>
      </c>
      <c r="I793" s="284" t="s">
        <v>2111</v>
      </c>
      <c r="J793" s="284" t="s">
        <v>2111</v>
      </c>
      <c r="K793" s="284" t="s">
        <v>2096</v>
      </c>
      <c r="L793" s="284" t="s">
        <v>2096</v>
      </c>
      <c r="M793" s="284" t="s">
        <v>2096</v>
      </c>
      <c r="N793" s="103" t="s">
        <v>541</v>
      </c>
      <c r="O793" s="284"/>
      <c r="Q793" s="135"/>
      <c r="T793" s="135"/>
      <c r="U793" s="171" t="str">
        <f t="shared" si="167"/>
        <v>HBL-QUE-984</v>
      </c>
      <c r="V793" s="133" t="s">
        <v>90</v>
      </c>
      <c r="W793" s="107">
        <v>984</v>
      </c>
      <c r="X793" s="171" t="str">
        <f t="shared" si="168"/>
        <v>HBL-QUE-984-May17-1-1</v>
      </c>
      <c r="Y793" s="136" t="s">
        <v>2082</v>
      </c>
      <c r="Z793" s="134" t="str">
        <f t="shared" si="155"/>
        <v xml:space="preserve"> </v>
      </c>
      <c r="AA793" s="134" t="str">
        <f t="shared" si="156"/>
        <v xml:space="preserve"> </v>
      </c>
      <c r="AB793" s="134" t="str">
        <f t="shared" si="165"/>
        <v>Yes</v>
      </c>
      <c r="AC793" s="134" t="e">
        <f>VLOOKUP(F793,'Wired Branches'!B:E,4,FALSE)</f>
        <v>#N/A</v>
      </c>
      <c r="AD793" s="134" t="str">
        <f t="shared" si="157"/>
        <v xml:space="preserve"> </v>
      </c>
      <c r="AE793" s="150" t="e">
        <f>VLOOKUP(W793,'Wired Branches'!B:F,5,FALSE)</f>
        <v>#N/A</v>
      </c>
      <c r="AF793" s="112" t="str">
        <f>_xlfn.IFNA(VLOOKUP(F793,'Compiled report'!C:F,4,FALSE),"")</f>
        <v/>
      </c>
      <c r="AG793" s="134" t="str">
        <f t="shared" si="158"/>
        <v xml:space="preserve"> </v>
      </c>
      <c r="AH793" s="134" t="str">
        <f t="shared" si="159"/>
        <v xml:space="preserve"> </v>
      </c>
      <c r="AI793" s="134" t="str">
        <f t="shared" si="160"/>
        <v xml:space="preserve"> </v>
      </c>
      <c r="AJ793" s="234" t="str">
        <f>_xlfn.IFNA(VLOOKUP(F793,'Compiled report'!C:D,2,FALSE),"")</f>
        <v/>
      </c>
      <c r="AK793" s="134" t="str">
        <f t="shared" si="161"/>
        <v xml:space="preserve"> </v>
      </c>
      <c r="AL793" s="134" t="str">
        <f t="shared" si="162"/>
        <v/>
      </c>
      <c r="AM793" s="134" t="str">
        <f t="shared" si="163"/>
        <v xml:space="preserve"> </v>
      </c>
      <c r="AN793" s="134" t="str">
        <f t="shared" si="164"/>
        <v xml:space="preserve"> </v>
      </c>
      <c r="AO793" s="134" t="str">
        <f t="shared" si="166"/>
        <v xml:space="preserve"> </v>
      </c>
      <c r="AP793" s="137" t="s">
        <v>770</v>
      </c>
    </row>
    <row r="794" spans="1:42" s="134" customFormat="1" ht="26.1" customHeight="1" x14ac:dyDescent="0.2">
      <c r="A794" s="258">
        <v>795</v>
      </c>
      <c r="B794" s="284" t="s">
        <v>535</v>
      </c>
      <c r="C794" s="134" t="s">
        <v>419</v>
      </c>
      <c r="D794" s="171" t="s">
        <v>82</v>
      </c>
      <c r="E794" s="283" t="s">
        <v>2078</v>
      </c>
      <c r="F794" s="107">
        <v>1040</v>
      </c>
      <c r="G794" s="284" t="s">
        <v>535</v>
      </c>
      <c r="H794" s="284" t="s">
        <v>2112</v>
      </c>
      <c r="I794" s="284" t="s">
        <v>2113</v>
      </c>
      <c r="J794" s="284" t="s">
        <v>2113</v>
      </c>
      <c r="K794" s="284" t="s">
        <v>2112</v>
      </c>
      <c r="L794" s="284" t="s">
        <v>2112</v>
      </c>
      <c r="M794" s="284" t="s">
        <v>2112</v>
      </c>
      <c r="N794" s="103" t="s">
        <v>541</v>
      </c>
      <c r="O794" s="284"/>
      <c r="Q794" s="135"/>
      <c r="T794" s="135"/>
      <c r="U794" s="171" t="str">
        <f t="shared" si="167"/>
        <v>HBL-QUE-1040</v>
      </c>
      <c r="V794" s="133" t="s">
        <v>90</v>
      </c>
      <c r="W794" s="107">
        <v>1040</v>
      </c>
      <c r="X794" s="171" t="str">
        <f t="shared" si="168"/>
        <v>HBL-QUE-1040-May17-1-1</v>
      </c>
      <c r="Y794" s="136" t="s">
        <v>2082</v>
      </c>
      <c r="Z794" s="134" t="str">
        <f t="shared" si="155"/>
        <v xml:space="preserve"> </v>
      </c>
      <c r="AA794" s="134" t="str">
        <f t="shared" si="156"/>
        <v xml:space="preserve"> </v>
      </c>
      <c r="AB794" s="134" t="str">
        <f t="shared" si="165"/>
        <v>Yes</v>
      </c>
      <c r="AC794" s="134" t="e">
        <f>VLOOKUP(F794,'Wired Branches'!B:E,4,FALSE)</f>
        <v>#N/A</v>
      </c>
      <c r="AD794" s="134" t="str">
        <f t="shared" si="157"/>
        <v xml:space="preserve"> </v>
      </c>
      <c r="AE794" s="150" t="e">
        <f>VLOOKUP(W794,'Wired Branches'!B:F,5,FALSE)</f>
        <v>#N/A</v>
      </c>
      <c r="AF794" s="112" t="str">
        <f>_xlfn.IFNA(VLOOKUP(F794,'Compiled report'!C:F,4,FALSE),"")</f>
        <v/>
      </c>
      <c r="AG794" s="134" t="str">
        <f t="shared" si="158"/>
        <v xml:space="preserve"> </v>
      </c>
      <c r="AH794" s="134" t="str">
        <f t="shared" si="159"/>
        <v xml:space="preserve"> </v>
      </c>
      <c r="AI794" s="134" t="str">
        <f t="shared" si="160"/>
        <v xml:space="preserve"> </v>
      </c>
      <c r="AJ794" s="234" t="str">
        <f>_xlfn.IFNA(VLOOKUP(F794,'Compiled report'!C:D,2,FALSE),"")</f>
        <v/>
      </c>
      <c r="AK794" s="134" t="str">
        <f t="shared" si="161"/>
        <v xml:space="preserve"> </v>
      </c>
      <c r="AL794" s="134" t="str">
        <f t="shared" si="162"/>
        <v/>
      </c>
      <c r="AM794" s="134" t="str">
        <f t="shared" si="163"/>
        <v xml:space="preserve"> </v>
      </c>
      <c r="AN794" s="134" t="str">
        <f t="shared" si="164"/>
        <v xml:space="preserve"> </v>
      </c>
      <c r="AO794" s="134" t="str">
        <f t="shared" si="166"/>
        <v xml:space="preserve"> </v>
      </c>
      <c r="AP794" s="137" t="s">
        <v>770</v>
      </c>
    </row>
    <row r="795" spans="1:42" s="134" customFormat="1" ht="26.1" customHeight="1" x14ac:dyDescent="0.2">
      <c r="A795" s="258">
        <v>796</v>
      </c>
      <c r="B795" s="284" t="s">
        <v>535</v>
      </c>
      <c r="C795" s="134" t="s">
        <v>419</v>
      </c>
      <c r="D795" s="171" t="s">
        <v>82</v>
      </c>
      <c r="E795" s="283" t="s">
        <v>2078</v>
      </c>
      <c r="F795" s="107">
        <v>1106</v>
      </c>
      <c r="G795" s="284" t="s">
        <v>535</v>
      </c>
      <c r="H795" s="284" t="s">
        <v>2114</v>
      </c>
      <c r="I795" s="284" t="s">
        <v>2115</v>
      </c>
      <c r="J795" s="284" t="s">
        <v>2115</v>
      </c>
      <c r="K795" s="284" t="s">
        <v>535</v>
      </c>
      <c r="L795" s="284" t="s">
        <v>535</v>
      </c>
      <c r="M795" s="284" t="s">
        <v>535</v>
      </c>
      <c r="N795" s="103" t="s">
        <v>541</v>
      </c>
      <c r="O795" s="284"/>
      <c r="Q795" s="135"/>
      <c r="T795" s="135"/>
      <c r="U795" s="171" t="str">
        <f t="shared" si="167"/>
        <v>HBL-QUE-1106</v>
      </c>
      <c r="V795" s="133" t="s">
        <v>90</v>
      </c>
      <c r="W795" s="107">
        <v>1106</v>
      </c>
      <c r="X795" s="171" t="str">
        <f t="shared" si="168"/>
        <v>HBL-QUE-1106-May17-1-1</v>
      </c>
      <c r="Y795" s="136" t="s">
        <v>2082</v>
      </c>
      <c r="Z795" s="134" t="str">
        <f t="shared" si="155"/>
        <v xml:space="preserve"> </v>
      </c>
      <c r="AA795" s="134" t="str">
        <f t="shared" si="156"/>
        <v xml:space="preserve"> </v>
      </c>
      <c r="AB795" s="134" t="str">
        <f t="shared" si="165"/>
        <v>Yes</v>
      </c>
      <c r="AC795" s="134" t="e">
        <f>VLOOKUP(F795,'Wired Branches'!B:E,4,FALSE)</f>
        <v>#N/A</v>
      </c>
      <c r="AD795" s="134" t="str">
        <f t="shared" si="157"/>
        <v xml:space="preserve"> </v>
      </c>
      <c r="AE795" s="150" t="e">
        <f>VLOOKUP(W795,'Wired Branches'!B:F,5,FALSE)</f>
        <v>#N/A</v>
      </c>
      <c r="AF795" s="112" t="str">
        <f>_xlfn.IFNA(VLOOKUP(F795,'Compiled report'!C:F,4,FALSE),"")</f>
        <v/>
      </c>
      <c r="AG795" s="134" t="str">
        <f t="shared" si="158"/>
        <v xml:space="preserve"> </v>
      </c>
      <c r="AH795" s="134" t="str">
        <f t="shared" si="159"/>
        <v xml:space="preserve"> </v>
      </c>
      <c r="AI795" s="134" t="str">
        <f t="shared" si="160"/>
        <v xml:space="preserve"> </v>
      </c>
      <c r="AJ795" s="234" t="str">
        <f>_xlfn.IFNA(VLOOKUP(F795,'Compiled report'!C:D,2,FALSE),"")</f>
        <v/>
      </c>
      <c r="AK795" s="134" t="str">
        <f t="shared" si="161"/>
        <v xml:space="preserve"> </v>
      </c>
      <c r="AL795" s="134" t="str">
        <f t="shared" si="162"/>
        <v/>
      </c>
      <c r="AM795" s="134" t="str">
        <f t="shared" si="163"/>
        <v xml:space="preserve"> </v>
      </c>
      <c r="AN795" s="134" t="str">
        <f t="shared" si="164"/>
        <v xml:space="preserve"> </v>
      </c>
      <c r="AO795" s="134" t="str">
        <f t="shared" si="166"/>
        <v xml:space="preserve"> </v>
      </c>
      <c r="AP795" s="137" t="s">
        <v>770</v>
      </c>
    </row>
    <row r="796" spans="1:42" s="134" customFormat="1" ht="26.1" customHeight="1" x14ac:dyDescent="0.2">
      <c r="A796" s="258">
        <v>797</v>
      </c>
      <c r="B796" s="284" t="s">
        <v>535</v>
      </c>
      <c r="C796" s="134" t="s">
        <v>419</v>
      </c>
      <c r="D796" s="171" t="s">
        <v>82</v>
      </c>
      <c r="E796" s="283" t="s">
        <v>2078</v>
      </c>
      <c r="F796" s="107">
        <v>1149</v>
      </c>
      <c r="G796" s="284" t="s">
        <v>535</v>
      </c>
      <c r="H796" s="284" t="s">
        <v>2116</v>
      </c>
      <c r="I796" s="284" t="s">
        <v>2117</v>
      </c>
      <c r="J796" s="284" t="s">
        <v>2117</v>
      </c>
      <c r="K796" s="284" t="s">
        <v>2118</v>
      </c>
      <c r="L796" s="284" t="s">
        <v>2118</v>
      </c>
      <c r="M796" s="284" t="s">
        <v>2118</v>
      </c>
      <c r="N796" s="103" t="s">
        <v>541</v>
      </c>
      <c r="O796" s="284"/>
      <c r="Q796" s="135"/>
      <c r="T796" s="135"/>
      <c r="U796" s="171" t="str">
        <f t="shared" si="167"/>
        <v>HBL-QUE-1149</v>
      </c>
      <c r="V796" s="133" t="s">
        <v>90</v>
      </c>
      <c r="W796" s="107">
        <v>1149</v>
      </c>
      <c r="X796" s="171" t="str">
        <f t="shared" si="168"/>
        <v>HBL-QUE-1149-May17-1-1</v>
      </c>
      <c r="Y796" s="136" t="s">
        <v>2082</v>
      </c>
      <c r="Z796" s="134" t="str">
        <f t="shared" si="155"/>
        <v xml:space="preserve"> </v>
      </c>
      <c r="AA796" s="134" t="str">
        <f t="shared" si="156"/>
        <v xml:space="preserve"> </v>
      </c>
      <c r="AB796" s="134" t="str">
        <f t="shared" si="165"/>
        <v>Yes</v>
      </c>
      <c r="AC796" s="134" t="e">
        <f>VLOOKUP(F796,'Wired Branches'!B:E,4,FALSE)</f>
        <v>#N/A</v>
      </c>
      <c r="AD796" s="134" t="str">
        <f t="shared" si="157"/>
        <v xml:space="preserve"> </v>
      </c>
      <c r="AE796" s="150" t="e">
        <f>VLOOKUP(W796,'Wired Branches'!B:F,5,FALSE)</f>
        <v>#N/A</v>
      </c>
      <c r="AF796" s="112" t="str">
        <f>_xlfn.IFNA(VLOOKUP(F796,'Compiled report'!C:F,4,FALSE),"")</f>
        <v/>
      </c>
      <c r="AG796" s="134" t="str">
        <f t="shared" si="158"/>
        <v xml:space="preserve"> </v>
      </c>
      <c r="AH796" s="134" t="str">
        <f t="shared" si="159"/>
        <v xml:space="preserve"> </v>
      </c>
      <c r="AI796" s="134" t="str">
        <f t="shared" si="160"/>
        <v xml:space="preserve"> </v>
      </c>
      <c r="AJ796" s="234" t="str">
        <f>_xlfn.IFNA(VLOOKUP(F796,'Compiled report'!C:D,2,FALSE),"")</f>
        <v/>
      </c>
      <c r="AK796" s="134" t="str">
        <f t="shared" si="161"/>
        <v xml:space="preserve"> </v>
      </c>
      <c r="AL796" s="134" t="str">
        <f t="shared" si="162"/>
        <v/>
      </c>
      <c r="AM796" s="134" t="str">
        <f t="shared" si="163"/>
        <v xml:space="preserve"> </v>
      </c>
      <c r="AN796" s="134" t="str">
        <f t="shared" si="164"/>
        <v xml:space="preserve"> </v>
      </c>
      <c r="AO796" s="134" t="str">
        <f t="shared" si="166"/>
        <v xml:space="preserve"> </v>
      </c>
      <c r="AP796" s="137" t="s">
        <v>770</v>
      </c>
    </row>
    <row r="797" spans="1:42" s="134" customFormat="1" ht="26.1" customHeight="1" x14ac:dyDescent="0.2">
      <c r="A797" s="258">
        <v>798</v>
      </c>
      <c r="B797" s="284" t="s">
        <v>535</v>
      </c>
      <c r="C797" s="134" t="s">
        <v>419</v>
      </c>
      <c r="D797" s="171" t="s">
        <v>82</v>
      </c>
      <c r="E797" s="283" t="s">
        <v>2078</v>
      </c>
      <c r="F797" s="107">
        <v>1151</v>
      </c>
      <c r="G797" s="284" t="s">
        <v>535</v>
      </c>
      <c r="H797" s="284" t="s">
        <v>2119</v>
      </c>
      <c r="I797" s="284" t="s">
        <v>2120</v>
      </c>
      <c r="J797" s="284" t="s">
        <v>2120</v>
      </c>
      <c r="K797" s="284" t="s">
        <v>2121</v>
      </c>
      <c r="L797" s="284" t="s">
        <v>2121</v>
      </c>
      <c r="M797" s="284" t="s">
        <v>2121</v>
      </c>
      <c r="N797" s="103" t="s">
        <v>541</v>
      </c>
      <c r="O797" s="284"/>
      <c r="Q797" s="135"/>
      <c r="T797" s="135"/>
      <c r="U797" s="171" t="str">
        <f t="shared" si="167"/>
        <v>HBL-QUE-1151</v>
      </c>
      <c r="V797" s="133" t="s">
        <v>90</v>
      </c>
      <c r="W797" s="107">
        <v>1151</v>
      </c>
      <c r="X797" s="171" t="str">
        <f t="shared" si="168"/>
        <v>HBL-QUE-1151-May17-1-1</v>
      </c>
      <c r="Y797" s="136" t="s">
        <v>2082</v>
      </c>
      <c r="Z797" s="134" t="str">
        <f t="shared" si="155"/>
        <v xml:space="preserve"> </v>
      </c>
      <c r="AA797" s="134" t="str">
        <f t="shared" si="156"/>
        <v xml:space="preserve"> </v>
      </c>
      <c r="AB797" s="134" t="str">
        <f t="shared" si="165"/>
        <v>Yes</v>
      </c>
      <c r="AC797" s="134" t="e">
        <f>VLOOKUP(F797,'Wired Branches'!B:E,4,FALSE)</f>
        <v>#N/A</v>
      </c>
      <c r="AD797" s="134" t="str">
        <f t="shared" si="157"/>
        <v xml:space="preserve"> </v>
      </c>
      <c r="AE797" s="150" t="e">
        <f>VLOOKUP(W797,'Wired Branches'!B:F,5,FALSE)</f>
        <v>#N/A</v>
      </c>
      <c r="AF797" s="112" t="str">
        <f>_xlfn.IFNA(VLOOKUP(F797,'Compiled report'!C:F,4,FALSE),"")</f>
        <v/>
      </c>
      <c r="AG797" s="134" t="str">
        <f t="shared" si="158"/>
        <v xml:space="preserve"> </v>
      </c>
      <c r="AH797" s="134" t="str">
        <f t="shared" si="159"/>
        <v xml:space="preserve"> </v>
      </c>
      <c r="AI797" s="134" t="str">
        <f t="shared" si="160"/>
        <v xml:space="preserve"> </v>
      </c>
      <c r="AJ797" s="234" t="str">
        <f>_xlfn.IFNA(VLOOKUP(F797,'Compiled report'!C:D,2,FALSE),"")</f>
        <v/>
      </c>
      <c r="AK797" s="134" t="str">
        <f t="shared" si="161"/>
        <v xml:space="preserve"> </v>
      </c>
      <c r="AL797" s="134" t="str">
        <f t="shared" si="162"/>
        <v/>
      </c>
      <c r="AM797" s="134" t="str">
        <f t="shared" si="163"/>
        <v xml:space="preserve"> </v>
      </c>
      <c r="AN797" s="134" t="str">
        <f t="shared" si="164"/>
        <v xml:space="preserve"> </v>
      </c>
      <c r="AO797" s="134" t="str">
        <f t="shared" si="166"/>
        <v xml:space="preserve"> </v>
      </c>
      <c r="AP797" s="137" t="s">
        <v>770</v>
      </c>
    </row>
    <row r="798" spans="1:42" s="134" customFormat="1" ht="26.1" customHeight="1" x14ac:dyDescent="0.2">
      <c r="A798" s="258">
        <v>799</v>
      </c>
      <c r="B798" s="284" t="s">
        <v>535</v>
      </c>
      <c r="C798" s="134" t="s">
        <v>419</v>
      </c>
      <c r="D798" s="171" t="s">
        <v>82</v>
      </c>
      <c r="E798" s="283" t="s">
        <v>2078</v>
      </c>
      <c r="F798" s="107">
        <v>1194</v>
      </c>
      <c r="G798" s="284" t="s">
        <v>535</v>
      </c>
      <c r="H798" s="284" t="s">
        <v>2122</v>
      </c>
      <c r="I798" s="284" t="s">
        <v>2123</v>
      </c>
      <c r="J798" s="284" t="s">
        <v>384</v>
      </c>
      <c r="K798" s="284" t="s">
        <v>2112</v>
      </c>
      <c r="L798" s="284" t="s">
        <v>2112</v>
      </c>
      <c r="M798" s="284" t="s">
        <v>2112</v>
      </c>
      <c r="N798" s="103" t="s">
        <v>541</v>
      </c>
      <c r="O798" s="284"/>
      <c r="Q798" s="135"/>
      <c r="T798" s="135"/>
      <c r="U798" s="171" t="str">
        <f t="shared" si="167"/>
        <v>HBL-QUE-1194</v>
      </c>
      <c r="V798" s="133" t="s">
        <v>90</v>
      </c>
      <c r="W798" s="107">
        <v>1194</v>
      </c>
      <c r="X798" s="171" t="str">
        <f t="shared" si="168"/>
        <v>HBL-QUE-1194-May17-1-1</v>
      </c>
      <c r="Y798" s="136" t="s">
        <v>2082</v>
      </c>
      <c r="Z798" s="134" t="str">
        <f t="shared" si="155"/>
        <v xml:space="preserve"> </v>
      </c>
      <c r="AA798" s="134" t="str">
        <f t="shared" si="156"/>
        <v xml:space="preserve"> </v>
      </c>
      <c r="AB798" s="134" t="str">
        <f t="shared" si="165"/>
        <v>Yes</v>
      </c>
      <c r="AC798" s="134" t="e">
        <f>VLOOKUP(F798,'Wired Branches'!B:E,4,FALSE)</f>
        <v>#N/A</v>
      </c>
      <c r="AD798" s="134" t="str">
        <f t="shared" si="157"/>
        <v xml:space="preserve"> </v>
      </c>
      <c r="AE798" s="150" t="e">
        <f>VLOOKUP(W798,'Wired Branches'!B:F,5,FALSE)</f>
        <v>#N/A</v>
      </c>
      <c r="AF798" s="112" t="str">
        <f>_xlfn.IFNA(VLOOKUP(F798,'Compiled report'!C:F,4,FALSE),"")</f>
        <v/>
      </c>
      <c r="AG798" s="134" t="str">
        <f t="shared" si="158"/>
        <v xml:space="preserve"> </v>
      </c>
      <c r="AH798" s="134" t="str">
        <f t="shared" si="159"/>
        <v xml:space="preserve"> </v>
      </c>
      <c r="AI798" s="134" t="str">
        <f t="shared" si="160"/>
        <v xml:space="preserve"> </v>
      </c>
      <c r="AJ798" s="234" t="str">
        <f>_xlfn.IFNA(VLOOKUP(F798,'Compiled report'!C:D,2,FALSE),"")</f>
        <v/>
      </c>
      <c r="AK798" s="134" t="str">
        <f t="shared" si="161"/>
        <v xml:space="preserve"> </v>
      </c>
      <c r="AL798" s="134" t="str">
        <f t="shared" si="162"/>
        <v/>
      </c>
      <c r="AM798" s="134" t="str">
        <f t="shared" si="163"/>
        <v xml:space="preserve"> </v>
      </c>
      <c r="AN798" s="134" t="str">
        <f t="shared" si="164"/>
        <v xml:space="preserve"> </v>
      </c>
      <c r="AO798" s="134" t="str">
        <f t="shared" si="166"/>
        <v xml:space="preserve"> </v>
      </c>
      <c r="AP798" s="137" t="s">
        <v>770</v>
      </c>
    </row>
    <row r="799" spans="1:42" s="134" customFormat="1" ht="26.1" customHeight="1" x14ac:dyDescent="0.2">
      <c r="A799" s="258">
        <v>800</v>
      </c>
      <c r="B799" s="284" t="s">
        <v>535</v>
      </c>
      <c r="C799" s="134" t="s">
        <v>419</v>
      </c>
      <c r="D799" s="171" t="s">
        <v>82</v>
      </c>
      <c r="E799" s="283" t="s">
        <v>2078</v>
      </c>
      <c r="F799" s="107">
        <v>1263</v>
      </c>
      <c r="G799" s="284" t="s">
        <v>535</v>
      </c>
      <c r="H799" s="284" t="s">
        <v>2124</v>
      </c>
      <c r="I799" s="284" t="s">
        <v>2125</v>
      </c>
      <c r="J799" s="284" t="s">
        <v>2125</v>
      </c>
      <c r="K799" s="284" t="s">
        <v>535</v>
      </c>
      <c r="L799" s="284" t="s">
        <v>535</v>
      </c>
      <c r="M799" s="284" t="s">
        <v>535</v>
      </c>
      <c r="N799" s="103" t="s">
        <v>541</v>
      </c>
      <c r="O799" s="284"/>
      <c r="Q799" s="135"/>
      <c r="T799" s="135"/>
      <c r="U799" s="171" t="str">
        <f t="shared" si="167"/>
        <v>HBL-QUE-1263</v>
      </c>
      <c r="V799" s="133" t="s">
        <v>90</v>
      </c>
      <c r="W799" s="107">
        <v>1263</v>
      </c>
      <c r="X799" s="171" t="str">
        <f t="shared" si="168"/>
        <v>HBL-QUE-1263-May17-1-1</v>
      </c>
      <c r="Y799" s="136" t="s">
        <v>2082</v>
      </c>
      <c r="Z799" s="134" t="str">
        <f t="shared" si="155"/>
        <v xml:space="preserve"> </v>
      </c>
      <c r="AA799" s="134" t="str">
        <f t="shared" si="156"/>
        <v xml:space="preserve"> </v>
      </c>
      <c r="AB799" s="134" t="str">
        <f t="shared" si="165"/>
        <v>Yes</v>
      </c>
      <c r="AC799" s="134" t="e">
        <f>VLOOKUP(F799,'Wired Branches'!B:E,4,FALSE)</f>
        <v>#N/A</v>
      </c>
      <c r="AD799" s="134" t="str">
        <f t="shared" si="157"/>
        <v xml:space="preserve"> </v>
      </c>
      <c r="AE799" s="150" t="e">
        <f>VLOOKUP(W799,'Wired Branches'!B:F,5,FALSE)</f>
        <v>#N/A</v>
      </c>
      <c r="AF799" s="112" t="str">
        <f>_xlfn.IFNA(VLOOKUP(F799,'Compiled report'!C:F,4,FALSE),"")</f>
        <v/>
      </c>
      <c r="AG799" s="134" t="str">
        <f t="shared" si="158"/>
        <v xml:space="preserve"> </v>
      </c>
      <c r="AH799" s="134" t="str">
        <f t="shared" si="159"/>
        <v xml:space="preserve"> </v>
      </c>
      <c r="AI799" s="134" t="str">
        <f t="shared" si="160"/>
        <v xml:space="preserve"> </v>
      </c>
      <c r="AJ799" s="234" t="str">
        <f>_xlfn.IFNA(VLOOKUP(F799,'Compiled report'!C:D,2,FALSE),"")</f>
        <v/>
      </c>
      <c r="AK799" s="134" t="str">
        <f t="shared" si="161"/>
        <v xml:space="preserve"> </v>
      </c>
      <c r="AL799" s="134" t="str">
        <f t="shared" si="162"/>
        <v/>
      </c>
      <c r="AM799" s="134" t="str">
        <f t="shared" si="163"/>
        <v xml:space="preserve"> </v>
      </c>
      <c r="AN799" s="134" t="str">
        <f t="shared" si="164"/>
        <v xml:space="preserve"> </v>
      </c>
      <c r="AO799" s="134" t="str">
        <f t="shared" si="166"/>
        <v xml:space="preserve"> </v>
      </c>
      <c r="AP799" s="137" t="s">
        <v>770</v>
      </c>
    </row>
    <row r="800" spans="1:42" s="134" customFormat="1" ht="26.1" customHeight="1" x14ac:dyDescent="0.2">
      <c r="A800" s="258">
        <v>801</v>
      </c>
      <c r="B800" s="284" t="s">
        <v>535</v>
      </c>
      <c r="C800" s="134" t="s">
        <v>419</v>
      </c>
      <c r="D800" s="171" t="s">
        <v>82</v>
      </c>
      <c r="E800" s="283" t="s">
        <v>2078</v>
      </c>
      <c r="F800" s="107">
        <v>1264</v>
      </c>
      <c r="G800" s="284" t="s">
        <v>535</v>
      </c>
      <c r="H800" s="284" t="s">
        <v>2126</v>
      </c>
      <c r="I800" s="284" t="s">
        <v>2127</v>
      </c>
      <c r="J800" s="284" t="s">
        <v>2127</v>
      </c>
      <c r="K800" s="284" t="s">
        <v>2128</v>
      </c>
      <c r="L800" s="284" t="s">
        <v>2128</v>
      </c>
      <c r="M800" s="284" t="s">
        <v>2128</v>
      </c>
      <c r="N800" s="103" t="s">
        <v>541</v>
      </c>
      <c r="O800" s="284"/>
      <c r="Q800" s="135"/>
      <c r="T800" s="135"/>
      <c r="U800" s="171" t="str">
        <f t="shared" si="167"/>
        <v>HBL-QUE-1264</v>
      </c>
      <c r="V800" s="133" t="s">
        <v>90</v>
      </c>
      <c r="W800" s="107">
        <v>1264</v>
      </c>
      <c r="X800" s="171" t="str">
        <f t="shared" si="168"/>
        <v>HBL-QUE-1264-May17-1-1</v>
      </c>
      <c r="Y800" s="136" t="s">
        <v>2082</v>
      </c>
      <c r="Z800" s="134" t="str">
        <f t="shared" si="155"/>
        <v xml:space="preserve"> </v>
      </c>
      <c r="AA800" s="134" t="str">
        <f t="shared" si="156"/>
        <v xml:space="preserve"> </v>
      </c>
      <c r="AB800" s="134" t="str">
        <f t="shared" si="165"/>
        <v>Yes</v>
      </c>
      <c r="AC800" s="134" t="e">
        <f>VLOOKUP(F800,'Wired Branches'!B:E,4,FALSE)</f>
        <v>#N/A</v>
      </c>
      <c r="AD800" s="134" t="str">
        <f t="shared" si="157"/>
        <v xml:space="preserve"> </v>
      </c>
      <c r="AE800" s="150" t="e">
        <f>VLOOKUP(W800,'Wired Branches'!B:F,5,FALSE)</f>
        <v>#N/A</v>
      </c>
      <c r="AF800" s="112" t="str">
        <f>_xlfn.IFNA(VLOOKUP(F800,'Compiled report'!C:F,4,FALSE),"")</f>
        <v/>
      </c>
      <c r="AG800" s="134" t="str">
        <f t="shared" si="158"/>
        <v xml:space="preserve"> </v>
      </c>
      <c r="AH800" s="134" t="str">
        <f t="shared" si="159"/>
        <v xml:space="preserve"> </v>
      </c>
      <c r="AI800" s="134" t="str">
        <f t="shared" si="160"/>
        <v xml:space="preserve"> </v>
      </c>
      <c r="AJ800" s="234" t="str">
        <f>_xlfn.IFNA(VLOOKUP(F800,'Compiled report'!C:D,2,FALSE),"")</f>
        <v/>
      </c>
      <c r="AK800" s="134" t="str">
        <f t="shared" si="161"/>
        <v xml:space="preserve"> </v>
      </c>
      <c r="AL800" s="134" t="str">
        <f t="shared" si="162"/>
        <v/>
      </c>
      <c r="AM800" s="134" t="str">
        <f t="shared" si="163"/>
        <v xml:space="preserve"> </v>
      </c>
      <c r="AN800" s="134" t="str">
        <f t="shared" si="164"/>
        <v xml:space="preserve"> </v>
      </c>
      <c r="AO800" s="134" t="str">
        <f t="shared" si="166"/>
        <v xml:space="preserve"> </v>
      </c>
      <c r="AP800" s="137" t="s">
        <v>770</v>
      </c>
    </row>
    <row r="801" spans="1:42" s="134" customFormat="1" ht="26.1" customHeight="1" x14ac:dyDescent="0.2">
      <c r="A801" s="258">
        <v>802</v>
      </c>
      <c r="B801" s="284" t="s">
        <v>535</v>
      </c>
      <c r="C801" s="134" t="s">
        <v>419</v>
      </c>
      <c r="D801" s="171" t="s">
        <v>82</v>
      </c>
      <c r="E801" s="283" t="s">
        <v>2078</v>
      </c>
      <c r="F801" s="107">
        <v>1297</v>
      </c>
      <c r="G801" s="284" t="s">
        <v>535</v>
      </c>
      <c r="H801" s="284" t="s">
        <v>2129</v>
      </c>
      <c r="I801" s="284" t="s">
        <v>2123</v>
      </c>
      <c r="J801" s="284" t="s">
        <v>384</v>
      </c>
      <c r="K801" s="284" t="s">
        <v>2112</v>
      </c>
      <c r="L801" s="284" t="s">
        <v>2112</v>
      </c>
      <c r="M801" s="284" t="s">
        <v>2112</v>
      </c>
      <c r="N801" s="103" t="s">
        <v>541</v>
      </c>
      <c r="O801" s="284"/>
      <c r="Q801" s="135"/>
      <c r="T801" s="135"/>
      <c r="U801" s="171" t="str">
        <f t="shared" si="167"/>
        <v>HBL-QUE-1297</v>
      </c>
      <c r="V801" s="133" t="s">
        <v>90</v>
      </c>
      <c r="W801" s="107">
        <v>1297</v>
      </c>
      <c r="X801" s="171" t="str">
        <f t="shared" si="168"/>
        <v>HBL-QUE-1297-May17-1-1</v>
      </c>
      <c r="Y801" s="136" t="s">
        <v>2082</v>
      </c>
      <c r="Z801" s="134" t="str">
        <f t="shared" si="155"/>
        <v xml:space="preserve"> </v>
      </c>
      <c r="AA801" s="134" t="str">
        <f t="shared" si="156"/>
        <v xml:space="preserve"> </v>
      </c>
      <c r="AB801" s="134" t="str">
        <f t="shared" si="165"/>
        <v>Yes</v>
      </c>
      <c r="AC801" s="134" t="e">
        <f>VLOOKUP(F801,'Wired Branches'!B:E,4,FALSE)</f>
        <v>#N/A</v>
      </c>
      <c r="AD801" s="134" t="str">
        <f t="shared" si="157"/>
        <v xml:space="preserve"> </v>
      </c>
      <c r="AE801" s="150" t="e">
        <f>VLOOKUP(W801,'Wired Branches'!B:F,5,FALSE)</f>
        <v>#N/A</v>
      </c>
      <c r="AF801" s="112" t="str">
        <f>_xlfn.IFNA(VLOOKUP(F801,'Compiled report'!C:F,4,FALSE),"")</f>
        <v/>
      </c>
      <c r="AG801" s="134" t="str">
        <f t="shared" si="158"/>
        <v xml:space="preserve"> </v>
      </c>
      <c r="AH801" s="134" t="str">
        <f t="shared" si="159"/>
        <v xml:space="preserve"> </v>
      </c>
      <c r="AI801" s="134" t="str">
        <f t="shared" si="160"/>
        <v xml:space="preserve"> </v>
      </c>
      <c r="AJ801" s="234" t="str">
        <f>_xlfn.IFNA(VLOOKUP(F801,'Compiled report'!C:D,2,FALSE),"")</f>
        <v/>
      </c>
      <c r="AK801" s="134" t="str">
        <f t="shared" si="161"/>
        <v xml:space="preserve"> </v>
      </c>
      <c r="AL801" s="134" t="str">
        <f t="shared" si="162"/>
        <v/>
      </c>
      <c r="AM801" s="134" t="str">
        <f t="shared" si="163"/>
        <v xml:space="preserve"> </v>
      </c>
      <c r="AN801" s="134" t="str">
        <f t="shared" si="164"/>
        <v xml:space="preserve"> </v>
      </c>
      <c r="AO801" s="134" t="str">
        <f t="shared" si="166"/>
        <v xml:space="preserve"> </v>
      </c>
      <c r="AP801" s="137" t="s">
        <v>770</v>
      </c>
    </row>
    <row r="802" spans="1:42" s="134" customFormat="1" ht="26.1" customHeight="1" x14ac:dyDescent="0.2">
      <c r="A802" s="258">
        <v>803</v>
      </c>
      <c r="B802" s="284" t="s">
        <v>535</v>
      </c>
      <c r="C802" s="134" t="s">
        <v>419</v>
      </c>
      <c r="D802" s="171" t="s">
        <v>82</v>
      </c>
      <c r="E802" s="283" t="s">
        <v>2078</v>
      </c>
      <c r="F802" s="107">
        <v>1312</v>
      </c>
      <c r="G802" s="284" t="s">
        <v>535</v>
      </c>
      <c r="H802" s="284" t="s">
        <v>2130</v>
      </c>
      <c r="I802" s="284" t="s">
        <v>2123</v>
      </c>
      <c r="J802" s="284" t="s">
        <v>384</v>
      </c>
      <c r="K802" s="284" t="s">
        <v>2112</v>
      </c>
      <c r="L802" s="284" t="s">
        <v>2112</v>
      </c>
      <c r="M802" s="284" t="s">
        <v>2112</v>
      </c>
      <c r="N802" s="103" t="s">
        <v>541</v>
      </c>
      <c r="O802" s="284"/>
      <c r="Q802" s="135"/>
      <c r="T802" s="135"/>
      <c r="U802" s="171" t="str">
        <f t="shared" si="167"/>
        <v>HBL-QUE-1312</v>
      </c>
      <c r="V802" s="133" t="s">
        <v>90</v>
      </c>
      <c r="W802" s="107">
        <v>1312</v>
      </c>
      <c r="X802" s="171" t="str">
        <f t="shared" si="168"/>
        <v>HBL-QUE-1312-May17-1-1</v>
      </c>
      <c r="Y802" s="136" t="s">
        <v>2082</v>
      </c>
      <c r="Z802" s="134" t="str">
        <f t="shared" si="155"/>
        <v xml:space="preserve"> </v>
      </c>
      <c r="AA802" s="134" t="str">
        <f t="shared" si="156"/>
        <v xml:space="preserve"> </v>
      </c>
      <c r="AB802" s="134" t="str">
        <f t="shared" si="165"/>
        <v>Yes</v>
      </c>
      <c r="AC802" s="134" t="e">
        <f>VLOOKUP(F802,'Wired Branches'!B:E,4,FALSE)</f>
        <v>#N/A</v>
      </c>
      <c r="AD802" s="134" t="str">
        <f t="shared" si="157"/>
        <v xml:space="preserve"> </v>
      </c>
      <c r="AE802" s="150" t="e">
        <f>VLOOKUP(W802,'Wired Branches'!B:F,5,FALSE)</f>
        <v>#N/A</v>
      </c>
      <c r="AF802" s="112" t="str">
        <f>_xlfn.IFNA(VLOOKUP(F802,'Compiled report'!C:F,4,FALSE),"")</f>
        <v/>
      </c>
      <c r="AG802" s="134" t="str">
        <f t="shared" si="158"/>
        <v xml:space="preserve"> </v>
      </c>
      <c r="AH802" s="134" t="str">
        <f t="shared" si="159"/>
        <v xml:space="preserve"> </v>
      </c>
      <c r="AI802" s="134" t="str">
        <f t="shared" si="160"/>
        <v xml:space="preserve"> </v>
      </c>
      <c r="AJ802" s="234" t="str">
        <f>_xlfn.IFNA(VLOOKUP(F802,'Compiled report'!C:D,2,FALSE),"")</f>
        <v/>
      </c>
      <c r="AK802" s="134" t="str">
        <f t="shared" si="161"/>
        <v xml:space="preserve"> </v>
      </c>
      <c r="AL802" s="134" t="str">
        <f t="shared" si="162"/>
        <v/>
      </c>
      <c r="AM802" s="134" t="str">
        <f t="shared" si="163"/>
        <v xml:space="preserve"> </v>
      </c>
      <c r="AN802" s="134" t="str">
        <f t="shared" si="164"/>
        <v xml:space="preserve"> </v>
      </c>
      <c r="AO802" s="134" t="str">
        <f t="shared" si="166"/>
        <v xml:space="preserve"> </v>
      </c>
      <c r="AP802" s="137" t="s">
        <v>770</v>
      </c>
    </row>
    <row r="803" spans="1:42" s="134" customFormat="1" ht="26.1" customHeight="1" x14ac:dyDescent="0.2">
      <c r="A803" s="258">
        <v>804</v>
      </c>
      <c r="B803" s="284" t="s">
        <v>535</v>
      </c>
      <c r="C803" s="134" t="s">
        <v>419</v>
      </c>
      <c r="D803" s="171" t="s">
        <v>82</v>
      </c>
      <c r="E803" s="283" t="s">
        <v>2078</v>
      </c>
      <c r="F803" s="107">
        <v>1426</v>
      </c>
      <c r="G803" s="284" t="s">
        <v>535</v>
      </c>
      <c r="H803" s="284" t="s">
        <v>2131</v>
      </c>
      <c r="I803" s="284" t="s">
        <v>2132</v>
      </c>
      <c r="J803" s="284" t="s">
        <v>2132</v>
      </c>
      <c r="K803" s="284" t="s">
        <v>535</v>
      </c>
      <c r="L803" s="284" t="s">
        <v>535</v>
      </c>
      <c r="M803" s="284" t="s">
        <v>535</v>
      </c>
      <c r="N803" s="103" t="s">
        <v>541</v>
      </c>
      <c r="O803" s="284"/>
      <c r="Q803" s="135"/>
      <c r="T803" s="135"/>
      <c r="U803" s="171" t="str">
        <f t="shared" si="167"/>
        <v>HBL-QUE-1426</v>
      </c>
      <c r="V803" s="133" t="s">
        <v>90</v>
      </c>
      <c r="W803" s="107">
        <v>1426</v>
      </c>
      <c r="X803" s="171" t="str">
        <f t="shared" si="168"/>
        <v>HBL-QUE-1426-May17-1-1</v>
      </c>
      <c r="Y803" s="136" t="s">
        <v>2082</v>
      </c>
      <c r="Z803" s="134" t="str">
        <f t="shared" si="155"/>
        <v xml:space="preserve"> </v>
      </c>
      <c r="AA803" s="134" t="str">
        <f t="shared" si="156"/>
        <v xml:space="preserve"> </v>
      </c>
      <c r="AB803" s="134" t="str">
        <f t="shared" si="165"/>
        <v>Yes</v>
      </c>
      <c r="AC803" s="134" t="e">
        <f>VLOOKUP(F803,'Wired Branches'!B:E,4,FALSE)</f>
        <v>#N/A</v>
      </c>
      <c r="AD803" s="134" t="str">
        <f t="shared" si="157"/>
        <v xml:space="preserve"> </v>
      </c>
      <c r="AE803" s="150" t="e">
        <f>VLOOKUP(W803,'Wired Branches'!B:F,5,FALSE)</f>
        <v>#N/A</v>
      </c>
      <c r="AF803" s="112" t="str">
        <f>_xlfn.IFNA(VLOOKUP(F803,'Compiled report'!C:F,4,FALSE),"")</f>
        <v/>
      </c>
      <c r="AG803" s="134" t="str">
        <f t="shared" si="158"/>
        <v xml:space="preserve"> </v>
      </c>
      <c r="AH803" s="134" t="str">
        <f t="shared" si="159"/>
        <v xml:space="preserve"> </v>
      </c>
      <c r="AI803" s="134" t="str">
        <f t="shared" si="160"/>
        <v xml:space="preserve"> </v>
      </c>
      <c r="AJ803" s="234" t="str">
        <f>_xlfn.IFNA(VLOOKUP(F803,'Compiled report'!C:D,2,FALSE),"")</f>
        <v/>
      </c>
      <c r="AK803" s="134" t="str">
        <f t="shared" si="161"/>
        <v xml:space="preserve"> </v>
      </c>
      <c r="AL803" s="134" t="str">
        <f t="shared" si="162"/>
        <v/>
      </c>
      <c r="AM803" s="134" t="str">
        <f t="shared" si="163"/>
        <v xml:space="preserve"> </v>
      </c>
      <c r="AN803" s="134" t="str">
        <f t="shared" si="164"/>
        <v xml:space="preserve"> </v>
      </c>
      <c r="AO803" s="134" t="str">
        <f t="shared" si="166"/>
        <v xml:space="preserve"> </v>
      </c>
      <c r="AP803" s="137" t="s">
        <v>770</v>
      </c>
    </row>
    <row r="804" spans="1:42" s="134" customFormat="1" ht="26.1" customHeight="1" x14ac:dyDescent="0.2">
      <c r="A804" s="258">
        <v>805</v>
      </c>
      <c r="B804" s="284" t="s">
        <v>535</v>
      </c>
      <c r="C804" s="134" t="s">
        <v>419</v>
      </c>
      <c r="D804" s="171" t="s">
        <v>82</v>
      </c>
      <c r="E804" s="283" t="s">
        <v>2078</v>
      </c>
      <c r="F804" s="107">
        <v>1456</v>
      </c>
      <c r="G804" s="284" t="s">
        <v>535</v>
      </c>
      <c r="H804" s="284" t="s">
        <v>2133</v>
      </c>
      <c r="I804" s="284" t="s">
        <v>2134</v>
      </c>
      <c r="J804" s="284" t="s">
        <v>2134</v>
      </c>
      <c r="K804" s="284" t="s">
        <v>2135</v>
      </c>
      <c r="L804" s="284" t="s">
        <v>2135</v>
      </c>
      <c r="M804" s="284" t="s">
        <v>2135</v>
      </c>
      <c r="N804" s="103" t="s">
        <v>541</v>
      </c>
      <c r="O804" s="284"/>
      <c r="Q804" s="135"/>
      <c r="T804" s="135"/>
      <c r="U804" s="171" t="str">
        <f t="shared" si="167"/>
        <v>HBL-QUE-1456</v>
      </c>
      <c r="V804" s="133" t="s">
        <v>90</v>
      </c>
      <c r="W804" s="107">
        <v>1456</v>
      </c>
      <c r="X804" s="171" t="str">
        <f t="shared" si="168"/>
        <v>HBL-QUE-1456-May17-1-1</v>
      </c>
      <c r="Y804" s="136" t="s">
        <v>2082</v>
      </c>
      <c r="Z804" s="134" t="str">
        <f t="shared" si="155"/>
        <v xml:space="preserve"> </v>
      </c>
      <c r="AA804" s="134" t="str">
        <f t="shared" si="156"/>
        <v xml:space="preserve"> </v>
      </c>
      <c r="AB804" s="134" t="str">
        <f t="shared" si="165"/>
        <v>Yes</v>
      </c>
      <c r="AC804" s="134" t="e">
        <f>VLOOKUP(F804,'Wired Branches'!B:E,4,FALSE)</f>
        <v>#N/A</v>
      </c>
      <c r="AD804" s="134" t="str">
        <f t="shared" si="157"/>
        <v xml:space="preserve"> </v>
      </c>
      <c r="AE804" s="150" t="e">
        <f>VLOOKUP(W804,'Wired Branches'!B:F,5,FALSE)</f>
        <v>#N/A</v>
      </c>
      <c r="AF804" s="112" t="str">
        <f>_xlfn.IFNA(VLOOKUP(F804,'Compiled report'!C:F,4,FALSE),"")</f>
        <v/>
      </c>
      <c r="AG804" s="134" t="str">
        <f t="shared" si="158"/>
        <v xml:space="preserve"> </v>
      </c>
      <c r="AH804" s="134" t="str">
        <f t="shared" si="159"/>
        <v xml:space="preserve"> </v>
      </c>
      <c r="AI804" s="134" t="str">
        <f t="shared" si="160"/>
        <v xml:space="preserve"> </v>
      </c>
      <c r="AJ804" s="234" t="str">
        <f>_xlfn.IFNA(VLOOKUP(F804,'Compiled report'!C:D,2,FALSE),"")</f>
        <v/>
      </c>
      <c r="AK804" s="134" t="str">
        <f t="shared" si="161"/>
        <v xml:space="preserve"> </v>
      </c>
      <c r="AL804" s="134" t="str">
        <f t="shared" si="162"/>
        <v/>
      </c>
      <c r="AM804" s="134" t="str">
        <f t="shared" si="163"/>
        <v xml:space="preserve"> </v>
      </c>
      <c r="AN804" s="134" t="str">
        <f t="shared" si="164"/>
        <v xml:space="preserve"> </v>
      </c>
      <c r="AO804" s="134" t="str">
        <f t="shared" si="166"/>
        <v xml:space="preserve"> </v>
      </c>
      <c r="AP804" s="137" t="s">
        <v>770</v>
      </c>
    </row>
    <row r="805" spans="1:42" s="134" customFormat="1" ht="26.1" customHeight="1" x14ac:dyDescent="0.2">
      <c r="A805" s="258">
        <v>806</v>
      </c>
      <c r="B805" s="284" t="s">
        <v>535</v>
      </c>
      <c r="C805" s="134" t="s">
        <v>419</v>
      </c>
      <c r="D805" s="171" t="s">
        <v>82</v>
      </c>
      <c r="E805" s="283" t="s">
        <v>2078</v>
      </c>
      <c r="F805" s="107">
        <v>1457</v>
      </c>
      <c r="G805" s="284" t="s">
        <v>535</v>
      </c>
      <c r="H805" s="284" t="s">
        <v>2136</v>
      </c>
      <c r="I805" s="284" t="s">
        <v>2137</v>
      </c>
      <c r="J805" s="284" t="s">
        <v>2137</v>
      </c>
      <c r="K805" s="284" t="s">
        <v>2138</v>
      </c>
      <c r="L805" s="284" t="s">
        <v>2138</v>
      </c>
      <c r="M805" s="284" t="s">
        <v>2139</v>
      </c>
      <c r="N805" s="103" t="s">
        <v>541</v>
      </c>
      <c r="O805" s="284"/>
      <c r="Q805" s="135"/>
      <c r="T805" s="135"/>
      <c r="U805" s="171" t="str">
        <f t="shared" si="167"/>
        <v>HBL-QUE-1457</v>
      </c>
      <c r="V805" s="133" t="s">
        <v>90</v>
      </c>
      <c r="W805" s="107">
        <v>1457</v>
      </c>
      <c r="X805" s="171" t="str">
        <f t="shared" si="168"/>
        <v>HBL-QUE-1457-May17-1-1</v>
      </c>
      <c r="Y805" s="136" t="s">
        <v>2082</v>
      </c>
      <c r="Z805" s="134" t="str">
        <f t="shared" si="155"/>
        <v xml:space="preserve"> </v>
      </c>
      <c r="AA805" s="134" t="str">
        <f t="shared" si="156"/>
        <v xml:space="preserve"> </v>
      </c>
      <c r="AB805" s="134" t="str">
        <f t="shared" si="165"/>
        <v>Yes</v>
      </c>
      <c r="AC805" s="134" t="e">
        <f>VLOOKUP(F805,'Wired Branches'!B:E,4,FALSE)</f>
        <v>#N/A</v>
      </c>
      <c r="AD805" s="134" t="str">
        <f t="shared" si="157"/>
        <v xml:space="preserve"> </v>
      </c>
      <c r="AE805" s="150" t="e">
        <f>VLOOKUP(W805,'Wired Branches'!B:F,5,FALSE)</f>
        <v>#N/A</v>
      </c>
      <c r="AF805" s="112" t="str">
        <f>_xlfn.IFNA(VLOOKUP(F805,'Compiled report'!C:F,4,FALSE),"")</f>
        <v/>
      </c>
      <c r="AG805" s="134" t="str">
        <f t="shared" si="158"/>
        <v xml:space="preserve"> </v>
      </c>
      <c r="AH805" s="134" t="str">
        <f t="shared" si="159"/>
        <v xml:space="preserve"> </v>
      </c>
      <c r="AI805" s="134" t="str">
        <f t="shared" si="160"/>
        <v xml:space="preserve"> </v>
      </c>
      <c r="AJ805" s="234" t="str">
        <f>_xlfn.IFNA(VLOOKUP(F805,'Compiled report'!C:D,2,FALSE),"")</f>
        <v/>
      </c>
      <c r="AK805" s="134" t="str">
        <f t="shared" si="161"/>
        <v xml:space="preserve"> </v>
      </c>
      <c r="AL805" s="134" t="str">
        <f t="shared" si="162"/>
        <v/>
      </c>
      <c r="AM805" s="134" t="str">
        <f t="shared" si="163"/>
        <v xml:space="preserve"> </v>
      </c>
      <c r="AN805" s="134" t="str">
        <f t="shared" si="164"/>
        <v xml:space="preserve"> </v>
      </c>
      <c r="AO805" s="134" t="str">
        <f t="shared" si="166"/>
        <v xml:space="preserve"> </v>
      </c>
      <c r="AP805" s="137" t="s">
        <v>770</v>
      </c>
    </row>
    <row r="806" spans="1:42" s="134" customFormat="1" ht="26.1" customHeight="1" x14ac:dyDescent="0.2">
      <c r="A806" s="258">
        <v>807</v>
      </c>
      <c r="B806" s="284" t="s">
        <v>535</v>
      </c>
      <c r="C806" s="134" t="s">
        <v>419</v>
      </c>
      <c r="D806" s="171" t="s">
        <v>82</v>
      </c>
      <c r="E806" s="283" t="s">
        <v>2078</v>
      </c>
      <c r="F806" s="107">
        <v>1515</v>
      </c>
      <c r="G806" s="284" t="s">
        <v>535</v>
      </c>
      <c r="H806" s="284" t="s">
        <v>2140</v>
      </c>
      <c r="I806" s="284" t="s">
        <v>2141</v>
      </c>
      <c r="J806" s="284" t="s">
        <v>2141</v>
      </c>
      <c r="K806" s="284" t="s">
        <v>535</v>
      </c>
      <c r="L806" s="284" t="s">
        <v>535</v>
      </c>
      <c r="M806" s="284" t="s">
        <v>535</v>
      </c>
      <c r="N806" s="103" t="s">
        <v>541</v>
      </c>
      <c r="O806" s="284"/>
      <c r="Q806" s="135"/>
      <c r="T806" s="135"/>
      <c r="U806" s="171" t="str">
        <f t="shared" si="167"/>
        <v>HBL-QUE-1515</v>
      </c>
      <c r="V806" s="133" t="s">
        <v>90</v>
      </c>
      <c r="W806" s="107">
        <v>1515</v>
      </c>
      <c r="X806" s="171" t="str">
        <f t="shared" si="168"/>
        <v>HBL-QUE-1515-May17-1-1</v>
      </c>
      <c r="Y806" s="136" t="s">
        <v>2082</v>
      </c>
      <c r="Z806" s="134" t="str">
        <f t="shared" si="155"/>
        <v xml:space="preserve"> </v>
      </c>
      <c r="AA806" s="134" t="str">
        <f t="shared" si="156"/>
        <v xml:space="preserve"> </v>
      </c>
      <c r="AB806" s="134" t="str">
        <f t="shared" si="165"/>
        <v>Yes</v>
      </c>
      <c r="AC806" s="134" t="e">
        <f>VLOOKUP(F806,'Wired Branches'!B:E,4,FALSE)</f>
        <v>#N/A</v>
      </c>
      <c r="AD806" s="134" t="str">
        <f t="shared" si="157"/>
        <v xml:space="preserve"> </v>
      </c>
      <c r="AE806" s="150" t="e">
        <f>VLOOKUP(W806,'Wired Branches'!B:F,5,FALSE)</f>
        <v>#N/A</v>
      </c>
      <c r="AF806" s="112" t="str">
        <f>_xlfn.IFNA(VLOOKUP(F806,'Compiled report'!C:F,4,FALSE),"")</f>
        <v/>
      </c>
      <c r="AG806" s="134" t="str">
        <f t="shared" si="158"/>
        <v xml:space="preserve"> </v>
      </c>
      <c r="AH806" s="134" t="str">
        <f t="shared" si="159"/>
        <v xml:space="preserve"> </v>
      </c>
      <c r="AI806" s="134" t="str">
        <f t="shared" si="160"/>
        <v xml:space="preserve"> </v>
      </c>
      <c r="AJ806" s="234" t="str">
        <f>_xlfn.IFNA(VLOOKUP(F806,'Compiled report'!C:D,2,FALSE),"")</f>
        <v/>
      </c>
      <c r="AK806" s="134" t="str">
        <f t="shared" si="161"/>
        <v xml:space="preserve"> </v>
      </c>
      <c r="AL806" s="134" t="str">
        <f t="shared" si="162"/>
        <v/>
      </c>
      <c r="AM806" s="134" t="str">
        <f t="shared" si="163"/>
        <v xml:space="preserve"> </v>
      </c>
      <c r="AN806" s="134" t="str">
        <f t="shared" si="164"/>
        <v xml:space="preserve"> </v>
      </c>
      <c r="AO806" s="134" t="str">
        <f t="shared" si="166"/>
        <v xml:space="preserve"> </v>
      </c>
      <c r="AP806" s="137" t="s">
        <v>770</v>
      </c>
    </row>
    <row r="807" spans="1:42" s="134" customFormat="1" ht="26.1" customHeight="1" x14ac:dyDescent="0.2">
      <c r="A807" s="258">
        <v>808</v>
      </c>
      <c r="B807" s="284" t="s">
        <v>535</v>
      </c>
      <c r="C807" s="134" t="s">
        <v>419</v>
      </c>
      <c r="D807" s="171" t="s">
        <v>82</v>
      </c>
      <c r="E807" s="283" t="s">
        <v>2078</v>
      </c>
      <c r="F807" s="107">
        <v>1650</v>
      </c>
      <c r="G807" s="284" t="s">
        <v>535</v>
      </c>
      <c r="H807" s="284" t="s">
        <v>2142</v>
      </c>
      <c r="I807" s="284" t="s">
        <v>2143</v>
      </c>
      <c r="J807" s="284" t="s">
        <v>2143</v>
      </c>
      <c r="K807" s="284" t="s">
        <v>535</v>
      </c>
      <c r="L807" s="284" t="s">
        <v>535</v>
      </c>
      <c r="M807" s="284" t="s">
        <v>535</v>
      </c>
      <c r="N807" s="103" t="s">
        <v>541</v>
      </c>
      <c r="O807" s="284"/>
      <c r="Q807" s="135"/>
      <c r="T807" s="135"/>
      <c r="U807" s="171" t="str">
        <f t="shared" si="167"/>
        <v>HBL-QUE-1650</v>
      </c>
      <c r="V807" s="133" t="s">
        <v>90</v>
      </c>
      <c r="W807" s="107">
        <v>1650</v>
      </c>
      <c r="X807" s="171" t="str">
        <f t="shared" si="168"/>
        <v>HBL-QUE-1650-May17-1-1</v>
      </c>
      <c r="Y807" s="136" t="s">
        <v>2082</v>
      </c>
      <c r="Z807" s="134" t="str">
        <f t="shared" si="155"/>
        <v xml:space="preserve"> </v>
      </c>
      <c r="AA807" s="134" t="str">
        <f t="shared" si="156"/>
        <v xml:space="preserve"> </v>
      </c>
      <c r="AB807" s="134" t="str">
        <f t="shared" si="165"/>
        <v>Yes</v>
      </c>
      <c r="AC807" s="134" t="e">
        <f>VLOOKUP(F807,'Wired Branches'!B:E,4,FALSE)</f>
        <v>#N/A</v>
      </c>
      <c r="AD807" s="134" t="str">
        <f t="shared" si="157"/>
        <v xml:space="preserve"> </v>
      </c>
      <c r="AE807" s="150" t="e">
        <f>VLOOKUP(W807,'Wired Branches'!B:F,5,FALSE)</f>
        <v>#N/A</v>
      </c>
      <c r="AF807" s="112" t="str">
        <f>_xlfn.IFNA(VLOOKUP(F807,'Compiled report'!C:F,4,FALSE),"")</f>
        <v/>
      </c>
      <c r="AG807" s="134" t="str">
        <f t="shared" si="158"/>
        <v xml:space="preserve"> </v>
      </c>
      <c r="AH807" s="134" t="str">
        <f t="shared" si="159"/>
        <v xml:space="preserve"> </v>
      </c>
      <c r="AI807" s="134" t="str">
        <f t="shared" si="160"/>
        <v xml:space="preserve"> </v>
      </c>
      <c r="AJ807" s="234" t="str">
        <f>_xlfn.IFNA(VLOOKUP(F807,'Compiled report'!C:D,2,FALSE),"")</f>
        <v/>
      </c>
      <c r="AK807" s="134" t="str">
        <f t="shared" si="161"/>
        <v xml:space="preserve"> </v>
      </c>
      <c r="AL807" s="134" t="str">
        <f t="shared" si="162"/>
        <v/>
      </c>
      <c r="AM807" s="134" t="str">
        <f t="shared" si="163"/>
        <v xml:space="preserve"> </v>
      </c>
      <c r="AN807" s="134" t="str">
        <f t="shared" si="164"/>
        <v xml:space="preserve"> </v>
      </c>
      <c r="AO807" s="134" t="str">
        <f t="shared" si="166"/>
        <v xml:space="preserve"> </v>
      </c>
      <c r="AP807" s="137" t="s">
        <v>770</v>
      </c>
    </row>
    <row r="808" spans="1:42" s="134" customFormat="1" ht="26.1" customHeight="1" x14ac:dyDescent="0.2">
      <c r="A808" s="258">
        <v>809</v>
      </c>
      <c r="B808" s="284" t="s">
        <v>535</v>
      </c>
      <c r="C808" s="134" t="s">
        <v>419</v>
      </c>
      <c r="D808" s="171" t="s">
        <v>82</v>
      </c>
      <c r="E808" s="283" t="s">
        <v>2078</v>
      </c>
      <c r="F808" s="107">
        <v>1706</v>
      </c>
      <c r="G808" s="284" t="s">
        <v>535</v>
      </c>
      <c r="H808" s="284" t="s">
        <v>2144</v>
      </c>
      <c r="I808" s="284" t="s">
        <v>2145</v>
      </c>
      <c r="J808" s="284" t="s">
        <v>2145</v>
      </c>
      <c r="K808" s="284" t="s">
        <v>2146</v>
      </c>
      <c r="L808" s="284" t="s">
        <v>2146</v>
      </c>
      <c r="M808" s="284" t="s">
        <v>2146</v>
      </c>
      <c r="N808" s="103" t="s">
        <v>541</v>
      </c>
      <c r="O808" s="284"/>
      <c r="Q808" s="135"/>
      <c r="T808" s="135"/>
      <c r="U808" s="171" t="str">
        <f t="shared" si="167"/>
        <v>HBL-QUE-1706</v>
      </c>
      <c r="V808" s="133" t="s">
        <v>90</v>
      </c>
      <c r="W808" s="107">
        <v>1706</v>
      </c>
      <c r="X808" s="171" t="str">
        <f t="shared" si="168"/>
        <v>HBL-QUE-1706-May17-1-1</v>
      </c>
      <c r="Y808" s="136" t="s">
        <v>2082</v>
      </c>
      <c r="Z808" s="134" t="str">
        <f t="shared" si="155"/>
        <v xml:space="preserve"> </v>
      </c>
      <c r="AA808" s="134" t="str">
        <f t="shared" si="156"/>
        <v xml:space="preserve"> </v>
      </c>
      <c r="AB808" s="134" t="str">
        <f t="shared" si="165"/>
        <v>Yes</v>
      </c>
      <c r="AC808" s="134" t="e">
        <f>VLOOKUP(F808,'Wired Branches'!B:E,4,FALSE)</f>
        <v>#N/A</v>
      </c>
      <c r="AD808" s="134" t="str">
        <f t="shared" si="157"/>
        <v xml:space="preserve"> </v>
      </c>
      <c r="AE808" s="150" t="e">
        <f>VLOOKUP(W808,'Wired Branches'!B:F,5,FALSE)</f>
        <v>#N/A</v>
      </c>
      <c r="AF808" s="112" t="str">
        <f>_xlfn.IFNA(VLOOKUP(F808,'Compiled report'!C:F,4,FALSE),"")</f>
        <v/>
      </c>
      <c r="AG808" s="134" t="str">
        <f t="shared" si="158"/>
        <v xml:space="preserve"> </v>
      </c>
      <c r="AH808" s="134" t="str">
        <f t="shared" si="159"/>
        <v xml:space="preserve"> </v>
      </c>
      <c r="AI808" s="134" t="str">
        <f t="shared" si="160"/>
        <v xml:space="preserve"> </v>
      </c>
      <c r="AJ808" s="234" t="str">
        <f>_xlfn.IFNA(VLOOKUP(F808,'Compiled report'!C:D,2,FALSE),"")</f>
        <v/>
      </c>
      <c r="AK808" s="134" t="str">
        <f t="shared" si="161"/>
        <v xml:space="preserve"> </v>
      </c>
      <c r="AL808" s="134" t="str">
        <f t="shared" si="162"/>
        <v/>
      </c>
      <c r="AM808" s="134" t="str">
        <f t="shared" si="163"/>
        <v xml:space="preserve"> </v>
      </c>
      <c r="AN808" s="134" t="str">
        <f t="shared" si="164"/>
        <v xml:space="preserve"> </v>
      </c>
      <c r="AO808" s="134" t="str">
        <f t="shared" si="166"/>
        <v xml:space="preserve"> </v>
      </c>
      <c r="AP808" s="137" t="s">
        <v>770</v>
      </c>
    </row>
    <row r="809" spans="1:42" s="134" customFormat="1" ht="26.1" customHeight="1" x14ac:dyDescent="0.2">
      <c r="A809" s="258">
        <v>810</v>
      </c>
      <c r="B809" s="284" t="s">
        <v>535</v>
      </c>
      <c r="C809" s="134" t="s">
        <v>419</v>
      </c>
      <c r="D809" s="171" t="s">
        <v>82</v>
      </c>
      <c r="E809" s="283" t="s">
        <v>2078</v>
      </c>
      <c r="F809" s="107">
        <v>1726</v>
      </c>
      <c r="G809" s="284" t="s">
        <v>535</v>
      </c>
      <c r="H809" s="284" t="s">
        <v>2147</v>
      </c>
      <c r="I809" s="284" t="s">
        <v>2148</v>
      </c>
      <c r="J809" s="284" t="s">
        <v>2148</v>
      </c>
      <c r="K809" s="284" t="s">
        <v>535</v>
      </c>
      <c r="L809" s="284" t="s">
        <v>535</v>
      </c>
      <c r="M809" s="284" t="s">
        <v>535</v>
      </c>
      <c r="N809" s="103" t="s">
        <v>541</v>
      </c>
      <c r="O809" s="284"/>
      <c r="Q809" s="135"/>
      <c r="T809" s="135"/>
      <c r="U809" s="171" t="str">
        <f t="shared" si="167"/>
        <v>HBL-QUE-1726</v>
      </c>
      <c r="V809" s="133" t="s">
        <v>90</v>
      </c>
      <c r="W809" s="107">
        <v>1726</v>
      </c>
      <c r="X809" s="171" t="str">
        <f t="shared" si="168"/>
        <v>HBL-QUE-1726-May17-1-1</v>
      </c>
      <c r="Y809" s="136" t="s">
        <v>2082</v>
      </c>
      <c r="Z809" s="134" t="str">
        <f t="shared" si="155"/>
        <v xml:space="preserve"> </v>
      </c>
      <c r="AA809" s="134" t="str">
        <f t="shared" si="156"/>
        <v xml:space="preserve"> </v>
      </c>
      <c r="AB809" s="134" t="str">
        <f t="shared" si="165"/>
        <v>Yes</v>
      </c>
      <c r="AC809" s="134" t="e">
        <f>VLOOKUP(F809,'Wired Branches'!B:E,4,FALSE)</f>
        <v>#N/A</v>
      </c>
      <c r="AD809" s="134" t="str">
        <f t="shared" si="157"/>
        <v xml:space="preserve"> </v>
      </c>
      <c r="AE809" s="150" t="e">
        <f>VLOOKUP(W809,'Wired Branches'!B:F,5,FALSE)</f>
        <v>#N/A</v>
      </c>
      <c r="AF809" s="112" t="str">
        <f>_xlfn.IFNA(VLOOKUP(F809,'Compiled report'!C:F,4,FALSE),"")</f>
        <v/>
      </c>
      <c r="AG809" s="134" t="str">
        <f t="shared" si="158"/>
        <v xml:space="preserve"> </v>
      </c>
      <c r="AH809" s="134" t="str">
        <f t="shared" si="159"/>
        <v xml:space="preserve"> </v>
      </c>
      <c r="AI809" s="134" t="str">
        <f t="shared" si="160"/>
        <v xml:space="preserve"> </v>
      </c>
      <c r="AJ809" s="234" t="str">
        <f>_xlfn.IFNA(VLOOKUP(F809,'Compiled report'!C:D,2,FALSE),"")</f>
        <v/>
      </c>
      <c r="AK809" s="134" t="str">
        <f t="shared" si="161"/>
        <v xml:space="preserve"> </v>
      </c>
      <c r="AL809" s="134" t="str">
        <f t="shared" si="162"/>
        <v/>
      </c>
      <c r="AM809" s="134" t="str">
        <f t="shared" si="163"/>
        <v xml:space="preserve"> </v>
      </c>
      <c r="AN809" s="134" t="str">
        <f t="shared" si="164"/>
        <v xml:space="preserve"> </v>
      </c>
      <c r="AO809" s="134" t="str">
        <f t="shared" si="166"/>
        <v xml:space="preserve"> </v>
      </c>
      <c r="AP809" s="137" t="s">
        <v>770</v>
      </c>
    </row>
    <row r="810" spans="1:42" s="134" customFormat="1" ht="26.1" customHeight="1" x14ac:dyDescent="0.2">
      <c r="A810" s="258">
        <v>811</v>
      </c>
      <c r="B810" s="284" t="s">
        <v>535</v>
      </c>
      <c r="C810" s="134" t="s">
        <v>419</v>
      </c>
      <c r="D810" s="171" t="s">
        <v>82</v>
      </c>
      <c r="E810" s="283" t="s">
        <v>2078</v>
      </c>
      <c r="F810" s="107">
        <v>1733</v>
      </c>
      <c r="G810" s="284" t="s">
        <v>535</v>
      </c>
      <c r="H810" s="284" t="s">
        <v>2149</v>
      </c>
      <c r="I810" s="284" t="s">
        <v>2150</v>
      </c>
      <c r="J810" s="284" t="s">
        <v>2150</v>
      </c>
      <c r="K810" s="284" t="s">
        <v>535</v>
      </c>
      <c r="L810" s="284" t="s">
        <v>535</v>
      </c>
      <c r="M810" s="284" t="s">
        <v>535</v>
      </c>
      <c r="N810" s="103" t="s">
        <v>541</v>
      </c>
      <c r="O810" s="284"/>
      <c r="Q810" s="135"/>
      <c r="T810" s="135"/>
      <c r="U810" s="171" t="str">
        <f t="shared" si="167"/>
        <v>HBL-QUE-1733</v>
      </c>
      <c r="V810" s="133" t="s">
        <v>90</v>
      </c>
      <c r="W810" s="107">
        <v>1733</v>
      </c>
      <c r="X810" s="171" t="str">
        <f t="shared" si="168"/>
        <v>HBL-QUE-1733-May17-1-1</v>
      </c>
      <c r="Y810" s="136" t="s">
        <v>2082</v>
      </c>
      <c r="Z810" s="134" t="str">
        <f t="shared" ref="Z810:Z874" si="169">IF(AJ810=""," ","Yes")</f>
        <v xml:space="preserve"> </v>
      </c>
      <c r="AA810" s="134" t="str">
        <f t="shared" ref="AA810:AA874" si="170">IF(AJ810=""," ","Yes")</f>
        <v xml:space="preserve"> </v>
      </c>
      <c r="AB810" s="134" t="str">
        <f t="shared" si="165"/>
        <v>Yes</v>
      </c>
      <c r="AC810" s="134" t="e">
        <f>VLOOKUP(F810,'Wired Branches'!B:E,4,FALSE)</f>
        <v>#N/A</v>
      </c>
      <c r="AD810" s="134" t="str">
        <f t="shared" ref="AD810:AD874" si="171">IF(AJ810=""," ","255.255.255.0")</f>
        <v xml:space="preserve"> </v>
      </c>
      <c r="AE810" s="150" t="e">
        <f>VLOOKUP(W810,'Wired Branches'!B:F,5,FALSE)</f>
        <v>#N/A</v>
      </c>
      <c r="AF810" s="112" t="str">
        <f>_xlfn.IFNA(VLOOKUP(F810,'Compiled report'!C:F,4,FALSE),"")</f>
        <v/>
      </c>
      <c r="AG810" s="134" t="str">
        <f t="shared" ref="AG810:AG874" si="172">IF(AJ810=""," ","10.200.57.196")</f>
        <v xml:space="preserve"> </v>
      </c>
      <c r="AH810" s="134" t="str">
        <f t="shared" ref="AH810:AH874" si="173">IF(AJ810=""," ","Yes")</f>
        <v xml:space="preserve"> </v>
      </c>
      <c r="AI810" s="134" t="str">
        <f t="shared" ref="AI810:AI874" si="174">IF(AJ810=""," ","Yes")</f>
        <v xml:space="preserve"> </v>
      </c>
      <c r="AJ810" s="234" t="str">
        <f>_xlfn.IFNA(VLOOKUP(F810,'Compiled report'!C:D,2,FALSE),"")</f>
        <v/>
      </c>
      <c r="AK810" s="134" t="str">
        <f t="shared" ref="AK810:AK874" si="175">IF(AJ810=""," ","Yes")</f>
        <v xml:space="preserve"> </v>
      </c>
      <c r="AL810" s="134" t="str">
        <f t="shared" ref="AL810:AL874" si="176">IF((OR(AF810="",AF810=0)),"","Yes")</f>
        <v/>
      </c>
      <c r="AM810" s="134" t="str">
        <f t="shared" ref="AM810:AM874" si="177">IF(AJ810=""," ","Yes")</f>
        <v xml:space="preserve"> </v>
      </c>
      <c r="AN810" s="134" t="str">
        <f t="shared" ref="AN810:AN874" si="178">IF(AJ810=""," ","Yes")</f>
        <v xml:space="preserve"> </v>
      </c>
      <c r="AO810" s="134" t="str">
        <f t="shared" si="166"/>
        <v xml:space="preserve"> </v>
      </c>
      <c r="AP810" s="137" t="s">
        <v>770</v>
      </c>
    </row>
    <row r="811" spans="1:42" s="134" customFormat="1" ht="26.1" customHeight="1" x14ac:dyDescent="0.2">
      <c r="A811" s="258">
        <v>812</v>
      </c>
      <c r="B811" s="284" t="s">
        <v>535</v>
      </c>
      <c r="C811" s="134" t="s">
        <v>419</v>
      </c>
      <c r="D811" s="171" t="s">
        <v>82</v>
      </c>
      <c r="E811" s="283" t="s">
        <v>2078</v>
      </c>
      <c r="F811" s="107">
        <v>1814</v>
      </c>
      <c r="G811" s="284" t="s">
        <v>535</v>
      </c>
      <c r="H811" s="284" t="s">
        <v>2151</v>
      </c>
      <c r="I811" s="284" t="s">
        <v>2152</v>
      </c>
      <c r="J811" s="284" t="s">
        <v>2152</v>
      </c>
      <c r="K811" s="284" t="s">
        <v>2153</v>
      </c>
      <c r="L811" s="284" t="s">
        <v>2153</v>
      </c>
      <c r="M811" s="284" t="s">
        <v>2153</v>
      </c>
      <c r="N811" s="103" t="s">
        <v>541</v>
      </c>
      <c r="O811" s="284"/>
      <c r="Q811" s="135"/>
      <c r="T811" s="135"/>
      <c r="U811" s="171" t="str">
        <f t="shared" si="167"/>
        <v>HBL-QUE-1814</v>
      </c>
      <c r="V811" s="133" t="s">
        <v>90</v>
      </c>
      <c r="W811" s="107">
        <v>1814</v>
      </c>
      <c r="X811" s="171" t="str">
        <f t="shared" si="168"/>
        <v>HBL-QUE-1814-May17-1-1</v>
      </c>
      <c r="Y811" s="136" t="s">
        <v>2082</v>
      </c>
      <c r="Z811" s="134" t="str">
        <f t="shared" si="169"/>
        <v xml:space="preserve"> </v>
      </c>
      <c r="AA811" s="134" t="str">
        <f t="shared" si="170"/>
        <v xml:space="preserve"> </v>
      </c>
      <c r="AB811" s="134" t="str">
        <f t="shared" ref="AB811:AB878" si="179">IF(ISBLANK(AJ811)," ","Yes")</f>
        <v>Yes</v>
      </c>
      <c r="AC811" s="134" t="e">
        <f>VLOOKUP(F811,'Wired Branches'!B:E,4,FALSE)</f>
        <v>#N/A</v>
      </c>
      <c r="AD811" s="134" t="str">
        <f t="shared" si="171"/>
        <v xml:space="preserve"> </v>
      </c>
      <c r="AE811" s="150" t="e">
        <f>VLOOKUP(W811,'Wired Branches'!B:F,5,FALSE)</f>
        <v>#N/A</v>
      </c>
      <c r="AF811" s="112" t="str">
        <f>_xlfn.IFNA(VLOOKUP(F811,'Compiled report'!C:F,4,FALSE),"")</f>
        <v/>
      </c>
      <c r="AG811" s="134" t="str">
        <f t="shared" si="172"/>
        <v xml:space="preserve"> </v>
      </c>
      <c r="AH811" s="134" t="str">
        <f t="shared" si="173"/>
        <v xml:space="preserve"> </v>
      </c>
      <c r="AI811" s="134" t="str">
        <f t="shared" si="174"/>
        <v xml:space="preserve"> </v>
      </c>
      <c r="AJ811" s="234" t="str">
        <f>_xlfn.IFNA(VLOOKUP(F811,'Compiled report'!C:D,2,FALSE),"")</f>
        <v/>
      </c>
      <c r="AK811" s="134" t="str">
        <f t="shared" si="175"/>
        <v xml:space="preserve"> </v>
      </c>
      <c r="AL811" s="134" t="str">
        <f t="shared" si="176"/>
        <v/>
      </c>
      <c r="AM811" s="134" t="str">
        <f t="shared" si="177"/>
        <v xml:space="preserve"> </v>
      </c>
      <c r="AN811" s="134" t="str">
        <f t="shared" si="178"/>
        <v xml:space="preserve"> </v>
      </c>
      <c r="AO811" s="134" t="str">
        <f t="shared" si="166"/>
        <v xml:space="preserve"> </v>
      </c>
      <c r="AP811" s="137" t="s">
        <v>770</v>
      </c>
    </row>
    <row r="812" spans="1:42" s="134" customFormat="1" ht="26.1" customHeight="1" x14ac:dyDescent="0.2">
      <c r="A812" s="258">
        <v>813</v>
      </c>
      <c r="B812" s="284" t="s">
        <v>535</v>
      </c>
      <c r="C812" s="134" t="s">
        <v>419</v>
      </c>
      <c r="D812" s="171" t="s">
        <v>82</v>
      </c>
      <c r="E812" s="283" t="s">
        <v>2078</v>
      </c>
      <c r="F812" s="107">
        <v>1972</v>
      </c>
      <c r="G812" s="284" t="s">
        <v>535</v>
      </c>
      <c r="H812" s="284" t="s">
        <v>2154</v>
      </c>
      <c r="I812" s="284" t="s">
        <v>2155</v>
      </c>
      <c r="J812" s="284" t="s">
        <v>2155</v>
      </c>
      <c r="K812" s="284" t="s">
        <v>2154</v>
      </c>
      <c r="L812" s="284" t="s">
        <v>2154</v>
      </c>
      <c r="M812" s="284" t="s">
        <v>2118</v>
      </c>
      <c r="N812" s="103" t="s">
        <v>541</v>
      </c>
      <c r="O812" s="284"/>
      <c r="Q812" s="135"/>
      <c r="T812" s="135"/>
      <c r="U812" s="171" t="str">
        <f t="shared" si="167"/>
        <v>HBL-QUE-1972</v>
      </c>
      <c r="V812" s="133" t="s">
        <v>90</v>
      </c>
      <c r="W812" s="107">
        <v>1972</v>
      </c>
      <c r="X812" s="171" t="str">
        <f t="shared" si="168"/>
        <v>HBL-QUE-1972-May17-1-1</v>
      </c>
      <c r="Y812" s="136" t="s">
        <v>2082</v>
      </c>
      <c r="Z812" s="134" t="str">
        <f t="shared" si="169"/>
        <v xml:space="preserve"> </v>
      </c>
      <c r="AA812" s="134" t="str">
        <f t="shared" si="170"/>
        <v xml:space="preserve"> </v>
      </c>
      <c r="AB812" s="134" t="str">
        <f t="shared" si="179"/>
        <v>Yes</v>
      </c>
      <c r="AC812" s="134" t="e">
        <f>VLOOKUP(F812,'Wired Branches'!B:E,4,FALSE)</f>
        <v>#N/A</v>
      </c>
      <c r="AD812" s="134" t="str">
        <f t="shared" si="171"/>
        <v xml:space="preserve"> </v>
      </c>
      <c r="AE812" s="150" t="e">
        <f>VLOOKUP(W812,'Wired Branches'!B:F,5,FALSE)</f>
        <v>#N/A</v>
      </c>
      <c r="AF812" s="112" t="str">
        <f>_xlfn.IFNA(VLOOKUP(F812,'Compiled report'!C:F,4,FALSE),"")</f>
        <v/>
      </c>
      <c r="AG812" s="134" t="str">
        <f t="shared" si="172"/>
        <v xml:space="preserve"> </v>
      </c>
      <c r="AH812" s="134" t="str">
        <f t="shared" si="173"/>
        <v xml:space="preserve"> </v>
      </c>
      <c r="AI812" s="134" t="str">
        <f t="shared" si="174"/>
        <v xml:space="preserve"> </v>
      </c>
      <c r="AJ812" s="234" t="str">
        <f>_xlfn.IFNA(VLOOKUP(F812,'Compiled report'!C:D,2,FALSE),"")</f>
        <v/>
      </c>
      <c r="AK812" s="134" t="str">
        <f t="shared" si="175"/>
        <v xml:space="preserve"> </v>
      </c>
      <c r="AL812" s="134" t="str">
        <f t="shared" si="176"/>
        <v/>
      </c>
      <c r="AM812" s="134" t="str">
        <f t="shared" si="177"/>
        <v xml:space="preserve"> </v>
      </c>
      <c r="AN812" s="134" t="str">
        <f t="shared" si="178"/>
        <v xml:space="preserve"> </v>
      </c>
      <c r="AO812" s="134" t="str">
        <f t="shared" ref="AO812:AO828" si="180">IF(AJ812=""," ","Installation Completed")</f>
        <v xml:space="preserve"> </v>
      </c>
      <c r="AP812" s="137" t="s">
        <v>770</v>
      </c>
    </row>
    <row r="813" spans="1:42" s="134" customFormat="1" ht="26.1" customHeight="1" x14ac:dyDescent="0.2">
      <c r="A813" s="258">
        <v>814</v>
      </c>
      <c r="B813" s="284" t="s">
        <v>535</v>
      </c>
      <c r="C813" s="134" t="s">
        <v>419</v>
      </c>
      <c r="D813" s="171" t="s">
        <v>82</v>
      </c>
      <c r="E813" s="283" t="s">
        <v>2078</v>
      </c>
      <c r="F813" s="107">
        <v>1977</v>
      </c>
      <c r="G813" s="284" t="s">
        <v>535</v>
      </c>
      <c r="H813" s="284" t="s">
        <v>2156</v>
      </c>
      <c r="I813" s="284" t="s">
        <v>2157</v>
      </c>
      <c r="J813" s="284" t="s">
        <v>2157</v>
      </c>
      <c r="K813" s="284" t="s">
        <v>2156</v>
      </c>
      <c r="L813" s="284" t="s">
        <v>2156</v>
      </c>
      <c r="M813" s="284" t="s">
        <v>2112</v>
      </c>
      <c r="N813" s="103" t="s">
        <v>541</v>
      </c>
      <c r="O813" s="284"/>
      <c r="Q813" s="135"/>
      <c r="T813" s="135"/>
      <c r="U813" s="171" t="str">
        <f t="shared" si="167"/>
        <v>HBL-QUE-1977</v>
      </c>
      <c r="V813" s="133" t="s">
        <v>90</v>
      </c>
      <c r="W813" s="107">
        <v>1977</v>
      </c>
      <c r="X813" s="171" t="str">
        <f t="shared" si="168"/>
        <v>HBL-QUE-1977-May17-1-1</v>
      </c>
      <c r="Y813" s="136" t="s">
        <v>2082</v>
      </c>
      <c r="Z813" s="134" t="str">
        <f t="shared" si="169"/>
        <v xml:space="preserve"> </v>
      </c>
      <c r="AA813" s="134" t="str">
        <f t="shared" si="170"/>
        <v xml:space="preserve"> </v>
      </c>
      <c r="AB813" s="134" t="str">
        <f t="shared" si="179"/>
        <v>Yes</v>
      </c>
      <c r="AC813" s="134" t="e">
        <f>VLOOKUP(F813,'Wired Branches'!B:E,4,FALSE)</f>
        <v>#N/A</v>
      </c>
      <c r="AD813" s="134" t="str">
        <f t="shared" si="171"/>
        <v xml:space="preserve"> </v>
      </c>
      <c r="AE813" s="150" t="e">
        <f>VLOOKUP(W813,'Wired Branches'!B:F,5,FALSE)</f>
        <v>#N/A</v>
      </c>
      <c r="AF813" s="112" t="str">
        <f>_xlfn.IFNA(VLOOKUP(F813,'Compiled report'!C:F,4,FALSE),"")</f>
        <v/>
      </c>
      <c r="AG813" s="134" t="str">
        <f t="shared" si="172"/>
        <v xml:space="preserve"> </v>
      </c>
      <c r="AH813" s="134" t="str">
        <f t="shared" si="173"/>
        <v xml:space="preserve"> </v>
      </c>
      <c r="AI813" s="134" t="str">
        <f t="shared" si="174"/>
        <v xml:space="preserve"> </v>
      </c>
      <c r="AJ813" s="234" t="str">
        <f>_xlfn.IFNA(VLOOKUP(F813,'Compiled report'!C:D,2,FALSE),"")</f>
        <v/>
      </c>
      <c r="AK813" s="134" t="str">
        <f t="shared" si="175"/>
        <v xml:space="preserve"> </v>
      </c>
      <c r="AL813" s="134" t="str">
        <f t="shared" si="176"/>
        <v/>
      </c>
      <c r="AM813" s="134" t="str">
        <f t="shared" si="177"/>
        <v xml:space="preserve"> </v>
      </c>
      <c r="AN813" s="134" t="str">
        <f t="shared" si="178"/>
        <v xml:space="preserve"> </v>
      </c>
      <c r="AO813" s="134" t="str">
        <f t="shared" si="180"/>
        <v xml:space="preserve"> </v>
      </c>
      <c r="AP813" s="137" t="s">
        <v>770</v>
      </c>
    </row>
    <row r="814" spans="1:42" s="134" customFormat="1" ht="26.1" customHeight="1" x14ac:dyDescent="0.2">
      <c r="A814" s="258">
        <v>815</v>
      </c>
      <c r="B814" s="284" t="s">
        <v>535</v>
      </c>
      <c r="C814" s="134" t="s">
        <v>419</v>
      </c>
      <c r="D814" s="171" t="s">
        <v>82</v>
      </c>
      <c r="E814" s="283" t="s">
        <v>2078</v>
      </c>
      <c r="F814" s="107">
        <v>2303</v>
      </c>
      <c r="G814" s="284" t="s">
        <v>535</v>
      </c>
      <c r="H814" s="284" t="s">
        <v>2158</v>
      </c>
      <c r="I814" s="284" t="s">
        <v>2159</v>
      </c>
      <c r="J814" s="284" t="s">
        <v>2159</v>
      </c>
      <c r="K814" s="284" t="s">
        <v>2158</v>
      </c>
      <c r="L814" s="284" t="s">
        <v>2158</v>
      </c>
      <c r="M814" s="284" t="s">
        <v>2096</v>
      </c>
      <c r="N814" s="103" t="s">
        <v>541</v>
      </c>
      <c r="O814" s="284"/>
      <c r="Q814" s="135"/>
      <c r="T814" s="135"/>
      <c r="U814" s="171" t="str">
        <f t="shared" si="167"/>
        <v>HBL-QUE-2303</v>
      </c>
      <c r="V814" s="133" t="s">
        <v>90</v>
      </c>
      <c r="W814" s="107">
        <v>2303</v>
      </c>
      <c r="X814" s="171" t="str">
        <f t="shared" si="168"/>
        <v>HBL-QUE-2303-May17-1-1</v>
      </c>
      <c r="Y814" s="136" t="s">
        <v>2082</v>
      </c>
      <c r="Z814" s="134" t="str">
        <f t="shared" si="169"/>
        <v xml:space="preserve"> </v>
      </c>
      <c r="AA814" s="134" t="str">
        <f t="shared" si="170"/>
        <v xml:space="preserve"> </v>
      </c>
      <c r="AB814" s="134" t="str">
        <f t="shared" si="179"/>
        <v>Yes</v>
      </c>
      <c r="AC814" s="134" t="e">
        <f>VLOOKUP(F814,'Wired Branches'!B:E,4,FALSE)</f>
        <v>#N/A</v>
      </c>
      <c r="AD814" s="134" t="str">
        <f t="shared" si="171"/>
        <v xml:space="preserve"> </v>
      </c>
      <c r="AE814" s="150" t="e">
        <f>VLOOKUP(W814,'Wired Branches'!B:F,5,FALSE)</f>
        <v>#N/A</v>
      </c>
      <c r="AF814" s="112" t="str">
        <f>_xlfn.IFNA(VLOOKUP(F814,'Compiled report'!C:F,4,FALSE),"")</f>
        <v/>
      </c>
      <c r="AG814" s="134" t="str">
        <f t="shared" si="172"/>
        <v xml:space="preserve"> </v>
      </c>
      <c r="AH814" s="134" t="str">
        <f t="shared" si="173"/>
        <v xml:space="preserve"> </v>
      </c>
      <c r="AI814" s="134" t="str">
        <f t="shared" si="174"/>
        <v xml:space="preserve"> </v>
      </c>
      <c r="AJ814" s="234" t="str">
        <f>_xlfn.IFNA(VLOOKUP(F814,'Compiled report'!C:D,2,FALSE),"")</f>
        <v/>
      </c>
      <c r="AK814" s="134" t="str">
        <f t="shared" si="175"/>
        <v xml:space="preserve"> </v>
      </c>
      <c r="AL814" s="134" t="str">
        <f t="shared" si="176"/>
        <v/>
      </c>
      <c r="AM814" s="134" t="str">
        <f t="shared" si="177"/>
        <v xml:space="preserve"> </v>
      </c>
      <c r="AN814" s="134" t="str">
        <f t="shared" si="178"/>
        <v xml:space="preserve"> </v>
      </c>
      <c r="AO814" s="134" t="str">
        <f t="shared" si="180"/>
        <v xml:space="preserve"> </v>
      </c>
      <c r="AP814" s="137" t="s">
        <v>770</v>
      </c>
    </row>
    <row r="815" spans="1:42" s="134" customFormat="1" ht="26.1" customHeight="1" x14ac:dyDescent="0.2">
      <c r="A815" s="258">
        <v>816</v>
      </c>
      <c r="B815" s="284" t="s">
        <v>535</v>
      </c>
      <c r="C815" s="134" t="s">
        <v>419</v>
      </c>
      <c r="D815" s="171" t="s">
        <v>82</v>
      </c>
      <c r="E815" s="283" t="s">
        <v>2078</v>
      </c>
      <c r="F815" s="107">
        <v>2322</v>
      </c>
      <c r="G815" s="284" t="s">
        <v>535</v>
      </c>
      <c r="H815" s="284" t="s">
        <v>2160</v>
      </c>
      <c r="I815" s="284" t="s">
        <v>2161</v>
      </c>
      <c r="J815" s="284" t="s">
        <v>2161</v>
      </c>
      <c r="K815" s="284" t="s">
        <v>2162</v>
      </c>
      <c r="L815" s="284" t="s">
        <v>2162</v>
      </c>
      <c r="M815" s="284" t="s">
        <v>2162</v>
      </c>
      <c r="N815" s="103" t="s">
        <v>541</v>
      </c>
      <c r="O815" s="284"/>
      <c r="Q815" s="135"/>
      <c r="T815" s="135"/>
      <c r="U815" s="171" t="str">
        <f t="shared" si="167"/>
        <v>HBL-QUE-2322</v>
      </c>
      <c r="V815" s="133" t="s">
        <v>90</v>
      </c>
      <c r="W815" s="107">
        <v>2322</v>
      </c>
      <c r="X815" s="171" t="str">
        <f t="shared" si="168"/>
        <v>HBL-QUE-2322-May17-1-1</v>
      </c>
      <c r="Y815" s="136" t="s">
        <v>2082</v>
      </c>
      <c r="Z815" s="134" t="str">
        <f t="shared" si="169"/>
        <v xml:space="preserve"> </v>
      </c>
      <c r="AA815" s="134" t="str">
        <f t="shared" si="170"/>
        <v xml:space="preserve"> </v>
      </c>
      <c r="AB815" s="134" t="str">
        <f t="shared" si="179"/>
        <v>Yes</v>
      </c>
      <c r="AC815" s="134" t="e">
        <f>VLOOKUP(F815,'Wired Branches'!B:E,4,FALSE)</f>
        <v>#N/A</v>
      </c>
      <c r="AD815" s="134" t="str">
        <f t="shared" si="171"/>
        <v xml:space="preserve"> </v>
      </c>
      <c r="AE815" s="150" t="e">
        <f>VLOOKUP(W815,'Wired Branches'!B:F,5,FALSE)</f>
        <v>#N/A</v>
      </c>
      <c r="AF815" s="112" t="str">
        <f>_xlfn.IFNA(VLOOKUP(F815,'Compiled report'!C:F,4,FALSE),"")</f>
        <v/>
      </c>
      <c r="AG815" s="134" t="str">
        <f t="shared" si="172"/>
        <v xml:space="preserve"> </v>
      </c>
      <c r="AH815" s="134" t="str">
        <f t="shared" si="173"/>
        <v xml:space="preserve"> </v>
      </c>
      <c r="AI815" s="134" t="str">
        <f t="shared" si="174"/>
        <v xml:space="preserve"> </v>
      </c>
      <c r="AJ815" s="234" t="str">
        <f>_xlfn.IFNA(VLOOKUP(F815,'Compiled report'!C:D,2,FALSE),"")</f>
        <v/>
      </c>
      <c r="AK815" s="134" t="str">
        <f t="shared" si="175"/>
        <v xml:space="preserve"> </v>
      </c>
      <c r="AL815" s="134" t="str">
        <f t="shared" si="176"/>
        <v/>
      </c>
      <c r="AM815" s="134" t="str">
        <f t="shared" si="177"/>
        <v xml:space="preserve"> </v>
      </c>
      <c r="AN815" s="134" t="str">
        <f t="shared" si="178"/>
        <v xml:space="preserve"> </v>
      </c>
      <c r="AO815" s="134" t="str">
        <f t="shared" si="180"/>
        <v xml:space="preserve"> </v>
      </c>
      <c r="AP815" s="137" t="s">
        <v>770</v>
      </c>
    </row>
    <row r="816" spans="1:42" s="134" customFormat="1" ht="26.1" customHeight="1" x14ac:dyDescent="0.2">
      <c r="A816" s="258">
        <v>817</v>
      </c>
      <c r="B816" s="284" t="s">
        <v>535</v>
      </c>
      <c r="C816" s="134" t="s">
        <v>419</v>
      </c>
      <c r="D816" s="171" t="s">
        <v>82</v>
      </c>
      <c r="E816" s="283" t="s">
        <v>2078</v>
      </c>
      <c r="F816" s="107">
        <v>2358</v>
      </c>
      <c r="G816" s="284" t="s">
        <v>535</v>
      </c>
      <c r="H816" s="284" t="s">
        <v>2163</v>
      </c>
      <c r="I816" s="284" t="s">
        <v>2164</v>
      </c>
      <c r="J816" s="284" t="s">
        <v>2164</v>
      </c>
      <c r="K816" s="284" t="s">
        <v>535</v>
      </c>
      <c r="L816" s="284" t="s">
        <v>535</v>
      </c>
      <c r="M816" s="284" t="s">
        <v>535</v>
      </c>
      <c r="N816" s="103" t="s">
        <v>541</v>
      </c>
      <c r="O816" s="284"/>
      <c r="Q816" s="135"/>
      <c r="T816" s="135"/>
      <c r="U816" s="171" t="str">
        <f t="shared" si="167"/>
        <v>HBL-QUE-2358</v>
      </c>
      <c r="V816" s="133" t="s">
        <v>90</v>
      </c>
      <c r="W816" s="107">
        <v>2358</v>
      </c>
      <c r="X816" s="171" t="str">
        <f t="shared" si="168"/>
        <v>HBL-QUE-2358-May17-1-1</v>
      </c>
      <c r="Y816" s="136" t="s">
        <v>2082</v>
      </c>
      <c r="Z816" s="134" t="str">
        <f t="shared" si="169"/>
        <v xml:space="preserve"> </v>
      </c>
      <c r="AA816" s="134" t="str">
        <f t="shared" si="170"/>
        <v xml:space="preserve"> </v>
      </c>
      <c r="AB816" s="134" t="str">
        <f t="shared" si="179"/>
        <v>Yes</v>
      </c>
      <c r="AC816" s="134" t="e">
        <f>VLOOKUP(F816,'Wired Branches'!B:E,4,FALSE)</f>
        <v>#N/A</v>
      </c>
      <c r="AD816" s="134" t="str">
        <f t="shared" si="171"/>
        <v xml:space="preserve"> </v>
      </c>
      <c r="AE816" s="150" t="e">
        <f>VLOOKUP(W816,'Wired Branches'!B:F,5,FALSE)</f>
        <v>#N/A</v>
      </c>
      <c r="AF816" s="112" t="str">
        <f>_xlfn.IFNA(VLOOKUP(F816,'Compiled report'!C:F,4,FALSE),"")</f>
        <v/>
      </c>
      <c r="AG816" s="134" t="str">
        <f t="shared" si="172"/>
        <v xml:space="preserve"> </v>
      </c>
      <c r="AH816" s="134" t="str">
        <f t="shared" si="173"/>
        <v xml:space="preserve"> </v>
      </c>
      <c r="AI816" s="134" t="str">
        <f t="shared" si="174"/>
        <v xml:space="preserve"> </v>
      </c>
      <c r="AJ816" s="234" t="str">
        <f>_xlfn.IFNA(VLOOKUP(F816,'Compiled report'!C:D,2,FALSE),"")</f>
        <v/>
      </c>
      <c r="AK816" s="134" t="str">
        <f t="shared" si="175"/>
        <v xml:space="preserve"> </v>
      </c>
      <c r="AL816" s="134" t="str">
        <f t="shared" si="176"/>
        <v/>
      </c>
      <c r="AM816" s="134" t="str">
        <f t="shared" si="177"/>
        <v xml:space="preserve"> </v>
      </c>
      <c r="AN816" s="134" t="str">
        <f t="shared" si="178"/>
        <v xml:space="preserve"> </v>
      </c>
      <c r="AO816" s="134" t="str">
        <f t="shared" si="180"/>
        <v xml:space="preserve"> </v>
      </c>
      <c r="AP816" s="137" t="s">
        <v>770</v>
      </c>
    </row>
    <row r="817" spans="1:43" s="134" customFormat="1" ht="26.1" customHeight="1" x14ac:dyDescent="0.2">
      <c r="A817" s="258">
        <v>818</v>
      </c>
      <c r="B817" s="284" t="s">
        <v>535</v>
      </c>
      <c r="C817" s="134" t="s">
        <v>419</v>
      </c>
      <c r="D817" s="171" t="s">
        <v>82</v>
      </c>
      <c r="E817" s="283" t="s">
        <v>2078</v>
      </c>
      <c r="F817" s="107">
        <v>2412</v>
      </c>
      <c r="G817" s="284" t="s">
        <v>535</v>
      </c>
      <c r="H817" s="284" t="s">
        <v>2165</v>
      </c>
      <c r="I817" s="284" t="s">
        <v>2166</v>
      </c>
      <c r="J817" s="284" t="s">
        <v>2166</v>
      </c>
      <c r="K817" s="284" t="s">
        <v>535</v>
      </c>
      <c r="L817" s="284" t="s">
        <v>535</v>
      </c>
      <c r="M817" s="284" t="s">
        <v>535</v>
      </c>
      <c r="N817" s="103" t="s">
        <v>541</v>
      </c>
      <c r="O817" s="284"/>
      <c r="Q817" s="135"/>
      <c r="T817" s="135"/>
      <c r="U817" s="171" t="str">
        <f t="shared" si="167"/>
        <v>HBL-QUE-2412</v>
      </c>
      <c r="V817" s="133" t="s">
        <v>90</v>
      </c>
      <c r="W817" s="107">
        <v>2412</v>
      </c>
      <c r="X817" s="171" t="str">
        <f t="shared" si="168"/>
        <v>HBL-QUE-2412-May17-1-1</v>
      </c>
      <c r="Y817" s="136" t="s">
        <v>2082</v>
      </c>
      <c r="Z817" s="134" t="str">
        <f t="shared" si="169"/>
        <v xml:space="preserve"> </v>
      </c>
      <c r="AA817" s="134" t="str">
        <f t="shared" si="170"/>
        <v xml:space="preserve"> </v>
      </c>
      <c r="AB817" s="134" t="str">
        <f t="shared" si="179"/>
        <v>Yes</v>
      </c>
      <c r="AC817" s="134" t="e">
        <f>VLOOKUP(F817,'Wired Branches'!B:E,4,FALSE)</f>
        <v>#N/A</v>
      </c>
      <c r="AD817" s="134" t="str">
        <f t="shared" si="171"/>
        <v xml:space="preserve"> </v>
      </c>
      <c r="AE817" s="150" t="e">
        <f>VLOOKUP(W817,'Wired Branches'!B:F,5,FALSE)</f>
        <v>#N/A</v>
      </c>
      <c r="AF817" s="112" t="str">
        <f>_xlfn.IFNA(VLOOKUP(F817,'Compiled report'!C:F,4,FALSE),"")</f>
        <v/>
      </c>
      <c r="AG817" s="134" t="str">
        <f t="shared" si="172"/>
        <v xml:space="preserve"> </v>
      </c>
      <c r="AH817" s="134" t="str">
        <f t="shared" si="173"/>
        <v xml:space="preserve"> </v>
      </c>
      <c r="AI817" s="134" t="str">
        <f t="shared" si="174"/>
        <v xml:space="preserve"> </v>
      </c>
      <c r="AJ817" s="234" t="str">
        <f>_xlfn.IFNA(VLOOKUP(F817,'Compiled report'!C:D,2,FALSE),"")</f>
        <v/>
      </c>
      <c r="AK817" s="134" t="str">
        <f t="shared" si="175"/>
        <v xml:space="preserve"> </v>
      </c>
      <c r="AL817" s="134" t="str">
        <f t="shared" si="176"/>
        <v/>
      </c>
      <c r="AM817" s="134" t="str">
        <f t="shared" si="177"/>
        <v xml:space="preserve"> </v>
      </c>
      <c r="AN817" s="134" t="str">
        <f t="shared" si="178"/>
        <v xml:space="preserve"> </v>
      </c>
      <c r="AO817" s="134" t="str">
        <f t="shared" si="180"/>
        <v xml:space="preserve"> </v>
      </c>
      <c r="AP817" s="137" t="s">
        <v>770</v>
      </c>
    </row>
    <row r="818" spans="1:43" s="134" customFormat="1" ht="26.1" customHeight="1" x14ac:dyDescent="0.2">
      <c r="A818" s="258">
        <v>819</v>
      </c>
      <c r="B818" s="284" t="s">
        <v>535</v>
      </c>
      <c r="C818" s="134" t="s">
        <v>419</v>
      </c>
      <c r="D818" s="171" t="s">
        <v>82</v>
      </c>
      <c r="E818" s="283" t="s">
        <v>2078</v>
      </c>
      <c r="F818" s="107">
        <v>5008</v>
      </c>
      <c r="G818" s="284" t="s">
        <v>535</v>
      </c>
      <c r="H818" s="284" t="s">
        <v>2167</v>
      </c>
      <c r="I818" s="284" t="s">
        <v>2168</v>
      </c>
      <c r="J818" s="284" t="s">
        <v>2168</v>
      </c>
      <c r="K818" s="284" t="s">
        <v>535</v>
      </c>
      <c r="L818" s="284" t="s">
        <v>535</v>
      </c>
      <c r="M818" s="284" t="s">
        <v>535</v>
      </c>
      <c r="N818" s="103" t="s">
        <v>541</v>
      </c>
      <c r="O818" s="284"/>
      <c r="Q818" s="135"/>
      <c r="T818" s="135"/>
      <c r="U818" s="171" t="str">
        <f t="shared" si="167"/>
        <v>HBL-QUE-5008</v>
      </c>
      <c r="V818" s="133" t="s">
        <v>90</v>
      </c>
      <c r="W818" s="107">
        <v>5008</v>
      </c>
      <c r="X818" s="171" t="str">
        <f t="shared" si="168"/>
        <v>HBL-QUE-5008-May17-1-1</v>
      </c>
      <c r="Y818" s="136" t="s">
        <v>2082</v>
      </c>
      <c r="Z818" s="134" t="str">
        <f t="shared" si="169"/>
        <v xml:space="preserve"> </v>
      </c>
      <c r="AA818" s="134" t="str">
        <f t="shared" si="170"/>
        <v xml:space="preserve"> </v>
      </c>
      <c r="AB818" s="134" t="str">
        <f t="shared" si="179"/>
        <v>Yes</v>
      </c>
      <c r="AC818" s="134" t="e">
        <f>VLOOKUP(F818,'Wired Branches'!B:E,4,FALSE)</f>
        <v>#N/A</v>
      </c>
      <c r="AD818" s="134" t="str">
        <f t="shared" si="171"/>
        <v xml:space="preserve"> </v>
      </c>
      <c r="AE818" s="150" t="e">
        <f>VLOOKUP(W818,'Wired Branches'!B:F,5,FALSE)</f>
        <v>#N/A</v>
      </c>
      <c r="AF818" s="112" t="str">
        <f>_xlfn.IFNA(VLOOKUP(F818,'Compiled report'!C:F,4,FALSE),"")</f>
        <v/>
      </c>
      <c r="AG818" s="134" t="str">
        <f t="shared" si="172"/>
        <v xml:space="preserve"> </v>
      </c>
      <c r="AH818" s="134" t="str">
        <f t="shared" si="173"/>
        <v xml:space="preserve"> </v>
      </c>
      <c r="AI818" s="134" t="str">
        <f t="shared" si="174"/>
        <v xml:space="preserve"> </v>
      </c>
      <c r="AJ818" s="234" t="str">
        <f>_xlfn.IFNA(VLOOKUP(F818,'Compiled report'!C:D,2,FALSE),"")</f>
        <v/>
      </c>
      <c r="AK818" s="134" t="str">
        <f t="shared" si="175"/>
        <v xml:space="preserve"> </v>
      </c>
      <c r="AL818" s="134" t="str">
        <f t="shared" si="176"/>
        <v/>
      </c>
      <c r="AM818" s="134" t="str">
        <f t="shared" si="177"/>
        <v xml:space="preserve"> </v>
      </c>
      <c r="AN818" s="134" t="str">
        <f t="shared" si="178"/>
        <v xml:space="preserve"> </v>
      </c>
      <c r="AO818" s="134" t="str">
        <f t="shared" si="180"/>
        <v xml:space="preserve"> </v>
      </c>
      <c r="AP818" s="137" t="s">
        <v>770</v>
      </c>
    </row>
    <row r="819" spans="1:43" s="134" customFormat="1" ht="26.1" customHeight="1" x14ac:dyDescent="0.2">
      <c r="A819" s="258">
        <v>820</v>
      </c>
      <c r="B819" s="284" t="s">
        <v>535</v>
      </c>
      <c r="C819" s="134" t="s">
        <v>419</v>
      </c>
      <c r="D819" s="171" t="s">
        <v>82</v>
      </c>
      <c r="E819" s="283" t="s">
        <v>2078</v>
      </c>
      <c r="F819" s="107">
        <v>2482</v>
      </c>
      <c r="G819" s="284" t="s">
        <v>535</v>
      </c>
      <c r="H819" s="284" t="s">
        <v>2169</v>
      </c>
      <c r="I819" s="284" t="s">
        <v>2170</v>
      </c>
      <c r="J819" s="284" t="s">
        <v>2170</v>
      </c>
      <c r="K819" s="284" t="s">
        <v>535</v>
      </c>
      <c r="L819" s="284" t="s">
        <v>535</v>
      </c>
      <c r="M819" s="284" t="s">
        <v>2171</v>
      </c>
      <c r="N819" s="103" t="s">
        <v>541</v>
      </c>
      <c r="O819" s="284"/>
      <c r="Q819" s="135"/>
      <c r="T819" s="135"/>
      <c r="U819" s="171" t="str">
        <f t="shared" si="167"/>
        <v>HBL-QUE-2482</v>
      </c>
      <c r="V819" s="133" t="s">
        <v>90</v>
      </c>
      <c r="W819" s="107">
        <v>2482</v>
      </c>
      <c r="X819" s="171" t="str">
        <f t="shared" si="168"/>
        <v>HBL-QUE-2482-May17-1-1</v>
      </c>
      <c r="Y819" s="136" t="s">
        <v>2082</v>
      </c>
      <c r="Z819" s="134" t="str">
        <f t="shared" si="169"/>
        <v xml:space="preserve"> </v>
      </c>
      <c r="AA819" s="134" t="str">
        <f t="shared" si="170"/>
        <v xml:space="preserve"> </v>
      </c>
      <c r="AB819" s="134" t="str">
        <f t="shared" si="179"/>
        <v>Yes</v>
      </c>
      <c r="AC819" s="134" t="e">
        <f>VLOOKUP(F819,'Wired Branches'!B:E,4,FALSE)</f>
        <v>#N/A</v>
      </c>
      <c r="AD819" s="134" t="str">
        <f t="shared" si="171"/>
        <v xml:space="preserve"> </v>
      </c>
      <c r="AE819" s="150" t="e">
        <f>VLOOKUP(W819,'Wired Branches'!B:F,5,FALSE)</f>
        <v>#N/A</v>
      </c>
      <c r="AF819" s="112" t="str">
        <f>_xlfn.IFNA(VLOOKUP(F819,'Compiled report'!C:F,4,FALSE),"")</f>
        <v/>
      </c>
      <c r="AG819" s="134" t="str">
        <f t="shared" si="172"/>
        <v xml:space="preserve"> </v>
      </c>
      <c r="AH819" s="134" t="str">
        <f t="shared" si="173"/>
        <v xml:space="preserve"> </v>
      </c>
      <c r="AI819" s="134" t="str">
        <f t="shared" si="174"/>
        <v xml:space="preserve"> </v>
      </c>
      <c r="AJ819" s="234" t="str">
        <f>_xlfn.IFNA(VLOOKUP(F819,'Compiled report'!C:D,2,FALSE),"")</f>
        <v/>
      </c>
      <c r="AK819" s="134" t="str">
        <f t="shared" si="175"/>
        <v xml:space="preserve"> </v>
      </c>
      <c r="AL819" s="134" t="str">
        <f t="shared" si="176"/>
        <v/>
      </c>
      <c r="AM819" s="134" t="str">
        <f t="shared" si="177"/>
        <v xml:space="preserve"> </v>
      </c>
      <c r="AN819" s="134" t="str">
        <f t="shared" si="178"/>
        <v xml:space="preserve"> </v>
      </c>
      <c r="AO819" s="134" t="str">
        <f t="shared" si="180"/>
        <v xml:space="preserve"> </v>
      </c>
      <c r="AP819" s="137" t="s">
        <v>770</v>
      </c>
    </row>
    <row r="820" spans="1:43" s="134" customFormat="1" ht="26.1" customHeight="1" x14ac:dyDescent="0.2">
      <c r="A820" s="258">
        <v>821</v>
      </c>
      <c r="B820" s="284" t="s">
        <v>36</v>
      </c>
      <c r="C820" s="134" t="s">
        <v>102</v>
      </c>
      <c r="D820" s="171" t="s">
        <v>82</v>
      </c>
      <c r="E820" s="283" t="s">
        <v>2172</v>
      </c>
      <c r="F820" s="107">
        <v>108</v>
      </c>
      <c r="G820" s="284" t="s">
        <v>36</v>
      </c>
      <c r="H820" s="284" t="s">
        <v>2173</v>
      </c>
      <c r="I820" s="284" t="s">
        <v>2174</v>
      </c>
      <c r="J820" s="284" t="s">
        <v>384</v>
      </c>
      <c r="K820" s="284" t="s">
        <v>86</v>
      </c>
      <c r="L820" s="284" t="s">
        <v>2175</v>
      </c>
      <c r="M820" s="284" t="s">
        <v>2176</v>
      </c>
      <c r="N820" s="103" t="s">
        <v>87</v>
      </c>
      <c r="O820" s="284" t="s">
        <v>2177</v>
      </c>
      <c r="Q820" s="135"/>
      <c r="T820" s="135"/>
      <c r="U820" s="171" t="str">
        <f t="shared" si="167"/>
        <v>HBL-FAD-108</v>
      </c>
      <c r="V820" s="133" t="s">
        <v>90</v>
      </c>
      <c r="W820" s="107">
        <v>108</v>
      </c>
      <c r="X820" s="171" t="str">
        <f t="shared" si="168"/>
        <v>HBL-FAD-108-Jan17-1-1</v>
      </c>
      <c r="Y820" s="136" t="s">
        <v>769</v>
      </c>
      <c r="Z820" s="134" t="str">
        <f t="shared" si="169"/>
        <v>Yes</v>
      </c>
      <c r="AA820" s="134" t="str">
        <f t="shared" si="170"/>
        <v>Yes</v>
      </c>
      <c r="AB820" s="134" t="str">
        <f t="shared" si="179"/>
        <v>Yes</v>
      </c>
      <c r="AC820" s="134">
        <f>VLOOKUP(F820,'Wired Branches'!B:E,4,FALSE)</f>
        <v>0</v>
      </c>
      <c r="AD820" s="134" t="str">
        <f t="shared" si="171"/>
        <v>255.255.255.0</v>
      </c>
      <c r="AE820" s="150">
        <f>VLOOKUP(W820,'Wired Branches'!B:F,5,FALSE)</f>
        <v>0</v>
      </c>
      <c r="AF820" s="112" t="str">
        <f>_xlfn.IFNA(VLOOKUP(F820,'Compiled report'!C:F,4,FALSE),"")</f>
        <v>265160e30</v>
      </c>
      <c r="AG820" s="134" t="str">
        <f t="shared" si="172"/>
        <v>10.200.57.196</v>
      </c>
      <c r="AH820" s="134" t="str">
        <f t="shared" si="173"/>
        <v>Yes</v>
      </c>
      <c r="AI820" s="134" t="str">
        <f t="shared" si="174"/>
        <v>Yes</v>
      </c>
      <c r="AJ820" s="234">
        <f>_xlfn.IFNA(VLOOKUP(F820,'Compiled report'!C:D,2,FALSE),"")</f>
        <v>42782</v>
      </c>
      <c r="AK820" s="134" t="str">
        <f t="shared" si="175"/>
        <v>Yes</v>
      </c>
      <c r="AL820" s="134" t="str">
        <f t="shared" si="176"/>
        <v>Yes</v>
      </c>
      <c r="AM820" s="134" t="str">
        <f t="shared" si="177"/>
        <v>Yes</v>
      </c>
      <c r="AN820" s="134" t="str">
        <f t="shared" si="178"/>
        <v>Yes</v>
      </c>
      <c r="AO820" s="134" t="str">
        <f t="shared" si="180"/>
        <v>Installation Completed</v>
      </c>
      <c r="AP820" s="137" t="s">
        <v>770</v>
      </c>
      <c r="AQ820" s="134" t="s">
        <v>6140</v>
      </c>
    </row>
    <row r="821" spans="1:43" s="120" customFormat="1" ht="26.1" customHeight="1" x14ac:dyDescent="0.2">
      <c r="A821" s="258">
        <v>1</v>
      </c>
      <c r="B821" s="284" t="s">
        <v>36</v>
      </c>
      <c r="C821" s="134" t="s">
        <v>35</v>
      </c>
      <c r="D821" s="171" t="s">
        <v>82</v>
      </c>
      <c r="E821" s="283" t="s">
        <v>2172</v>
      </c>
      <c r="F821" s="107">
        <v>143</v>
      </c>
      <c r="G821" s="284" t="s">
        <v>36</v>
      </c>
      <c r="H821" s="284" t="s">
        <v>2178</v>
      </c>
      <c r="I821" s="284" t="s">
        <v>2179</v>
      </c>
      <c r="J821" s="122" t="s">
        <v>86</v>
      </c>
      <c r="K821" s="151" t="s">
        <v>2180</v>
      </c>
      <c r="L821" s="151" t="s">
        <v>86</v>
      </c>
      <c r="M821" s="151" t="s">
        <v>86</v>
      </c>
      <c r="N821" s="124" t="s">
        <v>87</v>
      </c>
      <c r="O821" s="151" t="s">
        <v>86</v>
      </c>
      <c r="P821" s="123" t="s">
        <v>2181</v>
      </c>
      <c r="Q821" s="151">
        <v>3009652649</v>
      </c>
      <c r="R821" s="151" t="s">
        <v>2180</v>
      </c>
      <c r="S821" s="151" t="s">
        <v>2182</v>
      </c>
      <c r="T821" s="151">
        <v>1</v>
      </c>
      <c r="U821" s="151" t="str">
        <f t="shared" si="167"/>
        <v>HBL-FAD-143</v>
      </c>
      <c r="V821" s="125" t="s">
        <v>90</v>
      </c>
      <c r="W821" s="151">
        <v>143</v>
      </c>
      <c r="X821" s="121" t="str">
        <f t="shared" si="168"/>
        <v>HBL-FAD-143-Feb17-1-1</v>
      </c>
      <c r="Y821" s="118" t="s">
        <v>919</v>
      </c>
      <c r="Z821" s="134" t="str">
        <f t="shared" ref="Z821" si="181">IF(AJ821=""," ","Yes")</f>
        <v>Yes</v>
      </c>
      <c r="AA821" s="134" t="str">
        <f t="shared" ref="AA821" si="182">IF(AJ821=""," ","Yes")</f>
        <v>Yes</v>
      </c>
      <c r="AB821" s="151" t="s">
        <v>238</v>
      </c>
      <c r="AC821" s="134" t="str">
        <f>VLOOKUP(F821,'Wired Branches'!B:E,4,FALSE)</f>
        <v>10.21.1.10</v>
      </c>
      <c r="AD821" s="134" t="str">
        <f t="shared" ref="AD821" si="183">IF(AJ821=""," ","255.255.255.0")</f>
        <v>255.255.255.0</v>
      </c>
      <c r="AE821" s="150" t="str">
        <f>VLOOKUP(W821,'Wired Branches'!B:F,5,FALSE)</f>
        <v>10.21.1.1</v>
      </c>
      <c r="AF821" s="112" t="str">
        <f>_xlfn.IFNA(VLOOKUP(F821,'Compiled report'!C:F,4,FALSE),"")</f>
        <v>265160e73</v>
      </c>
      <c r="AG821" s="134" t="str">
        <f t="shared" ref="AG821" si="184">IF(AJ821=""," ","10.200.57.196")</f>
        <v>10.200.57.196</v>
      </c>
      <c r="AH821" s="134" t="str">
        <f t="shared" ref="AH821" si="185">IF(AJ821=""," ","Yes")</f>
        <v>Yes</v>
      </c>
      <c r="AI821" s="134" t="str">
        <f t="shared" ref="AI821" si="186">IF(AJ821=""," ","Yes")</f>
        <v>Yes</v>
      </c>
      <c r="AJ821" s="234">
        <f>_xlfn.IFNA(VLOOKUP(F821,'Compiled report'!C:D,2,FALSE),"")</f>
        <v>42762</v>
      </c>
      <c r="AK821" s="134" t="str">
        <f t="shared" ref="AK821" si="187">IF(AJ821=""," ","Yes")</f>
        <v>Yes</v>
      </c>
      <c r="AL821" s="134" t="str">
        <f t="shared" ref="AL821" si="188">IF((OR(AF821="",AF821=0)),"","Yes")</f>
        <v>Yes</v>
      </c>
      <c r="AM821" s="134" t="str">
        <f t="shared" ref="AM821" si="189">IF(AJ821=""," ","Yes")</f>
        <v>Yes</v>
      </c>
      <c r="AN821" s="134" t="str">
        <f t="shared" ref="AN821" si="190">IF(AJ821=""," ","Yes")</f>
        <v>Yes</v>
      </c>
      <c r="AO821" s="134" t="str">
        <f>IF(AJ821=""," ","Installation Completed")</f>
        <v>Installation Completed</v>
      </c>
      <c r="AP821" s="150" t="s">
        <v>770</v>
      </c>
      <c r="AQ821" s="134" t="s">
        <v>6141</v>
      </c>
    </row>
    <row r="822" spans="1:43" s="134" customFormat="1" ht="26.1" customHeight="1" x14ac:dyDescent="0.2">
      <c r="A822" s="258">
        <v>822</v>
      </c>
      <c r="B822" s="284" t="s">
        <v>36</v>
      </c>
      <c r="C822" s="134" t="s">
        <v>102</v>
      </c>
      <c r="D822" s="171" t="s">
        <v>82</v>
      </c>
      <c r="E822" s="283" t="s">
        <v>2172</v>
      </c>
      <c r="F822" s="107">
        <v>117</v>
      </c>
      <c r="G822" s="284" t="s">
        <v>36</v>
      </c>
      <c r="H822" s="284" t="s">
        <v>2183</v>
      </c>
      <c r="I822" s="284" t="s">
        <v>2184</v>
      </c>
      <c r="J822" s="284" t="s">
        <v>384</v>
      </c>
      <c r="K822" s="284" t="s">
        <v>86</v>
      </c>
      <c r="L822" s="284" t="s">
        <v>2185</v>
      </c>
      <c r="M822" s="284" t="s">
        <v>2176</v>
      </c>
      <c r="N822" s="103" t="s">
        <v>87</v>
      </c>
      <c r="O822" s="284" t="s">
        <v>2186</v>
      </c>
      <c r="Q822" s="135"/>
      <c r="T822" s="135"/>
      <c r="U822" s="171" t="str">
        <f t="shared" si="167"/>
        <v>HBL-FAD-117</v>
      </c>
      <c r="V822" s="133" t="s">
        <v>90</v>
      </c>
      <c r="W822" s="107">
        <v>117</v>
      </c>
      <c r="X822" s="171" t="str">
        <f t="shared" si="168"/>
        <v>HBL-FAD-117-Jan17-1-1</v>
      </c>
      <c r="Y822" s="136" t="s">
        <v>769</v>
      </c>
      <c r="Z822" s="134" t="str">
        <f t="shared" si="169"/>
        <v>Yes</v>
      </c>
      <c r="AA822" s="134" t="str">
        <f t="shared" si="170"/>
        <v>Yes</v>
      </c>
      <c r="AB822" s="134" t="str">
        <f t="shared" si="179"/>
        <v>Yes</v>
      </c>
      <c r="AC822" s="134">
        <f>VLOOKUP(F822,'Wired Branches'!B:E,4,FALSE)</f>
        <v>0</v>
      </c>
      <c r="AD822" s="134" t="str">
        <f t="shared" si="171"/>
        <v>255.255.255.0</v>
      </c>
      <c r="AE822" s="150">
        <f>VLOOKUP(W822,'Wired Branches'!B:F,5,FALSE)</f>
        <v>0</v>
      </c>
      <c r="AF822" s="112">
        <f>_xlfn.IFNA(VLOOKUP(F822,'Compiled report'!C:F,4,FALSE),"")</f>
        <v>0</v>
      </c>
      <c r="AG822" s="134" t="str">
        <f t="shared" si="172"/>
        <v>10.200.57.196</v>
      </c>
      <c r="AH822" s="134" t="str">
        <f t="shared" si="173"/>
        <v>Yes</v>
      </c>
      <c r="AI822" s="134" t="str">
        <f t="shared" si="174"/>
        <v>Yes</v>
      </c>
      <c r="AJ822" s="234">
        <f>_xlfn.IFNA(VLOOKUP(F822,'Compiled report'!C:D,2,FALSE),"")</f>
        <v>42783</v>
      </c>
      <c r="AK822" s="134" t="str">
        <f t="shared" si="175"/>
        <v>Yes</v>
      </c>
      <c r="AL822" s="134" t="str">
        <f t="shared" si="176"/>
        <v/>
      </c>
      <c r="AM822" s="134" t="str">
        <f t="shared" si="177"/>
        <v>Yes</v>
      </c>
      <c r="AN822" s="134" t="str">
        <f t="shared" si="178"/>
        <v>Yes</v>
      </c>
      <c r="AO822" s="134" t="str">
        <f t="shared" si="180"/>
        <v>Installation Completed</v>
      </c>
      <c r="AP822" s="137" t="s">
        <v>770</v>
      </c>
      <c r="AQ822" s="134" t="s">
        <v>6142</v>
      </c>
    </row>
    <row r="823" spans="1:43" s="134" customFormat="1" ht="26.1" customHeight="1" x14ac:dyDescent="0.2">
      <c r="A823" s="258">
        <v>823</v>
      </c>
      <c r="B823" s="284" t="s">
        <v>36</v>
      </c>
      <c r="C823" s="134" t="s">
        <v>102</v>
      </c>
      <c r="D823" s="171" t="s">
        <v>82</v>
      </c>
      <c r="E823" s="283" t="s">
        <v>2172</v>
      </c>
      <c r="F823" s="107">
        <v>142</v>
      </c>
      <c r="G823" s="284" t="s">
        <v>36</v>
      </c>
      <c r="H823" s="284" t="s">
        <v>2187</v>
      </c>
      <c r="I823" s="284" t="s">
        <v>2188</v>
      </c>
      <c r="J823" s="284" t="s">
        <v>384</v>
      </c>
      <c r="K823" s="284" t="s">
        <v>86</v>
      </c>
      <c r="L823" s="284" t="s">
        <v>2180</v>
      </c>
      <c r="M823" s="284" t="s">
        <v>2180</v>
      </c>
      <c r="N823" s="103" t="s">
        <v>87</v>
      </c>
      <c r="O823" s="284" t="s">
        <v>2189</v>
      </c>
      <c r="Q823" s="135"/>
      <c r="T823" s="135"/>
      <c r="U823" s="171" t="str">
        <f t="shared" si="167"/>
        <v>HBL-FAD-142</v>
      </c>
      <c r="V823" s="133" t="s">
        <v>90</v>
      </c>
      <c r="W823" s="107">
        <v>142</v>
      </c>
      <c r="X823" s="171" t="str">
        <f t="shared" si="168"/>
        <v>HBL-FAD-142-Jan17-1-1</v>
      </c>
      <c r="Y823" s="136" t="s">
        <v>769</v>
      </c>
      <c r="Z823" s="134" t="str">
        <f t="shared" si="169"/>
        <v>Yes</v>
      </c>
      <c r="AA823" s="134" t="str">
        <f t="shared" si="170"/>
        <v>Yes</v>
      </c>
      <c r="AB823" s="134" t="str">
        <f t="shared" si="179"/>
        <v>Yes</v>
      </c>
      <c r="AC823" s="134" t="e">
        <f>VLOOKUP(F823,'Wired Branches'!B:E,4,FALSE)</f>
        <v>#N/A</v>
      </c>
      <c r="AD823" s="134" t="str">
        <f t="shared" si="171"/>
        <v>255.255.255.0</v>
      </c>
      <c r="AE823" s="150" t="e">
        <f>VLOOKUP(W823,'Wired Branches'!B:F,5,FALSE)</f>
        <v>#N/A</v>
      </c>
      <c r="AF823" s="112" t="str">
        <f>_xlfn.IFNA(VLOOKUP(F823,'Compiled report'!C:F,4,FALSE),"")</f>
        <v>2651610bb</v>
      </c>
      <c r="AG823" s="134" t="str">
        <f t="shared" si="172"/>
        <v>10.200.57.196</v>
      </c>
      <c r="AH823" s="134" t="str">
        <f t="shared" si="173"/>
        <v>Yes</v>
      </c>
      <c r="AI823" s="134" t="str">
        <f t="shared" si="174"/>
        <v>Yes</v>
      </c>
      <c r="AJ823" s="234">
        <f>_xlfn.IFNA(VLOOKUP(F823,'Compiled report'!C:D,2,FALSE),"")</f>
        <v>42774</v>
      </c>
      <c r="AK823" s="134" t="str">
        <f t="shared" si="175"/>
        <v>Yes</v>
      </c>
      <c r="AL823" s="134" t="str">
        <f t="shared" si="176"/>
        <v>Yes</v>
      </c>
      <c r="AM823" s="134" t="str">
        <f t="shared" si="177"/>
        <v>Yes</v>
      </c>
      <c r="AN823" s="134" t="str">
        <f t="shared" si="178"/>
        <v>Yes</v>
      </c>
      <c r="AO823" s="134" t="str">
        <f t="shared" si="180"/>
        <v>Installation Completed</v>
      </c>
      <c r="AP823" s="137" t="s">
        <v>770</v>
      </c>
    </row>
    <row r="824" spans="1:43" s="134" customFormat="1" ht="26.1" customHeight="1" x14ac:dyDescent="0.2">
      <c r="A824" s="258">
        <v>824</v>
      </c>
      <c r="B824" s="284" t="s">
        <v>36</v>
      </c>
      <c r="C824" s="134" t="s">
        <v>102</v>
      </c>
      <c r="D824" s="171" t="s">
        <v>82</v>
      </c>
      <c r="E824" s="283" t="s">
        <v>2172</v>
      </c>
      <c r="F824" s="107">
        <v>161</v>
      </c>
      <c r="G824" s="284" t="s">
        <v>36</v>
      </c>
      <c r="H824" s="284" t="s">
        <v>2190</v>
      </c>
      <c r="I824" s="284" t="s">
        <v>2191</v>
      </c>
      <c r="J824" s="284" t="s">
        <v>384</v>
      </c>
      <c r="K824" s="284" t="s">
        <v>86</v>
      </c>
      <c r="L824" s="284" t="s">
        <v>2192</v>
      </c>
      <c r="M824" s="284" t="s">
        <v>2180</v>
      </c>
      <c r="N824" s="103" t="s">
        <v>87</v>
      </c>
      <c r="O824" s="284" t="s">
        <v>2193</v>
      </c>
      <c r="Q824" s="135"/>
      <c r="T824" s="135"/>
      <c r="U824" s="171" t="str">
        <f t="shared" si="167"/>
        <v>HBL-FAD-161</v>
      </c>
      <c r="V824" s="133" t="s">
        <v>90</v>
      </c>
      <c r="W824" s="107">
        <v>161</v>
      </c>
      <c r="X824" s="171" t="str">
        <f t="shared" si="168"/>
        <v>HBL-FAD-161-Jan17-1-1</v>
      </c>
      <c r="Y824" s="136" t="s">
        <v>769</v>
      </c>
      <c r="Z824" s="134" t="str">
        <f t="shared" si="169"/>
        <v>Yes</v>
      </c>
      <c r="AA824" s="134" t="str">
        <f t="shared" si="170"/>
        <v>Yes</v>
      </c>
      <c r="AB824" s="134" t="str">
        <f t="shared" si="179"/>
        <v>Yes</v>
      </c>
      <c r="AC824" s="134">
        <f>VLOOKUP(F824,'Wired Branches'!B:E,4,FALSE)</f>
        <v>0</v>
      </c>
      <c r="AD824" s="134" t="str">
        <f t="shared" si="171"/>
        <v>255.255.255.0</v>
      </c>
      <c r="AE824" s="150">
        <f>VLOOKUP(W824,'Wired Branches'!B:F,5,FALSE)</f>
        <v>0</v>
      </c>
      <c r="AF824" s="112" t="str">
        <f>_xlfn.IFNA(VLOOKUP(F824,'Compiled report'!C:F,4,FALSE),"")</f>
        <v>265160dfb</v>
      </c>
      <c r="AG824" s="134" t="str">
        <f t="shared" si="172"/>
        <v>10.200.57.196</v>
      </c>
      <c r="AH824" s="134" t="str">
        <f t="shared" si="173"/>
        <v>Yes</v>
      </c>
      <c r="AI824" s="134" t="str">
        <f t="shared" si="174"/>
        <v>Yes</v>
      </c>
      <c r="AJ824" s="234">
        <f>_xlfn.IFNA(VLOOKUP(F824,'Compiled report'!C:D,2,FALSE),"")</f>
        <v>42782</v>
      </c>
      <c r="AK824" s="134" t="str">
        <f t="shared" si="175"/>
        <v>Yes</v>
      </c>
      <c r="AL824" s="134" t="str">
        <f t="shared" si="176"/>
        <v>Yes</v>
      </c>
      <c r="AM824" s="134" t="str">
        <f t="shared" si="177"/>
        <v>Yes</v>
      </c>
      <c r="AN824" s="134" t="str">
        <f t="shared" si="178"/>
        <v>Yes</v>
      </c>
      <c r="AO824" s="134" t="str">
        <f t="shared" si="180"/>
        <v>Installation Completed</v>
      </c>
      <c r="AP824" s="137" t="s">
        <v>770</v>
      </c>
    </row>
    <row r="825" spans="1:43" s="134" customFormat="1" ht="26.1" customHeight="1" x14ac:dyDescent="0.2">
      <c r="A825" s="258">
        <v>825</v>
      </c>
      <c r="B825" s="284" t="s">
        <v>36</v>
      </c>
      <c r="C825" s="134" t="s">
        <v>102</v>
      </c>
      <c r="D825" s="171" t="s">
        <v>82</v>
      </c>
      <c r="E825" s="283" t="s">
        <v>2172</v>
      </c>
      <c r="F825" s="107">
        <v>173</v>
      </c>
      <c r="G825" s="284" t="s">
        <v>36</v>
      </c>
      <c r="H825" s="284" t="s">
        <v>2194</v>
      </c>
      <c r="I825" s="284" t="s">
        <v>2195</v>
      </c>
      <c r="J825" s="284" t="s">
        <v>384</v>
      </c>
      <c r="K825" s="284" t="s">
        <v>86</v>
      </c>
      <c r="L825" s="284" t="s">
        <v>2196</v>
      </c>
      <c r="M825" s="284" t="s">
        <v>2196</v>
      </c>
      <c r="N825" s="103" t="s">
        <v>87</v>
      </c>
      <c r="O825" s="284" t="s">
        <v>2197</v>
      </c>
      <c r="Q825" s="135"/>
      <c r="T825" s="135"/>
      <c r="U825" s="171" t="str">
        <f t="shared" si="167"/>
        <v>HBL-FAD-173</v>
      </c>
      <c r="V825" s="133" t="s">
        <v>90</v>
      </c>
      <c r="W825" s="107">
        <v>173</v>
      </c>
      <c r="X825" s="171" t="str">
        <f t="shared" si="168"/>
        <v>HBL-FAD-173-Jan17-1-1</v>
      </c>
      <c r="Y825" s="136" t="s">
        <v>769</v>
      </c>
      <c r="Z825" s="134" t="str">
        <f t="shared" si="169"/>
        <v>Yes</v>
      </c>
      <c r="AA825" s="134" t="str">
        <f t="shared" si="170"/>
        <v>Yes</v>
      </c>
      <c r="AB825" s="134" t="str">
        <f t="shared" si="179"/>
        <v>Yes</v>
      </c>
      <c r="AC825" s="134">
        <f>VLOOKUP(F825,'Wired Branches'!B:E,4,FALSE)</f>
        <v>0</v>
      </c>
      <c r="AD825" s="134" t="str">
        <f t="shared" si="171"/>
        <v>255.255.255.0</v>
      </c>
      <c r="AE825" s="150">
        <f>VLOOKUP(W825,'Wired Branches'!B:F,5,FALSE)</f>
        <v>0</v>
      </c>
      <c r="AF825" s="112" t="str">
        <f>_xlfn.IFNA(VLOOKUP(F825,'Compiled report'!C:F,4,FALSE),"")</f>
        <v>265160dfc</v>
      </c>
      <c r="AG825" s="134" t="str">
        <f t="shared" si="172"/>
        <v>10.200.57.196</v>
      </c>
      <c r="AH825" s="134" t="str">
        <f t="shared" si="173"/>
        <v>Yes</v>
      </c>
      <c r="AI825" s="134" t="str">
        <f t="shared" si="174"/>
        <v>Yes</v>
      </c>
      <c r="AJ825" s="234">
        <f>_xlfn.IFNA(VLOOKUP(F825,'Compiled report'!C:D,2,FALSE),"")</f>
        <v>42796</v>
      </c>
      <c r="AK825" s="134" t="str">
        <f t="shared" si="175"/>
        <v>Yes</v>
      </c>
      <c r="AL825" s="134" t="str">
        <f t="shared" si="176"/>
        <v>Yes</v>
      </c>
      <c r="AM825" s="134" t="str">
        <f t="shared" si="177"/>
        <v>Yes</v>
      </c>
      <c r="AN825" s="134" t="str">
        <f t="shared" si="178"/>
        <v>Yes</v>
      </c>
      <c r="AO825" s="134" t="str">
        <f t="shared" si="180"/>
        <v>Installation Completed</v>
      </c>
      <c r="AP825" s="137" t="s">
        <v>770</v>
      </c>
    </row>
    <row r="826" spans="1:43" s="134" customFormat="1" ht="26.1" customHeight="1" x14ac:dyDescent="0.2">
      <c r="A826" s="258">
        <v>826</v>
      </c>
      <c r="B826" s="284" t="s">
        <v>36</v>
      </c>
      <c r="C826" s="134" t="s">
        <v>102</v>
      </c>
      <c r="D826" s="171" t="s">
        <v>82</v>
      </c>
      <c r="E826" s="283" t="s">
        <v>2172</v>
      </c>
      <c r="F826" s="107">
        <v>174</v>
      </c>
      <c r="G826" s="284" t="s">
        <v>36</v>
      </c>
      <c r="H826" s="284" t="s">
        <v>2198</v>
      </c>
      <c r="I826" s="284" t="s">
        <v>2199</v>
      </c>
      <c r="J826" s="284" t="s">
        <v>384</v>
      </c>
      <c r="K826" s="284" t="s">
        <v>86</v>
      </c>
      <c r="L826" s="284" t="s">
        <v>2198</v>
      </c>
      <c r="M826" s="284" t="s">
        <v>2176</v>
      </c>
      <c r="N826" s="103" t="s">
        <v>87</v>
      </c>
      <c r="O826" s="284" t="s">
        <v>2200</v>
      </c>
      <c r="Q826" s="135"/>
      <c r="T826" s="135"/>
      <c r="U826" s="171" t="str">
        <f t="shared" si="167"/>
        <v>HBL-FAD-174</v>
      </c>
      <c r="V826" s="133" t="s">
        <v>90</v>
      </c>
      <c r="W826" s="107">
        <v>174</v>
      </c>
      <c r="X826" s="171" t="str">
        <f t="shared" si="168"/>
        <v>HBL-FAD-174-Jan17-1-1</v>
      </c>
      <c r="Y826" s="136" t="s">
        <v>769</v>
      </c>
      <c r="Z826" s="134" t="str">
        <f t="shared" si="169"/>
        <v xml:space="preserve"> </v>
      </c>
      <c r="AA826" s="134" t="str">
        <f t="shared" si="170"/>
        <v xml:space="preserve"> </v>
      </c>
      <c r="AB826" s="134" t="str">
        <f t="shared" si="179"/>
        <v>Yes</v>
      </c>
      <c r="AC826" s="134" t="e">
        <f>VLOOKUP(F826,'Wired Branches'!B:E,4,FALSE)</f>
        <v>#N/A</v>
      </c>
      <c r="AD826" s="134" t="str">
        <f t="shared" si="171"/>
        <v xml:space="preserve"> </v>
      </c>
      <c r="AE826" s="150" t="e">
        <f>VLOOKUP(W826,'Wired Branches'!B:F,5,FALSE)</f>
        <v>#N/A</v>
      </c>
      <c r="AF826" s="112" t="str">
        <f>_xlfn.IFNA(VLOOKUP(F826,'Compiled report'!C:F,4,FALSE),"")</f>
        <v/>
      </c>
      <c r="AG826" s="134" t="str">
        <f t="shared" si="172"/>
        <v xml:space="preserve"> </v>
      </c>
      <c r="AH826" s="134" t="str">
        <f t="shared" si="173"/>
        <v xml:space="preserve"> </v>
      </c>
      <c r="AI826" s="134" t="str">
        <f t="shared" si="174"/>
        <v xml:space="preserve"> </v>
      </c>
      <c r="AJ826" s="234" t="str">
        <f>_xlfn.IFNA(VLOOKUP(F826,'Compiled report'!C:D,2,FALSE),"")</f>
        <v/>
      </c>
      <c r="AK826" s="134" t="str">
        <f t="shared" si="175"/>
        <v xml:space="preserve"> </v>
      </c>
      <c r="AL826" s="134" t="str">
        <f t="shared" si="176"/>
        <v/>
      </c>
      <c r="AM826" s="134" t="str">
        <f t="shared" si="177"/>
        <v xml:space="preserve"> </v>
      </c>
      <c r="AN826" s="134" t="str">
        <f t="shared" si="178"/>
        <v xml:space="preserve"> </v>
      </c>
      <c r="AO826" s="134" t="str">
        <f t="shared" si="180"/>
        <v xml:space="preserve"> </v>
      </c>
      <c r="AP826" s="137" t="s">
        <v>770</v>
      </c>
    </row>
    <row r="827" spans="1:43" s="134" customFormat="1" ht="26.1" customHeight="1" x14ac:dyDescent="0.2">
      <c r="A827" s="258">
        <v>827</v>
      </c>
      <c r="B827" s="284" t="s">
        <v>36</v>
      </c>
      <c r="C827" s="134" t="s">
        <v>102</v>
      </c>
      <c r="D827" s="171" t="s">
        <v>82</v>
      </c>
      <c r="E827" s="283" t="s">
        <v>2172</v>
      </c>
      <c r="F827" s="107">
        <v>175</v>
      </c>
      <c r="G827" s="284" t="s">
        <v>36</v>
      </c>
      <c r="H827" s="284" t="s">
        <v>2201</v>
      </c>
      <c r="I827" s="284" t="s">
        <v>2202</v>
      </c>
      <c r="J827" s="284" t="s">
        <v>384</v>
      </c>
      <c r="K827" s="284" t="s">
        <v>86</v>
      </c>
      <c r="L827" s="284" t="s">
        <v>2180</v>
      </c>
      <c r="M827" s="284" t="s">
        <v>2180</v>
      </c>
      <c r="N827" s="103" t="s">
        <v>87</v>
      </c>
      <c r="O827" s="284" t="s">
        <v>2189</v>
      </c>
      <c r="Q827" s="135"/>
      <c r="T827" s="135"/>
      <c r="U827" s="171" t="str">
        <f t="shared" si="167"/>
        <v>HBL-FAD-175</v>
      </c>
      <c r="V827" s="133" t="s">
        <v>90</v>
      </c>
      <c r="W827" s="107">
        <v>175</v>
      </c>
      <c r="X827" s="171" t="str">
        <f t="shared" si="168"/>
        <v>HBL-FAD-175-Jan17-1-1</v>
      </c>
      <c r="Y827" s="136" t="s">
        <v>769</v>
      </c>
      <c r="Z827" s="134" t="str">
        <f t="shared" si="169"/>
        <v>Yes</v>
      </c>
      <c r="AA827" s="134" t="str">
        <f t="shared" si="170"/>
        <v>Yes</v>
      </c>
      <c r="AB827" s="134" t="str">
        <f t="shared" si="179"/>
        <v>Yes</v>
      </c>
      <c r="AC827" s="134" t="str">
        <f>VLOOKUP(F827,'Wired Branches'!B:E,4,FALSE)</f>
        <v xml:space="preserve">10.21.28.10 </v>
      </c>
      <c r="AD827" s="134" t="str">
        <f t="shared" si="171"/>
        <v>255.255.255.0</v>
      </c>
      <c r="AE827" s="150" t="str">
        <f>VLOOKUP(W827,'Wired Branches'!B:F,5,FALSE)</f>
        <v>10.21.28.10</v>
      </c>
      <c r="AF827" s="112" t="str">
        <f>_xlfn.IFNA(VLOOKUP(F827,'Compiled report'!C:F,4,FALSE),"")</f>
        <v>000265160dfe</v>
      </c>
      <c r="AG827" s="134" t="str">
        <f t="shared" si="172"/>
        <v>10.200.57.196</v>
      </c>
      <c r="AH827" s="134" t="str">
        <f t="shared" si="173"/>
        <v>Yes</v>
      </c>
      <c r="AI827" s="134" t="str">
        <f t="shared" si="174"/>
        <v>Yes</v>
      </c>
      <c r="AJ827" s="234">
        <f>_xlfn.IFNA(VLOOKUP(F827,'Compiled report'!C:D,2,FALSE),"")</f>
        <v>42767</v>
      </c>
      <c r="AK827" s="134" t="str">
        <f t="shared" si="175"/>
        <v>Yes</v>
      </c>
      <c r="AL827" s="134" t="str">
        <f t="shared" si="176"/>
        <v>Yes</v>
      </c>
      <c r="AM827" s="134" t="str">
        <f t="shared" si="177"/>
        <v>Yes</v>
      </c>
      <c r="AN827" s="134" t="str">
        <f t="shared" si="178"/>
        <v>Yes</v>
      </c>
      <c r="AO827" s="134" t="str">
        <f t="shared" si="180"/>
        <v>Installation Completed</v>
      </c>
      <c r="AP827" s="137" t="s">
        <v>770</v>
      </c>
    </row>
    <row r="828" spans="1:43" s="134" customFormat="1" ht="26.1" customHeight="1" x14ac:dyDescent="0.2">
      <c r="A828" s="258">
        <v>828</v>
      </c>
      <c r="B828" s="284" t="s">
        <v>36</v>
      </c>
      <c r="C828" s="134" t="s">
        <v>102</v>
      </c>
      <c r="D828" s="171" t="s">
        <v>82</v>
      </c>
      <c r="E828" s="283" t="s">
        <v>2172</v>
      </c>
      <c r="F828" s="107">
        <v>176</v>
      </c>
      <c r="G828" s="284" t="s">
        <v>36</v>
      </c>
      <c r="H828" s="284" t="s">
        <v>2203</v>
      </c>
      <c r="I828" s="284" t="s">
        <v>2204</v>
      </c>
      <c r="J828" s="284" t="s">
        <v>384</v>
      </c>
      <c r="K828" s="284" t="s">
        <v>86</v>
      </c>
      <c r="L828" s="284" t="s">
        <v>2180</v>
      </c>
      <c r="M828" s="284" t="s">
        <v>2180</v>
      </c>
      <c r="N828" s="103" t="s">
        <v>87</v>
      </c>
      <c r="O828" s="284" t="s">
        <v>2189</v>
      </c>
      <c r="Q828" s="135"/>
      <c r="T828" s="135"/>
      <c r="U828" s="171" t="str">
        <f t="shared" si="167"/>
        <v>HBL-FAD-176</v>
      </c>
      <c r="V828" s="133" t="s">
        <v>90</v>
      </c>
      <c r="W828" s="107">
        <v>176</v>
      </c>
      <c r="X828" s="171" t="str">
        <f t="shared" si="168"/>
        <v>HBL-FAD-176-Jan17-1-1</v>
      </c>
      <c r="Y828" s="136" t="s">
        <v>769</v>
      </c>
      <c r="Z828" s="134" t="str">
        <f t="shared" si="169"/>
        <v>Yes</v>
      </c>
      <c r="AA828" s="134" t="str">
        <f t="shared" si="170"/>
        <v>Yes</v>
      </c>
      <c r="AB828" s="134" t="str">
        <f t="shared" si="179"/>
        <v>Yes</v>
      </c>
      <c r="AC828" s="134" t="str">
        <f>VLOOKUP(F828,'Wired Branches'!B:E,4,FALSE)</f>
        <v>10.21.3.10</v>
      </c>
      <c r="AD828" s="134" t="str">
        <f t="shared" si="171"/>
        <v>255.255.255.0</v>
      </c>
      <c r="AE828" s="150" t="str">
        <f>VLOOKUP(W828,'Wired Branches'!B:F,5,FALSE)</f>
        <v>10.21.3.1</v>
      </c>
      <c r="AF828" s="112" t="str">
        <f>_xlfn.IFNA(VLOOKUP(F828,'Compiled report'!C:F,4,FALSE),"")</f>
        <v>265160dff</v>
      </c>
      <c r="AG828" s="134" t="str">
        <f t="shared" si="172"/>
        <v>10.200.57.196</v>
      </c>
      <c r="AH828" s="134" t="str">
        <f t="shared" si="173"/>
        <v>Yes</v>
      </c>
      <c r="AI828" s="134" t="str">
        <f t="shared" si="174"/>
        <v>Yes</v>
      </c>
      <c r="AJ828" s="234">
        <f>_xlfn.IFNA(VLOOKUP(F828,'Compiled report'!C:D,2,FALSE),"")</f>
        <v>42760</v>
      </c>
      <c r="AK828" s="134" t="str">
        <f t="shared" si="175"/>
        <v>Yes</v>
      </c>
      <c r="AL828" s="134" t="str">
        <f t="shared" si="176"/>
        <v>Yes</v>
      </c>
      <c r="AM828" s="134" t="str">
        <f t="shared" si="177"/>
        <v>Yes</v>
      </c>
      <c r="AN828" s="134" t="str">
        <f t="shared" si="178"/>
        <v>Yes</v>
      </c>
      <c r="AO828" s="134" t="str">
        <f t="shared" si="180"/>
        <v>Installation Completed</v>
      </c>
      <c r="AP828" s="137" t="s">
        <v>770</v>
      </c>
    </row>
    <row r="829" spans="1:43" s="134" customFormat="1" ht="26.1" customHeight="1" x14ac:dyDescent="0.25">
      <c r="A829" s="258">
        <v>829</v>
      </c>
      <c r="B829" s="284" t="s">
        <v>36</v>
      </c>
      <c r="C829" s="134" t="s">
        <v>102</v>
      </c>
      <c r="D829" s="171" t="s">
        <v>82</v>
      </c>
      <c r="E829" s="283" t="s">
        <v>2172</v>
      </c>
      <c r="F829" s="107">
        <v>176</v>
      </c>
      <c r="G829" s="284" t="s">
        <v>36</v>
      </c>
      <c r="H829" s="195" t="s">
        <v>2205</v>
      </c>
      <c r="I829" s="284"/>
      <c r="J829" s="284"/>
      <c r="K829" s="284"/>
      <c r="L829" s="284"/>
      <c r="M829" s="284"/>
      <c r="N829" s="103"/>
      <c r="O829" s="284"/>
      <c r="Q829" s="135"/>
      <c r="T829" s="135"/>
      <c r="U829" s="171" t="str">
        <f t="shared" si="167"/>
        <v>HBL-FAD-176</v>
      </c>
      <c r="V829" s="133" t="s">
        <v>90</v>
      </c>
      <c r="W829" s="107">
        <v>1761</v>
      </c>
      <c r="X829" s="171" t="str">
        <f t="shared" si="168"/>
        <v>HBL-FAD-176--1-1</v>
      </c>
      <c r="Y829" s="136"/>
      <c r="Z829" s="134" t="str">
        <f t="shared" si="169"/>
        <v>Yes</v>
      </c>
      <c r="AA829" s="134" t="str">
        <f t="shared" si="170"/>
        <v>Yes</v>
      </c>
      <c r="AD829" s="134" t="str">
        <f t="shared" si="171"/>
        <v>255.255.255.0</v>
      </c>
      <c r="AE829" s="150" t="e">
        <f>VLOOKUP(W829,'Wired Branches'!B:F,5,FALSE)</f>
        <v>#N/A</v>
      </c>
      <c r="AF829" s="112" t="str">
        <f>_xlfn.IFNA(VLOOKUP(F829,'Compiled report'!C:F,4,FALSE),"")</f>
        <v>265160dff</v>
      </c>
      <c r="AG829" s="134" t="str">
        <f t="shared" si="172"/>
        <v>10.200.57.196</v>
      </c>
      <c r="AH829" s="134" t="str">
        <f t="shared" si="173"/>
        <v>Yes</v>
      </c>
      <c r="AI829" s="134" t="str">
        <f t="shared" si="174"/>
        <v>Yes</v>
      </c>
      <c r="AJ829" s="234">
        <f>_xlfn.IFNA(VLOOKUP(F829,'Compiled report'!C:D,2,FALSE),"")</f>
        <v>42760</v>
      </c>
      <c r="AK829" s="134" t="str">
        <f t="shared" si="175"/>
        <v>Yes</v>
      </c>
      <c r="AL829" s="134" t="str">
        <f t="shared" si="176"/>
        <v>Yes</v>
      </c>
      <c r="AM829" s="134" t="str">
        <f t="shared" si="177"/>
        <v>Yes</v>
      </c>
      <c r="AN829" s="134" t="str">
        <f t="shared" si="178"/>
        <v>Yes</v>
      </c>
      <c r="AO829" s="134" t="str">
        <f t="shared" ref="AO829" si="191">IF(ISBLANK(AJ829)," ","Installation Completed")</f>
        <v>Installation Completed</v>
      </c>
      <c r="AP829" s="137" t="s">
        <v>1341</v>
      </c>
    </row>
    <row r="830" spans="1:43" s="134" customFormat="1" ht="26.1" customHeight="1" x14ac:dyDescent="0.2">
      <c r="A830" s="258">
        <v>830</v>
      </c>
      <c r="B830" s="284" t="s">
        <v>36</v>
      </c>
      <c r="C830" s="134" t="s">
        <v>102</v>
      </c>
      <c r="D830" s="171" t="s">
        <v>82</v>
      </c>
      <c r="E830" s="283" t="s">
        <v>2172</v>
      </c>
      <c r="F830" s="107">
        <v>209</v>
      </c>
      <c r="G830" s="284" t="s">
        <v>36</v>
      </c>
      <c r="H830" s="284" t="s">
        <v>2206</v>
      </c>
      <c r="I830" s="284" t="s">
        <v>2207</v>
      </c>
      <c r="J830" s="284" t="s">
        <v>384</v>
      </c>
      <c r="K830" s="284" t="s">
        <v>86</v>
      </c>
      <c r="L830" s="284" t="s">
        <v>2180</v>
      </c>
      <c r="M830" s="284" t="s">
        <v>2180</v>
      </c>
      <c r="N830" s="103" t="s">
        <v>87</v>
      </c>
      <c r="O830" s="284" t="s">
        <v>2189</v>
      </c>
      <c r="Q830" s="135"/>
      <c r="T830" s="135"/>
      <c r="U830" s="171" t="str">
        <f t="shared" si="167"/>
        <v>HBL-FAD-209</v>
      </c>
      <c r="V830" s="133" t="s">
        <v>90</v>
      </c>
      <c r="W830" s="107">
        <v>209</v>
      </c>
      <c r="X830" s="171" t="str">
        <f t="shared" si="168"/>
        <v>HBL-FAD-209-Jan17-1-1</v>
      </c>
      <c r="Y830" s="136" t="s">
        <v>769</v>
      </c>
      <c r="Z830" s="134" t="str">
        <f t="shared" si="169"/>
        <v>Yes</v>
      </c>
      <c r="AA830" s="134" t="str">
        <f t="shared" si="170"/>
        <v>Yes</v>
      </c>
      <c r="AB830" s="134" t="str">
        <f t="shared" si="179"/>
        <v>Yes</v>
      </c>
      <c r="AC830" s="134" t="str">
        <f>VLOOKUP(F830,'Wired Branches'!B:E,4,FALSE)</f>
        <v>10.21.29.10</v>
      </c>
      <c r="AD830" s="134" t="str">
        <f t="shared" si="171"/>
        <v>255.255.255.0</v>
      </c>
      <c r="AE830" s="150" t="str">
        <f>VLOOKUP(W830,'Wired Branches'!B:F,5,FALSE)</f>
        <v>10.21.29.1</v>
      </c>
      <c r="AF830" s="112" t="str">
        <f>_xlfn.IFNA(VLOOKUP(F830,'Compiled report'!C:F,4,FALSE),"")</f>
        <v>265160e00</v>
      </c>
      <c r="AG830" s="134" t="str">
        <f t="shared" si="172"/>
        <v>10.200.57.196</v>
      </c>
      <c r="AH830" s="134" t="str">
        <f t="shared" si="173"/>
        <v>Yes</v>
      </c>
      <c r="AI830" s="134" t="str">
        <f t="shared" si="174"/>
        <v>Yes</v>
      </c>
      <c r="AJ830" s="234">
        <f>_xlfn.IFNA(VLOOKUP(F830,'Compiled report'!C:D,2,FALSE),"")</f>
        <v>42761</v>
      </c>
      <c r="AK830" s="134" t="str">
        <f t="shared" si="175"/>
        <v>Yes</v>
      </c>
      <c r="AL830" s="134" t="str">
        <f t="shared" si="176"/>
        <v>Yes</v>
      </c>
      <c r="AM830" s="134" t="str">
        <f t="shared" si="177"/>
        <v>Yes</v>
      </c>
      <c r="AN830" s="134" t="str">
        <f t="shared" si="178"/>
        <v>Yes</v>
      </c>
      <c r="AO830" s="134" t="str">
        <f t="shared" ref="AO830:AO835" si="192">IF(AJ830=""," ","Installation Completed")</f>
        <v>Installation Completed</v>
      </c>
      <c r="AP830" s="137" t="s">
        <v>770</v>
      </c>
    </row>
    <row r="831" spans="1:43" s="134" customFormat="1" ht="26.1" customHeight="1" x14ac:dyDescent="0.2">
      <c r="A831" s="258">
        <v>831</v>
      </c>
      <c r="B831" s="284" t="s">
        <v>36</v>
      </c>
      <c r="C831" s="134" t="s">
        <v>102</v>
      </c>
      <c r="D831" s="171" t="s">
        <v>82</v>
      </c>
      <c r="E831" s="283" t="s">
        <v>2172</v>
      </c>
      <c r="F831" s="107">
        <v>210</v>
      </c>
      <c r="G831" s="284" t="s">
        <v>36</v>
      </c>
      <c r="H831" s="284" t="s">
        <v>2208</v>
      </c>
      <c r="I831" s="284" t="s">
        <v>2209</v>
      </c>
      <c r="J831" s="284" t="s">
        <v>384</v>
      </c>
      <c r="K831" s="284" t="s">
        <v>86</v>
      </c>
      <c r="L831" s="284" t="s">
        <v>2210</v>
      </c>
      <c r="M831" s="284" t="s">
        <v>2180</v>
      </c>
      <c r="N831" s="103" t="s">
        <v>87</v>
      </c>
      <c r="O831" s="284" t="s">
        <v>2211</v>
      </c>
      <c r="Q831" s="135"/>
      <c r="T831" s="135"/>
      <c r="U831" s="171" t="str">
        <f t="shared" si="167"/>
        <v>HBL-FAD-210</v>
      </c>
      <c r="V831" s="133" t="s">
        <v>90</v>
      </c>
      <c r="W831" s="107">
        <v>210</v>
      </c>
      <c r="X831" s="171" t="str">
        <f t="shared" si="168"/>
        <v>HBL-FAD-210-Jan17-1-1</v>
      </c>
      <c r="Y831" s="136" t="s">
        <v>769</v>
      </c>
      <c r="Z831" s="134" t="str">
        <f t="shared" si="169"/>
        <v xml:space="preserve"> </v>
      </c>
      <c r="AA831" s="134" t="str">
        <f t="shared" si="170"/>
        <v xml:space="preserve"> </v>
      </c>
      <c r="AB831" s="134" t="str">
        <f t="shared" si="179"/>
        <v>Yes</v>
      </c>
      <c r="AC831" s="134" t="e">
        <f>VLOOKUP(F831,'Wired Branches'!B:E,4,FALSE)</f>
        <v>#N/A</v>
      </c>
      <c r="AD831" s="134" t="str">
        <f t="shared" si="171"/>
        <v xml:space="preserve"> </v>
      </c>
      <c r="AE831" s="150" t="e">
        <f>VLOOKUP(W831,'Wired Branches'!B:F,5,FALSE)</f>
        <v>#N/A</v>
      </c>
      <c r="AF831" s="112" t="str">
        <f>_xlfn.IFNA(VLOOKUP(F831,'Compiled report'!C:F,4,FALSE),"")</f>
        <v/>
      </c>
      <c r="AG831" s="134" t="str">
        <f t="shared" si="172"/>
        <v xml:space="preserve"> </v>
      </c>
      <c r="AH831" s="134" t="str">
        <f t="shared" si="173"/>
        <v xml:space="preserve"> </v>
      </c>
      <c r="AI831" s="134" t="str">
        <f t="shared" si="174"/>
        <v xml:space="preserve"> </v>
      </c>
      <c r="AJ831" s="234" t="str">
        <f>_xlfn.IFNA(VLOOKUP(F831,'Compiled report'!C:D,2,FALSE),"")</f>
        <v/>
      </c>
      <c r="AK831" s="134" t="str">
        <f t="shared" si="175"/>
        <v xml:space="preserve"> </v>
      </c>
      <c r="AL831" s="134" t="str">
        <f t="shared" si="176"/>
        <v/>
      </c>
      <c r="AM831" s="134" t="str">
        <f t="shared" si="177"/>
        <v xml:space="preserve"> </v>
      </c>
      <c r="AN831" s="134" t="str">
        <f t="shared" si="178"/>
        <v xml:space="preserve"> </v>
      </c>
      <c r="AO831" s="134" t="str">
        <f t="shared" si="192"/>
        <v xml:space="preserve"> </v>
      </c>
      <c r="AP831" s="137" t="s">
        <v>770</v>
      </c>
    </row>
    <row r="832" spans="1:43" s="134" customFormat="1" ht="26.1" customHeight="1" x14ac:dyDescent="0.2">
      <c r="A832" s="258">
        <v>832</v>
      </c>
      <c r="B832" s="284" t="s">
        <v>36</v>
      </c>
      <c r="C832" s="134" t="s">
        <v>102</v>
      </c>
      <c r="D832" s="171" t="s">
        <v>82</v>
      </c>
      <c r="E832" s="283" t="s">
        <v>2172</v>
      </c>
      <c r="F832" s="107">
        <v>261</v>
      </c>
      <c r="G832" s="284" t="s">
        <v>36</v>
      </c>
      <c r="H832" s="284" t="s">
        <v>2212</v>
      </c>
      <c r="I832" s="284" t="s">
        <v>2213</v>
      </c>
      <c r="J832" s="284" t="s">
        <v>384</v>
      </c>
      <c r="K832" s="284" t="s">
        <v>86</v>
      </c>
      <c r="L832" s="284" t="s">
        <v>2212</v>
      </c>
      <c r="M832" s="284" t="s">
        <v>2180</v>
      </c>
      <c r="N832" s="103" t="s">
        <v>87</v>
      </c>
      <c r="O832" s="284" t="s">
        <v>2214</v>
      </c>
      <c r="Q832" s="135"/>
      <c r="T832" s="135"/>
      <c r="U832" s="171" t="str">
        <f t="shared" si="167"/>
        <v>HBL-FAD-261</v>
      </c>
      <c r="V832" s="133" t="s">
        <v>90</v>
      </c>
      <c r="W832" s="107">
        <v>261</v>
      </c>
      <c r="X832" s="171" t="str">
        <f t="shared" si="168"/>
        <v>HBL-FAD-261-Jan17-1-1</v>
      </c>
      <c r="Y832" s="136" t="s">
        <v>769</v>
      </c>
      <c r="Z832" s="134" t="str">
        <f t="shared" si="169"/>
        <v>Yes</v>
      </c>
      <c r="AA832" s="134" t="str">
        <f t="shared" si="170"/>
        <v>Yes</v>
      </c>
      <c r="AB832" s="134" t="str">
        <f t="shared" si="179"/>
        <v>Yes</v>
      </c>
      <c r="AC832" s="134">
        <f>VLOOKUP(F832,'Wired Branches'!B:E,4,FALSE)</f>
        <v>0</v>
      </c>
      <c r="AD832" s="134" t="str">
        <f t="shared" si="171"/>
        <v>255.255.255.0</v>
      </c>
      <c r="AE832" s="150">
        <f>VLOOKUP(W832,'Wired Branches'!B:F,5,FALSE)</f>
        <v>0</v>
      </c>
      <c r="AF832" s="112" t="str">
        <f>_xlfn.IFNA(VLOOKUP(F832,'Compiled report'!C:F,4,FALSE),"")</f>
        <v>265160e02</v>
      </c>
      <c r="AG832" s="134" t="str">
        <f t="shared" si="172"/>
        <v>10.200.57.196</v>
      </c>
      <c r="AH832" s="134" t="str">
        <f t="shared" si="173"/>
        <v>Yes</v>
      </c>
      <c r="AI832" s="134" t="str">
        <f t="shared" si="174"/>
        <v>Yes</v>
      </c>
      <c r="AJ832" s="234">
        <f>_xlfn.IFNA(VLOOKUP(F832,'Compiled report'!C:D,2,FALSE),"")</f>
        <v>42794</v>
      </c>
      <c r="AK832" s="134" t="str">
        <f t="shared" si="175"/>
        <v>Yes</v>
      </c>
      <c r="AL832" s="134" t="str">
        <f t="shared" si="176"/>
        <v>Yes</v>
      </c>
      <c r="AM832" s="134" t="str">
        <f t="shared" si="177"/>
        <v>Yes</v>
      </c>
      <c r="AN832" s="134" t="str">
        <f t="shared" si="178"/>
        <v>Yes</v>
      </c>
      <c r="AO832" s="134" t="str">
        <f t="shared" si="192"/>
        <v>Installation Completed</v>
      </c>
      <c r="AP832" s="137" t="s">
        <v>770</v>
      </c>
    </row>
    <row r="833" spans="1:42" s="134" customFormat="1" ht="26.1" customHeight="1" x14ac:dyDescent="0.2">
      <c r="A833" s="258">
        <v>833</v>
      </c>
      <c r="B833" s="284" t="s">
        <v>36</v>
      </c>
      <c r="C833" s="134" t="s">
        <v>102</v>
      </c>
      <c r="D833" s="171" t="s">
        <v>82</v>
      </c>
      <c r="E833" s="283" t="s">
        <v>2172</v>
      </c>
      <c r="F833" s="107">
        <v>295</v>
      </c>
      <c r="G833" s="284" t="s">
        <v>36</v>
      </c>
      <c r="H833" s="284" t="s">
        <v>2215</v>
      </c>
      <c r="I833" s="284" t="s">
        <v>2216</v>
      </c>
      <c r="J833" s="284" t="s">
        <v>384</v>
      </c>
      <c r="K833" s="284" t="s">
        <v>86</v>
      </c>
      <c r="L833" s="284" t="s">
        <v>2180</v>
      </c>
      <c r="M833" s="284" t="s">
        <v>2180</v>
      </c>
      <c r="N833" s="103" t="s">
        <v>87</v>
      </c>
      <c r="O833" s="284" t="s">
        <v>2217</v>
      </c>
      <c r="Q833" s="135"/>
      <c r="T833" s="135"/>
      <c r="U833" s="171" t="str">
        <f t="shared" si="167"/>
        <v>HBL-FAD-295</v>
      </c>
      <c r="V833" s="133" t="s">
        <v>90</v>
      </c>
      <c r="W833" s="107">
        <v>295</v>
      </c>
      <c r="X833" s="171" t="str">
        <f t="shared" si="168"/>
        <v>HBL-FAD-295-Jan17-1-1</v>
      </c>
      <c r="Y833" s="136" t="s">
        <v>769</v>
      </c>
      <c r="Z833" s="134" t="str">
        <f t="shared" si="169"/>
        <v>Yes</v>
      </c>
      <c r="AA833" s="134" t="str">
        <f t="shared" si="170"/>
        <v>Yes</v>
      </c>
      <c r="AB833" s="134" t="str">
        <f t="shared" si="179"/>
        <v>Yes</v>
      </c>
      <c r="AC833" s="134" t="str">
        <f>VLOOKUP(F833,'Wired Branches'!B:E,4,FALSE)</f>
        <v>10.21.55.10</v>
      </c>
      <c r="AD833" s="134" t="str">
        <f t="shared" si="171"/>
        <v>255.255.255.0</v>
      </c>
      <c r="AE833" s="150" t="str">
        <f>VLOOKUP(W833,'Wired Branches'!B:F,5,FALSE)</f>
        <v>10.21.55.1</v>
      </c>
      <c r="AF833" s="112" t="str">
        <f>_xlfn.IFNA(VLOOKUP(F833,'Compiled report'!C:F,4,FALSE),"")</f>
        <v>265160e03</v>
      </c>
      <c r="AG833" s="134" t="str">
        <f t="shared" si="172"/>
        <v>10.200.57.196</v>
      </c>
      <c r="AH833" s="134" t="str">
        <f t="shared" si="173"/>
        <v>Yes</v>
      </c>
      <c r="AI833" s="134" t="str">
        <f t="shared" si="174"/>
        <v>Yes</v>
      </c>
      <c r="AJ833" s="234">
        <f>_xlfn.IFNA(VLOOKUP(F833,'Compiled report'!C:D,2,FALSE),"")</f>
        <v>42762</v>
      </c>
      <c r="AK833" s="134" t="str">
        <f t="shared" si="175"/>
        <v>Yes</v>
      </c>
      <c r="AL833" s="134" t="str">
        <f t="shared" si="176"/>
        <v>Yes</v>
      </c>
      <c r="AM833" s="134" t="str">
        <f t="shared" si="177"/>
        <v>Yes</v>
      </c>
      <c r="AN833" s="134" t="str">
        <f t="shared" si="178"/>
        <v>Yes</v>
      </c>
      <c r="AO833" s="134" t="str">
        <f t="shared" si="192"/>
        <v>Installation Completed</v>
      </c>
      <c r="AP833" s="137" t="s">
        <v>770</v>
      </c>
    </row>
    <row r="834" spans="1:42" s="134" customFormat="1" ht="26.1" customHeight="1" x14ac:dyDescent="0.2">
      <c r="A834" s="258">
        <v>834</v>
      </c>
      <c r="B834" s="284" t="s">
        <v>36</v>
      </c>
      <c r="C834" s="134" t="s">
        <v>102</v>
      </c>
      <c r="D834" s="171" t="s">
        <v>82</v>
      </c>
      <c r="E834" s="283" t="s">
        <v>2172</v>
      </c>
      <c r="F834" s="107">
        <v>393</v>
      </c>
      <c r="G834" s="284" t="s">
        <v>36</v>
      </c>
      <c r="H834" s="284" t="s">
        <v>2218</v>
      </c>
      <c r="I834" s="284" t="s">
        <v>2219</v>
      </c>
      <c r="J834" s="284" t="s">
        <v>384</v>
      </c>
      <c r="K834" s="284" t="s">
        <v>86</v>
      </c>
      <c r="L834" s="284" t="s">
        <v>2220</v>
      </c>
      <c r="M834" s="284" t="s">
        <v>2221</v>
      </c>
      <c r="N834" s="103" t="s">
        <v>87</v>
      </c>
      <c r="O834" s="284" t="s">
        <v>2222</v>
      </c>
      <c r="Q834" s="135"/>
      <c r="T834" s="135"/>
      <c r="U834" s="171" t="str">
        <f t="shared" ref="U834:U897" si="193">CONCATENATE(D834,"-",E834,"-",F834)</f>
        <v>HBL-FAD-393</v>
      </c>
      <c r="V834" s="133" t="s">
        <v>90</v>
      </c>
      <c r="W834" s="107">
        <v>393</v>
      </c>
      <c r="X834" s="171" t="str">
        <f t="shared" si="168"/>
        <v>HBL-FAD-393-Jan17-1-1</v>
      </c>
      <c r="Y834" s="136" t="s">
        <v>769</v>
      </c>
      <c r="Z834" s="134" t="str">
        <f t="shared" si="169"/>
        <v>Yes</v>
      </c>
      <c r="AA834" s="134" t="str">
        <f t="shared" si="170"/>
        <v>Yes</v>
      </c>
      <c r="AB834" s="134" t="str">
        <f t="shared" si="179"/>
        <v>Yes</v>
      </c>
      <c r="AC834" s="134">
        <f>VLOOKUP(F834,'Wired Branches'!B:E,4,FALSE)</f>
        <v>0</v>
      </c>
      <c r="AD834" s="134" t="str">
        <f t="shared" si="171"/>
        <v>255.255.255.0</v>
      </c>
      <c r="AE834" s="150">
        <f>VLOOKUP(W834,'Wired Branches'!B:F,5,FALSE)</f>
        <v>0</v>
      </c>
      <c r="AF834" s="112" t="str">
        <f>_xlfn.IFNA(VLOOKUP(F834,'Compiled report'!C:F,4,FALSE),"")</f>
        <v>265160e04</v>
      </c>
      <c r="AG834" s="134" t="str">
        <f t="shared" si="172"/>
        <v>10.200.57.196</v>
      </c>
      <c r="AH834" s="134" t="str">
        <f t="shared" si="173"/>
        <v>Yes</v>
      </c>
      <c r="AI834" s="134" t="str">
        <f t="shared" si="174"/>
        <v>Yes</v>
      </c>
      <c r="AJ834" s="234">
        <f>_xlfn.IFNA(VLOOKUP(F834,'Compiled report'!C:D,2,FALSE),"")</f>
        <v>42781</v>
      </c>
      <c r="AK834" s="134" t="str">
        <f t="shared" si="175"/>
        <v>Yes</v>
      </c>
      <c r="AL834" s="134" t="str">
        <f t="shared" si="176"/>
        <v>Yes</v>
      </c>
      <c r="AM834" s="134" t="str">
        <f t="shared" si="177"/>
        <v>Yes</v>
      </c>
      <c r="AN834" s="134" t="str">
        <f t="shared" si="178"/>
        <v>Yes</v>
      </c>
      <c r="AO834" s="134" t="str">
        <f t="shared" si="192"/>
        <v>Installation Completed</v>
      </c>
      <c r="AP834" s="137" t="s">
        <v>770</v>
      </c>
    </row>
    <row r="835" spans="1:42" s="134" customFormat="1" ht="26.1" customHeight="1" x14ac:dyDescent="0.2">
      <c r="A835" s="258">
        <v>835</v>
      </c>
      <c r="B835" s="284" t="s">
        <v>36</v>
      </c>
      <c r="C835" s="134" t="s">
        <v>102</v>
      </c>
      <c r="D835" s="171" t="s">
        <v>82</v>
      </c>
      <c r="E835" s="283" t="s">
        <v>2172</v>
      </c>
      <c r="F835" s="107">
        <v>414</v>
      </c>
      <c r="G835" s="284" t="s">
        <v>36</v>
      </c>
      <c r="H835" s="284" t="s">
        <v>2223</v>
      </c>
      <c r="I835" s="284" t="s">
        <v>2224</v>
      </c>
      <c r="J835" s="284" t="s">
        <v>384</v>
      </c>
      <c r="K835" s="284" t="s">
        <v>86</v>
      </c>
      <c r="L835" s="284" t="s">
        <v>2180</v>
      </c>
      <c r="M835" s="284" t="s">
        <v>2180</v>
      </c>
      <c r="N835" s="103" t="s">
        <v>87</v>
      </c>
      <c r="O835" s="284" t="s">
        <v>2225</v>
      </c>
      <c r="Q835" s="135"/>
      <c r="T835" s="135"/>
      <c r="U835" s="171" t="str">
        <f t="shared" si="193"/>
        <v>HBL-FAD-414</v>
      </c>
      <c r="V835" s="133" t="s">
        <v>90</v>
      </c>
      <c r="W835" s="107">
        <v>414</v>
      </c>
      <c r="X835" s="171" t="str">
        <f t="shared" si="168"/>
        <v>HBL-FAD-414-Jan17-1-1</v>
      </c>
      <c r="Y835" s="136" t="s">
        <v>769</v>
      </c>
      <c r="Z835" s="134" t="str">
        <f t="shared" si="169"/>
        <v>Yes</v>
      </c>
      <c r="AA835" s="134" t="str">
        <f t="shared" si="170"/>
        <v>Yes</v>
      </c>
      <c r="AB835" s="134" t="str">
        <f t="shared" si="179"/>
        <v>Yes</v>
      </c>
      <c r="AC835" s="134">
        <f>VLOOKUP(F835,'Wired Branches'!B:E,4,FALSE)</f>
        <v>0</v>
      </c>
      <c r="AD835" s="134" t="str">
        <f t="shared" si="171"/>
        <v>255.255.255.0</v>
      </c>
      <c r="AE835" s="150" t="e">
        <f>VLOOKUP(W835,'Wired Branches'!B:F,5,FALSE)</f>
        <v>#VALUE!</v>
      </c>
      <c r="AF835" s="112" t="str">
        <f>_xlfn.IFNA(VLOOKUP(F835,'Compiled report'!C:F,4,FALSE),"")</f>
        <v>265160e06</v>
      </c>
      <c r="AG835" s="134" t="str">
        <f t="shared" si="172"/>
        <v>10.200.57.196</v>
      </c>
      <c r="AH835" s="134" t="str">
        <f t="shared" si="173"/>
        <v>Yes</v>
      </c>
      <c r="AI835" s="134" t="str">
        <f t="shared" si="174"/>
        <v>Yes</v>
      </c>
      <c r="AJ835" s="234">
        <f>_xlfn.IFNA(VLOOKUP(F835,'Compiled report'!C:D,2,FALSE),"")</f>
        <v>42761</v>
      </c>
      <c r="AK835" s="134" t="str">
        <f t="shared" si="175"/>
        <v>Yes</v>
      </c>
      <c r="AL835" s="134" t="str">
        <f t="shared" si="176"/>
        <v>Yes</v>
      </c>
      <c r="AM835" s="134" t="str">
        <f t="shared" si="177"/>
        <v>Yes</v>
      </c>
      <c r="AN835" s="134" t="str">
        <f t="shared" si="178"/>
        <v>Yes</v>
      </c>
      <c r="AO835" s="134" t="str">
        <f t="shared" si="192"/>
        <v>Installation Completed</v>
      </c>
      <c r="AP835" s="137" t="s">
        <v>770</v>
      </c>
    </row>
    <row r="836" spans="1:42" s="134" customFormat="1" ht="26.1" customHeight="1" x14ac:dyDescent="0.25">
      <c r="A836" s="258">
        <v>836</v>
      </c>
      <c r="B836" s="284" t="s">
        <v>36</v>
      </c>
      <c r="C836" s="134" t="s">
        <v>102</v>
      </c>
      <c r="D836" s="171" t="s">
        <v>82</v>
      </c>
      <c r="E836" s="283" t="s">
        <v>2172</v>
      </c>
      <c r="F836" s="107">
        <v>414</v>
      </c>
      <c r="G836" s="284" t="s">
        <v>36</v>
      </c>
      <c r="H836" s="195" t="s">
        <v>2226</v>
      </c>
      <c r="I836" s="284"/>
      <c r="J836" s="284"/>
      <c r="K836" s="284"/>
      <c r="L836" s="284" t="s">
        <v>2180</v>
      </c>
      <c r="M836" s="284" t="s">
        <v>2180</v>
      </c>
      <c r="N836" s="103" t="s">
        <v>87</v>
      </c>
      <c r="O836" s="284" t="s">
        <v>2227</v>
      </c>
      <c r="Q836" s="135"/>
      <c r="T836" s="135"/>
      <c r="U836" s="171" t="str">
        <f t="shared" si="193"/>
        <v>HBL-FAD-414</v>
      </c>
      <c r="V836" s="133" t="s">
        <v>90</v>
      </c>
      <c r="W836" s="107">
        <v>4141</v>
      </c>
      <c r="X836" s="171" t="str">
        <f t="shared" si="168"/>
        <v>HBL-FAD-414--1-1</v>
      </c>
      <c r="Y836" s="136"/>
      <c r="Z836" s="134" t="str">
        <f t="shared" si="169"/>
        <v>Yes</v>
      </c>
      <c r="AA836" s="134" t="str">
        <f t="shared" si="170"/>
        <v>Yes</v>
      </c>
      <c r="AD836" s="134" t="str">
        <f t="shared" si="171"/>
        <v>255.255.255.0</v>
      </c>
      <c r="AE836" s="150" t="e">
        <f>VLOOKUP(W836,'Wired Branches'!B:F,5,FALSE)</f>
        <v>#N/A</v>
      </c>
      <c r="AF836" s="112" t="str">
        <f>_xlfn.IFNA(VLOOKUP(F836,'Compiled report'!C:F,4,FALSE),"")</f>
        <v>265160e06</v>
      </c>
      <c r="AG836" s="134" t="str">
        <f t="shared" si="172"/>
        <v>10.200.57.196</v>
      </c>
      <c r="AH836" s="134" t="str">
        <f t="shared" si="173"/>
        <v>Yes</v>
      </c>
      <c r="AI836" s="134" t="str">
        <f t="shared" si="174"/>
        <v>Yes</v>
      </c>
      <c r="AJ836" s="234">
        <f>_xlfn.IFNA(VLOOKUP(F836,'Compiled report'!C:D,2,FALSE),"")</f>
        <v>42761</v>
      </c>
      <c r="AK836" s="134" t="str">
        <f t="shared" si="175"/>
        <v>Yes</v>
      </c>
      <c r="AL836" s="134" t="str">
        <f t="shared" si="176"/>
        <v>Yes</v>
      </c>
      <c r="AM836" s="134" t="str">
        <f t="shared" si="177"/>
        <v>Yes</v>
      </c>
      <c r="AN836" s="134" t="str">
        <f t="shared" si="178"/>
        <v>Yes</v>
      </c>
      <c r="AO836" s="134" t="str">
        <f t="shared" ref="AO836" si="194">IF(ISBLANK(AJ836)," ","Installation Completed")</f>
        <v>Installation Completed</v>
      </c>
      <c r="AP836" s="137" t="s">
        <v>1341</v>
      </c>
    </row>
    <row r="837" spans="1:42" s="134" customFormat="1" ht="26.1" customHeight="1" x14ac:dyDescent="0.2">
      <c r="A837" s="258">
        <v>837</v>
      </c>
      <c r="B837" s="284" t="s">
        <v>36</v>
      </c>
      <c r="C837" s="134" t="s">
        <v>102</v>
      </c>
      <c r="D837" s="171" t="s">
        <v>82</v>
      </c>
      <c r="E837" s="283" t="s">
        <v>2172</v>
      </c>
      <c r="F837" s="107">
        <v>439</v>
      </c>
      <c r="G837" s="284" t="s">
        <v>36</v>
      </c>
      <c r="H837" s="284" t="s">
        <v>2228</v>
      </c>
      <c r="I837" s="284" t="s">
        <v>2229</v>
      </c>
      <c r="J837" s="284" t="s">
        <v>384</v>
      </c>
      <c r="K837" s="284" t="s">
        <v>86</v>
      </c>
      <c r="L837" s="284" t="s">
        <v>2230</v>
      </c>
      <c r="M837" s="284" t="s">
        <v>2180</v>
      </c>
      <c r="N837" s="103" t="s">
        <v>87</v>
      </c>
      <c r="O837" s="284" t="s">
        <v>2231</v>
      </c>
      <c r="Q837" s="135"/>
      <c r="T837" s="135"/>
      <c r="U837" s="171" t="str">
        <f t="shared" si="193"/>
        <v>HBL-FAD-439</v>
      </c>
      <c r="V837" s="133" t="s">
        <v>90</v>
      </c>
      <c r="W837" s="107">
        <v>439</v>
      </c>
      <c r="X837" s="171" t="str">
        <f t="shared" si="168"/>
        <v>HBL-FAD-439-Jan17-1-1</v>
      </c>
      <c r="Y837" s="136" t="s">
        <v>769</v>
      </c>
      <c r="Z837" s="134" t="str">
        <f t="shared" si="169"/>
        <v>Yes</v>
      </c>
      <c r="AA837" s="134" t="str">
        <f t="shared" si="170"/>
        <v>Yes</v>
      </c>
      <c r="AB837" s="134" t="str">
        <f t="shared" si="179"/>
        <v>Yes</v>
      </c>
      <c r="AC837" s="134">
        <f>VLOOKUP(F837,'Wired Branches'!B:E,4,FALSE)</f>
        <v>0</v>
      </c>
      <c r="AD837" s="134" t="str">
        <f t="shared" si="171"/>
        <v>255.255.255.0</v>
      </c>
      <c r="AE837" s="150">
        <f>VLOOKUP(W837,'Wired Branches'!B:F,5,FALSE)</f>
        <v>0</v>
      </c>
      <c r="AF837" s="112" t="str">
        <f>_xlfn.IFNA(VLOOKUP(F837,'Compiled report'!C:F,4,FALSE),"")</f>
        <v>265160e07</v>
      </c>
      <c r="AG837" s="134" t="str">
        <f t="shared" si="172"/>
        <v>10.200.57.196</v>
      </c>
      <c r="AH837" s="134" t="str">
        <f t="shared" si="173"/>
        <v>Yes</v>
      </c>
      <c r="AI837" s="134" t="str">
        <f t="shared" si="174"/>
        <v>Yes</v>
      </c>
      <c r="AJ837" s="234">
        <f>_xlfn.IFNA(VLOOKUP(F837,'Compiled report'!C:D,2,FALSE),"")</f>
        <v>42782</v>
      </c>
      <c r="AK837" s="134" t="str">
        <f t="shared" si="175"/>
        <v>Yes</v>
      </c>
      <c r="AL837" s="134" t="str">
        <f t="shared" si="176"/>
        <v>Yes</v>
      </c>
      <c r="AM837" s="134" t="str">
        <f t="shared" si="177"/>
        <v>Yes</v>
      </c>
      <c r="AN837" s="134" t="str">
        <f t="shared" si="178"/>
        <v>Yes</v>
      </c>
      <c r="AO837" s="134" t="str">
        <f t="shared" ref="AO837:AO841" si="195">IF(AJ837=""," ","Installation Completed")</f>
        <v>Installation Completed</v>
      </c>
      <c r="AP837" s="137" t="s">
        <v>770</v>
      </c>
    </row>
    <row r="838" spans="1:42" s="134" customFormat="1" ht="26.1" customHeight="1" x14ac:dyDescent="0.2">
      <c r="A838" s="258">
        <v>838</v>
      </c>
      <c r="B838" s="284" t="s">
        <v>36</v>
      </c>
      <c r="C838" s="134" t="s">
        <v>102</v>
      </c>
      <c r="D838" s="171" t="s">
        <v>82</v>
      </c>
      <c r="E838" s="283" t="s">
        <v>2172</v>
      </c>
      <c r="F838" s="107">
        <v>449</v>
      </c>
      <c r="G838" s="284" t="s">
        <v>36</v>
      </c>
      <c r="H838" s="284" t="s">
        <v>2232</v>
      </c>
      <c r="I838" s="284" t="s">
        <v>2233</v>
      </c>
      <c r="J838" s="284" t="s">
        <v>384</v>
      </c>
      <c r="K838" s="284" t="s">
        <v>86</v>
      </c>
      <c r="L838" s="284" t="s">
        <v>2180</v>
      </c>
      <c r="M838" s="284" t="s">
        <v>2180</v>
      </c>
      <c r="N838" s="103" t="s">
        <v>87</v>
      </c>
      <c r="O838" s="284" t="s">
        <v>2189</v>
      </c>
      <c r="Q838" s="135"/>
      <c r="T838" s="135"/>
      <c r="U838" s="171" t="str">
        <f t="shared" si="193"/>
        <v>HBL-FAD-449</v>
      </c>
      <c r="V838" s="133" t="s">
        <v>90</v>
      </c>
      <c r="W838" s="107">
        <v>449</v>
      </c>
      <c r="X838" s="171" t="str">
        <f t="shared" si="168"/>
        <v>HBL-FAD-449-Jan17-1-1</v>
      </c>
      <c r="Y838" s="136" t="s">
        <v>769</v>
      </c>
      <c r="Z838" s="134" t="str">
        <f t="shared" si="169"/>
        <v>Yes</v>
      </c>
      <c r="AA838" s="134" t="str">
        <f t="shared" si="170"/>
        <v>Yes</v>
      </c>
      <c r="AB838" s="134" t="str">
        <f t="shared" si="179"/>
        <v>Yes</v>
      </c>
      <c r="AC838" s="134" t="str">
        <f>VLOOKUP(F838,'Wired Branches'!B:E,4,FALSE)</f>
        <v>10.21.9.10</v>
      </c>
      <c r="AD838" s="134" t="str">
        <f t="shared" si="171"/>
        <v>255.255.255.0</v>
      </c>
      <c r="AE838" s="150" t="str">
        <f>VLOOKUP(W838,'Wired Branches'!B:F,5,FALSE)</f>
        <v>10.21.9.1</v>
      </c>
      <c r="AF838" s="112" t="str">
        <f>_xlfn.IFNA(VLOOKUP(F838,'Compiled report'!C:F,4,FALSE),"")</f>
        <v>265160e08</v>
      </c>
      <c r="AG838" s="134" t="str">
        <f t="shared" si="172"/>
        <v>10.200.57.196</v>
      </c>
      <c r="AH838" s="134" t="str">
        <f t="shared" si="173"/>
        <v>Yes</v>
      </c>
      <c r="AI838" s="134" t="str">
        <f t="shared" si="174"/>
        <v>Yes</v>
      </c>
      <c r="AJ838" s="234">
        <f>_xlfn.IFNA(VLOOKUP(F838,'Compiled report'!C:D,2,FALSE),"")</f>
        <v>42760</v>
      </c>
      <c r="AK838" s="134" t="str">
        <f t="shared" si="175"/>
        <v>Yes</v>
      </c>
      <c r="AL838" s="134" t="str">
        <f t="shared" si="176"/>
        <v>Yes</v>
      </c>
      <c r="AM838" s="134" t="str">
        <f t="shared" si="177"/>
        <v>Yes</v>
      </c>
      <c r="AN838" s="134" t="str">
        <f t="shared" si="178"/>
        <v>Yes</v>
      </c>
      <c r="AO838" s="134" t="str">
        <f t="shared" si="195"/>
        <v>Installation Completed</v>
      </c>
      <c r="AP838" s="137" t="s">
        <v>770</v>
      </c>
    </row>
    <row r="839" spans="1:42" s="134" customFormat="1" ht="26.1" customHeight="1" x14ac:dyDescent="0.2">
      <c r="A839" s="258">
        <v>839</v>
      </c>
      <c r="B839" s="284" t="s">
        <v>36</v>
      </c>
      <c r="C839" s="134" t="s">
        <v>102</v>
      </c>
      <c r="D839" s="171" t="s">
        <v>82</v>
      </c>
      <c r="E839" s="283" t="s">
        <v>2172</v>
      </c>
      <c r="F839" s="107">
        <v>450</v>
      </c>
      <c r="G839" s="284" t="s">
        <v>36</v>
      </c>
      <c r="H839" s="284" t="s">
        <v>2234</v>
      </c>
      <c r="I839" s="284" t="s">
        <v>2235</v>
      </c>
      <c r="J839" s="284" t="s">
        <v>384</v>
      </c>
      <c r="K839" s="284" t="s">
        <v>86</v>
      </c>
      <c r="L839" s="284" t="s">
        <v>2180</v>
      </c>
      <c r="M839" s="284" t="s">
        <v>2180</v>
      </c>
      <c r="N839" s="103" t="s">
        <v>87</v>
      </c>
      <c r="O839" s="284" t="s">
        <v>2189</v>
      </c>
      <c r="Q839" s="135"/>
      <c r="T839" s="135"/>
      <c r="U839" s="171" t="str">
        <f t="shared" si="193"/>
        <v>HBL-FAD-450</v>
      </c>
      <c r="V839" s="133" t="s">
        <v>90</v>
      </c>
      <c r="W839" s="107">
        <v>450</v>
      </c>
      <c r="X839" s="171" t="str">
        <f t="shared" si="168"/>
        <v>HBL-FAD-450-Jan17-1-1</v>
      </c>
      <c r="Y839" s="136" t="s">
        <v>769</v>
      </c>
      <c r="Z839" s="134" t="str">
        <f t="shared" si="169"/>
        <v>Yes</v>
      </c>
      <c r="AA839" s="134" t="str">
        <f t="shared" si="170"/>
        <v>Yes</v>
      </c>
      <c r="AB839" s="134" t="str">
        <f t="shared" si="179"/>
        <v>Yes</v>
      </c>
      <c r="AC839" s="134" t="str">
        <f>VLOOKUP(F839,'Wired Branches'!B:E,4,FALSE)</f>
        <v>10.21.30.10</v>
      </c>
      <c r="AD839" s="134" t="str">
        <f t="shared" si="171"/>
        <v>255.255.255.0</v>
      </c>
      <c r="AE839" s="150" t="str">
        <f>VLOOKUP(W839,'Wired Branches'!B:F,5,FALSE)</f>
        <v>10.21.30.1</v>
      </c>
      <c r="AF839" s="112" t="str">
        <f>_xlfn.IFNA(VLOOKUP(F839,'Compiled report'!C:F,4,FALSE),"")</f>
        <v>265160e09</v>
      </c>
      <c r="AG839" s="134" t="str">
        <f t="shared" si="172"/>
        <v>10.200.57.196</v>
      </c>
      <c r="AH839" s="134" t="str">
        <f t="shared" si="173"/>
        <v>Yes</v>
      </c>
      <c r="AI839" s="134" t="str">
        <f t="shared" si="174"/>
        <v>Yes</v>
      </c>
      <c r="AJ839" s="234">
        <f>_xlfn.IFNA(VLOOKUP(F839,'Compiled report'!C:D,2,FALSE),"")</f>
        <v>42761</v>
      </c>
      <c r="AK839" s="134" t="str">
        <f t="shared" si="175"/>
        <v>Yes</v>
      </c>
      <c r="AL839" s="134" t="str">
        <f t="shared" si="176"/>
        <v>Yes</v>
      </c>
      <c r="AM839" s="134" t="str">
        <f t="shared" si="177"/>
        <v>Yes</v>
      </c>
      <c r="AN839" s="134" t="str">
        <f t="shared" si="178"/>
        <v>Yes</v>
      </c>
      <c r="AO839" s="134" t="str">
        <f t="shared" si="195"/>
        <v>Installation Completed</v>
      </c>
      <c r="AP839" s="137" t="s">
        <v>770</v>
      </c>
    </row>
    <row r="840" spans="1:42" s="134" customFormat="1" ht="26.1" customHeight="1" x14ac:dyDescent="0.2">
      <c r="A840" s="258">
        <v>840</v>
      </c>
      <c r="B840" s="284" t="s">
        <v>36</v>
      </c>
      <c r="C840" s="134" t="s">
        <v>102</v>
      </c>
      <c r="D840" s="171" t="s">
        <v>82</v>
      </c>
      <c r="E840" s="283" t="s">
        <v>2172</v>
      </c>
      <c r="F840" s="107">
        <v>461</v>
      </c>
      <c r="G840" s="284" t="s">
        <v>36</v>
      </c>
      <c r="H840" s="284" t="s">
        <v>2236</v>
      </c>
      <c r="I840" s="284" t="s">
        <v>2237</v>
      </c>
      <c r="J840" s="284" t="s">
        <v>384</v>
      </c>
      <c r="K840" s="284" t="s">
        <v>86</v>
      </c>
      <c r="L840" s="284" t="s">
        <v>2236</v>
      </c>
      <c r="M840" s="284" t="s">
        <v>2221</v>
      </c>
      <c r="N840" s="103" t="s">
        <v>87</v>
      </c>
      <c r="O840" s="284" t="s">
        <v>2238</v>
      </c>
      <c r="Q840" s="135"/>
      <c r="T840" s="135"/>
      <c r="U840" s="171" t="str">
        <f t="shared" si="193"/>
        <v>HBL-FAD-461</v>
      </c>
      <c r="V840" s="133" t="s">
        <v>90</v>
      </c>
      <c r="W840" s="107">
        <v>461</v>
      </c>
      <c r="X840" s="171" t="str">
        <f t="shared" si="168"/>
        <v>HBL-FAD-461-Jan17-1-1</v>
      </c>
      <c r="Y840" s="136" t="s">
        <v>769</v>
      </c>
      <c r="Z840" s="134" t="str">
        <f t="shared" si="169"/>
        <v>Yes</v>
      </c>
      <c r="AA840" s="134" t="str">
        <f t="shared" si="170"/>
        <v>Yes</v>
      </c>
      <c r="AB840" s="134" t="str">
        <f t="shared" si="179"/>
        <v>Yes</v>
      </c>
      <c r="AC840" s="134" t="e">
        <f>VLOOKUP(F840,'Wired Branches'!B:E,4,FALSE)</f>
        <v>#N/A</v>
      </c>
      <c r="AD840" s="134" t="str">
        <f t="shared" si="171"/>
        <v>255.255.255.0</v>
      </c>
      <c r="AE840" s="150" t="e">
        <f>VLOOKUP(W840,'Wired Branches'!B:F,5,FALSE)</f>
        <v>#N/A</v>
      </c>
      <c r="AF840" s="112" t="str">
        <f>_xlfn.IFNA(VLOOKUP(F840,'Compiled report'!C:F,4,FALSE),"")</f>
        <v>265160e0a</v>
      </c>
      <c r="AG840" s="134" t="str">
        <f t="shared" si="172"/>
        <v>10.200.57.196</v>
      </c>
      <c r="AH840" s="134" t="str">
        <f t="shared" si="173"/>
        <v>Yes</v>
      </c>
      <c r="AI840" s="134" t="str">
        <f t="shared" si="174"/>
        <v>Yes</v>
      </c>
      <c r="AJ840" s="234">
        <f>_xlfn.IFNA(VLOOKUP(F840,'Compiled report'!C:D,2,FALSE),"")</f>
        <v>42797</v>
      </c>
      <c r="AK840" s="134" t="str">
        <f t="shared" si="175"/>
        <v>Yes</v>
      </c>
      <c r="AL840" s="134" t="str">
        <f t="shared" si="176"/>
        <v>Yes</v>
      </c>
      <c r="AM840" s="134" t="str">
        <f t="shared" si="177"/>
        <v>Yes</v>
      </c>
      <c r="AN840" s="134" t="str">
        <f t="shared" si="178"/>
        <v>Yes</v>
      </c>
      <c r="AO840" s="134" t="str">
        <f t="shared" si="195"/>
        <v>Installation Completed</v>
      </c>
      <c r="AP840" s="137" t="s">
        <v>770</v>
      </c>
    </row>
    <row r="841" spans="1:42" s="134" customFormat="1" ht="26.1" customHeight="1" x14ac:dyDescent="0.2">
      <c r="A841" s="258">
        <v>841</v>
      </c>
      <c r="B841" s="284" t="s">
        <v>36</v>
      </c>
      <c r="C841" s="134" t="s">
        <v>102</v>
      </c>
      <c r="D841" s="171" t="s">
        <v>82</v>
      </c>
      <c r="E841" s="283" t="s">
        <v>2172</v>
      </c>
      <c r="F841" s="107">
        <v>473</v>
      </c>
      <c r="G841" s="284" t="s">
        <v>36</v>
      </c>
      <c r="H841" s="284" t="s">
        <v>2239</v>
      </c>
      <c r="I841" s="284" t="s">
        <v>2240</v>
      </c>
      <c r="J841" s="284" t="s">
        <v>384</v>
      </c>
      <c r="K841" s="284" t="s">
        <v>86</v>
      </c>
      <c r="L841" s="284" t="s">
        <v>2180</v>
      </c>
      <c r="M841" s="284" t="s">
        <v>2180</v>
      </c>
      <c r="N841" s="103" t="s">
        <v>87</v>
      </c>
      <c r="O841" s="284" t="s">
        <v>2189</v>
      </c>
      <c r="Q841" s="135"/>
      <c r="T841" s="135"/>
      <c r="U841" s="171" t="str">
        <f t="shared" si="193"/>
        <v>HBL-FAD-473</v>
      </c>
      <c r="V841" s="133" t="s">
        <v>90</v>
      </c>
      <c r="W841" s="107">
        <v>473</v>
      </c>
      <c r="X841" s="171" t="str">
        <f t="shared" si="168"/>
        <v>HBL-FAD-473-Jan17-1-1</v>
      </c>
      <c r="Y841" s="136" t="s">
        <v>769</v>
      </c>
      <c r="Z841" s="134" t="str">
        <f t="shared" si="169"/>
        <v>Yes</v>
      </c>
      <c r="AA841" s="134" t="str">
        <f t="shared" si="170"/>
        <v>Yes</v>
      </c>
      <c r="AB841" s="134" t="str">
        <f t="shared" si="179"/>
        <v>Yes</v>
      </c>
      <c r="AC841" s="134">
        <f>VLOOKUP(F841,'Wired Branches'!B:E,4,FALSE)</f>
        <v>0</v>
      </c>
      <c r="AD841" s="134" t="str">
        <f t="shared" si="171"/>
        <v>255.255.255.0</v>
      </c>
      <c r="AE841" s="150" t="e">
        <f>VLOOKUP(W841,'Wired Branches'!B:F,5,FALSE)</f>
        <v>#VALUE!</v>
      </c>
      <c r="AF841" s="112" t="str">
        <f>_xlfn.IFNA(VLOOKUP(F841,'Compiled report'!C:F,4,FALSE),"")</f>
        <v>000265160e0b</v>
      </c>
      <c r="AG841" s="134" t="str">
        <f t="shared" si="172"/>
        <v>10.200.57.196</v>
      </c>
      <c r="AH841" s="134" t="str">
        <f t="shared" si="173"/>
        <v>Yes</v>
      </c>
      <c r="AI841" s="134" t="str">
        <f t="shared" si="174"/>
        <v>Yes</v>
      </c>
      <c r="AJ841" s="234">
        <f>_xlfn.IFNA(VLOOKUP(F841,'Compiled report'!C:D,2,FALSE),"")</f>
        <v>42769</v>
      </c>
      <c r="AK841" s="134" t="str">
        <f t="shared" si="175"/>
        <v>Yes</v>
      </c>
      <c r="AL841" s="134" t="str">
        <f t="shared" si="176"/>
        <v>Yes</v>
      </c>
      <c r="AM841" s="134" t="str">
        <f t="shared" si="177"/>
        <v>Yes</v>
      </c>
      <c r="AN841" s="134" t="str">
        <f t="shared" si="178"/>
        <v>Yes</v>
      </c>
      <c r="AO841" s="134" t="str">
        <f t="shared" si="195"/>
        <v>Installation Completed</v>
      </c>
      <c r="AP841" s="137" t="s">
        <v>770</v>
      </c>
    </row>
    <row r="842" spans="1:42" s="134" customFormat="1" ht="26.1" customHeight="1" x14ac:dyDescent="0.25">
      <c r="A842" s="258">
        <v>842</v>
      </c>
      <c r="B842" s="284" t="s">
        <v>36</v>
      </c>
      <c r="C842" s="134" t="s">
        <v>102</v>
      </c>
      <c r="D842" s="171" t="s">
        <v>82</v>
      </c>
      <c r="E842" s="283" t="s">
        <v>2172</v>
      </c>
      <c r="F842" s="107">
        <v>473</v>
      </c>
      <c r="G842" s="284" t="s">
        <v>36</v>
      </c>
      <c r="H842" s="195" t="s">
        <v>2241</v>
      </c>
      <c r="I842" s="284"/>
      <c r="J842" s="284"/>
      <c r="K842" s="284"/>
      <c r="L842" s="284" t="s">
        <v>2180</v>
      </c>
      <c r="M842" s="284" t="s">
        <v>2180</v>
      </c>
      <c r="N842" s="103" t="s">
        <v>87</v>
      </c>
      <c r="O842" s="284" t="s">
        <v>2242</v>
      </c>
      <c r="Q842" s="135"/>
      <c r="T842" s="135"/>
      <c r="U842" s="171" t="str">
        <f t="shared" si="193"/>
        <v>HBL-FAD-473</v>
      </c>
      <c r="V842" s="133" t="s">
        <v>90</v>
      </c>
      <c r="W842" s="107">
        <v>4731</v>
      </c>
      <c r="X842" s="171" t="str">
        <f t="shared" si="168"/>
        <v>HBL-FAD-473--1-1</v>
      </c>
      <c r="Y842" s="136"/>
      <c r="Z842" s="134" t="str">
        <f t="shared" si="169"/>
        <v>Yes</v>
      </c>
      <c r="AA842" s="134" t="str">
        <f t="shared" si="170"/>
        <v>Yes</v>
      </c>
      <c r="AD842" s="134" t="str">
        <f t="shared" si="171"/>
        <v>255.255.255.0</v>
      </c>
      <c r="AE842" s="150" t="e">
        <f>VLOOKUP(W842,'Wired Branches'!B:F,5,FALSE)</f>
        <v>#N/A</v>
      </c>
      <c r="AF842" s="112" t="str">
        <f>_xlfn.IFNA(VLOOKUP(F842,'Compiled report'!C:F,4,FALSE),"")</f>
        <v>000265160e0b</v>
      </c>
      <c r="AG842" s="134" t="str">
        <f t="shared" si="172"/>
        <v>10.200.57.196</v>
      </c>
      <c r="AH842" s="134" t="str">
        <f t="shared" si="173"/>
        <v>Yes</v>
      </c>
      <c r="AI842" s="134" t="str">
        <f t="shared" si="174"/>
        <v>Yes</v>
      </c>
      <c r="AJ842" s="234">
        <f>_xlfn.IFNA(VLOOKUP(F842,'Compiled report'!C:D,2,FALSE),"")</f>
        <v>42769</v>
      </c>
      <c r="AK842" s="134" t="str">
        <f t="shared" si="175"/>
        <v>Yes</v>
      </c>
      <c r="AL842" s="134" t="str">
        <f t="shared" si="176"/>
        <v>Yes</v>
      </c>
      <c r="AM842" s="134" t="str">
        <f t="shared" si="177"/>
        <v>Yes</v>
      </c>
      <c r="AN842" s="134" t="str">
        <f t="shared" si="178"/>
        <v>Yes</v>
      </c>
      <c r="AO842" s="134" t="str">
        <f t="shared" ref="AO842" si="196">IF(ISBLANK(AJ842)," ","Installation Completed")</f>
        <v>Installation Completed</v>
      </c>
      <c r="AP842" s="137" t="s">
        <v>1341</v>
      </c>
    </row>
    <row r="843" spans="1:42" s="134" customFormat="1" ht="26.1" customHeight="1" x14ac:dyDescent="0.2">
      <c r="A843" s="258">
        <v>843</v>
      </c>
      <c r="B843" s="284" t="s">
        <v>36</v>
      </c>
      <c r="C843" s="134" t="s">
        <v>102</v>
      </c>
      <c r="D843" s="171" t="s">
        <v>82</v>
      </c>
      <c r="E843" s="283" t="s">
        <v>2172</v>
      </c>
      <c r="F843" s="107">
        <v>478</v>
      </c>
      <c r="G843" s="284" t="s">
        <v>36</v>
      </c>
      <c r="H843" s="284" t="s">
        <v>2243</v>
      </c>
      <c r="I843" s="284" t="s">
        <v>2244</v>
      </c>
      <c r="J843" s="284" t="s">
        <v>384</v>
      </c>
      <c r="K843" s="284" t="s">
        <v>86</v>
      </c>
      <c r="L843" s="284" t="s">
        <v>2180</v>
      </c>
      <c r="M843" s="284" t="s">
        <v>2180</v>
      </c>
      <c r="N843" s="103" t="s">
        <v>87</v>
      </c>
      <c r="O843" s="284" t="s">
        <v>2189</v>
      </c>
      <c r="Q843" s="135"/>
      <c r="T843" s="135"/>
      <c r="U843" s="171" t="str">
        <f t="shared" si="193"/>
        <v>HBL-FAD-478</v>
      </c>
      <c r="V843" s="133" t="s">
        <v>90</v>
      </c>
      <c r="W843" s="107">
        <v>478</v>
      </c>
      <c r="X843" s="171" t="str">
        <f t="shared" si="168"/>
        <v>HBL-FAD-478-Jan17-1-1</v>
      </c>
      <c r="Y843" s="136" t="s">
        <v>769</v>
      </c>
      <c r="Z843" s="134" t="str">
        <f t="shared" si="169"/>
        <v>Yes</v>
      </c>
      <c r="AA843" s="134" t="str">
        <f t="shared" si="170"/>
        <v>Yes</v>
      </c>
      <c r="AB843" s="134" t="str">
        <f t="shared" si="179"/>
        <v>Yes</v>
      </c>
      <c r="AC843" s="134" t="e">
        <f>VLOOKUP(F843,'Wired Branches'!B:E,4,FALSE)</f>
        <v>#N/A</v>
      </c>
      <c r="AD843" s="134" t="str">
        <f t="shared" si="171"/>
        <v>255.255.255.0</v>
      </c>
      <c r="AE843" s="150" t="e">
        <f>VLOOKUP(W843,'Wired Branches'!B:F,5,FALSE)</f>
        <v>#N/A</v>
      </c>
      <c r="AF843" s="112" t="str">
        <f>_xlfn.IFNA(VLOOKUP(F843,'Compiled report'!C:F,4,FALSE),"")</f>
        <v>000265160e0c</v>
      </c>
      <c r="AG843" s="134" t="str">
        <f t="shared" si="172"/>
        <v>10.200.57.196</v>
      </c>
      <c r="AH843" s="134" t="str">
        <f t="shared" si="173"/>
        <v>Yes</v>
      </c>
      <c r="AI843" s="134" t="str">
        <f t="shared" si="174"/>
        <v>Yes</v>
      </c>
      <c r="AJ843" s="234">
        <f>_xlfn.IFNA(VLOOKUP(F843,'Compiled report'!C:D,2,FALSE),"")</f>
        <v>42767</v>
      </c>
      <c r="AK843" s="134" t="str">
        <f t="shared" si="175"/>
        <v>Yes</v>
      </c>
      <c r="AL843" s="134" t="str">
        <f t="shared" si="176"/>
        <v>Yes</v>
      </c>
      <c r="AM843" s="134" t="str">
        <f t="shared" si="177"/>
        <v>Yes</v>
      </c>
      <c r="AN843" s="134" t="str">
        <f t="shared" si="178"/>
        <v>Yes</v>
      </c>
      <c r="AO843" s="134" t="str">
        <f t="shared" ref="AO843:AO906" si="197">IF(AJ843=""," ","Installation Completed")</f>
        <v>Installation Completed</v>
      </c>
      <c r="AP843" s="137" t="s">
        <v>770</v>
      </c>
    </row>
    <row r="844" spans="1:42" s="134" customFormat="1" ht="26.1" customHeight="1" x14ac:dyDescent="0.2">
      <c r="A844" s="258">
        <v>844</v>
      </c>
      <c r="B844" s="284" t="s">
        <v>36</v>
      </c>
      <c r="C844" s="134" t="s">
        <v>102</v>
      </c>
      <c r="D844" s="171" t="s">
        <v>82</v>
      </c>
      <c r="E844" s="283" t="s">
        <v>2172</v>
      </c>
      <c r="F844" s="107">
        <v>499</v>
      </c>
      <c r="G844" s="284" t="s">
        <v>36</v>
      </c>
      <c r="H844" s="284" t="s">
        <v>2245</v>
      </c>
      <c r="I844" s="284" t="s">
        <v>2246</v>
      </c>
      <c r="J844" s="284" t="s">
        <v>384</v>
      </c>
      <c r="K844" s="284" t="s">
        <v>86</v>
      </c>
      <c r="L844" s="284" t="s">
        <v>2192</v>
      </c>
      <c r="M844" s="284" t="s">
        <v>2180</v>
      </c>
      <c r="N844" s="103" t="s">
        <v>87</v>
      </c>
      <c r="O844" s="284" t="s">
        <v>2247</v>
      </c>
      <c r="Q844" s="135"/>
      <c r="T844" s="135"/>
      <c r="U844" s="171" t="str">
        <f t="shared" si="193"/>
        <v>HBL-FAD-499</v>
      </c>
      <c r="V844" s="133" t="s">
        <v>90</v>
      </c>
      <c r="W844" s="107">
        <v>499</v>
      </c>
      <c r="X844" s="171" t="str">
        <f t="shared" si="168"/>
        <v>HBL-FAD-499-Jan17-1-1</v>
      </c>
      <c r="Y844" s="136" t="s">
        <v>769</v>
      </c>
      <c r="Z844" s="134" t="str">
        <f t="shared" si="169"/>
        <v>Yes</v>
      </c>
      <c r="AA844" s="134" t="str">
        <f t="shared" si="170"/>
        <v>Yes</v>
      </c>
      <c r="AB844" s="134" t="str">
        <f t="shared" si="179"/>
        <v>Yes</v>
      </c>
      <c r="AC844" s="134">
        <f>VLOOKUP(F844,'Wired Branches'!B:E,4,FALSE)</f>
        <v>0</v>
      </c>
      <c r="AD844" s="134" t="str">
        <f t="shared" si="171"/>
        <v>255.255.255.0</v>
      </c>
      <c r="AE844" s="150">
        <f>VLOOKUP(W844,'Wired Branches'!B:F,5,FALSE)</f>
        <v>0</v>
      </c>
      <c r="AF844" s="112" t="str">
        <f>_xlfn.IFNA(VLOOKUP(F844,'Compiled report'!C:F,4,FALSE),"")</f>
        <v>265160e0d</v>
      </c>
      <c r="AG844" s="134" t="str">
        <f t="shared" si="172"/>
        <v>10.200.57.196</v>
      </c>
      <c r="AH844" s="134" t="str">
        <f t="shared" si="173"/>
        <v>Yes</v>
      </c>
      <c r="AI844" s="134" t="str">
        <f t="shared" si="174"/>
        <v>Yes</v>
      </c>
      <c r="AJ844" s="234">
        <f>_xlfn.IFNA(VLOOKUP(F844,'Compiled report'!C:D,2,FALSE),"")</f>
        <v>42782</v>
      </c>
      <c r="AK844" s="134" t="str">
        <f t="shared" si="175"/>
        <v>Yes</v>
      </c>
      <c r="AL844" s="134" t="str">
        <f t="shared" si="176"/>
        <v>Yes</v>
      </c>
      <c r="AM844" s="134" t="str">
        <f t="shared" si="177"/>
        <v>Yes</v>
      </c>
      <c r="AN844" s="134" t="str">
        <f t="shared" si="178"/>
        <v>Yes</v>
      </c>
      <c r="AO844" s="134" t="str">
        <f t="shared" si="197"/>
        <v>Installation Completed</v>
      </c>
      <c r="AP844" s="137" t="s">
        <v>770</v>
      </c>
    </row>
    <row r="845" spans="1:42" s="134" customFormat="1" ht="26.1" customHeight="1" x14ac:dyDescent="0.2">
      <c r="A845" s="258">
        <v>845</v>
      </c>
      <c r="B845" s="284" t="s">
        <v>36</v>
      </c>
      <c r="C845" s="134" t="s">
        <v>102</v>
      </c>
      <c r="D845" s="171" t="s">
        <v>82</v>
      </c>
      <c r="E845" s="283" t="s">
        <v>2172</v>
      </c>
      <c r="F845" s="107">
        <v>506</v>
      </c>
      <c r="G845" s="284" t="s">
        <v>36</v>
      </c>
      <c r="H845" s="284" t="s">
        <v>2248</v>
      </c>
      <c r="I845" s="284" t="s">
        <v>2249</v>
      </c>
      <c r="J845" s="284" t="s">
        <v>384</v>
      </c>
      <c r="K845" s="284" t="s">
        <v>86</v>
      </c>
      <c r="L845" s="284" t="s">
        <v>2180</v>
      </c>
      <c r="M845" s="284" t="s">
        <v>2180</v>
      </c>
      <c r="N845" s="103" t="s">
        <v>87</v>
      </c>
      <c r="O845" s="284" t="s">
        <v>2250</v>
      </c>
      <c r="Q845" s="135"/>
      <c r="T845" s="135"/>
      <c r="U845" s="171" t="str">
        <f t="shared" si="193"/>
        <v>HBL-FAD-506</v>
      </c>
      <c r="V845" s="133" t="s">
        <v>90</v>
      </c>
      <c r="W845" s="107">
        <v>506</v>
      </c>
      <c r="X845" s="171" t="str">
        <f t="shared" si="168"/>
        <v>HBL-FAD-506-Jan17-1-1</v>
      </c>
      <c r="Y845" s="136" t="s">
        <v>769</v>
      </c>
      <c r="Z845" s="134" t="str">
        <f t="shared" si="169"/>
        <v>Yes</v>
      </c>
      <c r="AA845" s="134" t="str">
        <f t="shared" si="170"/>
        <v>Yes</v>
      </c>
      <c r="AB845" s="134" t="str">
        <f t="shared" si="179"/>
        <v>Yes</v>
      </c>
      <c r="AC845" s="134">
        <f>VLOOKUP(F845,'Wired Branches'!B:E,4,FALSE)</f>
        <v>0</v>
      </c>
      <c r="AD845" s="134" t="str">
        <f t="shared" si="171"/>
        <v>255.255.255.0</v>
      </c>
      <c r="AE845" s="150">
        <f>VLOOKUP(W845,'Wired Branches'!B:F,5,FALSE)</f>
        <v>0</v>
      </c>
      <c r="AF845" s="112" t="str">
        <f>_xlfn.IFNA(VLOOKUP(F845,'Compiled report'!C:F,4,FALSE),"")</f>
        <v>265160e0e</v>
      </c>
      <c r="AG845" s="134" t="str">
        <f t="shared" si="172"/>
        <v>10.200.57.196</v>
      </c>
      <c r="AH845" s="134" t="str">
        <f t="shared" si="173"/>
        <v>Yes</v>
      </c>
      <c r="AI845" s="134" t="str">
        <f t="shared" si="174"/>
        <v>Yes</v>
      </c>
      <c r="AJ845" s="234">
        <f>_xlfn.IFNA(VLOOKUP(F845,'Compiled report'!C:D,2,FALSE),"")</f>
        <v>42801</v>
      </c>
      <c r="AK845" s="134" t="str">
        <f t="shared" si="175"/>
        <v>Yes</v>
      </c>
      <c r="AL845" s="134" t="str">
        <f t="shared" si="176"/>
        <v>Yes</v>
      </c>
      <c r="AM845" s="134" t="str">
        <f t="shared" si="177"/>
        <v>Yes</v>
      </c>
      <c r="AN845" s="134" t="str">
        <f t="shared" si="178"/>
        <v>Yes</v>
      </c>
      <c r="AO845" s="134" t="str">
        <f t="shared" si="197"/>
        <v>Installation Completed</v>
      </c>
      <c r="AP845" s="137" t="s">
        <v>770</v>
      </c>
    </row>
    <row r="846" spans="1:42" s="134" customFormat="1" ht="26.1" customHeight="1" x14ac:dyDescent="0.2">
      <c r="A846" s="258">
        <v>846</v>
      </c>
      <c r="B846" s="284" t="s">
        <v>36</v>
      </c>
      <c r="C846" s="134" t="s">
        <v>102</v>
      </c>
      <c r="D846" s="171" t="s">
        <v>82</v>
      </c>
      <c r="E846" s="283" t="s">
        <v>2172</v>
      </c>
      <c r="F846" s="107">
        <v>508</v>
      </c>
      <c r="G846" s="284" t="s">
        <v>36</v>
      </c>
      <c r="H846" s="284" t="s">
        <v>2251</v>
      </c>
      <c r="I846" s="284" t="s">
        <v>2252</v>
      </c>
      <c r="J846" s="284" t="s">
        <v>384</v>
      </c>
      <c r="K846" s="284" t="s">
        <v>86</v>
      </c>
      <c r="L846" s="284" t="s">
        <v>2180</v>
      </c>
      <c r="M846" s="284" t="s">
        <v>2180</v>
      </c>
      <c r="N846" s="103" t="s">
        <v>87</v>
      </c>
      <c r="O846" s="284" t="s">
        <v>2253</v>
      </c>
      <c r="Q846" s="135"/>
      <c r="T846" s="135"/>
      <c r="U846" s="171" t="str">
        <f t="shared" si="193"/>
        <v>HBL-FAD-508</v>
      </c>
      <c r="V846" s="133" t="s">
        <v>90</v>
      </c>
      <c r="W846" s="107">
        <v>508</v>
      </c>
      <c r="X846" s="171" t="str">
        <f t="shared" si="168"/>
        <v>HBL-FAD-508-Jan17-1-1</v>
      </c>
      <c r="Y846" s="136" t="s">
        <v>769</v>
      </c>
      <c r="Z846" s="134" t="str">
        <f t="shared" si="169"/>
        <v>Yes</v>
      </c>
      <c r="AA846" s="134" t="str">
        <f t="shared" si="170"/>
        <v>Yes</v>
      </c>
      <c r="AB846" s="134" t="str">
        <f t="shared" si="179"/>
        <v>Yes</v>
      </c>
      <c r="AC846" s="134">
        <f>VLOOKUP(F846,'Wired Branches'!B:E,4,FALSE)</f>
        <v>0</v>
      </c>
      <c r="AD846" s="134" t="str">
        <f t="shared" si="171"/>
        <v>255.255.255.0</v>
      </c>
      <c r="AE846" s="150">
        <f>VLOOKUP(W846,'Wired Branches'!B:F,5,FALSE)</f>
        <v>0</v>
      </c>
      <c r="AF846" s="112" t="str">
        <f>_xlfn.IFNA(VLOOKUP(F846,'Compiled report'!C:F,4,FALSE),"")</f>
        <v>26515e276</v>
      </c>
      <c r="AG846" s="134" t="str">
        <f t="shared" si="172"/>
        <v>10.200.57.196</v>
      </c>
      <c r="AH846" s="134" t="str">
        <f t="shared" si="173"/>
        <v>Yes</v>
      </c>
      <c r="AI846" s="134" t="str">
        <f t="shared" si="174"/>
        <v>Yes</v>
      </c>
      <c r="AJ846" s="234">
        <f>_xlfn.IFNA(VLOOKUP(F846,'Compiled report'!C:D,2,FALSE),"")</f>
        <v>42783</v>
      </c>
      <c r="AK846" s="134" t="str">
        <f t="shared" si="175"/>
        <v>Yes</v>
      </c>
      <c r="AL846" s="134" t="str">
        <f t="shared" si="176"/>
        <v>Yes</v>
      </c>
      <c r="AM846" s="134" t="str">
        <f t="shared" si="177"/>
        <v>Yes</v>
      </c>
      <c r="AN846" s="134" t="str">
        <f t="shared" si="178"/>
        <v>Yes</v>
      </c>
      <c r="AO846" s="134" t="str">
        <f t="shared" si="197"/>
        <v>Installation Completed</v>
      </c>
      <c r="AP846" s="137" t="s">
        <v>770</v>
      </c>
    </row>
    <row r="847" spans="1:42" s="134" customFormat="1" ht="26.1" customHeight="1" x14ac:dyDescent="0.2">
      <c r="A847" s="258">
        <v>847</v>
      </c>
      <c r="B847" s="284" t="s">
        <v>36</v>
      </c>
      <c r="C847" s="134" t="s">
        <v>102</v>
      </c>
      <c r="D847" s="171" t="s">
        <v>82</v>
      </c>
      <c r="E847" s="283" t="s">
        <v>2172</v>
      </c>
      <c r="F847" s="107">
        <v>524</v>
      </c>
      <c r="G847" s="284" t="s">
        <v>36</v>
      </c>
      <c r="H847" s="284" t="s">
        <v>2254</v>
      </c>
      <c r="I847" s="284" t="s">
        <v>2255</v>
      </c>
      <c r="J847" s="284" t="s">
        <v>384</v>
      </c>
      <c r="K847" s="284" t="s">
        <v>86</v>
      </c>
      <c r="L847" s="284" t="s">
        <v>2256</v>
      </c>
      <c r="M847" s="284" t="s">
        <v>2176</v>
      </c>
      <c r="N847" s="103" t="s">
        <v>87</v>
      </c>
      <c r="O847" s="284" t="s">
        <v>2257</v>
      </c>
      <c r="Q847" s="135"/>
      <c r="T847" s="135"/>
      <c r="U847" s="171" t="str">
        <f t="shared" si="193"/>
        <v>HBL-FAD-524</v>
      </c>
      <c r="V847" s="133" t="s">
        <v>90</v>
      </c>
      <c r="W847" s="107">
        <v>524</v>
      </c>
      <c r="X847" s="171" t="str">
        <f t="shared" si="168"/>
        <v>HBL-FAD-524-Jan17-1-1</v>
      </c>
      <c r="Y847" s="136" t="s">
        <v>769</v>
      </c>
      <c r="Z847" s="134" t="str">
        <f t="shared" si="169"/>
        <v xml:space="preserve"> </v>
      </c>
      <c r="AA847" s="134" t="str">
        <f t="shared" si="170"/>
        <v xml:space="preserve"> </v>
      </c>
      <c r="AB847" s="134" t="str">
        <f t="shared" si="179"/>
        <v>Yes</v>
      </c>
      <c r="AC847" s="134" t="e">
        <f>VLOOKUP(F847,'Wired Branches'!B:E,4,FALSE)</f>
        <v>#N/A</v>
      </c>
      <c r="AD847" s="134" t="str">
        <f t="shared" si="171"/>
        <v xml:space="preserve"> </v>
      </c>
      <c r="AE847" s="150" t="e">
        <f>VLOOKUP(W847,'Wired Branches'!B:F,5,FALSE)</f>
        <v>#N/A</v>
      </c>
      <c r="AF847" s="112" t="str">
        <f>_xlfn.IFNA(VLOOKUP(F847,'Compiled report'!C:F,4,FALSE),"")</f>
        <v/>
      </c>
      <c r="AG847" s="134" t="str">
        <f t="shared" si="172"/>
        <v xml:space="preserve"> </v>
      </c>
      <c r="AH847" s="134" t="str">
        <f t="shared" si="173"/>
        <v xml:space="preserve"> </v>
      </c>
      <c r="AI847" s="134" t="str">
        <f t="shared" si="174"/>
        <v xml:space="preserve"> </v>
      </c>
      <c r="AJ847" s="234" t="str">
        <f>_xlfn.IFNA(VLOOKUP(F847,'Compiled report'!C:D,2,FALSE),"")</f>
        <v/>
      </c>
      <c r="AK847" s="134" t="str">
        <f t="shared" si="175"/>
        <v xml:space="preserve"> </v>
      </c>
      <c r="AL847" s="134" t="str">
        <f t="shared" si="176"/>
        <v/>
      </c>
      <c r="AM847" s="134" t="str">
        <f t="shared" si="177"/>
        <v xml:space="preserve"> </v>
      </c>
      <c r="AN847" s="134" t="str">
        <f t="shared" si="178"/>
        <v xml:space="preserve"> </v>
      </c>
      <c r="AO847" s="134" t="str">
        <f t="shared" si="197"/>
        <v xml:space="preserve"> </v>
      </c>
      <c r="AP847" s="137" t="s">
        <v>770</v>
      </c>
    </row>
    <row r="848" spans="1:42" s="134" customFormat="1" ht="26.1" customHeight="1" x14ac:dyDescent="0.2">
      <c r="A848" s="258">
        <v>848</v>
      </c>
      <c r="B848" s="284" t="s">
        <v>36</v>
      </c>
      <c r="C848" s="134" t="s">
        <v>102</v>
      </c>
      <c r="D848" s="171" t="s">
        <v>82</v>
      </c>
      <c r="E848" s="283" t="s">
        <v>2172</v>
      </c>
      <c r="F848" s="107">
        <v>546</v>
      </c>
      <c r="G848" s="284" t="s">
        <v>36</v>
      </c>
      <c r="H848" s="284" t="s">
        <v>2258</v>
      </c>
      <c r="I848" s="284" t="s">
        <v>2259</v>
      </c>
      <c r="J848" s="284" t="s">
        <v>384</v>
      </c>
      <c r="K848" s="284" t="s">
        <v>86</v>
      </c>
      <c r="L848" s="284" t="s">
        <v>2210</v>
      </c>
      <c r="M848" s="284" t="s">
        <v>2221</v>
      </c>
      <c r="N848" s="103" t="s">
        <v>87</v>
      </c>
      <c r="O848" s="284" t="s">
        <v>2260</v>
      </c>
      <c r="Q848" s="135"/>
      <c r="T848" s="135"/>
      <c r="U848" s="171" t="str">
        <f t="shared" si="193"/>
        <v>HBL-FAD-546</v>
      </c>
      <c r="V848" s="133" t="s">
        <v>90</v>
      </c>
      <c r="W848" s="107">
        <v>546</v>
      </c>
      <c r="X848" s="171" t="str">
        <f t="shared" ref="X848:X911" si="198">CONCATENATE(U848,"-",Y848,"-",V848)</f>
        <v>HBL-FAD-546-Jan17-1-1</v>
      </c>
      <c r="Y848" s="136" t="s">
        <v>769</v>
      </c>
      <c r="Z848" s="134" t="str">
        <f t="shared" si="169"/>
        <v>Yes</v>
      </c>
      <c r="AA848" s="134" t="str">
        <f t="shared" si="170"/>
        <v>Yes</v>
      </c>
      <c r="AB848" s="134" t="str">
        <f t="shared" si="179"/>
        <v>Yes</v>
      </c>
      <c r="AC848" s="134" t="e">
        <f>VLOOKUP(F848,'Wired Branches'!B:E,4,FALSE)</f>
        <v>#N/A</v>
      </c>
      <c r="AD848" s="134" t="str">
        <f t="shared" si="171"/>
        <v>255.255.255.0</v>
      </c>
      <c r="AE848" s="150" t="e">
        <f>VLOOKUP(W848,'Wired Branches'!B:F,5,FALSE)</f>
        <v>#N/A</v>
      </c>
      <c r="AF848" s="112" t="str">
        <f>_xlfn.IFNA(VLOOKUP(F848,'Compiled report'!C:F,4,FALSE),"")</f>
        <v>26515e278</v>
      </c>
      <c r="AG848" s="134" t="str">
        <f t="shared" si="172"/>
        <v>10.200.57.196</v>
      </c>
      <c r="AH848" s="134" t="str">
        <f t="shared" si="173"/>
        <v>Yes</v>
      </c>
      <c r="AI848" s="134" t="str">
        <f t="shared" si="174"/>
        <v>Yes</v>
      </c>
      <c r="AJ848" s="234">
        <f>_xlfn.IFNA(VLOOKUP(F848,'Compiled report'!C:D,2,FALSE),"")</f>
        <v>42793</v>
      </c>
      <c r="AK848" s="134" t="str">
        <f t="shared" si="175"/>
        <v>Yes</v>
      </c>
      <c r="AL848" s="134" t="str">
        <f t="shared" si="176"/>
        <v>Yes</v>
      </c>
      <c r="AM848" s="134" t="str">
        <f t="shared" si="177"/>
        <v>Yes</v>
      </c>
      <c r="AN848" s="134" t="str">
        <f t="shared" si="178"/>
        <v>Yes</v>
      </c>
      <c r="AO848" s="134" t="str">
        <f t="shared" si="197"/>
        <v>Installation Completed</v>
      </c>
      <c r="AP848" s="137" t="s">
        <v>770</v>
      </c>
    </row>
    <row r="849" spans="1:42" s="134" customFormat="1" ht="26.1" customHeight="1" x14ac:dyDescent="0.2">
      <c r="A849" s="258">
        <v>849</v>
      </c>
      <c r="B849" s="284" t="s">
        <v>36</v>
      </c>
      <c r="C849" s="134" t="s">
        <v>102</v>
      </c>
      <c r="D849" s="171" t="s">
        <v>82</v>
      </c>
      <c r="E849" s="283" t="s">
        <v>2172</v>
      </c>
      <c r="F849" s="107">
        <v>611</v>
      </c>
      <c r="G849" s="284" t="s">
        <v>36</v>
      </c>
      <c r="H849" s="284" t="s">
        <v>2261</v>
      </c>
      <c r="I849" s="284" t="s">
        <v>2262</v>
      </c>
      <c r="J849" s="284" t="s">
        <v>384</v>
      </c>
      <c r="K849" s="284" t="s">
        <v>86</v>
      </c>
      <c r="L849" s="284" t="s">
        <v>2180</v>
      </c>
      <c r="M849" s="284" t="s">
        <v>2180</v>
      </c>
      <c r="N849" s="103" t="s">
        <v>87</v>
      </c>
      <c r="O849" s="284" t="s">
        <v>2189</v>
      </c>
      <c r="Q849" s="135"/>
      <c r="T849" s="135"/>
      <c r="U849" s="171" t="str">
        <f t="shared" si="193"/>
        <v>HBL-FAD-611</v>
      </c>
      <c r="V849" s="133" t="s">
        <v>90</v>
      </c>
      <c r="W849" s="107">
        <v>611</v>
      </c>
      <c r="X849" s="171" t="str">
        <f t="shared" si="198"/>
        <v>HBL-FAD-611-Jan17-1-1</v>
      </c>
      <c r="Y849" s="136" t="s">
        <v>769</v>
      </c>
      <c r="Z849" s="134" t="str">
        <f t="shared" si="169"/>
        <v>Yes</v>
      </c>
      <c r="AA849" s="134" t="str">
        <f t="shared" si="170"/>
        <v>Yes</v>
      </c>
      <c r="AB849" s="134" t="str">
        <f t="shared" si="179"/>
        <v>Yes</v>
      </c>
      <c r="AC849" s="134">
        <f>VLOOKUP(F849,'Wired Branches'!B:E,4,FALSE)</f>
        <v>0</v>
      </c>
      <c r="AD849" s="134" t="str">
        <f t="shared" si="171"/>
        <v>255.255.255.0</v>
      </c>
      <c r="AE849" s="150" t="e">
        <f>VLOOKUP(W849,'Wired Branches'!B:F,5,FALSE)</f>
        <v>#VALUE!</v>
      </c>
      <c r="AF849" s="112">
        <f>_xlfn.IFNA(VLOOKUP(F849,'Compiled report'!C:F,4,FALSE),"")</f>
        <v>2.6515E+283</v>
      </c>
      <c r="AG849" s="134" t="str">
        <f t="shared" si="172"/>
        <v>10.200.57.196</v>
      </c>
      <c r="AH849" s="134" t="str">
        <f t="shared" si="173"/>
        <v>Yes</v>
      </c>
      <c r="AI849" s="134" t="str">
        <f t="shared" si="174"/>
        <v>Yes</v>
      </c>
      <c r="AJ849" s="234">
        <f>_xlfn.IFNA(VLOOKUP(F849,'Compiled report'!C:D,2,FALSE),"")</f>
        <v>42768</v>
      </c>
      <c r="AK849" s="134" t="str">
        <f t="shared" si="175"/>
        <v>Yes</v>
      </c>
      <c r="AL849" s="134" t="str">
        <f t="shared" si="176"/>
        <v>Yes</v>
      </c>
      <c r="AM849" s="134" t="str">
        <f t="shared" si="177"/>
        <v>Yes</v>
      </c>
      <c r="AN849" s="134" t="str">
        <f t="shared" si="178"/>
        <v>Yes</v>
      </c>
      <c r="AO849" s="134" t="str">
        <f t="shared" si="197"/>
        <v>Installation Completed</v>
      </c>
      <c r="AP849" s="137" t="s">
        <v>770</v>
      </c>
    </row>
    <row r="850" spans="1:42" s="134" customFormat="1" ht="26.1" customHeight="1" x14ac:dyDescent="0.2">
      <c r="A850" s="258">
        <v>850</v>
      </c>
      <c r="B850" s="284" t="s">
        <v>36</v>
      </c>
      <c r="C850" s="134" t="s">
        <v>102</v>
      </c>
      <c r="D850" s="171" t="s">
        <v>82</v>
      </c>
      <c r="E850" s="283" t="s">
        <v>2172</v>
      </c>
      <c r="F850" s="107">
        <v>666</v>
      </c>
      <c r="G850" s="284" t="s">
        <v>36</v>
      </c>
      <c r="H850" s="284" t="s">
        <v>2263</v>
      </c>
      <c r="I850" s="284" t="s">
        <v>2263</v>
      </c>
      <c r="J850" s="284" t="s">
        <v>384</v>
      </c>
      <c r="K850" s="284" t="s">
        <v>86</v>
      </c>
      <c r="L850" s="284" t="s">
        <v>2192</v>
      </c>
      <c r="M850" s="284" t="s">
        <v>2180</v>
      </c>
      <c r="N850" s="103" t="s">
        <v>87</v>
      </c>
      <c r="O850" s="284" t="s">
        <v>2264</v>
      </c>
      <c r="Q850" s="135"/>
      <c r="T850" s="135"/>
      <c r="U850" s="171" t="str">
        <f t="shared" si="193"/>
        <v>HBL-FAD-666</v>
      </c>
      <c r="V850" s="133" t="s">
        <v>90</v>
      </c>
      <c r="W850" s="107">
        <v>666</v>
      </c>
      <c r="X850" s="171" t="str">
        <f t="shared" si="198"/>
        <v>HBL-FAD-666-Jan17-1-1</v>
      </c>
      <c r="Y850" s="136" t="s">
        <v>769</v>
      </c>
      <c r="Z850" s="134" t="str">
        <f t="shared" si="169"/>
        <v>Yes</v>
      </c>
      <c r="AA850" s="134" t="str">
        <f t="shared" si="170"/>
        <v>Yes</v>
      </c>
      <c r="AB850" s="134" t="str">
        <f t="shared" si="179"/>
        <v>Yes</v>
      </c>
      <c r="AC850" s="134" t="e">
        <f>VLOOKUP(F850,'Wired Branches'!B:E,4,FALSE)</f>
        <v>#N/A</v>
      </c>
      <c r="AD850" s="134" t="str">
        <f t="shared" si="171"/>
        <v>255.255.255.0</v>
      </c>
      <c r="AE850" s="150" t="e">
        <f>VLOOKUP(W850,'Wired Branches'!B:F,5,FALSE)</f>
        <v>#N/A</v>
      </c>
      <c r="AF850" s="112" t="str">
        <f>_xlfn.IFNA(VLOOKUP(F850,'Compiled report'!C:F,4,FALSE),"")</f>
        <v>26515e27a</v>
      </c>
      <c r="AG850" s="134" t="str">
        <f t="shared" si="172"/>
        <v>10.200.57.196</v>
      </c>
      <c r="AH850" s="134" t="str">
        <f t="shared" si="173"/>
        <v>Yes</v>
      </c>
      <c r="AI850" s="134" t="str">
        <f t="shared" si="174"/>
        <v>Yes</v>
      </c>
      <c r="AJ850" s="234">
        <f>_xlfn.IFNA(VLOOKUP(F850,'Compiled report'!C:D,2,FALSE),"")</f>
        <v>42782</v>
      </c>
      <c r="AK850" s="134" t="str">
        <f t="shared" si="175"/>
        <v>Yes</v>
      </c>
      <c r="AL850" s="134" t="str">
        <f t="shared" si="176"/>
        <v>Yes</v>
      </c>
      <c r="AM850" s="134" t="str">
        <f t="shared" si="177"/>
        <v>Yes</v>
      </c>
      <c r="AN850" s="134" t="str">
        <f t="shared" si="178"/>
        <v>Yes</v>
      </c>
      <c r="AO850" s="134" t="str">
        <f t="shared" si="197"/>
        <v>Installation Completed</v>
      </c>
      <c r="AP850" s="137" t="s">
        <v>770</v>
      </c>
    </row>
    <row r="851" spans="1:42" s="134" customFormat="1" ht="26.1" customHeight="1" x14ac:dyDescent="0.2">
      <c r="A851" s="258">
        <v>851</v>
      </c>
      <c r="B851" s="284" t="s">
        <v>36</v>
      </c>
      <c r="C851" s="134" t="s">
        <v>102</v>
      </c>
      <c r="D851" s="171" t="s">
        <v>82</v>
      </c>
      <c r="E851" s="283" t="s">
        <v>2172</v>
      </c>
      <c r="F851" s="107">
        <v>667</v>
      </c>
      <c r="G851" s="284" t="s">
        <v>36</v>
      </c>
      <c r="H851" s="284" t="s">
        <v>2265</v>
      </c>
      <c r="I851" s="284" t="s">
        <v>2265</v>
      </c>
      <c r="J851" s="284" t="s">
        <v>384</v>
      </c>
      <c r="K851" s="284" t="s">
        <v>86</v>
      </c>
      <c r="L851" s="284" t="s">
        <v>2192</v>
      </c>
      <c r="M851" s="284" t="s">
        <v>2180</v>
      </c>
      <c r="N851" s="103" t="s">
        <v>87</v>
      </c>
      <c r="O851" s="284" t="s">
        <v>2266</v>
      </c>
      <c r="Q851" s="135"/>
      <c r="T851" s="135"/>
      <c r="U851" s="171" t="str">
        <f t="shared" si="193"/>
        <v>HBL-FAD-667</v>
      </c>
      <c r="V851" s="133" t="s">
        <v>90</v>
      </c>
      <c r="W851" s="107">
        <v>667</v>
      </c>
      <c r="X851" s="171" t="str">
        <f t="shared" si="198"/>
        <v>HBL-FAD-667-Jan17-1-1</v>
      </c>
      <c r="Y851" s="136" t="s">
        <v>769</v>
      </c>
      <c r="Z851" s="134" t="str">
        <f t="shared" si="169"/>
        <v>Yes</v>
      </c>
      <c r="AA851" s="134" t="str">
        <f t="shared" si="170"/>
        <v>Yes</v>
      </c>
      <c r="AB851" s="134" t="str">
        <f t="shared" si="179"/>
        <v>Yes</v>
      </c>
      <c r="AC851" s="134">
        <f>VLOOKUP(F851,'Wired Branches'!B:E,4,FALSE)</f>
        <v>0</v>
      </c>
      <c r="AD851" s="134" t="str">
        <f t="shared" si="171"/>
        <v>255.255.255.0</v>
      </c>
      <c r="AE851" s="150">
        <f>VLOOKUP(W851,'Wired Branches'!B:F,5,FALSE)</f>
        <v>0</v>
      </c>
      <c r="AF851" s="112" t="str">
        <f>_xlfn.IFNA(VLOOKUP(F851,'Compiled report'!C:F,4,FALSE),"")</f>
        <v>26515e27b</v>
      </c>
      <c r="AG851" s="134" t="str">
        <f t="shared" si="172"/>
        <v>10.200.57.196</v>
      </c>
      <c r="AH851" s="134" t="str">
        <f t="shared" si="173"/>
        <v>Yes</v>
      </c>
      <c r="AI851" s="134" t="str">
        <f t="shared" si="174"/>
        <v>Yes</v>
      </c>
      <c r="AJ851" s="234">
        <f>_xlfn.IFNA(VLOOKUP(F851,'Compiled report'!C:D,2,FALSE),"")</f>
        <v>42782</v>
      </c>
      <c r="AK851" s="134" t="str">
        <f t="shared" si="175"/>
        <v>Yes</v>
      </c>
      <c r="AL851" s="134" t="str">
        <f t="shared" si="176"/>
        <v>Yes</v>
      </c>
      <c r="AM851" s="134" t="str">
        <f t="shared" si="177"/>
        <v>Yes</v>
      </c>
      <c r="AN851" s="134" t="str">
        <f t="shared" si="178"/>
        <v>Yes</v>
      </c>
      <c r="AO851" s="134" t="str">
        <f t="shared" si="197"/>
        <v>Installation Completed</v>
      </c>
      <c r="AP851" s="137" t="s">
        <v>770</v>
      </c>
    </row>
    <row r="852" spans="1:42" s="134" customFormat="1" ht="26.1" customHeight="1" x14ac:dyDescent="0.2">
      <c r="A852" s="258">
        <v>852</v>
      </c>
      <c r="B852" s="284" t="s">
        <v>36</v>
      </c>
      <c r="C852" s="134" t="s">
        <v>102</v>
      </c>
      <c r="D852" s="171" t="s">
        <v>82</v>
      </c>
      <c r="E852" s="283" t="s">
        <v>2172</v>
      </c>
      <c r="F852" s="107">
        <v>668</v>
      </c>
      <c r="G852" s="284" t="s">
        <v>36</v>
      </c>
      <c r="H852" s="284" t="s">
        <v>2267</v>
      </c>
      <c r="I852" s="284" t="s">
        <v>2268</v>
      </c>
      <c r="J852" s="284" t="s">
        <v>384</v>
      </c>
      <c r="K852" s="284" t="s">
        <v>86</v>
      </c>
      <c r="L852" s="284" t="s">
        <v>2267</v>
      </c>
      <c r="M852" s="284" t="s">
        <v>2176</v>
      </c>
      <c r="N852" s="103" t="s">
        <v>87</v>
      </c>
      <c r="O852" s="284"/>
      <c r="Q852" s="135"/>
      <c r="T852" s="135"/>
      <c r="U852" s="171" t="str">
        <f t="shared" si="193"/>
        <v>HBL-FAD-668</v>
      </c>
      <c r="V852" s="133" t="s">
        <v>90</v>
      </c>
      <c r="W852" s="107">
        <v>668</v>
      </c>
      <c r="X852" s="171" t="str">
        <f t="shared" si="198"/>
        <v>HBL-FAD-668-Jan17-1-1</v>
      </c>
      <c r="Y852" s="136" t="s">
        <v>769</v>
      </c>
      <c r="Z852" s="134" t="str">
        <f t="shared" si="169"/>
        <v xml:space="preserve"> </v>
      </c>
      <c r="AA852" s="134" t="str">
        <f t="shared" si="170"/>
        <v xml:space="preserve"> </v>
      </c>
      <c r="AB852" s="134" t="str">
        <f t="shared" si="179"/>
        <v>Yes</v>
      </c>
      <c r="AC852" s="134">
        <f>VLOOKUP(F852,'Wired Branches'!B:E,4,FALSE)</f>
        <v>0</v>
      </c>
      <c r="AD852" s="134" t="str">
        <f t="shared" si="171"/>
        <v xml:space="preserve"> </v>
      </c>
      <c r="AE852" s="150">
        <f>VLOOKUP(W852,'Wired Branches'!B:F,5,FALSE)</f>
        <v>0</v>
      </c>
      <c r="AF852" s="112" t="str">
        <f>_xlfn.IFNA(VLOOKUP(F852,'Compiled report'!C:F,4,FALSE),"")</f>
        <v/>
      </c>
      <c r="AG852" s="134" t="str">
        <f t="shared" si="172"/>
        <v xml:space="preserve"> </v>
      </c>
      <c r="AH852" s="134" t="str">
        <f t="shared" si="173"/>
        <v xml:space="preserve"> </v>
      </c>
      <c r="AI852" s="134" t="str">
        <f t="shared" si="174"/>
        <v xml:space="preserve"> </v>
      </c>
      <c r="AJ852" s="234" t="str">
        <f>_xlfn.IFNA(VLOOKUP(F852,'Compiled report'!C:D,2,FALSE),"")</f>
        <v/>
      </c>
      <c r="AK852" s="134" t="str">
        <f t="shared" si="175"/>
        <v xml:space="preserve"> </v>
      </c>
      <c r="AL852" s="134" t="str">
        <f t="shared" si="176"/>
        <v/>
      </c>
      <c r="AM852" s="134" t="str">
        <f t="shared" si="177"/>
        <v xml:space="preserve"> </v>
      </c>
      <c r="AN852" s="134" t="str">
        <f t="shared" si="178"/>
        <v xml:space="preserve"> </v>
      </c>
      <c r="AO852" s="134" t="str">
        <f t="shared" si="197"/>
        <v xml:space="preserve"> </v>
      </c>
      <c r="AP852" s="137" t="s">
        <v>770</v>
      </c>
    </row>
    <row r="853" spans="1:42" s="134" customFormat="1" ht="26.1" customHeight="1" x14ac:dyDescent="0.2">
      <c r="A853" s="258">
        <v>853</v>
      </c>
      <c r="B853" s="284" t="s">
        <v>36</v>
      </c>
      <c r="C853" s="134" t="s">
        <v>102</v>
      </c>
      <c r="D853" s="171" t="s">
        <v>82</v>
      </c>
      <c r="E853" s="283" t="s">
        <v>2172</v>
      </c>
      <c r="F853" s="107">
        <v>672</v>
      </c>
      <c r="G853" s="284" t="s">
        <v>36</v>
      </c>
      <c r="H853" s="284" t="s">
        <v>2269</v>
      </c>
      <c r="I853" s="284" t="s">
        <v>2270</v>
      </c>
      <c r="J853" s="284" t="s">
        <v>384</v>
      </c>
      <c r="K853" s="284" t="s">
        <v>86</v>
      </c>
      <c r="L853" s="284" t="s">
        <v>2180</v>
      </c>
      <c r="M853" s="284" t="s">
        <v>2180</v>
      </c>
      <c r="N853" s="103" t="s">
        <v>87</v>
      </c>
      <c r="O853" s="284" t="s">
        <v>2271</v>
      </c>
      <c r="Q853" s="135"/>
      <c r="T853" s="135"/>
      <c r="U853" s="171" t="str">
        <f t="shared" si="193"/>
        <v>HBL-FAD-672</v>
      </c>
      <c r="V853" s="133" t="s">
        <v>90</v>
      </c>
      <c r="W853" s="107">
        <v>672</v>
      </c>
      <c r="X853" s="171" t="str">
        <f t="shared" si="198"/>
        <v>HBL-FAD-672-Jan17-1-1</v>
      </c>
      <c r="Y853" s="136" t="s">
        <v>769</v>
      </c>
      <c r="Z853" s="134" t="str">
        <f t="shared" si="169"/>
        <v>Yes</v>
      </c>
      <c r="AA853" s="134" t="str">
        <f t="shared" si="170"/>
        <v>Yes</v>
      </c>
      <c r="AB853" s="134" t="str">
        <f t="shared" si="179"/>
        <v>Yes</v>
      </c>
      <c r="AC853" s="134" t="e">
        <f>VLOOKUP(F853,'Wired Branches'!B:E,4,FALSE)</f>
        <v>#N/A</v>
      </c>
      <c r="AD853" s="134" t="str">
        <f t="shared" si="171"/>
        <v>255.255.255.0</v>
      </c>
      <c r="AE853" s="150" t="e">
        <f>VLOOKUP(W853,'Wired Branches'!B:F,5,FALSE)</f>
        <v>#N/A</v>
      </c>
      <c r="AF853" s="112">
        <f>_xlfn.IFNA(VLOOKUP(F853,'Compiled report'!C:F,4,FALSE),"")</f>
        <v>0</v>
      </c>
      <c r="AG853" s="134" t="str">
        <f t="shared" si="172"/>
        <v>10.200.57.196</v>
      </c>
      <c r="AH853" s="134" t="str">
        <f t="shared" si="173"/>
        <v>Yes</v>
      </c>
      <c r="AI853" s="134" t="str">
        <f t="shared" si="174"/>
        <v>Yes</v>
      </c>
      <c r="AJ853" s="234">
        <f>_xlfn.IFNA(VLOOKUP(F853,'Compiled report'!C:D,2,FALSE),"")</f>
        <v>42796</v>
      </c>
      <c r="AK853" s="134" t="str">
        <f t="shared" si="175"/>
        <v>Yes</v>
      </c>
      <c r="AL853" s="134" t="str">
        <f t="shared" si="176"/>
        <v/>
      </c>
      <c r="AM853" s="134" t="str">
        <f t="shared" si="177"/>
        <v>Yes</v>
      </c>
      <c r="AN853" s="134" t="str">
        <f t="shared" si="178"/>
        <v>Yes</v>
      </c>
      <c r="AO853" s="134" t="str">
        <f t="shared" si="197"/>
        <v>Installation Completed</v>
      </c>
      <c r="AP853" s="137" t="s">
        <v>770</v>
      </c>
    </row>
    <row r="854" spans="1:42" s="134" customFormat="1" ht="26.1" customHeight="1" x14ac:dyDescent="0.2">
      <c r="A854" s="258">
        <v>854</v>
      </c>
      <c r="B854" s="284" t="s">
        <v>36</v>
      </c>
      <c r="C854" s="134" t="s">
        <v>102</v>
      </c>
      <c r="D854" s="171" t="s">
        <v>82</v>
      </c>
      <c r="E854" s="283" t="s">
        <v>2172</v>
      </c>
      <c r="F854" s="107">
        <v>673</v>
      </c>
      <c r="G854" s="284" t="s">
        <v>36</v>
      </c>
      <c r="H854" s="284" t="s">
        <v>2272</v>
      </c>
      <c r="I854" s="284" t="s">
        <v>2273</v>
      </c>
      <c r="J854" s="284" t="s">
        <v>384</v>
      </c>
      <c r="K854" s="284" t="s">
        <v>86</v>
      </c>
      <c r="L854" s="284" t="s">
        <v>2180</v>
      </c>
      <c r="M854" s="284" t="s">
        <v>2196</v>
      </c>
      <c r="N854" s="103" t="s">
        <v>87</v>
      </c>
      <c r="O854" s="284"/>
      <c r="Q854" s="135"/>
      <c r="T854" s="135"/>
      <c r="U854" s="171" t="str">
        <f t="shared" si="193"/>
        <v>HBL-FAD-673</v>
      </c>
      <c r="V854" s="133" t="s">
        <v>90</v>
      </c>
      <c r="W854" s="107">
        <v>673</v>
      </c>
      <c r="X854" s="171" t="str">
        <f t="shared" si="198"/>
        <v>HBL-FAD-673-Jan17-1-1</v>
      </c>
      <c r="Y854" s="136" t="s">
        <v>769</v>
      </c>
      <c r="Z854" s="134" t="str">
        <f t="shared" si="169"/>
        <v>Yes</v>
      </c>
      <c r="AA854" s="134" t="str">
        <f t="shared" si="170"/>
        <v>Yes</v>
      </c>
      <c r="AB854" s="134" t="str">
        <f t="shared" si="179"/>
        <v>Yes</v>
      </c>
      <c r="AC854" s="134" t="e">
        <f>VLOOKUP(F854,'Wired Branches'!B:E,4,FALSE)</f>
        <v>#N/A</v>
      </c>
      <c r="AD854" s="134" t="str">
        <f t="shared" si="171"/>
        <v>255.255.255.0</v>
      </c>
      <c r="AE854" s="150" t="e">
        <f>VLOOKUP(W854,'Wired Branches'!B:F,5,FALSE)</f>
        <v>#N/A</v>
      </c>
      <c r="AF854" s="112">
        <f>_xlfn.IFNA(VLOOKUP(F854,'Compiled report'!C:F,4,FALSE),"")</f>
        <v>0</v>
      </c>
      <c r="AG854" s="134" t="str">
        <f t="shared" si="172"/>
        <v>10.200.57.196</v>
      </c>
      <c r="AH854" s="134" t="str">
        <f t="shared" si="173"/>
        <v>Yes</v>
      </c>
      <c r="AI854" s="134" t="str">
        <f t="shared" si="174"/>
        <v>Yes</v>
      </c>
      <c r="AJ854" s="234">
        <f>_xlfn.IFNA(VLOOKUP(F854,'Compiled report'!C:D,2,FALSE),"")</f>
        <v>42796</v>
      </c>
      <c r="AK854" s="134" t="str">
        <f t="shared" si="175"/>
        <v>Yes</v>
      </c>
      <c r="AL854" s="134" t="str">
        <f t="shared" si="176"/>
        <v/>
      </c>
      <c r="AM854" s="134" t="str">
        <f t="shared" si="177"/>
        <v>Yes</v>
      </c>
      <c r="AN854" s="134" t="str">
        <f t="shared" si="178"/>
        <v>Yes</v>
      </c>
      <c r="AO854" s="134" t="str">
        <f t="shared" si="197"/>
        <v>Installation Completed</v>
      </c>
      <c r="AP854" s="137" t="s">
        <v>770</v>
      </c>
    </row>
    <row r="855" spans="1:42" s="134" customFormat="1" ht="26.1" customHeight="1" x14ac:dyDescent="0.2">
      <c r="A855" s="258">
        <v>855</v>
      </c>
      <c r="B855" s="284" t="s">
        <v>36</v>
      </c>
      <c r="C855" s="134" t="s">
        <v>102</v>
      </c>
      <c r="D855" s="171" t="s">
        <v>82</v>
      </c>
      <c r="E855" s="283" t="s">
        <v>2172</v>
      </c>
      <c r="F855" s="107">
        <v>675</v>
      </c>
      <c r="G855" s="284" t="s">
        <v>36</v>
      </c>
      <c r="H855" s="284" t="s">
        <v>2274</v>
      </c>
      <c r="I855" s="284" t="s">
        <v>2275</v>
      </c>
      <c r="J855" s="284" t="s">
        <v>384</v>
      </c>
      <c r="K855" s="284" t="s">
        <v>86</v>
      </c>
      <c r="L855" s="284" t="s">
        <v>2180</v>
      </c>
      <c r="M855" s="284" t="s">
        <v>2180</v>
      </c>
      <c r="N855" s="103" t="s">
        <v>87</v>
      </c>
      <c r="O855" s="284" t="s">
        <v>2189</v>
      </c>
      <c r="Q855" s="135"/>
      <c r="T855" s="135"/>
      <c r="U855" s="171" t="str">
        <f t="shared" si="193"/>
        <v>HBL-FAD-675</v>
      </c>
      <c r="V855" s="133" t="s">
        <v>90</v>
      </c>
      <c r="W855" s="107">
        <v>675</v>
      </c>
      <c r="X855" s="171" t="str">
        <f t="shared" si="198"/>
        <v>HBL-FAD-675-Jan17-1-1</v>
      </c>
      <c r="Y855" s="136" t="s">
        <v>769</v>
      </c>
      <c r="Z855" s="134" t="str">
        <f t="shared" si="169"/>
        <v>Yes</v>
      </c>
      <c r="AA855" s="134" t="str">
        <f t="shared" si="170"/>
        <v>Yes</v>
      </c>
      <c r="AB855" s="134" t="str">
        <f t="shared" si="179"/>
        <v>Yes</v>
      </c>
      <c r="AC855" s="134">
        <f>VLOOKUP(F855,'Wired Branches'!B:E,4,FALSE)</f>
        <v>0</v>
      </c>
      <c r="AD855" s="134" t="str">
        <f t="shared" si="171"/>
        <v>255.255.255.0</v>
      </c>
      <c r="AE855" s="150" t="e">
        <f>VLOOKUP(W855,'Wired Branches'!B:F,5,FALSE)</f>
        <v>#VALUE!</v>
      </c>
      <c r="AF855" s="112" t="str">
        <f>_xlfn.IFNA(VLOOKUP(F855,'Compiled report'!C:F,4,FALSE),"")</f>
        <v>26515e27f</v>
      </c>
      <c r="AG855" s="134" t="str">
        <f t="shared" si="172"/>
        <v>10.200.57.196</v>
      </c>
      <c r="AH855" s="134" t="str">
        <f t="shared" si="173"/>
        <v>Yes</v>
      </c>
      <c r="AI855" s="134" t="str">
        <f t="shared" si="174"/>
        <v>Yes</v>
      </c>
      <c r="AJ855" s="234">
        <f>_xlfn.IFNA(VLOOKUP(F855,'Compiled report'!C:D,2,FALSE),"")</f>
        <v>42796</v>
      </c>
      <c r="AK855" s="134" t="str">
        <f t="shared" si="175"/>
        <v>Yes</v>
      </c>
      <c r="AL855" s="134" t="str">
        <f t="shared" si="176"/>
        <v>Yes</v>
      </c>
      <c r="AM855" s="134" t="str">
        <f t="shared" si="177"/>
        <v>Yes</v>
      </c>
      <c r="AN855" s="134" t="str">
        <f t="shared" si="178"/>
        <v>Yes</v>
      </c>
      <c r="AO855" s="134" t="str">
        <f t="shared" si="197"/>
        <v>Installation Completed</v>
      </c>
      <c r="AP855" s="137" t="s">
        <v>770</v>
      </c>
    </row>
    <row r="856" spans="1:42" s="134" customFormat="1" ht="26.1" customHeight="1" x14ac:dyDescent="0.2">
      <c r="A856" s="258">
        <v>856</v>
      </c>
      <c r="B856" s="284" t="s">
        <v>36</v>
      </c>
      <c r="C856" s="134" t="s">
        <v>102</v>
      </c>
      <c r="D856" s="171" t="s">
        <v>82</v>
      </c>
      <c r="E856" s="283" t="s">
        <v>2172</v>
      </c>
      <c r="F856" s="107">
        <v>680</v>
      </c>
      <c r="G856" s="284" t="s">
        <v>36</v>
      </c>
      <c r="H856" s="284" t="s">
        <v>2276</v>
      </c>
      <c r="I856" s="284" t="s">
        <v>2277</v>
      </c>
      <c r="J856" s="284" t="s">
        <v>384</v>
      </c>
      <c r="K856" s="284" t="s">
        <v>86</v>
      </c>
      <c r="L856" s="284" t="s">
        <v>2180</v>
      </c>
      <c r="M856" s="284" t="s">
        <v>2180</v>
      </c>
      <c r="N856" s="103" t="s">
        <v>87</v>
      </c>
      <c r="O856" s="284"/>
      <c r="Q856" s="135"/>
      <c r="T856" s="135"/>
      <c r="U856" s="171" t="str">
        <f t="shared" si="193"/>
        <v>HBL-FAD-680</v>
      </c>
      <c r="V856" s="133" t="s">
        <v>90</v>
      </c>
      <c r="W856" s="107">
        <v>680</v>
      </c>
      <c r="X856" s="171" t="str">
        <f t="shared" si="198"/>
        <v>HBL-FAD-680-Jan17-1-1</v>
      </c>
      <c r="Y856" s="136" t="s">
        <v>769</v>
      </c>
      <c r="Z856" s="134" t="str">
        <f t="shared" si="169"/>
        <v>Yes</v>
      </c>
      <c r="AA856" s="134" t="str">
        <f t="shared" si="170"/>
        <v>Yes</v>
      </c>
      <c r="AB856" s="134" t="str">
        <f t="shared" si="179"/>
        <v>Yes</v>
      </c>
      <c r="AC856" s="134">
        <f>VLOOKUP(F856,'Wired Branches'!B:E,4,FALSE)</f>
        <v>0</v>
      </c>
      <c r="AD856" s="134" t="str">
        <f t="shared" si="171"/>
        <v>255.255.255.0</v>
      </c>
      <c r="AE856" s="150">
        <f>VLOOKUP(W856,'Wired Branches'!B:F,5,FALSE)</f>
        <v>0</v>
      </c>
      <c r="AF856" s="112" t="str">
        <f>_xlfn.IFNA(VLOOKUP(F856,'Compiled report'!C:F,4,FALSE),"")</f>
        <v>26515e15e</v>
      </c>
      <c r="AG856" s="134" t="str">
        <f t="shared" si="172"/>
        <v>10.200.57.196</v>
      </c>
      <c r="AH856" s="134" t="str">
        <f t="shared" si="173"/>
        <v>Yes</v>
      </c>
      <c r="AI856" s="134" t="str">
        <f t="shared" si="174"/>
        <v>Yes</v>
      </c>
      <c r="AJ856" s="234">
        <f>_xlfn.IFNA(VLOOKUP(F856,'Compiled report'!C:D,2,FALSE),"")</f>
        <v>42796</v>
      </c>
      <c r="AK856" s="134" t="str">
        <f t="shared" si="175"/>
        <v>Yes</v>
      </c>
      <c r="AL856" s="134" t="str">
        <f t="shared" si="176"/>
        <v>Yes</v>
      </c>
      <c r="AM856" s="134" t="str">
        <f t="shared" si="177"/>
        <v>Yes</v>
      </c>
      <c r="AN856" s="134" t="str">
        <f t="shared" si="178"/>
        <v>Yes</v>
      </c>
      <c r="AO856" s="134" t="str">
        <f t="shared" si="197"/>
        <v>Installation Completed</v>
      </c>
      <c r="AP856" s="137" t="s">
        <v>770</v>
      </c>
    </row>
    <row r="857" spans="1:42" s="134" customFormat="1" ht="26.1" customHeight="1" x14ac:dyDescent="0.2">
      <c r="A857" s="258">
        <v>857</v>
      </c>
      <c r="B857" s="284" t="s">
        <v>36</v>
      </c>
      <c r="C857" s="134" t="s">
        <v>102</v>
      </c>
      <c r="D857" s="171" t="s">
        <v>82</v>
      </c>
      <c r="E857" s="283" t="s">
        <v>2172</v>
      </c>
      <c r="F857" s="107">
        <v>688</v>
      </c>
      <c r="G857" s="284" t="s">
        <v>36</v>
      </c>
      <c r="H857" s="284" t="s">
        <v>2278</v>
      </c>
      <c r="I857" s="284" t="s">
        <v>2279</v>
      </c>
      <c r="J857" s="284" t="s">
        <v>384</v>
      </c>
      <c r="K857" s="284" t="s">
        <v>86</v>
      </c>
      <c r="L857" s="284" t="s">
        <v>2192</v>
      </c>
      <c r="M857" s="284" t="s">
        <v>2180</v>
      </c>
      <c r="N857" s="103" t="s">
        <v>87</v>
      </c>
      <c r="O857" s="284"/>
      <c r="Q857" s="135"/>
      <c r="T857" s="135"/>
      <c r="U857" s="171" t="str">
        <f t="shared" si="193"/>
        <v>HBL-FAD-688</v>
      </c>
      <c r="V857" s="133" t="s">
        <v>90</v>
      </c>
      <c r="W857" s="107">
        <v>688</v>
      </c>
      <c r="X857" s="171" t="str">
        <f t="shared" si="198"/>
        <v>HBL-FAD-688-Jan17-1-1</v>
      </c>
      <c r="Y857" s="136" t="s">
        <v>769</v>
      </c>
      <c r="Z857" s="134" t="str">
        <f t="shared" si="169"/>
        <v>Yes</v>
      </c>
      <c r="AA857" s="134" t="str">
        <f t="shared" si="170"/>
        <v>Yes</v>
      </c>
      <c r="AB857" s="134" t="str">
        <f t="shared" si="179"/>
        <v>Yes</v>
      </c>
      <c r="AC857" s="134">
        <f>VLOOKUP(F857,'Wired Branches'!B:E,4,FALSE)</f>
        <v>0</v>
      </c>
      <c r="AD857" s="134" t="str">
        <f t="shared" si="171"/>
        <v>255.255.255.0</v>
      </c>
      <c r="AE857" s="150">
        <f>VLOOKUP(W857,'Wired Branches'!B:F,5,FALSE)</f>
        <v>0</v>
      </c>
      <c r="AF857" s="112" t="str">
        <f>_xlfn.IFNA(VLOOKUP(F857,'Compiled report'!C:F,4,FALSE),"")</f>
        <v>26515e160</v>
      </c>
      <c r="AG857" s="134" t="str">
        <f t="shared" si="172"/>
        <v>10.200.57.196</v>
      </c>
      <c r="AH857" s="134" t="str">
        <f t="shared" si="173"/>
        <v>Yes</v>
      </c>
      <c r="AI857" s="134" t="str">
        <f t="shared" si="174"/>
        <v>Yes</v>
      </c>
      <c r="AJ857" s="234">
        <f>_xlfn.IFNA(VLOOKUP(F857,'Compiled report'!C:D,2,FALSE),"")</f>
        <v>42782</v>
      </c>
      <c r="AK857" s="134" t="str">
        <f t="shared" si="175"/>
        <v>Yes</v>
      </c>
      <c r="AL857" s="134" t="str">
        <f t="shared" si="176"/>
        <v>Yes</v>
      </c>
      <c r="AM857" s="134" t="str">
        <f t="shared" si="177"/>
        <v>Yes</v>
      </c>
      <c r="AN857" s="134" t="str">
        <f t="shared" si="178"/>
        <v>Yes</v>
      </c>
      <c r="AO857" s="134" t="str">
        <f t="shared" si="197"/>
        <v>Installation Completed</v>
      </c>
      <c r="AP857" s="137" t="s">
        <v>770</v>
      </c>
    </row>
    <row r="858" spans="1:42" s="134" customFormat="1" ht="26.1" customHeight="1" x14ac:dyDescent="0.2">
      <c r="A858" s="258">
        <v>858</v>
      </c>
      <c r="B858" s="284" t="s">
        <v>36</v>
      </c>
      <c r="C858" s="134" t="s">
        <v>102</v>
      </c>
      <c r="D858" s="171" t="s">
        <v>82</v>
      </c>
      <c r="E858" s="283" t="s">
        <v>2172</v>
      </c>
      <c r="F858" s="107">
        <v>690</v>
      </c>
      <c r="G858" s="284" t="s">
        <v>36</v>
      </c>
      <c r="H858" s="284" t="s">
        <v>2280</v>
      </c>
      <c r="I858" s="284" t="s">
        <v>2281</v>
      </c>
      <c r="J858" s="284" t="s">
        <v>384</v>
      </c>
      <c r="K858" s="284" t="s">
        <v>86</v>
      </c>
      <c r="L858" s="284" t="s">
        <v>2280</v>
      </c>
      <c r="M858" s="284" t="s">
        <v>2176</v>
      </c>
      <c r="N858" s="103" t="s">
        <v>87</v>
      </c>
      <c r="O858" s="284"/>
      <c r="Q858" s="135"/>
      <c r="T858" s="135"/>
      <c r="U858" s="171" t="str">
        <f t="shared" si="193"/>
        <v>HBL-FAD-690</v>
      </c>
      <c r="V858" s="133" t="s">
        <v>90</v>
      </c>
      <c r="W858" s="107">
        <v>690</v>
      </c>
      <c r="X858" s="171" t="str">
        <f t="shared" si="198"/>
        <v>HBL-FAD-690-Jan17-1-1</v>
      </c>
      <c r="Y858" s="136" t="s">
        <v>769</v>
      </c>
      <c r="Z858" s="134" t="str">
        <f t="shared" si="169"/>
        <v>Yes</v>
      </c>
      <c r="AA858" s="134" t="str">
        <f t="shared" si="170"/>
        <v>Yes</v>
      </c>
      <c r="AB858" s="134" t="str">
        <f t="shared" si="179"/>
        <v>Yes</v>
      </c>
      <c r="AC858" s="134">
        <f>VLOOKUP(F858,'Wired Branches'!B:E,4,FALSE)</f>
        <v>0</v>
      </c>
      <c r="AD858" s="134" t="str">
        <f t="shared" si="171"/>
        <v>255.255.255.0</v>
      </c>
      <c r="AE858" s="150">
        <f>VLOOKUP(W858,'Wired Branches'!B:F,5,FALSE)</f>
        <v>0</v>
      </c>
      <c r="AF858" s="112" t="str">
        <f>_xlfn.IFNA(VLOOKUP(F858,'Compiled report'!C:F,4,FALSE),"")</f>
        <v>26515e161</v>
      </c>
      <c r="AG858" s="134" t="str">
        <f t="shared" si="172"/>
        <v>10.200.57.196</v>
      </c>
      <c r="AH858" s="134" t="str">
        <f t="shared" si="173"/>
        <v>Yes</v>
      </c>
      <c r="AI858" s="134" t="str">
        <f t="shared" si="174"/>
        <v>Yes</v>
      </c>
      <c r="AJ858" s="234">
        <f>_xlfn.IFNA(VLOOKUP(F858,'Compiled report'!C:D,2,FALSE),"")</f>
        <v>42783</v>
      </c>
      <c r="AK858" s="134" t="str">
        <f t="shared" si="175"/>
        <v>Yes</v>
      </c>
      <c r="AL858" s="134" t="str">
        <f t="shared" si="176"/>
        <v>Yes</v>
      </c>
      <c r="AM858" s="134" t="str">
        <f t="shared" si="177"/>
        <v>Yes</v>
      </c>
      <c r="AN858" s="134" t="str">
        <f t="shared" si="178"/>
        <v>Yes</v>
      </c>
      <c r="AO858" s="134" t="str">
        <f t="shared" si="197"/>
        <v>Installation Completed</v>
      </c>
      <c r="AP858" s="137" t="s">
        <v>770</v>
      </c>
    </row>
    <row r="859" spans="1:42" s="134" customFormat="1" ht="26.1" customHeight="1" x14ac:dyDescent="0.2">
      <c r="A859" s="258">
        <v>859</v>
      </c>
      <c r="B859" s="284" t="s">
        <v>36</v>
      </c>
      <c r="C859" s="134" t="s">
        <v>102</v>
      </c>
      <c r="D859" s="171" t="s">
        <v>82</v>
      </c>
      <c r="E859" s="283" t="s">
        <v>2172</v>
      </c>
      <c r="F859" s="107">
        <v>693</v>
      </c>
      <c r="G859" s="284" t="s">
        <v>36</v>
      </c>
      <c r="H859" s="284" t="s">
        <v>2282</v>
      </c>
      <c r="I859" s="284" t="s">
        <v>2283</v>
      </c>
      <c r="J859" s="284" t="s">
        <v>384</v>
      </c>
      <c r="K859" s="284" t="s">
        <v>86</v>
      </c>
      <c r="L859" s="284" t="s">
        <v>2198</v>
      </c>
      <c r="M859" s="284" t="s">
        <v>2176</v>
      </c>
      <c r="N859" s="103" t="s">
        <v>87</v>
      </c>
      <c r="O859" s="284" t="s">
        <v>2284</v>
      </c>
      <c r="Q859" s="135"/>
      <c r="T859" s="135"/>
      <c r="U859" s="171" t="str">
        <f t="shared" si="193"/>
        <v>HBL-FAD-693</v>
      </c>
      <c r="V859" s="133" t="s">
        <v>90</v>
      </c>
      <c r="W859" s="107">
        <v>693</v>
      </c>
      <c r="X859" s="171" t="str">
        <f t="shared" si="198"/>
        <v>HBL-FAD-693-Jan17-1-1</v>
      </c>
      <c r="Y859" s="136" t="s">
        <v>769</v>
      </c>
      <c r="Z859" s="134" t="str">
        <f t="shared" si="169"/>
        <v>Yes</v>
      </c>
      <c r="AA859" s="134" t="str">
        <f t="shared" si="170"/>
        <v>Yes</v>
      </c>
      <c r="AB859" s="134" t="str">
        <f t="shared" si="179"/>
        <v>Yes</v>
      </c>
      <c r="AC859" s="134" t="e">
        <f>VLOOKUP(F859,'Wired Branches'!B:E,4,FALSE)</f>
        <v>#N/A</v>
      </c>
      <c r="AD859" s="134" t="str">
        <f t="shared" si="171"/>
        <v>255.255.255.0</v>
      </c>
      <c r="AE859" s="150" t="e">
        <f>VLOOKUP(W859,'Wired Branches'!B:F,5,FALSE)</f>
        <v>#N/A</v>
      </c>
      <c r="AF859" s="112" t="str">
        <f>_xlfn.IFNA(VLOOKUP(F859,'Compiled report'!C:F,4,FALSE),"")</f>
        <v>26515e162</v>
      </c>
      <c r="AG859" s="134" t="str">
        <f t="shared" si="172"/>
        <v>10.200.57.196</v>
      </c>
      <c r="AH859" s="134" t="str">
        <f t="shared" si="173"/>
        <v>Yes</v>
      </c>
      <c r="AI859" s="134" t="str">
        <f t="shared" si="174"/>
        <v>Yes</v>
      </c>
      <c r="AJ859" s="234">
        <f>_xlfn.IFNA(VLOOKUP(F859,'Compiled report'!C:D,2,FALSE),"")</f>
        <v>42795</v>
      </c>
      <c r="AK859" s="134" t="str">
        <f t="shared" si="175"/>
        <v>Yes</v>
      </c>
      <c r="AL859" s="134" t="str">
        <f t="shared" si="176"/>
        <v>Yes</v>
      </c>
      <c r="AM859" s="134" t="str">
        <f t="shared" si="177"/>
        <v>Yes</v>
      </c>
      <c r="AN859" s="134" t="str">
        <f t="shared" si="178"/>
        <v>Yes</v>
      </c>
      <c r="AO859" s="134" t="str">
        <f t="shared" si="197"/>
        <v>Installation Completed</v>
      </c>
      <c r="AP859" s="137" t="s">
        <v>770</v>
      </c>
    </row>
    <row r="860" spans="1:42" s="134" customFormat="1" ht="26.1" customHeight="1" x14ac:dyDescent="0.2">
      <c r="A860" s="258">
        <v>860</v>
      </c>
      <c r="B860" s="284" t="s">
        <v>36</v>
      </c>
      <c r="C860" s="134" t="s">
        <v>102</v>
      </c>
      <c r="D860" s="171" t="s">
        <v>82</v>
      </c>
      <c r="E860" s="283" t="s">
        <v>2172</v>
      </c>
      <c r="F860" s="107">
        <v>694</v>
      </c>
      <c r="G860" s="284" t="s">
        <v>36</v>
      </c>
      <c r="H860" s="284" t="s">
        <v>2285</v>
      </c>
      <c r="I860" s="284" t="s">
        <v>2286</v>
      </c>
      <c r="J860" s="284" t="s">
        <v>384</v>
      </c>
      <c r="K860" s="284" t="s">
        <v>86</v>
      </c>
      <c r="L860" s="284" t="s">
        <v>2180</v>
      </c>
      <c r="M860" s="284" t="s">
        <v>2180</v>
      </c>
      <c r="N860" s="103" t="s">
        <v>87</v>
      </c>
      <c r="O860" s="284" t="s">
        <v>2189</v>
      </c>
      <c r="Q860" s="135"/>
      <c r="T860" s="135"/>
      <c r="U860" s="171" t="str">
        <f t="shared" si="193"/>
        <v>HBL-FAD-694</v>
      </c>
      <c r="V860" s="133" t="s">
        <v>90</v>
      </c>
      <c r="W860" s="107">
        <v>694</v>
      </c>
      <c r="X860" s="171" t="str">
        <f t="shared" si="198"/>
        <v>HBL-FAD-694-Jan17-1-1</v>
      </c>
      <c r="Y860" s="136" t="s">
        <v>769</v>
      </c>
      <c r="Z860" s="134" t="str">
        <f t="shared" si="169"/>
        <v>Yes</v>
      </c>
      <c r="AA860" s="134" t="str">
        <f t="shared" si="170"/>
        <v>Yes</v>
      </c>
      <c r="AB860" s="134" t="str">
        <f t="shared" si="179"/>
        <v>Yes</v>
      </c>
      <c r="AC860" s="134" t="e">
        <f>VLOOKUP(F860,'Wired Branches'!B:E,4,FALSE)</f>
        <v>#N/A</v>
      </c>
      <c r="AD860" s="134" t="str">
        <f t="shared" si="171"/>
        <v>255.255.255.0</v>
      </c>
      <c r="AE860" s="150" t="e">
        <f>VLOOKUP(W860,'Wired Branches'!B:F,5,FALSE)</f>
        <v>#N/A</v>
      </c>
      <c r="AF860" s="112">
        <f>_xlfn.IFNA(VLOOKUP(F860,'Compiled report'!C:F,4,FALSE),"")</f>
        <v>0</v>
      </c>
      <c r="AG860" s="134" t="str">
        <f t="shared" si="172"/>
        <v>10.200.57.196</v>
      </c>
      <c r="AH860" s="134" t="str">
        <f t="shared" si="173"/>
        <v>Yes</v>
      </c>
      <c r="AI860" s="134" t="str">
        <f t="shared" si="174"/>
        <v>Yes</v>
      </c>
      <c r="AJ860" s="234">
        <f>_xlfn.IFNA(VLOOKUP(F860,'Compiled report'!C:D,2,FALSE),"")</f>
        <v>42768</v>
      </c>
      <c r="AK860" s="134" t="str">
        <f t="shared" si="175"/>
        <v>Yes</v>
      </c>
      <c r="AL860" s="134" t="str">
        <f t="shared" si="176"/>
        <v/>
      </c>
      <c r="AM860" s="134" t="str">
        <f t="shared" si="177"/>
        <v>Yes</v>
      </c>
      <c r="AN860" s="134" t="str">
        <f t="shared" si="178"/>
        <v>Yes</v>
      </c>
      <c r="AO860" s="134" t="str">
        <f t="shared" si="197"/>
        <v>Installation Completed</v>
      </c>
      <c r="AP860" s="137" t="s">
        <v>770</v>
      </c>
    </row>
    <row r="861" spans="1:42" s="134" customFormat="1" ht="26.1" customHeight="1" x14ac:dyDescent="0.2">
      <c r="A861" s="258">
        <v>861</v>
      </c>
      <c r="B861" s="284" t="s">
        <v>36</v>
      </c>
      <c r="C861" s="134" t="s">
        <v>102</v>
      </c>
      <c r="D861" s="171" t="s">
        <v>82</v>
      </c>
      <c r="E861" s="283" t="s">
        <v>2172</v>
      </c>
      <c r="F861" s="107">
        <v>805</v>
      </c>
      <c r="G861" s="284" t="s">
        <v>36</v>
      </c>
      <c r="H861" s="284" t="s">
        <v>2287</v>
      </c>
      <c r="I861" s="284" t="s">
        <v>2288</v>
      </c>
      <c r="J861" s="284" t="s">
        <v>384</v>
      </c>
      <c r="K861" s="284" t="s">
        <v>86</v>
      </c>
      <c r="L861" s="284" t="s">
        <v>2256</v>
      </c>
      <c r="M861" s="284" t="s">
        <v>2176</v>
      </c>
      <c r="N861" s="103" t="s">
        <v>87</v>
      </c>
      <c r="O861" s="284" t="s">
        <v>2289</v>
      </c>
      <c r="Q861" s="135"/>
      <c r="T861" s="135"/>
      <c r="U861" s="171" t="str">
        <f t="shared" si="193"/>
        <v>HBL-FAD-805</v>
      </c>
      <c r="V861" s="133" t="s">
        <v>90</v>
      </c>
      <c r="W861" s="107">
        <v>805</v>
      </c>
      <c r="X861" s="171" t="str">
        <f t="shared" si="198"/>
        <v>HBL-FAD-805-Jan17-1-1</v>
      </c>
      <c r="Y861" s="136" t="s">
        <v>769</v>
      </c>
      <c r="Z861" s="134" t="str">
        <f t="shared" si="169"/>
        <v>Yes</v>
      </c>
      <c r="AA861" s="134" t="str">
        <f t="shared" si="170"/>
        <v>Yes</v>
      </c>
      <c r="AB861" s="134" t="str">
        <f t="shared" si="179"/>
        <v>Yes</v>
      </c>
      <c r="AC861" s="134">
        <f>VLOOKUP(F861,'Wired Branches'!B:E,4,FALSE)</f>
        <v>0</v>
      </c>
      <c r="AD861" s="134" t="str">
        <f t="shared" si="171"/>
        <v>255.255.255.0</v>
      </c>
      <c r="AE861" s="150">
        <f>VLOOKUP(W861,'Wired Branches'!B:F,5,FALSE)</f>
        <v>0</v>
      </c>
      <c r="AF861" s="112">
        <f>_xlfn.IFNA(VLOOKUP(F861,'Compiled report'!C:F,4,FALSE),"")</f>
        <v>0</v>
      </c>
      <c r="AG861" s="134" t="str">
        <f t="shared" si="172"/>
        <v>10.200.57.196</v>
      </c>
      <c r="AH861" s="134" t="str">
        <f t="shared" si="173"/>
        <v>Yes</v>
      </c>
      <c r="AI861" s="134" t="str">
        <f t="shared" si="174"/>
        <v>Yes</v>
      </c>
      <c r="AJ861" s="234">
        <f>_xlfn.IFNA(VLOOKUP(F861,'Compiled report'!C:D,2,FALSE),"")</f>
        <v>42782</v>
      </c>
      <c r="AK861" s="134" t="str">
        <f t="shared" si="175"/>
        <v>Yes</v>
      </c>
      <c r="AL861" s="134" t="str">
        <f t="shared" si="176"/>
        <v/>
      </c>
      <c r="AM861" s="134" t="str">
        <f t="shared" si="177"/>
        <v>Yes</v>
      </c>
      <c r="AN861" s="134" t="str">
        <f t="shared" si="178"/>
        <v>Yes</v>
      </c>
      <c r="AO861" s="134" t="str">
        <f t="shared" si="197"/>
        <v>Installation Completed</v>
      </c>
      <c r="AP861" s="137" t="s">
        <v>770</v>
      </c>
    </row>
    <row r="862" spans="1:42" s="134" customFormat="1" ht="26.1" customHeight="1" x14ac:dyDescent="0.2">
      <c r="A862" s="258">
        <v>862</v>
      </c>
      <c r="B862" s="284" t="s">
        <v>36</v>
      </c>
      <c r="C862" s="134" t="s">
        <v>102</v>
      </c>
      <c r="D862" s="171" t="s">
        <v>82</v>
      </c>
      <c r="E862" s="283" t="s">
        <v>2172</v>
      </c>
      <c r="F862" s="107">
        <v>819</v>
      </c>
      <c r="G862" s="284" t="s">
        <v>36</v>
      </c>
      <c r="H862" s="284" t="s">
        <v>2290</v>
      </c>
      <c r="I862" s="284" t="s">
        <v>2291</v>
      </c>
      <c r="J862" s="284" t="s">
        <v>384</v>
      </c>
      <c r="K862" s="284" t="s">
        <v>86</v>
      </c>
      <c r="L862" s="284" t="s">
        <v>2210</v>
      </c>
      <c r="M862" s="284" t="s">
        <v>2180</v>
      </c>
      <c r="N862" s="103" t="s">
        <v>87</v>
      </c>
      <c r="O862" s="284" t="s">
        <v>2292</v>
      </c>
      <c r="Q862" s="135"/>
      <c r="T862" s="135"/>
      <c r="U862" s="171" t="str">
        <f t="shared" si="193"/>
        <v>HBL-FAD-819</v>
      </c>
      <c r="V862" s="133" t="s">
        <v>90</v>
      </c>
      <c r="W862" s="107">
        <v>819</v>
      </c>
      <c r="X862" s="171" t="str">
        <f t="shared" si="198"/>
        <v>HBL-FAD-819-Jan17-1-1</v>
      </c>
      <c r="Y862" s="136" t="s">
        <v>769</v>
      </c>
      <c r="Z862" s="134" t="str">
        <f t="shared" si="169"/>
        <v>Yes</v>
      </c>
      <c r="AA862" s="134" t="str">
        <f t="shared" si="170"/>
        <v>Yes</v>
      </c>
      <c r="AB862" s="134" t="str">
        <f t="shared" si="179"/>
        <v>Yes</v>
      </c>
      <c r="AC862" s="134" t="e">
        <f>VLOOKUP(F862,'Wired Branches'!B:E,4,FALSE)</f>
        <v>#N/A</v>
      </c>
      <c r="AD862" s="134" t="str">
        <f t="shared" si="171"/>
        <v>255.255.255.0</v>
      </c>
      <c r="AE862" s="150" t="e">
        <f>VLOOKUP(W862,'Wired Branches'!B:F,5,FALSE)</f>
        <v>#N/A</v>
      </c>
      <c r="AF862" s="112">
        <f>_xlfn.IFNA(VLOOKUP(F862,'Compiled report'!C:F,4,FALSE),"")</f>
        <v>0</v>
      </c>
      <c r="AG862" s="134" t="str">
        <f t="shared" si="172"/>
        <v>10.200.57.196</v>
      </c>
      <c r="AH862" s="134" t="str">
        <f t="shared" si="173"/>
        <v>Yes</v>
      </c>
      <c r="AI862" s="134" t="str">
        <f t="shared" si="174"/>
        <v>Yes</v>
      </c>
      <c r="AJ862" s="234">
        <f>_xlfn.IFNA(VLOOKUP(F862,'Compiled report'!C:D,2,FALSE),"")</f>
        <v>42794</v>
      </c>
      <c r="AK862" s="134" t="str">
        <f t="shared" si="175"/>
        <v>Yes</v>
      </c>
      <c r="AL862" s="134" t="str">
        <f t="shared" si="176"/>
        <v/>
      </c>
      <c r="AM862" s="134" t="str">
        <f t="shared" si="177"/>
        <v>Yes</v>
      </c>
      <c r="AN862" s="134" t="str">
        <f t="shared" si="178"/>
        <v>Yes</v>
      </c>
      <c r="AO862" s="134" t="str">
        <f t="shared" si="197"/>
        <v>Installation Completed</v>
      </c>
      <c r="AP862" s="137" t="s">
        <v>770</v>
      </c>
    </row>
    <row r="863" spans="1:42" s="134" customFormat="1" ht="26.1" customHeight="1" x14ac:dyDescent="0.2">
      <c r="A863" s="258">
        <v>863</v>
      </c>
      <c r="B863" s="284" t="s">
        <v>36</v>
      </c>
      <c r="C863" s="134" t="s">
        <v>102</v>
      </c>
      <c r="D863" s="171" t="s">
        <v>82</v>
      </c>
      <c r="E863" s="283" t="s">
        <v>2172</v>
      </c>
      <c r="F863" s="107">
        <v>822</v>
      </c>
      <c r="G863" s="284" t="s">
        <v>36</v>
      </c>
      <c r="H863" s="284" t="s">
        <v>2293</v>
      </c>
      <c r="I863" s="284" t="s">
        <v>2294</v>
      </c>
      <c r="J863" s="284" t="s">
        <v>384</v>
      </c>
      <c r="K863" s="284" t="s">
        <v>86</v>
      </c>
      <c r="L863" s="284" t="s">
        <v>2210</v>
      </c>
      <c r="M863" s="284" t="s">
        <v>2221</v>
      </c>
      <c r="N863" s="103" t="s">
        <v>87</v>
      </c>
      <c r="O863" s="284" t="s">
        <v>2295</v>
      </c>
      <c r="Q863" s="135"/>
      <c r="T863" s="135"/>
      <c r="U863" s="171" t="str">
        <f t="shared" si="193"/>
        <v>HBL-FAD-822</v>
      </c>
      <c r="V863" s="133" t="s">
        <v>90</v>
      </c>
      <c r="W863" s="107">
        <v>822</v>
      </c>
      <c r="X863" s="171" t="str">
        <f t="shared" si="198"/>
        <v>HBL-FAD-822-Jan17-1-1</v>
      </c>
      <c r="Y863" s="136" t="s">
        <v>769</v>
      </c>
      <c r="Z863" s="134" t="str">
        <f t="shared" si="169"/>
        <v>Yes</v>
      </c>
      <c r="AA863" s="134" t="str">
        <f t="shared" si="170"/>
        <v>Yes</v>
      </c>
      <c r="AB863" s="134" t="str">
        <f t="shared" si="179"/>
        <v>Yes</v>
      </c>
      <c r="AC863" s="134" t="e">
        <f>VLOOKUP(F863,'Wired Branches'!B:E,4,FALSE)</f>
        <v>#N/A</v>
      </c>
      <c r="AD863" s="134" t="str">
        <f t="shared" si="171"/>
        <v>255.255.255.0</v>
      </c>
      <c r="AE863" s="150" t="e">
        <f>VLOOKUP(W863,'Wired Branches'!B:F,5,FALSE)</f>
        <v>#N/A</v>
      </c>
      <c r="AF863" s="112">
        <f>_xlfn.IFNA(VLOOKUP(F863,'Compiled report'!C:F,4,FALSE),"")</f>
        <v>0</v>
      </c>
      <c r="AG863" s="134" t="str">
        <f t="shared" si="172"/>
        <v>10.200.57.196</v>
      </c>
      <c r="AH863" s="134" t="str">
        <f t="shared" si="173"/>
        <v>Yes</v>
      </c>
      <c r="AI863" s="134" t="str">
        <f t="shared" si="174"/>
        <v>Yes</v>
      </c>
      <c r="AJ863" s="234">
        <f>_xlfn.IFNA(VLOOKUP(F863,'Compiled report'!C:D,2,FALSE),"")</f>
        <v>42802</v>
      </c>
      <c r="AK863" s="134" t="str">
        <f t="shared" si="175"/>
        <v>Yes</v>
      </c>
      <c r="AL863" s="134" t="str">
        <f t="shared" si="176"/>
        <v/>
      </c>
      <c r="AM863" s="134" t="str">
        <f t="shared" si="177"/>
        <v>Yes</v>
      </c>
      <c r="AN863" s="134" t="str">
        <f t="shared" si="178"/>
        <v>Yes</v>
      </c>
      <c r="AO863" s="134" t="str">
        <f t="shared" si="197"/>
        <v>Installation Completed</v>
      </c>
      <c r="AP863" s="137" t="s">
        <v>770</v>
      </c>
    </row>
    <row r="864" spans="1:42" s="134" customFormat="1" ht="26.1" customHeight="1" x14ac:dyDescent="0.2">
      <c r="A864" s="258">
        <v>864</v>
      </c>
      <c r="B864" s="284" t="s">
        <v>36</v>
      </c>
      <c r="C864" s="134" t="s">
        <v>102</v>
      </c>
      <c r="D864" s="171" t="s">
        <v>82</v>
      </c>
      <c r="E864" s="283" t="s">
        <v>2172</v>
      </c>
      <c r="F864" s="107">
        <v>832</v>
      </c>
      <c r="G864" s="284" t="s">
        <v>36</v>
      </c>
      <c r="H864" s="284" t="s">
        <v>2296</v>
      </c>
      <c r="I864" s="284" t="s">
        <v>2297</v>
      </c>
      <c r="J864" s="284" t="s">
        <v>384</v>
      </c>
      <c r="K864" s="284" t="s">
        <v>86</v>
      </c>
      <c r="L864" s="284" t="s">
        <v>2180</v>
      </c>
      <c r="M864" s="284" t="s">
        <v>2180</v>
      </c>
      <c r="N864" s="103" t="s">
        <v>87</v>
      </c>
      <c r="O864" s="284" t="s">
        <v>2189</v>
      </c>
      <c r="Q864" s="135"/>
      <c r="T864" s="135"/>
      <c r="U864" s="171" t="str">
        <f t="shared" si="193"/>
        <v>HBL-FAD-832</v>
      </c>
      <c r="V864" s="133" t="s">
        <v>90</v>
      </c>
      <c r="W864" s="107">
        <v>832</v>
      </c>
      <c r="X864" s="171" t="str">
        <f t="shared" si="198"/>
        <v>HBL-FAD-832-Jan17-1-1</v>
      </c>
      <c r="Y864" s="136" t="s">
        <v>769</v>
      </c>
      <c r="Z864" s="134" t="str">
        <f t="shared" si="169"/>
        <v xml:space="preserve"> </v>
      </c>
      <c r="AA864" s="134" t="str">
        <f t="shared" si="170"/>
        <v xml:space="preserve"> </v>
      </c>
      <c r="AB864" s="134" t="str">
        <f t="shared" si="179"/>
        <v>Yes</v>
      </c>
      <c r="AC864" s="134">
        <f>VLOOKUP(F864,'Wired Branches'!B:E,4,FALSE)</f>
        <v>0</v>
      </c>
      <c r="AD864" s="134" t="str">
        <f t="shared" si="171"/>
        <v xml:space="preserve"> </v>
      </c>
      <c r="AE864" s="150" t="e">
        <f>VLOOKUP(W864,'Wired Branches'!B:F,5,FALSE)</f>
        <v>#VALUE!</v>
      </c>
      <c r="AF864" s="112" t="str">
        <f>_xlfn.IFNA(VLOOKUP(F864,'Compiled report'!C:F,4,FALSE),"")</f>
        <v/>
      </c>
      <c r="AG864" s="134" t="str">
        <f t="shared" si="172"/>
        <v xml:space="preserve"> </v>
      </c>
      <c r="AH864" s="134" t="str">
        <f t="shared" si="173"/>
        <v xml:space="preserve"> </v>
      </c>
      <c r="AI864" s="134" t="str">
        <f t="shared" si="174"/>
        <v xml:space="preserve"> </v>
      </c>
      <c r="AJ864" s="234" t="str">
        <f>_xlfn.IFNA(VLOOKUP(F864,'Compiled report'!C:D,2,FALSE),"")</f>
        <v/>
      </c>
      <c r="AK864" s="134" t="str">
        <f t="shared" si="175"/>
        <v xml:space="preserve"> </v>
      </c>
      <c r="AL864" s="134" t="str">
        <f t="shared" si="176"/>
        <v/>
      </c>
      <c r="AM864" s="134" t="str">
        <f t="shared" si="177"/>
        <v xml:space="preserve"> </v>
      </c>
      <c r="AN864" s="134" t="str">
        <f t="shared" si="178"/>
        <v xml:space="preserve"> </v>
      </c>
      <c r="AO864" s="134" t="str">
        <f t="shared" si="197"/>
        <v xml:space="preserve"> </v>
      </c>
      <c r="AP864" s="137" t="s">
        <v>770</v>
      </c>
    </row>
    <row r="865" spans="1:42" s="134" customFormat="1" ht="26.1" customHeight="1" x14ac:dyDescent="0.2">
      <c r="A865" s="258">
        <v>865</v>
      </c>
      <c r="B865" s="284" t="s">
        <v>36</v>
      </c>
      <c r="C865" s="134" t="s">
        <v>102</v>
      </c>
      <c r="D865" s="171" t="s">
        <v>82</v>
      </c>
      <c r="E865" s="283" t="s">
        <v>2172</v>
      </c>
      <c r="F865" s="107">
        <v>834</v>
      </c>
      <c r="G865" s="284" t="s">
        <v>36</v>
      </c>
      <c r="H865" s="284" t="s">
        <v>2298</v>
      </c>
      <c r="I865" s="284" t="s">
        <v>2299</v>
      </c>
      <c r="J865" s="284" t="s">
        <v>384</v>
      </c>
      <c r="K865" s="284" t="s">
        <v>86</v>
      </c>
      <c r="L865" s="284" t="s">
        <v>2210</v>
      </c>
      <c r="M865" s="284" t="s">
        <v>2180</v>
      </c>
      <c r="N865" s="103" t="s">
        <v>87</v>
      </c>
      <c r="O865" s="284"/>
      <c r="Q865" s="135"/>
      <c r="T865" s="135"/>
      <c r="U865" s="171" t="str">
        <f t="shared" si="193"/>
        <v>HBL-FAD-834</v>
      </c>
      <c r="V865" s="133" t="s">
        <v>90</v>
      </c>
      <c r="W865" s="107">
        <v>834</v>
      </c>
      <c r="X865" s="171" t="str">
        <f t="shared" si="198"/>
        <v>HBL-FAD-834-Jan17-1-1</v>
      </c>
      <c r="Y865" s="136" t="s">
        <v>769</v>
      </c>
      <c r="Z865" s="134" t="str">
        <f t="shared" si="169"/>
        <v>Yes</v>
      </c>
      <c r="AA865" s="134" t="str">
        <f t="shared" si="170"/>
        <v>Yes</v>
      </c>
      <c r="AB865" s="134" t="str">
        <f t="shared" si="179"/>
        <v>Yes</v>
      </c>
      <c r="AC865" s="134" t="e">
        <f>VLOOKUP(F865,'Wired Branches'!B:E,4,FALSE)</f>
        <v>#N/A</v>
      </c>
      <c r="AD865" s="134" t="str">
        <f t="shared" si="171"/>
        <v>255.255.255.0</v>
      </c>
      <c r="AE865" s="150" t="e">
        <f>VLOOKUP(W865,'Wired Branches'!B:F,5,FALSE)</f>
        <v>#N/A</v>
      </c>
      <c r="AF865" s="112">
        <f>_xlfn.IFNA(VLOOKUP(F865,'Compiled report'!C:F,4,FALSE),"")</f>
        <v>0</v>
      </c>
      <c r="AG865" s="134" t="str">
        <f t="shared" si="172"/>
        <v>10.200.57.196</v>
      </c>
      <c r="AH865" s="134" t="str">
        <f t="shared" si="173"/>
        <v>Yes</v>
      </c>
      <c r="AI865" s="134" t="str">
        <f t="shared" si="174"/>
        <v>Yes</v>
      </c>
      <c r="AJ865" s="234">
        <f>_xlfn.IFNA(VLOOKUP(F865,'Compiled report'!C:D,2,FALSE),"")</f>
        <v>42794</v>
      </c>
      <c r="AK865" s="134" t="str">
        <f t="shared" si="175"/>
        <v>Yes</v>
      </c>
      <c r="AL865" s="134" t="str">
        <f t="shared" si="176"/>
        <v/>
      </c>
      <c r="AM865" s="134" t="str">
        <f t="shared" si="177"/>
        <v>Yes</v>
      </c>
      <c r="AN865" s="134" t="str">
        <f t="shared" si="178"/>
        <v>Yes</v>
      </c>
      <c r="AO865" s="134" t="str">
        <f t="shared" si="197"/>
        <v>Installation Completed</v>
      </c>
      <c r="AP865" s="137" t="s">
        <v>770</v>
      </c>
    </row>
    <row r="866" spans="1:42" s="134" customFormat="1" ht="26.1" customHeight="1" x14ac:dyDescent="0.2">
      <c r="A866" s="258">
        <v>866</v>
      </c>
      <c r="B866" s="284" t="s">
        <v>36</v>
      </c>
      <c r="C866" s="134" t="s">
        <v>102</v>
      </c>
      <c r="D866" s="171" t="s">
        <v>82</v>
      </c>
      <c r="E866" s="283" t="s">
        <v>2172</v>
      </c>
      <c r="F866" s="107">
        <v>841</v>
      </c>
      <c r="G866" s="284" t="s">
        <v>36</v>
      </c>
      <c r="H866" s="284" t="s">
        <v>2300</v>
      </c>
      <c r="I866" s="284" t="s">
        <v>2301</v>
      </c>
      <c r="J866" s="284" t="s">
        <v>384</v>
      </c>
      <c r="K866" s="284" t="s">
        <v>86</v>
      </c>
      <c r="L866" s="284" t="s">
        <v>2198</v>
      </c>
      <c r="M866" s="284" t="s">
        <v>2176</v>
      </c>
      <c r="N866" s="103" t="s">
        <v>87</v>
      </c>
      <c r="O866" s="284"/>
      <c r="Q866" s="135"/>
      <c r="T866" s="135"/>
      <c r="U866" s="171" t="str">
        <f t="shared" si="193"/>
        <v>HBL-FAD-841</v>
      </c>
      <c r="V866" s="133" t="s">
        <v>90</v>
      </c>
      <c r="W866" s="107">
        <v>841</v>
      </c>
      <c r="X866" s="171" t="str">
        <f t="shared" si="198"/>
        <v>HBL-FAD-841-Jan17-1-1</v>
      </c>
      <c r="Y866" s="136" t="s">
        <v>769</v>
      </c>
      <c r="Z866" s="134" t="str">
        <f t="shared" si="169"/>
        <v>Yes</v>
      </c>
      <c r="AA866" s="134" t="str">
        <f t="shared" si="170"/>
        <v>Yes</v>
      </c>
      <c r="AB866" s="134" t="str">
        <f t="shared" si="179"/>
        <v>Yes</v>
      </c>
      <c r="AC866" s="134" t="e">
        <f>VLOOKUP(F866,'Wired Branches'!B:E,4,FALSE)</f>
        <v>#N/A</v>
      </c>
      <c r="AD866" s="134" t="str">
        <f t="shared" si="171"/>
        <v>255.255.255.0</v>
      </c>
      <c r="AE866" s="150" t="e">
        <f>VLOOKUP(W866,'Wired Branches'!B:F,5,FALSE)</f>
        <v>#N/A</v>
      </c>
      <c r="AF866" s="112" t="str">
        <f>_xlfn.IFNA(VLOOKUP(F866,'Compiled report'!C:F,4,FALSE),"")</f>
        <v>26515e303</v>
      </c>
      <c r="AG866" s="134" t="str">
        <f t="shared" si="172"/>
        <v>10.200.57.196</v>
      </c>
      <c r="AH866" s="134" t="str">
        <f t="shared" si="173"/>
        <v>Yes</v>
      </c>
      <c r="AI866" s="134" t="str">
        <f t="shared" si="174"/>
        <v>Yes</v>
      </c>
      <c r="AJ866" s="234">
        <f>_xlfn.IFNA(VLOOKUP(F866,'Compiled report'!C:D,2,FALSE),"")</f>
        <v>42795</v>
      </c>
      <c r="AK866" s="134" t="str">
        <f t="shared" si="175"/>
        <v>Yes</v>
      </c>
      <c r="AL866" s="134" t="str">
        <f t="shared" si="176"/>
        <v>Yes</v>
      </c>
      <c r="AM866" s="134" t="str">
        <f t="shared" si="177"/>
        <v>Yes</v>
      </c>
      <c r="AN866" s="134" t="str">
        <f t="shared" si="178"/>
        <v>Yes</v>
      </c>
      <c r="AO866" s="134" t="str">
        <f t="shared" si="197"/>
        <v>Installation Completed</v>
      </c>
      <c r="AP866" s="137" t="s">
        <v>770</v>
      </c>
    </row>
    <row r="867" spans="1:42" s="134" customFormat="1" ht="26.1" customHeight="1" x14ac:dyDescent="0.2">
      <c r="A867" s="258">
        <v>867</v>
      </c>
      <c r="B867" s="284" t="s">
        <v>36</v>
      </c>
      <c r="C867" s="134" t="s">
        <v>102</v>
      </c>
      <c r="D867" s="171" t="s">
        <v>82</v>
      </c>
      <c r="E867" s="283" t="s">
        <v>2172</v>
      </c>
      <c r="F867" s="107">
        <v>863</v>
      </c>
      <c r="G867" s="284" t="s">
        <v>36</v>
      </c>
      <c r="H867" s="284" t="s">
        <v>2302</v>
      </c>
      <c r="I867" s="284" t="s">
        <v>2303</v>
      </c>
      <c r="J867" s="284" t="s">
        <v>384</v>
      </c>
      <c r="K867" s="284" t="s">
        <v>86</v>
      </c>
      <c r="L867" s="284" t="s">
        <v>2256</v>
      </c>
      <c r="M867" s="284" t="s">
        <v>2176</v>
      </c>
      <c r="N867" s="103" t="s">
        <v>87</v>
      </c>
      <c r="O867" s="284"/>
      <c r="Q867" s="135"/>
      <c r="T867" s="135"/>
      <c r="U867" s="171" t="str">
        <f t="shared" si="193"/>
        <v>HBL-FAD-863</v>
      </c>
      <c r="V867" s="133" t="s">
        <v>90</v>
      </c>
      <c r="W867" s="107">
        <v>863</v>
      </c>
      <c r="X867" s="171" t="str">
        <f t="shared" si="198"/>
        <v>HBL-FAD-863-Jan17-1-1</v>
      </c>
      <c r="Y867" s="136" t="s">
        <v>769</v>
      </c>
      <c r="Z867" s="134" t="str">
        <f t="shared" si="169"/>
        <v>Yes</v>
      </c>
      <c r="AA867" s="134" t="str">
        <f t="shared" si="170"/>
        <v>Yes</v>
      </c>
      <c r="AB867" s="134" t="str">
        <f t="shared" si="179"/>
        <v>Yes</v>
      </c>
      <c r="AC867" s="134" t="e">
        <f>VLOOKUP(F867,'Wired Branches'!B:E,4,FALSE)</f>
        <v>#N/A</v>
      </c>
      <c r="AD867" s="134" t="str">
        <f t="shared" si="171"/>
        <v>255.255.255.0</v>
      </c>
      <c r="AE867" s="150" t="e">
        <f>VLOOKUP(W867,'Wired Branches'!B:F,5,FALSE)</f>
        <v>#N/A</v>
      </c>
      <c r="AF867" s="112" t="str">
        <f>_xlfn.IFNA(VLOOKUP(F867,'Compiled report'!C:F,4,FALSE),"")</f>
        <v>26515e304</v>
      </c>
      <c r="AG867" s="134" t="str">
        <f t="shared" si="172"/>
        <v>10.200.57.196</v>
      </c>
      <c r="AH867" s="134" t="str">
        <f t="shared" si="173"/>
        <v>Yes</v>
      </c>
      <c r="AI867" s="134" t="str">
        <f t="shared" si="174"/>
        <v>Yes</v>
      </c>
      <c r="AJ867" s="234">
        <f>_xlfn.IFNA(VLOOKUP(F867,'Compiled report'!C:D,2,FALSE),"")</f>
        <v>42783</v>
      </c>
      <c r="AK867" s="134" t="str">
        <f t="shared" si="175"/>
        <v>Yes</v>
      </c>
      <c r="AL867" s="134" t="str">
        <f t="shared" si="176"/>
        <v>Yes</v>
      </c>
      <c r="AM867" s="134" t="str">
        <f t="shared" si="177"/>
        <v>Yes</v>
      </c>
      <c r="AN867" s="134" t="str">
        <f t="shared" si="178"/>
        <v>Yes</v>
      </c>
      <c r="AO867" s="134" t="str">
        <f t="shared" si="197"/>
        <v>Installation Completed</v>
      </c>
      <c r="AP867" s="137" t="s">
        <v>770</v>
      </c>
    </row>
    <row r="868" spans="1:42" s="134" customFormat="1" ht="26.1" customHeight="1" x14ac:dyDescent="0.2">
      <c r="A868" s="258">
        <v>868</v>
      </c>
      <c r="B868" s="284" t="s">
        <v>36</v>
      </c>
      <c r="C868" s="134" t="s">
        <v>102</v>
      </c>
      <c r="D868" s="171" t="s">
        <v>82</v>
      </c>
      <c r="E868" s="283" t="s">
        <v>2172</v>
      </c>
      <c r="F868" s="107">
        <v>865</v>
      </c>
      <c r="G868" s="284" t="s">
        <v>36</v>
      </c>
      <c r="H868" s="284" t="s">
        <v>2304</v>
      </c>
      <c r="I868" s="284" t="s">
        <v>2305</v>
      </c>
      <c r="J868" s="284" t="s">
        <v>384</v>
      </c>
      <c r="K868" s="284" t="s">
        <v>86</v>
      </c>
      <c r="L868" s="284" t="s">
        <v>2180</v>
      </c>
      <c r="M868" s="284" t="s">
        <v>2180</v>
      </c>
      <c r="N868" s="103" t="s">
        <v>87</v>
      </c>
      <c r="O868" s="284"/>
      <c r="Q868" s="135"/>
      <c r="T868" s="135"/>
      <c r="U868" s="171" t="str">
        <f t="shared" si="193"/>
        <v>HBL-FAD-865</v>
      </c>
      <c r="V868" s="133" t="s">
        <v>90</v>
      </c>
      <c r="W868" s="107">
        <v>865</v>
      </c>
      <c r="X868" s="171" t="str">
        <f t="shared" si="198"/>
        <v>HBL-FAD-865-Jan17-1-1</v>
      </c>
      <c r="Y868" s="136" t="s">
        <v>769</v>
      </c>
      <c r="Z868" s="134" t="str">
        <f t="shared" si="169"/>
        <v>Yes</v>
      </c>
      <c r="AA868" s="134" t="str">
        <f t="shared" si="170"/>
        <v>Yes</v>
      </c>
      <c r="AB868" s="134" t="str">
        <f t="shared" si="179"/>
        <v>Yes</v>
      </c>
      <c r="AC868" s="134">
        <f>VLOOKUP(F868,'Wired Branches'!B:E,4,FALSE)</f>
        <v>0</v>
      </c>
      <c r="AD868" s="134" t="str">
        <f t="shared" si="171"/>
        <v>255.255.255.0</v>
      </c>
      <c r="AE868" s="150">
        <f>VLOOKUP(W868,'Wired Branches'!B:F,5,FALSE)</f>
        <v>0</v>
      </c>
      <c r="AF868" s="112" t="str">
        <f>_xlfn.IFNA(VLOOKUP(F868,'Compiled report'!C:F,4,FALSE),"")</f>
        <v>26515e305</v>
      </c>
      <c r="AG868" s="134" t="str">
        <f t="shared" si="172"/>
        <v>10.200.57.196</v>
      </c>
      <c r="AH868" s="134" t="str">
        <f t="shared" si="173"/>
        <v>Yes</v>
      </c>
      <c r="AI868" s="134" t="str">
        <f t="shared" si="174"/>
        <v>Yes</v>
      </c>
      <c r="AJ868" s="234">
        <f>_xlfn.IFNA(VLOOKUP(F868,'Compiled report'!C:D,2,FALSE),"")</f>
        <v>42781</v>
      </c>
      <c r="AK868" s="134" t="str">
        <f t="shared" si="175"/>
        <v>Yes</v>
      </c>
      <c r="AL868" s="134" t="str">
        <f t="shared" si="176"/>
        <v>Yes</v>
      </c>
      <c r="AM868" s="134" t="str">
        <f t="shared" si="177"/>
        <v>Yes</v>
      </c>
      <c r="AN868" s="134" t="str">
        <f t="shared" si="178"/>
        <v>Yes</v>
      </c>
      <c r="AO868" s="134" t="str">
        <f t="shared" si="197"/>
        <v>Installation Completed</v>
      </c>
      <c r="AP868" s="137" t="s">
        <v>770</v>
      </c>
    </row>
    <row r="869" spans="1:42" s="134" customFormat="1" ht="26.1" customHeight="1" x14ac:dyDescent="0.2">
      <c r="A869" s="258">
        <v>869</v>
      </c>
      <c r="B869" s="284" t="s">
        <v>36</v>
      </c>
      <c r="C869" s="134" t="s">
        <v>102</v>
      </c>
      <c r="D869" s="171" t="s">
        <v>82</v>
      </c>
      <c r="E869" s="283" t="s">
        <v>2172</v>
      </c>
      <c r="F869" s="107">
        <v>869</v>
      </c>
      <c r="G869" s="284" t="s">
        <v>36</v>
      </c>
      <c r="H869" s="284" t="s">
        <v>2306</v>
      </c>
      <c r="I869" s="284" t="s">
        <v>2307</v>
      </c>
      <c r="J869" s="284" t="s">
        <v>384</v>
      </c>
      <c r="K869" s="284" t="s">
        <v>86</v>
      </c>
      <c r="L869" s="284" t="s">
        <v>2180</v>
      </c>
      <c r="M869" s="284" t="s">
        <v>2180</v>
      </c>
      <c r="N869" s="103" t="s">
        <v>87</v>
      </c>
      <c r="O869" s="284" t="s">
        <v>2308</v>
      </c>
      <c r="Q869" s="135"/>
      <c r="T869" s="135"/>
      <c r="U869" s="171" t="str">
        <f t="shared" si="193"/>
        <v>HBL-FAD-869</v>
      </c>
      <c r="V869" s="133" t="s">
        <v>90</v>
      </c>
      <c r="W869" s="107">
        <v>869</v>
      </c>
      <c r="X869" s="171" t="str">
        <f t="shared" si="198"/>
        <v>HBL-FAD-869-Jan17-1-1</v>
      </c>
      <c r="Y869" s="136" t="s">
        <v>769</v>
      </c>
      <c r="Z869" s="134" t="str">
        <f t="shared" si="169"/>
        <v>Yes</v>
      </c>
      <c r="AA869" s="134" t="str">
        <f t="shared" si="170"/>
        <v>Yes</v>
      </c>
      <c r="AB869" s="134" t="str">
        <f t="shared" si="179"/>
        <v>Yes</v>
      </c>
      <c r="AC869" s="134">
        <f>VLOOKUP(F869,'Wired Branches'!B:E,4,FALSE)</f>
        <v>0</v>
      </c>
      <c r="AD869" s="134" t="str">
        <f t="shared" si="171"/>
        <v>255.255.255.0</v>
      </c>
      <c r="AE869" s="150" t="e">
        <f>VLOOKUP(W869,'Wired Branches'!B:F,5,FALSE)</f>
        <v>#VALUE!</v>
      </c>
      <c r="AF869" s="112">
        <f>_xlfn.IFNA(VLOOKUP(F869,'Compiled report'!C:F,4,FALSE),"")</f>
        <v>0</v>
      </c>
      <c r="AG869" s="134" t="str">
        <f t="shared" si="172"/>
        <v>10.200.57.196</v>
      </c>
      <c r="AH869" s="134" t="str">
        <f t="shared" si="173"/>
        <v>Yes</v>
      </c>
      <c r="AI869" s="134" t="str">
        <f t="shared" si="174"/>
        <v>Yes</v>
      </c>
      <c r="AJ869" s="234">
        <f>_xlfn.IFNA(VLOOKUP(F869,'Compiled report'!C:D,2,FALSE),"")</f>
        <v>42776</v>
      </c>
      <c r="AK869" s="134" t="str">
        <f t="shared" si="175"/>
        <v>Yes</v>
      </c>
      <c r="AL869" s="134" t="str">
        <f t="shared" si="176"/>
        <v/>
      </c>
      <c r="AM869" s="134" t="str">
        <f t="shared" si="177"/>
        <v>Yes</v>
      </c>
      <c r="AN869" s="134" t="str">
        <f t="shared" si="178"/>
        <v>Yes</v>
      </c>
      <c r="AO869" s="134" t="str">
        <f t="shared" si="197"/>
        <v>Installation Completed</v>
      </c>
      <c r="AP869" s="137" t="s">
        <v>770</v>
      </c>
    </row>
    <row r="870" spans="1:42" s="134" customFormat="1" ht="26.1" customHeight="1" x14ac:dyDescent="0.2">
      <c r="A870" s="258">
        <v>870</v>
      </c>
      <c r="B870" s="284" t="s">
        <v>36</v>
      </c>
      <c r="C870" s="134" t="s">
        <v>102</v>
      </c>
      <c r="D870" s="171" t="s">
        <v>82</v>
      </c>
      <c r="E870" s="283" t="s">
        <v>2172</v>
      </c>
      <c r="F870" s="107">
        <v>897</v>
      </c>
      <c r="G870" s="284" t="s">
        <v>36</v>
      </c>
      <c r="H870" s="284" t="s">
        <v>2309</v>
      </c>
      <c r="I870" s="284" t="s">
        <v>2310</v>
      </c>
      <c r="J870" s="284" t="s">
        <v>384</v>
      </c>
      <c r="K870" s="284" t="s">
        <v>86</v>
      </c>
      <c r="L870" s="284" t="s">
        <v>2309</v>
      </c>
      <c r="M870" s="284" t="s">
        <v>2221</v>
      </c>
      <c r="N870" s="103" t="s">
        <v>87</v>
      </c>
      <c r="O870" s="284" t="s">
        <v>2311</v>
      </c>
      <c r="Q870" s="135"/>
      <c r="T870" s="135"/>
      <c r="U870" s="171" t="str">
        <f t="shared" si="193"/>
        <v>HBL-FAD-897</v>
      </c>
      <c r="V870" s="133" t="s">
        <v>90</v>
      </c>
      <c r="W870" s="107">
        <v>897</v>
      </c>
      <c r="X870" s="171" t="str">
        <f t="shared" si="198"/>
        <v>HBL-FAD-897-Jan17-1-1</v>
      </c>
      <c r="Y870" s="136" t="s">
        <v>769</v>
      </c>
      <c r="Z870" s="134" t="str">
        <f t="shared" si="169"/>
        <v>Yes</v>
      </c>
      <c r="AA870" s="134" t="str">
        <f t="shared" si="170"/>
        <v>Yes</v>
      </c>
      <c r="AB870" s="134" t="str">
        <f t="shared" si="179"/>
        <v>Yes</v>
      </c>
      <c r="AC870" s="134">
        <f>VLOOKUP(F870,'Wired Branches'!B:E,4,FALSE)</f>
        <v>0</v>
      </c>
      <c r="AD870" s="134" t="str">
        <f t="shared" si="171"/>
        <v>255.255.255.0</v>
      </c>
      <c r="AE870" s="150">
        <f>VLOOKUP(W870,'Wired Branches'!B:F,5,FALSE)</f>
        <v>0</v>
      </c>
      <c r="AF870" s="112" t="str">
        <f>_xlfn.IFNA(VLOOKUP(F870,'Compiled report'!C:F,4,FALSE),"")</f>
        <v>26515e307</v>
      </c>
      <c r="AG870" s="134" t="str">
        <f t="shared" si="172"/>
        <v>10.200.57.196</v>
      </c>
      <c r="AH870" s="134" t="str">
        <f t="shared" si="173"/>
        <v>Yes</v>
      </c>
      <c r="AI870" s="134" t="str">
        <f t="shared" si="174"/>
        <v>Yes</v>
      </c>
      <c r="AJ870" s="234">
        <f>_xlfn.IFNA(VLOOKUP(F870,'Compiled report'!C:D,2,FALSE),"")</f>
        <v>42802</v>
      </c>
      <c r="AK870" s="134" t="str">
        <f t="shared" si="175"/>
        <v>Yes</v>
      </c>
      <c r="AL870" s="134" t="str">
        <f t="shared" si="176"/>
        <v>Yes</v>
      </c>
      <c r="AM870" s="134" t="str">
        <f t="shared" si="177"/>
        <v>Yes</v>
      </c>
      <c r="AN870" s="134" t="str">
        <f t="shared" si="178"/>
        <v>Yes</v>
      </c>
      <c r="AO870" s="134" t="str">
        <f t="shared" si="197"/>
        <v>Installation Completed</v>
      </c>
      <c r="AP870" s="137" t="s">
        <v>770</v>
      </c>
    </row>
    <row r="871" spans="1:42" s="134" customFormat="1" ht="26.1" customHeight="1" x14ac:dyDescent="0.2">
      <c r="A871" s="258">
        <v>871</v>
      </c>
      <c r="B871" s="284" t="s">
        <v>36</v>
      </c>
      <c r="C871" s="134" t="s">
        <v>102</v>
      </c>
      <c r="D871" s="171" t="s">
        <v>82</v>
      </c>
      <c r="E871" s="283" t="s">
        <v>2172</v>
      </c>
      <c r="F871" s="107">
        <v>903</v>
      </c>
      <c r="G871" s="284" t="s">
        <v>36</v>
      </c>
      <c r="H871" s="284" t="s">
        <v>2312</v>
      </c>
      <c r="I871" s="284" t="s">
        <v>2313</v>
      </c>
      <c r="J871" s="284" t="s">
        <v>384</v>
      </c>
      <c r="K871" s="284" t="s">
        <v>86</v>
      </c>
      <c r="L871" s="284" t="s">
        <v>2180</v>
      </c>
      <c r="M871" s="284" t="s">
        <v>2180</v>
      </c>
      <c r="N871" s="103" t="s">
        <v>87</v>
      </c>
      <c r="O871" s="284" t="s">
        <v>2189</v>
      </c>
      <c r="Q871" s="135"/>
      <c r="T871" s="135"/>
      <c r="U871" s="171" t="str">
        <f t="shared" si="193"/>
        <v>HBL-FAD-903</v>
      </c>
      <c r="V871" s="133" t="s">
        <v>90</v>
      </c>
      <c r="W871" s="107">
        <v>903</v>
      </c>
      <c r="X871" s="171" t="str">
        <f t="shared" si="198"/>
        <v>HBL-FAD-903-Jan17-1-1</v>
      </c>
      <c r="Y871" s="136" t="s">
        <v>769</v>
      </c>
      <c r="Z871" s="134" t="str">
        <f t="shared" si="169"/>
        <v>Yes</v>
      </c>
      <c r="AA871" s="134" t="str">
        <f t="shared" si="170"/>
        <v>Yes</v>
      </c>
      <c r="AB871" s="134" t="str">
        <f t="shared" si="179"/>
        <v>Yes</v>
      </c>
      <c r="AC871" s="134" t="str">
        <f>VLOOKUP(F871,'Wired Branches'!B:E,4,FALSE)</f>
        <v xml:space="preserve">10.21.34.10 </v>
      </c>
      <c r="AD871" s="134" t="str">
        <f t="shared" si="171"/>
        <v>255.255.255.0</v>
      </c>
      <c r="AE871" s="150" t="str">
        <f>VLOOKUP(W871,'Wired Branches'!B:F,5,FALSE)</f>
        <v>10.21.34.10</v>
      </c>
      <c r="AF871" s="112" t="str">
        <f>_xlfn.IFNA(VLOOKUP(F871,'Compiled report'!C:F,4,FALSE),"")</f>
        <v>265153308</v>
      </c>
      <c r="AG871" s="134" t="str">
        <f t="shared" si="172"/>
        <v>10.200.57.196</v>
      </c>
      <c r="AH871" s="134" t="str">
        <f t="shared" si="173"/>
        <v>Yes</v>
      </c>
      <c r="AI871" s="134" t="str">
        <f t="shared" si="174"/>
        <v>Yes</v>
      </c>
      <c r="AJ871" s="234">
        <f>_xlfn.IFNA(VLOOKUP(F871,'Compiled report'!C:D,2,FALSE),"")</f>
        <v>42761</v>
      </c>
      <c r="AK871" s="134" t="str">
        <f t="shared" si="175"/>
        <v>Yes</v>
      </c>
      <c r="AL871" s="134" t="str">
        <f t="shared" si="176"/>
        <v>Yes</v>
      </c>
      <c r="AM871" s="134" t="str">
        <f t="shared" si="177"/>
        <v>Yes</v>
      </c>
      <c r="AN871" s="134" t="str">
        <f t="shared" si="178"/>
        <v>Yes</v>
      </c>
      <c r="AO871" s="134" t="str">
        <f t="shared" si="197"/>
        <v>Installation Completed</v>
      </c>
      <c r="AP871" s="137" t="s">
        <v>770</v>
      </c>
    </row>
    <row r="872" spans="1:42" s="134" customFormat="1" ht="26.1" customHeight="1" x14ac:dyDescent="0.2">
      <c r="A872" s="258">
        <v>872</v>
      </c>
      <c r="B872" s="284" t="s">
        <v>36</v>
      </c>
      <c r="C872" s="134" t="s">
        <v>102</v>
      </c>
      <c r="D872" s="171" t="s">
        <v>82</v>
      </c>
      <c r="E872" s="283" t="s">
        <v>2172</v>
      </c>
      <c r="F872" s="107">
        <v>907</v>
      </c>
      <c r="G872" s="284" t="s">
        <v>36</v>
      </c>
      <c r="H872" s="284" t="s">
        <v>2314</v>
      </c>
      <c r="I872" s="284" t="s">
        <v>2315</v>
      </c>
      <c r="J872" s="284" t="s">
        <v>384</v>
      </c>
      <c r="K872" s="284" t="s">
        <v>86</v>
      </c>
      <c r="L872" s="284" t="s">
        <v>2180</v>
      </c>
      <c r="M872" s="284" t="s">
        <v>2180</v>
      </c>
      <c r="N872" s="103" t="s">
        <v>87</v>
      </c>
      <c r="O872" s="284"/>
      <c r="Q872" s="135"/>
      <c r="T872" s="135"/>
      <c r="U872" s="171" t="str">
        <f t="shared" si="193"/>
        <v>HBL-FAD-907</v>
      </c>
      <c r="V872" s="133" t="s">
        <v>90</v>
      </c>
      <c r="W872" s="107">
        <v>907</v>
      </c>
      <c r="X872" s="171" t="str">
        <f t="shared" si="198"/>
        <v>HBL-FAD-907-Jan17-1-1</v>
      </c>
      <c r="Y872" s="136" t="s">
        <v>769</v>
      </c>
      <c r="Z872" s="134" t="str">
        <f t="shared" si="169"/>
        <v>Yes</v>
      </c>
      <c r="AA872" s="134" t="str">
        <f t="shared" si="170"/>
        <v>Yes</v>
      </c>
      <c r="AB872" s="134" t="str">
        <f t="shared" si="179"/>
        <v>Yes</v>
      </c>
      <c r="AC872" s="134" t="e">
        <f>VLOOKUP(F872,'Wired Branches'!B:E,4,FALSE)</f>
        <v>#N/A</v>
      </c>
      <c r="AD872" s="134" t="str">
        <f t="shared" si="171"/>
        <v>255.255.255.0</v>
      </c>
      <c r="AE872" s="150" t="e">
        <f>VLOOKUP(W872,'Wired Branches'!B:F,5,FALSE)</f>
        <v>#N/A</v>
      </c>
      <c r="AF872" s="112" t="str">
        <f>_xlfn.IFNA(VLOOKUP(F872,'Compiled report'!C:F,4,FALSE),"")</f>
        <v>26515e309</v>
      </c>
      <c r="AG872" s="134" t="str">
        <f t="shared" si="172"/>
        <v>10.200.57.196</v>
      </c>
      <c r="AH872" s="134" t="str">
        <f t="shared" si="173"/>
        <v>Yes</v>
      </c>
      <c r="AI872" s="134" t="str">
        <f t="shared" si="174"/>
        <v>Yes</v>
      </c>
      <c r="AJ872" s="234">
        <f>_xlfn.IFNA(VLOOKUP(F872,'Compiled report'!C:D,2,FALSE),"")</f>
        <v>42797</v>
      </c>
      <c r="AK872" s="134" t="str">
        <f t="shared" si="175"/>
        <v>Yes</v>
      </c>
      <c r="AL872" s="134" t="str">
        <f t="shared" si="176"/>
        <v>Yes</v>
      </c>
      <c r="AM872" s="134" t="str">
        <f t="shared" si="177"/>
        <v>Yes</v>
      </c>
      <c r="AN872" s="134" t="str">
        <f t="shared" si="178"/>
        <v>Yes</v>
      </c>
      <c r="AO872" s="134" t="str">
        <f t="shared" si="197"/>
        <v>Installation Completed</v>
      </c>
      <c r="AP872" s="137" t="s">
        <v>770</v>
      </c>
    </row>
    <row r="873" spans="1:42" s="134" customFormat="1" ht="26.1" customHeight="1" x14ac:dyDescent="0.2">
      <c r="A873" s="258">
        <v>873</v>
      </c>
      <c r="B873" s="284" t="s">
        <v>36</v>
      </c>
      <c r="C873" s="134" t="s">
        <v>102</v>
      </c>
      <c r="D873" s="171" t="s">
        <v>82</v>
      </c>
      <c r="E873" s="283" t="s">
        <v>2172</v>
      </c>
      <c r="F873" s="107">
        <v>915</v>
      </c>
      <c r="G873" s="284" t="s">
        <v>36</v>
      </c>
      <c r="H873" s="284" t="s">
        <v>2316</v>
      </c>
      <c r="I873" s="284" t="s">
        <v>2317</v>
      </c>
      <c r="J873" s="284" t="s">
        <v>384</v>
      </c>
      <c r="K873" s="284" t="s">
        <v>86</v>
      </c>
      <c r="L873" s="284" t="s">
        <v>2180</v>
      </c>
      <c r="M873" s="284" t="s">
        <v>2196</v>
      </c>
      <c r="N873" s="103" t="s">
        <v>87</v>
      </c>
      <c r="O873" s="284" t="s">
        <v>2318</v>
      </c>
      <c r="Q873" s="135"/>
      <c r="T873" s="135"/>
      <c r="U873" s="171" t="str">
        <f t="shared" si="193"/>
        <v>HBL-FAD-915</v>
      </c>
      <c r="V873" s="133" t="s">
        <v>90</v>
      </c>
      <c r="W873" s="107">
        <v>915</v>
      </c>
      <c r="X873" s="171" t="str">
        <f t="shared" si="198"/>
        <v>HBL-FAD-915-Jan17-1-1</v>
      </c>
      <c r="Y873" s="136" t="s">
        <v>769</v>
      </c>
      <c r="Z873" s="134" t="str">
        <f t="shared" si="169"/>
        <v>Yes</v>
      </c>
      <c r="AA873" s="134" t="str">
        <f t="shared" si="170"/>
        <v>Yes</v>
      </c>
      <c r="AB873" s="134" t="str">
        <f t="shared" si="179"/>
        <v>Yes</v>
      </c>
      <c r="AC873" s="134" t="e">
        <f>VLOOKUP(F873,'Wired Branches'!B:E,4,FALSE)</f>
        <v>#N/A</v>
      </c>
      <c r="AD873" s="134" t="str">
        <f t="shared" si="171"/>
        <v>255.255.255.0</v>
      </c>
      <c r="AE873" s="150" t="e">
        <f>VLOOKUP(W873,'Wired Branches'!B:F,5,FALSE)</f>
        <v>#N/A</v>
      </c>
      <c r="AF873" s="112">
        <f>_xlfn.IFNA(VLOOKUP(F873,'Compiled report'!C:F,4,FALSE),"")</f>
        <v>0</v>
      </c>
      <c r="AG873" s="134" t="str">
        <f t="shared" si="172"/>
        <v>10.200.57.196</v>
      </c>
      <c r="AH873" s="134" t="str">
        <f t="shared" si="173"/>
        <v>Yes</v>
      </c>
      <c r="AI873" s="134" t="str">
        <f t="shared" si="174"/>
        <v>Yes</v>
      </c>
      <c r="AJ873" s="234">
        <f>_xlfn.IFNA(VLOOKUP(F873,'Compiled report'!C:D,2,FALSE),"")</f>
        <v>42796</v>
      </c>
      <c r="AK873" s="134" t="str">
        <f t="shared" si="175"/>
        <v>Yes</v>
      </c>
      <c r="AL873" s="134" t="str">
        <f t="shared" si="176"/>
        <v/>
      </c>
      <c r="AM873" s="134" t="str">
        <f t="shared" si="177"/>
        <v>Yes</v>
      </c>
      <c r="AN873" s="134" t="str">
        <f t="shared" si="178"/>
        <v>Yes</v>
      </c>
      <c r="AO873" s="134" t="str">
        <f t="shared" si="197"/>
        <v>Installation Completed</v>
      </c>
      <c r="AP873" s="137" t="s">
        <v>770</v>
      </c>
    </row>
    <row r="874" spans="1:42" s="134" customFormat="1" ht="26.1" customHeight="1" x14ac:dyDescent="0.2">
      <c r="A874" s="258">
        <v>874</v>
      </c>
      <c r="B874" s="284" t="s">
        <v>36</v>
      </c>
      <c r="C874" s="134" t="s">
        <v>102</v>
      </c>
      <c r="D874" s="171" t="s">
        <v>82</v>
      </c>
      <c r="E874" s="283" t="s">
        <v>2172</v>
      </c>
      <c r="F874" s="107">
        <v>921</v>
      </c>
      <c r="G874" s="284" t="s">
        <v>36</v>
      </c>
      <c r="H874" s="284" t="s">
        <v>2319</v>
      </c>
      <c r="I874" s="284" t="s">
        <v>2320</v>
      </c>
      <c r="J874" s="284" t="s">
        <v>384</v>
      </c>
      <c r="K874" s="284" t="s">
        <v>86</v>
      </c>
      <c r="L874" s="284" t="s">
        <v>2192</v>
      </c>
      <c r="M874" s="284" t="s">
        <v>2180</v>
      </c>
      <c r="N874" s="103" t="s">
        <v>87</v>
      </c>
      <c r="O874" s="284" t="s">
        <v>2321</v>
      </c>
      <c r="Q874" s="135"/>
      <c r="T874" s="135"/>
      <c r="U874" s="171" t="str">
        <f t="shared" si="193"/>
        <v>HBL-FAD-921</v>
      </c>
      <c r="V874" s="133" t="s">
        <v>90</v>
      </c>
      <c r="W874" s="107">
        <v>921</v>
      </c>
      <c r="X874" s="171" t="str">
        <f t="shared" si="198"/>
        <v>HBL-FAD-921-Jan17-1-1</v>
      </c>
      <c r="Y874" s="136" t="s">
        <v>769</v>
      </c>
      <c r="Z874" s="134" t="str">
        <f t="shared" si="169"/>
        <v>Yes</v>
      </c>
      <c r="AA874" s="134" t="str">
        <f t="shared" si="170"/>
        <v>Yes</v>
      </c>
      <c r="AB874" s="134" t="str">
        <f t="shared" si="179"/>
        <v>Yes</v>
      </c>
      <c r="AC874" s="134">
        <f>VLOOKUP(F874,'Wired Branches'!B:E,4,FALSE)</f>
        <v>0</v>
      </c>
      <c r="AD874" s="134" t="str">
        <f t="shared" si="171"/>
        <v>255.255.255.0</v>
      </c>
      <c r="AE874" s="150">
        <f>VLOOKUP(W874,'Wired Branches'!B:F,5,FALSE)</f>
        <v>0</v>
      </c>
      <c r="AF874" s="112" t="str">
        <f>_xlfn.IFNA(VLOOKUP(F874,'Compiled report'!C:F,4,FALSE),"")</f>
        <v>26515e30b</v>
      </c>
      <c r="AG874" s="134" t="str">
        <f t="shared" si="172"/>
        <v>10.200.57.196</v>
      </c>
      <c r="AH874" s="134" t="str">
        <f t="shared" si="173"/>
        <v>Yes</v>
      </c>
      <c r="AI874" s="134" t="str">
        <f t="shared" si="174"/>
        <v>Yes</v>
      </c>
      <c r="AJ874" s="234">
        <f>_xlfn.IFNA(VLOOKUP(F874,'Compiled report'!C:D,2,FALSE),"")</f>
        <v>42794</v>
      </c>
      <c r="AK874" s="134" t="str">
        <f t="shared" si="175"/>
        <v>Yes</v>
      </c>
      <c r="AL874" s="134" t="str">
        <f t="shared" si="176"/>
        <v>Yes</v>
      </c>
      <c r="AM874" s="134" t="str">
        <f t="shared" si="177"/>
        <v>Yes</v>
      </c>
      <c r="AN874" s="134" t="str">
        <f t="shared" si="178"/>
        <v>Yes</v>
      </c>
      <c r="AO874" s="134" t="str">
        <f t="shared" si="197"/>
        <v>Installation Completed</v>
      </c>
      <c r="AP874" s="137" t="s">
        <v>770</v>
      </c>
    </row>
    <row r="875" spans="1:42" s="134" customFormat="1" ht="26.1" customHeight="1" x14ac:dyDescent="0.2">
      <c r="A875" s="258">
        <v>875</v>
      </c>
      <c r="B875" s="284" t="s">
        <v>36</v>
      </c>
      <c r="C875" s="134" t="s">
        <v>102</v>
      </c>
      <c r="D875" s="171" t="s">
        <v>82</v>
      </c>
      <c r="E875" s="283" t="s">
        <v>2172</v>
      </c>
      <c r="F875" s="107">
        <v>941</v>
      </c>
      <c r="G875" s="284" t="s">
        <v>36</v>
      </c>
      <c r="H875" s="284" t="s">
        <v>2322</v>
      </c>
      <c r="I875" s="284" t="s">
        <v>2323</v>
      </c>
      <c r="J875" s="284" t="s">
        <v>384</v>
      </c>
      <c r="K875" s="284" t="s">
        <v>86</v>
      </c>
      <c r="L875" s="284" t="s">
        <v>2180</v>
      </c>
      <c r="M875" s="284" t="s">
        <v>2180</v>
      </c>
      <c r="N875" s="103" t="s">
        <v>87</v>
      </c>
      <c r="O875" s="284" t="s">
        <v>2189</v>
      </c>
      <c r="Q875" s="135"/>
      <c r="T875" s="135"/>
      <c r="U875" s="171" t="str">
        <f t="shared" si="193"/>
        <v>HBL-FAD-941</v>
      </c>
      <c r="V875" s="133" t="s">
        <v>90</v>
      </c>
      <c r="W875" s="107">
        <v>941</v>
      </c>
      <c r="X875" s="171" t="str">
        <f t="shared" si="198"/>
        <v>HBL-FAD-941-Jan17-1-1</v>
      </c>
      <c r="Y875" s="136" t="s">
        <v>769</v>
      </c>
      <c r="Z875" s="134" t="str">
        <f t="shared" ref="Z875:Z938" si="199">IF(AJ875=""," ","Yes")</f>
        <v>Yes</v>
      </c>
      <c r="AA875" s="134" t="str">
        <f t="shared" ref="AA875:AA938" si="200">IF(AJ875=""," ","Yes")</f>
        <v>Yes</v>
      </c>
      <c r="AB875" s="134" t="str">
        <f t="shared" si="179"/>
        <v>Yes</v>
      </c>
      <c r="AC875" s="134">
        <f>VLOOKUP(F875,'Wired Branches'!B:E,4,FALSE)</f>
        <v>0</v>
      </c>
      <c r="AD875" s="134" t="str">
        <f t="shared" ref="AD875:AD938" si="201">IF(AJ875=""," ","255.255.255.0")</f>
        <v>255.255.255.0</v>
      </c>
      <c r="AE875" s="150" t="e">
        <f>VLOOKUP(W875,'Wired Branches'!B:F,5,FALSE)</f>
        <v>#VALUE!</v>
      </c>
      <c r="AF875" s="112" t="str">
        <f>_xlfn.IFNA(VLOOKUP(F875,'Compiled report'!C:F,4,FALSE),"")</f>
        <v>26515e258</v>
      </c>
      <c r="AG875" s="134" t="str">
        <f t="shared" ref="AG875:AG938" si="202">IF(AJ875=""," ","10.200.57.196")</f>
        <v>10.200.57.196</v>
      </c>
      <c r="AH875" s="134" t="str">
        <f t="shared" ref="AH875:AH938" si="203">IF(AJ875=""," ","Yes")</f>
        <v>Yes</v>
      </c>
      <c r="AI875" s="134" t="str">
        <f t="shared" ref="AI875:AI938" si="204">IF(AJ875=""," ","Yes")</f>
        <v>Yes</v>
      </c>
      <c r="AJ875" s="234">
        <f>_xlfn.IFNA(VLOOKUP(F875,'Compiled report'!C:D,2,FALSE),"")</f>
        <v>42775</v>
      </c>
      <c r="AK875" s="134" t="str">
        <f t="shared" ref="AK875:AK938" si="205">IF(AJ875=""," ","Yes")</f>
        <v>Yes</v>
      </c>
      <c r="AL875" s="134" t="str">
        <f t="shared" ref="AL875:AL938" si="206">IF((OR(AF875="",AF875=0)),"","Yes")</f>
        <v>Yes</v>
      </c>
      <c r="AM875" s="134" t="str">
        <f t="shared" ref="AM875:AM938" si="207">IF(AJ875=""," ","Yes")</f>
        <v>Yes</v>
      </c>
      <c r="AN875" s="134" t="str">
        <f t="shared" ref="AN875:AN938" si="208">IF(AJ875=""," ","Yes")</f>
        <v>Yes</v>
      </c>
      <c r="AO875" s="134" t="str">
        <f t="shared" si="197"/>
        <v>Installation Completed</v>
      </c>
      <c r="AP875" s="137" t="s">
        <v>770</v>
      </c>
    </row>
    <row r="876" spans="1:42" s="134" customFormat="1" ht="26.1" customHeight="1" x14ac:dyDescent="0.2">
      <c r="A876" s="258">
        <v>876</v>
      </c>
      <c r="B876" s="284" t="s">
        <v>36</v>
      </c>
      <c r="C876" s="134" t="s">
        <v>102</v>
      </c>
      <c r="D876" s="171" t="s">
        <v>82</v>
      </c>
      <c r="E876" s="283" t="s">
        <v>2172</v>
      </c>
      <c r="F876" s="107">
        <v>950</v>
      </c>
      <c r="G876" s="284" t="s">
        <v>36</v>
      </c>
      <c r="H876" s="284" t="s">
        <v>2324</v>
      </c>
      <c r="I876" s="284" t="s">
        <v>2325</v>
      </c>
      <c r="J876" s="284" t="s">
        <v>384</v>
      </c>
      <c r="K876" s="284" t="s">
        <v>86</v>
      </c>
      <c r="L876" s="284" t="s">
        <v>2180</v>
      </c>
      <c r="M876" s="284" t="s">
        <v>2180</v>
      </c>
      <c r="N876" s="103" t="s">
        <v>87</v>
      </c>
      <c r="O876" s="284" t="s">
        <v>2189</v>
      </c>
      <c r="Q876" s="135"/>
      <c r="T876" s="135"/>
      <c r="U876" s="171" t="str">
        <f t="shared" si="193"/>
        <v>HBL-FAD-950</v>
      </c>
      <c r="V876" s="133" t="s">
        <v>90</v>
      </c>
      <c r="W876" s="107">
        <v>950</v>
      </c>
      <c r="X876" s="171" t="str">
        <f t="shared" si="198"/>
        <v>HBL-FAD-950-Jan17-1-1</v>
      </c>
      <c r="Y876" s="136" t="s">
        <v>769</v>
      </c>
      <c r="Z876" s="134" t="str">
        <f t="shared" si="199"/>
        <v>Yes</v>
      </c>
      <c r="AA876" s="134" t="str">
        <f t="shared" si="200"/>
        <v>Yes</v>
      </c>
      <c r="AB876" s="134" t="str">
        <f t="shared" si="179"/>
        <v>Yes</v>
      </c>
      <c r="AC876" s="134">
        <f>VLOOKUP(F876,'Wired Branches'!B:E,4,FALSE)</f>
        <v>0</v>
      </c>
      <c r="AD876" s="134" t="str">
        <f t="shared" si="201"/>
        <v>255.255.255.0</v>
      </c>
      <c r="AE876" s="150" t="e">
        <f>VLOOKUP(W876,'Wired Branches'!B:F,5,FALSE)</f>
        <v>#VALUE!</v>
      </c>
      <c r="AF876" s="112" t="str">
        <f>_xlfn.IFNA(VLOOKUP(F876,'Compiled report'!C:F,4,FALSE),"")</f>
        <v>26515e259</v>
      </c>
      <c r="AG876" s="134" t="str">
        <f t="shared" si="202"/>
        <v>10.200.57.196</v>
      </c>
      <c r="AH876" s="134" t="str">
        <f t="shared" si="203"/>
        <v>Yes</v>
      </c>
      <c r="AI876" s="134" t="str">
        <f t="shared" si="204"/>
        <v>Yes</v>
      </c>
      <c r="AJ876" s="234">
        <f>_xlfn.IFNA(VLOOKUP(F876,'Compiled report'!C:D,2,FALSE),"")</f>
        <v>42760</v>
      </c>
      <c r="AK876" s="134" t="str">
        <f t="shared" si="205"/>
        <v>Yes</v>
      </c>
      <c r="AL876" s="134" t="str">
        <f t="shared" si="206"/>
        <v>Yes</v>
      </c>
      <c r="AM876" s="134" t="str">
        <f t="shared" si="207"/>
        <v>Yes</v>
      </c>
      <c r="AN876" s="134" t="str">
        <f t="shared" si="208"/>
        <v>Yes</v>
      </c>
      <c r="AO876" s="134" t="str">
        <f t="shared" si="197"/>
        <v>Installation Completed</v>
      </c>
      <c r="AP876" s="137" t="s">
        <v>770</v>
      </c>
    </row>
    <row r="877" spans="1:42" s="134" customFormat="1" ht="26.1" customHeight="1" x14ac:dyDescent="0.2">
      <c r="A877" s="258">
        <v>877</v>
      </c>
      <c r="B877" s="284" t="s">
        <v>36</v>
      </c>
      <c r="C877" s="134" t="s">
        <v>102</v>
      </c>
      <c r="D877" s="171" t="s">
        <v>82</v>
      </c>
      <c r="E877" s="283" t="s">
        <v>2172</v>
      </c>
      <c r="F877" s="107">
        <v>962</v>
      </c>
      <c r="G877" s="284" t="s">
        <v>36</v>
      </c>
      <c r="H877" s="284" t="s">
        <v>2326</v>
      </c>
      <c r="I877" s="284" t="s">
        <v>2327</v>
      </c>
      <c r="J877" s="284" t="s">
        <v>384</v>
      </c>
      <c r="K877" s="284" t="s">
        <v>86</v>
      </c>
      <c r="L877" s="284" t="s">
        <v>2175</v>
      </c>
      <c r="M877" s="284" t="s">
        <v>2176</v>
      </c>
      <c r="N877" s="103" t="s">
        <v>87</v>
      </c>
      <c r="O877" s="284" t="s">
        <v>2177</v>
      </c>
      <c r="Q877" s="135"/>
      <c r="T877" s="135"/>
      <c r="U877" s="171" t="str">
        <f t="shared" si="193"/>
        <v>HBL-FAD-962</v>
      </c>
      <c r="V877" s="133" t="s">
        <v>90</v>
      </c>
      <c r="W877" s="107">
        <v>962</v>
      </c>
      <c r="X877" s="171" t="str">
        <f t="shared" si="198"/>
        <v>HBL-FAD-962-Jan17-1-1</v>
      </c>
      <c r="Y877" s="136" t="s">
        <v>769</v>
      </c>
      <c r="Z877" s="134" t="str">
        <f t="shared" si="199"/>
        <v>Yes</v>
      </c>
      <c r="AA877" s="134" t="str">
        <f t="shared" si="200"/>
        <v>Yes</v>
      </c>
      <c r="AB877" s="134" t="str">
        <f t="shared" si="179"/>
        <v>Yes</v>
      </c>
      <c r="AC877" s="134" t="e">
        <f>VLOOKUP(F877,'Wired Branches'!B:E,4,FALSE)</f>
        <v>#N/A</v>
      </c>
      <c r="AD877" s="134" t="str">
        <f t="shared" si="201"/>
        <v>255.255.255.0</v>
      </c>
      <c r="AE877" s="150" t="e">
        <f>VLOOKUP(W877,'Wired Branches'!B:F,5,FALSE)</f>
        <v>#N/A</v>
      </c>
      <c r="AF877" s="112" t="str">
        <f>_xlfn.IFNA(VLOOKUP(F877,'Compiled report'!C:F,4,FALSE),"")</f>
        <v>26515e25a</v>
      </c>
      <c r="AG877" s="134" t="str">
        <f t="shared" si="202"/>
        <v>10.200.57.196</v>
      </c>
      <c r="AH877" s="134" t="str">
        <f t="shared" si="203"/>
        <v>Yes</v>
      </c>
      <c r="AI877" s="134" t="str">
        <f t="shared" si="204"/>
        <v>Yes</v>
      </c>
      <c r="AJ877" s="234">
        <f>_xlfn.IFNA(VLOOKUP(F877,'Compiled report'!C:D,2,FALSE),"")</f>
        <v>42782</v>
      </c>
      <c r="AK877" s="134" t="str">
        <f t="shared" si="205"/>
        <v>Yes</v>
      </c>
      <c r="AL877" s="134" t="str">
        <f t="shared" si="206"/>
        <v>Yes</v>
      </c>
      <c r="AM877" s="134" t="str">
        <f t="shared" si="207"/>
        <v>Yes</v>
      </c>
      <c r="AN877" s="134" t="str">
        <f t="shared" si="208"/>
        <v>Yes</v>
      </c>
      <c r="AO877" s="134" t="str">
        <f t="shared" si="197"/>
        <v>Installation Completed</v>
      </c>
      <c r="AP877" s="137" t="s">
        <v>770</v>
      </c>
    </row>
    <row r="878" spans="1:42" s="134" customFormat="1" ht="26.1" customHeight="1" x14ac:dyDescent="0.2">
      <c r="A878" s="258">
        <v>878</v>
      </c>
      <c r="B878" s="284" t="s">
        <v>36</v>
      </c>
      <c r="C878" s="134" t="s">
        <v>102</v>
      </c>
      <c r="D878" s="171" t="s">
        <v>82</v>
      </c>
      <c r="E878" s="283" t="s">
        <v>2172</v>
      </c>
      <c r="F878" s="107">
        <v>996</v>
      </c>
      <c r="G878" s="284" t="s">
        <v>36</v>
      </c>
      <c r="H878" s="284" t="s">
        <v>2328</v>
      </c>
      <c r="I878" s="284" t="s">
        <v>2329</v>
      </c>
      <c r="J878" s="284" t="s">
        <v>384</v>
      </c>
      <c r="K878" s="284" t="s">
        <v>86</v>
      </c>
      <c r="L878" s="284" t="s">
        <v>2180</v>
      </c>
      <c r="M878" s="284" t="s">
        <v>2180</v>
      </c>
      <c r="N878" s="103" t="s">
        <v>87</v>
      </c>
      <c r="O878" s="284" t="s">
        <v>2330</v>
      </c>
      <c r="Q878" s="135"/>
      <c r="T878" s="135"/>
      <c r="U878" s="171" t="str">
        <f t="shared" si="193"/>
        <v>HBL-FAD-996</v>
      </c>
      <c r="V878" s="133" t="s">
        <v>90</v>
      </c>
      <c r="W878" s="107">
        <v>996</v>
      </c>
      <c r="X878" s="171" t="str">
        <f t="shared" si="198"/>
        <v>HBL-FAD-996-Jan17-1-1</v>
      </c>
      <c r="Y878" s="136" t="s">
        <v>769</v>
      </c>
      <c r="Z878" s="134" t="str">
        <f t="shared" si="199"/>
        <v>Yes</v>
      </c>
      <c r="AA878" s="134" t="str">
        <f t="shared" si="200"/>
        <v>Yes</v>
      </c>
      <c r="AB878" s="134" t="str">
        <f t="shared" si="179"/>
        <v>Yes</v>
      </c>
      <c r="AC878" s="134">
        <f>VLOOKUP(F878,'Wired Branches'!B:E,4,FALSE)</f>
        <v>0</v>
      </c>
      <c r="AD878" s="134" t="str">
        <f t="shared" si="201"/>
        <v>255.255.255.0</v>
      </c>
      <c r="AE878" s="150">
        <f>VLOOKUP(W878,'Wired Branches'!B:F,5,FALSE)</f>
        <v>0</v>
      </c>
      <c r="AF878" s="112">
        <f>_xlfn.IFNA(VLOOKUP(F878,'Compiled report'!C:F,4,FALSE),"")</f>
        <v>0</v>
      </c>
      <c r="AG878" s="134" t="str">
        <f t="shared" si="202"/>
        <v>10.200.57.196</v>
      </c>
      <c r="AH878" s="134" t="str">
        <f t="shared" si="203"/>
        <v>Yes</v>
      </c>
      <c r="AI878" s="134" t="str">
        <f t="shared" si="204"/>
        <v>Yes</v>
      </c>
      <c r="AJ878" s="234">
        <f>_xlfn.IFNA(VLOOKUP(F878,'Compiled report'!C:D,2,FALSE),"")</f>
        <v>42783</v>
      </c>
      <c r="AK878" s="134" t="str">
        <f t="shared" si="205"/>
        <v>Yes</v>
      </c>
      <c r="AL878" s="134" t="str">
        <f t="shared" si="206"/>
        <v/>
      </c>
      <c r="AM878" s="134" t="str">
        <f t="shared" si="207"/>
        <v>Yes</v>
      </c>
      <c r="AN878" s="134" t="str">
        <f t="shared" si="208"/>
        <v>Yes</v>
      </c>
      <c r="AO878" s="134" t="str">
        <f t="shared" si="197"/>
        <v>Installation Completed</v>
      </c>
      <c r="AP878" s="137" t="s">
        <v>770</v>
      </c>
    </row>
    <row r="879" spans="1:42" s="134" customFormat="1" ht="26.1" customHeight="1" x14ac:dyDescent="0.2">
      <c r="A879" s="258">
        <v>879</v>
      </c>
      <c r="B879" s="284" t="s">
        <v>36</v>
      </c>
      <c r="C879" s="134" t="s">
        <v>102</v>
      </c>
      <c r="D879" s="171" t="s">
        <v>82</v>
      </c>
      <c r="E879" s="283" t="s">
        <v>2172</v>
      </c>
      <c r="F879" s="107">
        <v>1003</v>
      </c>
      <c r="G879" s="284" t="s">
        <v>36</v>
      </c>
      <c r="H879" s="284" t="s">
        <v>2331</v>
      </c>
      <c r="I879" s="284" t="s">
        <v>2332</v>
      </c>
      <c r="J879" s="284" t="s">
        <v>384</v>
      </c>
      <c r="K879" s="284" t="s">
        <v>86</v>
      </c>
      <c r="L879" s="284" t="s">
        <v>2180</v>
      </c>
      <c r="M879" s="284" t="s">
        <v>2180</v>
      </c>
      <c r="N879" s="103" t="s">
        <v>87</v>
      </c>
      <c r="O879" s="284" t="s">
        <v>2189</v>
      </c>
      <c r="Q879" s="135"/>
      <c r="T879" s="135"/>
      <c r="U879" s="171" t="str">
        <f t="shared" si="193"/>
        <v>HBL-FAD-1003</v>
      </c>
      <c r="V879" s="133" t="s">
        <v>90</v>
      </c>
      <c r="W879" s="107">
        <v>1003</v>
      </c>
      <c r="X879" s="171" t="str">
        <f t="shared" si="198"/>
        <v>HBL-FAD-1003-Jan17-1-1</v>
      </c>
      <c r="Y879" s="136" t="s">
        <v>769</v>
      </c>
      <c r="Z879" s="134" t="str">
        <f t="shared" si="199"/>
        <v>Yes</v>
      </c>
      <c r="AA879" s="134" t="str">
        <f t="shared" si="200"/>
        <v>Yes</v>
      </c>
      <c r="AB879" s="134" t="str">
        <f t="shared" ref="AB879:AB942" si="209">IF(ISBLANK(AJ879)," ","Yes")</f>
        <v>Yes</v>
      </c>
      <c r="AC879" s="134" t="str">
        <f>VLOOKUP(F879,'Wired Branches'!B:E,4,FALSE)</f>
        <v xml:space="preserve">10.21.84.10 </v>
      </c>
      <c r="AD879" s="134" t="str">
        <f t="shared" si="201"/>
        <v>255.255.255.0</v>
      </c>
      <c r="AE879" s="150" t="str">
        <f>VLOOKUP(W879,'Wired Branches'!B:F,5,FALSE)</f>
        <v>10.21.84.10</v>
      </c>
      <c r="AF879" s="112" t="str">
        <f>_xlfn.IFNA(VLOOKUP(F879,'Compiled report'!C:F,4,FALSE),"")</f>
        <v>26515e25c</v>
      </c>
      <c r="AG879" s="134" t="str">
        <f t="shared" si="202"/>
        <v>10.200.57.196</v>
      </c>
      <c r="AH879" s="134" t="str">
        <f t="shared" si="203"/>
        <v>Yes</v>
      </c>
      <c r="AI879" s="134" t="str">
        <f t="shared" si="204"/>
        <v>Yes</v>
      </c>
      <c r="AJ879" s="234">
        <f>_xlfn.IFNA(VLOOKUP(F879,'Compiled report'!C:D,2,FALSE),"")</f>
        <v>42775</v>
      </c>
      <c r="AK879" s="134" t="str">
        <f t="shared" si="205"/>
        <v>Yes</v>
      </c>
      <c r="AL879" s="134" t="str">
        <f t="shared" si="206"/>
        <v>Yes</v>
      </c>
      <c r="AM879" s="134" t="str">
        <f t="shared" si="207"/>
        <v>Yes</v>
      </c>
      <c r="AN879" s="134" t="str">
        <f t="shared" si="208"/>
        <v>Yes</v>
      </c>
      <c r="AO879" s="134" t="str">
        <f t="shared" si="197"/>
        <v>Installation Completed</v>
      </c>
      <c r="AP879" s="137" t="s">
        <v>770</v>
      </c>
    </row>
    <row r="880" spans="1:42" s="134" customFormat="1" ht="26.1" customHeight="1" x14ac:dyDescent="0.2">
      <c r="A880" s="258">
        <v>880</v>
      </c>
      <c r="B880" s="284" t="s">
        <v>36</v>
      </c>
      <c r="C880" s="134" t="s">
        <v>102</v>
      </c>
      <c r="D880" s="171" t="s">
        <v>82</v>
      </c>
      <c r="E880" s="283" t="s">
        <v>2172</v>
      </c>
      <c r="F880" s="107">
        <v>1004</v>
      </c>
      <c r="G880" s="284" t="s">
        <v>36</v>
      </c>
      <c r="H880" s="284" t="s">
        <v>2333</v>
      </c>
      <c r="I880" s="284" t="s">
        <v>2334</v>
      </c>
      <c r="J880" s="284" t="s">
        <v>384</v>
      </c>
      <c r="K880" s="284" t="s">
        <v>86</v>
      </c>
      <c r="L880" s="284" t="s">
        <v>2180</v>
      </c>
      <c r="M880" s="284" t="s">
        <v>2176</v>
      </c>
      <c r="N880" s="103" t="s">
        <v>87</v>
      </c>
      <c r="O880" s="284"/>
      <c r="Q880" s="135"/>
      <c r="T880" s="135"/>
      <c r="U880" s="171" t="str">
        <f t="shared" si="193"/>
        <v>HBL-FAD-1004</v>
      </c>
      <c r="V880" s="133" t="s">
        <v>90</v>
      </c>
      <c r="W880" s="107">
        <v>1004</v>
      </c>
      <c r="X880" s="171" t="str">
        <f t="shared" si="198"/>
        <v>HBL-FAD-1004-Jan17-1-1</v>
      </c>
      <c r="Y880" s="136" t="s">
        <v>769</v>
      </c>
      <c r="Z880" s="134" t="str">
        <f t="shared" si="199"/>
        <v>Yes</v>
      </c>
      <c r="AA880" s="134" t="str">
        <f t="shared" si="200"/>
        <v>Yes</v>
      </c>
      <c r="AB880" s="134" t="str">
        <f t="shared" si="209"/>
        <v>Yes</v>
      </c>
      <c r="AC880" s="134">
        <f>VLOOKUP(F880,'Wired Branches'!B:E,4,FALSE)</f>
        <v>0</v>
      </c>
      <c r="AD880" s="134" t="str">
        <f t="shared" si="201"/>
        <v>255.255.255.0</v>
      </c>
      <c r="AE880" s="150">
        <f>VLOOKUP(W880,'Wired Branches'!B:F,5,FALSE)</f>
        <v>0</v>
      </c>
      <c r="AF880" s="112">
        <f>_xlfn.IFNA(VLOOKUP(F880,'Compiled report'!C:F,4,FALSE),"")</f>
        <v>0</v>
      </c>
      <c r="AG880" s="134" t="str">
        <f t="shared" si="202"/>
        <v>10.200.57.196</v>
      </c>
      <c r="AH880" s="134" t="str">
        <f t="shared" si="203"/>
        <v>Yes</v>
      </c>
      <c r="AI880" s="134" t="str">
        <f t="shared" si="204"/>
        <v>Yes</v>
      </c>
      <c r="AJ880" s="234">
        <f>_xlfn.IFNA(VLOOKUP(F880,'Compiled report'!C:D,2,FALSE),"")</f>
        <v>42782</v>
      </c>
      <c r="AK880" s="134" t="str">
        <f t="shared" si="205"/>
        <v>Yes</v>
      </c>
      <c r="AL880" s="134" t="str">
        <f t="shared" si="206"/>
        <v/>
      </c>
      <c r="AM880" s="134" t="str">
        <f t="shared" si="207"/>
        <v>Yes</v>
      </c>
      <c r="AN880" s="134" t="str">
        <f t="shared" si="208"/>
        <v>Yes</v>
      </c>
      <c r="AO880" s="134" t="str">
        <f t="shared" si="197"/>
        <v>Installation Completed</v>
      </c>
      <c r="AP880" s="137" t="s">
        <v>770</v>
      </c>
    </row>
    <row r="881" spans="1:42" s="134" customFormat="1" ht="26.1" customHeight="1" x14ac:dyDescent="0.2">
      <c r="A881" s="258">
        <v>881</v>
      </c>
      <c r="B881" s="284" t="s">
        <v>36</v>
      </c>
      <c r="C881" s="134" t="s">
        <v>102</v>
      </c>
      <c r="D881" s="171" t="s">
        <v>82</v>
      </c>
      <c r="E881" s="283" t="s">
        <v>2172</v>
      </c>
      <c r="F881" s="107">
        <v>1021</v>
      </c>
      <c r="G881" s="284" t="s">
        <v>36</v>
      </c>
      <c r="H881" s="284" t="s">
        <v>2335</v>
      </c>
      <c r="I881" s="284" t="s">
        <v>2336</v>
      </c>
      <c r="J881" s="284" t="s">
        <v>384</v>
      </c>
      <c r="K881" s="284" t="s">
        <v>86</v>
      </c>
      <c r="L881" s="284" t="s">
        <v>2180</v>
      </c>
      <c r="M881" s="284" t="s">
        <v>2180</v>
      </c>
      <c r="N881" s="103" t="s">
        <v>87</v>
      </c>
      <c r="O881" s="284" t="s">
        <v>2189</v>
      </c>
      <c r="Q881" s="135"/>
      <c r="T881" s="135"/>
      <c r="U881" s="171" t="str">
        <f t="shared" si="193"/>
        <v>HBL-FAD-1021</v>
      </c>
      <c r="V881" s="133" t="s">
        <v>90</v>
      </c>
      <c r="W881" s="107">
        <v>1021</v>
      </c>
      <c r="X881" s="171" t="str">
        <f t="shared" si="198"/>
        <v>HBL-FAD-1021-Jan17-1-1</v>
      </c>
      <c r="Y881" s="136" t="s">
        <v>769</v>
      </c>
      <c r="Z881" s="134" t="str">
        <f t="shared" si="199"/>
        <v>Yes</v>
      </c>
      <c r="AA881" s="134" t="str">
        <f t="shared" si="200"/>
        <v>Yes</v>
      </c>
      <c r="AB881" s="134" t="str">
        <f t="shared" si="209"/>
        <v>Yes</v>
      </c>
      <c r="AC881" s="134">
        <f>VLOOKUP(F881,'Wired Branches'!B:E,4,FALSE)</f>
        <v>0</v>
      </c>
      <c r="AD881" s="134" t="str">
        <f t="shared" si="201"/>
        <v>255.255.255.0</v>
      </c>
      <c r="AE881" s="150" t="e">
        <f>VLOOKUP(W881,'Wired Branches'!B:F,5,FALSE)</f>
        <v>#VALUE!</v>
      </c>
      <c r="AF881" s="112" t="str">
        <f>_xlfn.IFNA(VLOOKUP(F881,'Compiled report'!C:F,4,FALSE),"")</f>
        <v>26515e25e</v>
      </c>
      <c r="AG881" s="134" t="str">
        <f t="shared" si="202"/>
        <v>10.200.57.196</v>
      </c>
      <c r="AH881" s="134" t="str">
        <f t="shared" si="203"/>
        <v>Yes</v>
      </c>
      <c r="AI881" s="134" t="str">
        <f t="shared" si="204"/>
        <v>Yes</v>
      </c>
      <c r="AJ881" s="234">
        <f>_xlfn.IFNA(VLOOKUP(F881,'Compiled report'!C:D,2,FALSE),"")</f>
        <v>42761</v>
      </c>
      <c r="AK881" s="134" t="str">
        <f t="shared" si="205"/>
        <v>Yes</v>
      </c>
      <c r="AL881" s="134" t="str">
        <f t="shared" si="206"/>
        <v>Yes</v>
      </c>
      <c r="AM881" s="134" t="str">
        <f t="shared" si="207"/>
        <v>Yes</v>
      </c>
      <c r="AN881" s="134" t="str">
        <f t="shared" si="208"/>
        <v>Yes</v>
      </c>
      <c r="AO881" s="134" t="str">
        <f t="shared" si="197"/>
        <v>Installation Completed</v>
      </c>
      <c r="AP881" s="137" t="s">
        <v>770</v>
      </c>
    </row>
    <row r="882" spans="1:42" s="134" customFormat="1" ht="26.1" customHeight="1" x14ac:dyDescent="0.2">
      <c r="A882" s="258">
        <v>882</v>
      </c>
      <c r="B882" s="284" t="s">
        <v>36</v>
      </c>
      <c r="C882" s="134" t="s">
        <v>102</v>
      </c>
      <c r="D882" s="171" t="s">
        <v>82</v>
      </c>
      <c r="E882" s="283" t="s">
        <v>2172</v>
      </c>
      <c r="F882" s="107">
        <v>1072</v>
      </c>
      <c r="G882" s="284" t="s">
        <v>36</v>
      </c>
      <c r="H882" s="284" t="s">
        <v>2337</v>
      </c>
      <c r="I882" s="284" t="s">
        <v>2338</v>
      </c>
      <c r="J882" s="284" t="s">
        <v>384</v>
      </c>
      <c r="K882" s="284" t="s">
        <v>86</v>
      </c>
      <c r="L882" s="284" t="s">
        <v>2180</v>
      </c>
      <c r="M882" s="284" t="s">
        <v>2180</v>
      </c>
      <c r="N882" s="103" t="s">
        <v>87</v>
      </c>
      <c r="O882" s="284" t="s">
        <v>2189</v>
      </c>
      <c r="Q882" s="135"/>
      <c r="T882" s="135"/>
      <c r="U882" s="171" t="str">
        <f t="shared" si="193"/>
        <v>HBL-FAD-1072</v>
      </c>
      <c r="V882" s="133" t="s">
        <v>90</v>
      </c>
      <c r="W882" s="107">
        <v>1072</v>
      </c>
      <c r="X882" s="171" t="str">
        <f t="shared" si="198"/>
        <v>HBL-FAD-1072-Jan17-1-1</v>
      </c>
      <c r="Y882" s="136" t="s">
        <v>769</v>
      </c>
      <c r="Z882" s="134" t="str">
        <f t="shared" si="199"/>
        <v>Yes</v>
      </c>
      <c r="AA882" s="134" t="str">
        <f t="shared" si="200"/>
        <v>Yes</v>
      </c>
      <c r="AB882" s="134" t="str">
        <f t="shared" si="209"/>
        <v>Yes</v>
      </c>
      <c r="AC882" s="134" t="str">
        <f>VLOOKUP(F882,'Wired Branches'!B:E,4,FALSE)</f>
        <v xml:space="preserve">10.21.37.10 </v>
      </c>
      <c r="AD882" s="134" t="str">
        <f t="shared" si="201"/>
        <v>255.255.255.0</v>
      </c>
      <c r="AE882" s="150" t="str">
        <f>VLOOKUP(W882,'Wired Branches'!B:F,5,FALSE)</f>
        <v>10.21.37.10</v>
      </c>
      <c r="AF882" s="112" t="str">
        <f>_xlfn.IFNA(VLOOKUP(F882,'Compiled report'!C:F,4,FALSE),"")</f>
        <v>00026515e25f</v>
      </c>
      <c r="AG882" s="134" t="str">
        <f t="shared" si="202"/>
        <v>10.200.57.196</v>
      </c>
      <c r="AH882" s="134" t="str">
        <f t="shared" si="203"/>
        <v>Yes</v>
      </c>
      <c r="AI882" s="134" t="str">
        <f t="shared" si="204"/>
        <v>Yes</v>
      </c>
      <c r="AJ882" s="234">
        <f>_xlfn.IFNA(VLOOKUP(F882,'Compiled report'!C:D,2,FALSE),"")</f>
        <v>42768</v>
      </c>
      <c r="AK882" s="134" t="str">
        <f t="shared" si="205"/>
        <v>Yes</v>
      </c>
      <c r="AL882" s="134" t="str">
        <f t="shared" si="206"/>
        <v>Yes</v>
      </c>
      <c r="AM882" s="134" t="str">
        <f t="shared" si="207"/>
        <v>Yes</v>
      </c>
      <c r="AN882" s="134" t="str">
        <f t="shared" si="208"/>
        <v>Yes</v>
      </c>
      <c r="AO882" s="134" t="str">
        <f t="shared" si="197"/>
        <v>Installation Completed</v>
      </c>
      <c r="AP882" s="137" t="s">
        <v>770</v>
      </c>
    </row>
    <row r="883" spans="1:42" s="134" customFormat="1" ht="26.1" customHeight="1" x14ac:dyDescent="0.2">
      <c r="A883" s="258">
        <v>883</v>
      </c>
      <c r="B883" s="284" t="s">
        <v>36</v>
      </c>
      <c r="C883" s="134" t="s">
        <v>102</v>
      </c>
      <c r="D883" s="171" t="s">
        <v>82</v>
      </c>
      <c r="E883" s="283" t="s">
        <v>2172</v>
      </c>
      <c r="F883" s="107">
        <v>1079</v>
      </c>
      <c r="G883" s="284" t="s">
        <v>36</v>
      </c>
      <c r="H883" s="284" t="s">
        <v>2339</v>
      </c>
      <c r="I883" s="284" t="s">
        <v>2340</v>
      </c>
      <c r="J883" s="284" t="s">
        <v>384</v>
      </c>
      <c r="K883" s="284" t="s">
        <v>86</v>
      </c>
      <c r="L883" s="284" t="s">
        <v>2180</v>
      </c>
      <c r="M883" s="284" t="s">
        <v>2180</v>
      </c>
      <c r="N883" s="103" t="s">
        <v>87</v>
      </c>
      <c r="O883" s="284" t="s">
        <v>2341</v>
      </c>
      <c r="Q883" s="135"/>
      <c r="T883" s="135"/>
      <c r="U883" s="171" t="str">
        <f t="shared" si="193"/>
        <v>HBL-FAD-1079</v>
      </c>
      <c r="V883" s="133" t="s">
        <v>90</v>
      </c>
      <c r="W883" s="107">
        <v>1079</v>
      </c>
      <c r="X883" s="171" t="str">
        <f t="shared" si="198"/>
        <v>HBL-FAD-1079-Jan17-1-1</v>
      </c>
      <c r="Y883" s="136" t="s">
        <v>769</v>
      </c>
      <c r="Z883" s="134" t="str">
        <f t="shared" si="199"/>
        <v>Yes</v>
      </c>
      <c r="AA883" s="134" t="str">
        <f t="shared" si="200"/>
        <v>Yes</v>
      </c>
      <c r="AB883" s="134" t="str">
        <f t="shared" si="209"/>
        <v>Yes</v>
      </c>
      <c r="AC883" s="134">
        <f>VLOOKUP(F883,'Wired Branches'!B:E,4,FALSE)</f>
        <v>0</v>
      </c>
      <c r="AD883" s="134" t="str">
        <f t="shared" si="201"/>
        <v>255.255.255.0</v>
      </c>
      <c r="AE883" s="150">
        <f>VLOOKUP(W883,'Wired Branches'!B:F,5,FALSE)</f>
        <v>0</v>
      </c>
      <c r="AF883" s="112" t="str">
        <f>_xlfn.IFNA(VLOOKUP(F883,'Compiled report'!C:F,4,FALSE),"")</f>
        <v>26515e260</v>
      </c>
      <c r="AG883" s="134" t="str">
        <f t="shared" si="202"/>
        <v>10.200.57.196</v>
      </c>
      <c r="AH883" s="134" t="str">
        <f t="shared" si="203"/>
        <v>Yes</v>
      </c>
      <c r="AI883" s="134" t="str">
        <f t="shared" si="204"/>
        <v>Yes</v>
      </c>
      <c r="AJ883" s="234">
        <f>_xlfn.IFNA(VLOOKUP(F883,'Compiled report'!C:D,2,FALSE),"")</f>
        <v>42781</v>
      </c>
      <c r="AK883" s="134" t="str">
        <f t="shared" si="205"/>
        <v>Yes</v>
      </c>
      <c r="AL883" s="134" t="str">
        <f t="shared" si="206"/>
        <v>Yes</v>
      </c>
      <c r="AM883" s="134" t="str">
        <f t="shared" si="207"/>
        <v>Yes</v>
      </c>
      <c r="AN883" s="134" t="str">
        <f t="shared" si="208"/>
        <v>Yes</v>
      </c>
      <c r="AO883" s="134" t="str">
        <f t="shared" si="197"/>
        <v>Installation Completed</v>
      </c>
      <c r="AP883" s="137" t="s">
        <v>770</v>
      </c>
    </row>
    <row r="884" spans="1:42" s="134" customFormat="1" ht="26.1" customHeight="1" x14ac:dyDescent="0.2">
      <c r="A884" s="258">
        <v>884</v>
      </c>
      <c r="B884" s="284" t="s">
        <v>36</v>
      </c>
      <c r="C884" s="134" t="s">
        <v>102</v>
      </c>
      <c r="D884" s="171" t="s">
        <v>82</v>
      </c>
      <c r="E884" s="283" t="s">
        <v>2172</v>
      </c>
      <c r="F884" s="107">
        <v>1152</v>
      </c>
      <c r="G884" s="284" t="s">
        <v>36</v>
      </c>
      <c r="H884" s="284" t="s">
        <v>2342</v>
      </c>
      <c r="I884" s="284" t="s">
        <v>2343</v>
      </c>
      <c r="J884" s="284" t="s">
        <v>384</v>
      </c>
      <c r="K884" s="284" t="s">
        <v>86</v>
      </c>
      <c r="L884" s="284" t="s">
        <v>2180</v>
      </c>
      <c r="M884" s="284" t="s">
        <v>2180</v>
      </c>
      <c r="N884" s="103" t="s">
        <v>87</v>
      </c>
      <c r="O884" s="284" t="s">
        <v>2189</v>
      </c>
      <c r="Q884" s="135"/>
      <c r="T884" s="135"/>
      <c r="U884" s="171" t="str">
        <f t="shared" si="193"/>
        <v>HBL-FAD-1152</v>
      </c>
      <c r="V884" s="133" t="s">
        <v>90</v>
      </c>
      <c r="W884" s="107">
        <v>1152</v>
      </c>
      <c r="X884" s="171" t="str">
        <f t="shared" si="198"/>
        <v>HBL-FAD-1152-Jan17-1-1</v>
      </c>
      <c r="Y884" s="136" t="s">
        <v>769</v>
      </c>
      <c r="Z884" s="134" t="str">
        <f t="shared" si="199"/>
        <v xml:space="preserve"> </v>
      </c>
      <c r="AA884" s="134" t="str">
        <f t="shared" si="200"/>
        <v xml:space="preserve"> </v>
      </c>
      <c r="AB884" s="134" t="str">
        <f t="shared" si="209"/>
        <v>Yes</v>
      </c>
      <c r="AC884" s="134" t="e">
        <f>VLOOKUP(F884,'Wired Branches'!B:E,4,FALSE)</f>
        <v>#N/A</v>
      </c>
      <c r="AD884" s="134" t="str">
        <f t="shared" si="201"/>
        <v xml:space="preserve"> </v>
      </c>
      <c r="AE884" s="150" t="e">
        <f>VLOOKUP(W884,'Wired Branches'!B:F,5,FALSE)</f>
        <v>#N/A</v>
      </c>
      <c r="AF884" s="112" t="str">
        <f>_xlfn.IFNA(VLOOKUP(F884,'Compiled report'!C:F,4,FALSE),"")</f>
        <v/>
      </c>
      <c r="AG884" s="134" t="str">
        <f t="shared" si="202"/>
        <v xml:space="preserve"> </v>
      </c>
      <c r="AH884" s="134" t="str">
        <f t="shared" si="203"/>
        <v xml:space="preserve"> </v>
      </c>
      <c r="AI884" s="134" t="str">
        <f t="shared" si="204"/>
        <v xml:space="preserve"> </v>
      </c>
      <c r="AJ884" s="234" t="str">
        <f>_xlfn.IFNA(VLOOKUP(F884,'Compiled report'!C:D,2,FALSE),"")</f>
        <v/>
      </c>
      <c r="AK884" s="134" t="str">
        <f t="shared" si="205"/>
        <v xml:space="preserve"> </v>
      </c>
      <c r="AL884" s="134" t="str">
        <f t="shared" si="206"/>
        <v/>
      </c>
      <c r="AM884" s="134" t="str">
        <f t="shared" si="207"/>
        <v xml:space="preserve"> </v>
      </c>
      <c r="AN884" s="134" t="str">
        <f t="shared" si="208"/>
        <v xml:space="preserve"> </v>
      </c>
      <c r="AO884" s="134" t="str">
        <f t="shared" si="197"/>
        <v xml:space="preserve"> </v>
      </c>
      <c r="AP884" s="137" t="s">
        <v>770</v>
      </c>
    </row>
    <row r="885" spans="1:42" s="134" customFormat="1" ht="26.1" customHeight="1" x14ac:dyDescent="0.2">
      <c r="A885" s="258">
        <v>885</v>
      </c>
      <c r="B885" s="284" t="s">
        <v>36</v>
      </c>
      <c r="C885" s="134" t="s">
        <v>102</v>
      </c>
      <c r="D885" s="171" t="s">
        <v>82</v>
      </c>
      <c r="E885" s="283" t="s">
        <v>2172</v>
      </c>
      <c r="F885" s="107">
        <v>1158</v>
      </c>
      <c r="G885" s="284" t="s">
        <v>36</v>
      </c>
      <c r="H885" s="284" t="s">
        <v>2344</v>
      </c>
      <c r="I885" s="284" t="s">
        <v>2345</v>
      </c>
      <c r="J885" s="284" t="s">
        <v>384</v>
      </c>
      <c r="K885" s="284" t="s">
        <v>86</v>
      </c>
      <c r="L885" s="284" t="s">
        <v>2210</v>
      </c>
      <c r="M885" s="284" t="s">
        <v>2180</v>
      </c>
      <c r="N885" s="103" t="s">
        <v>87</v>
      </c>
      <c r="O885" s="284" t="s">
        <v>2211</v>
      </c>
      <c r="Q885" s="135"/>
      <c r="T885" s="135"/>
      <c r="U885" s="171" t="str">
        <f t="shared" si="193"/>
        <v>HBL-FAD-1158</v>
      </c>
      <c r="V885" s="133" t="s">
        <v>90</v>
      </c>
      <c r="W885" s="107">
        <v>1158</v>
      </c>
      <c r="X885" s="171" t="str">
        <f t="shared" si="198"/>
        <v>HBL-FAD-1158-Jan17-1-1</v>
      </c>
      <c r="Y885" s="136" t="s">
        <v>769</v>
      </c>
      <c r="Z885" s="134" t="str">
        <f t="shared" si="199"/>
        <v>Yes</v>
      </c>
      <c r="AA885" s="134" t="str">
        <f t="shared" si="200"/>
        <v>Yes</v>
      </c>
      <c r="AB885" s="134" t="str">
        <f t="shared" si="209"/>
        <v>Yes</v>
      </c>
      <c r="AC885" s="134" t="e">
        <f>VLOOKUP(F885,'Wired Branches'!B:E,4,FALSE)</f>
        <v>#N/A</v>
      </c>
      <c r="AD885" s="134" t="str">
        <f t="shared" si="201"/>
        <v>255.255.255.0</v>
      </c>
      <c r="AE885" s="150" t="e">
        <f>VLOOKUP(W885,'Wired Branches'!B:F,5,FALSE)</f>
        <v>#N/A</v>
      </c>
      <c r="AF885" s="112" t="str">
        <f>_xlfn.IFNA(VLOOKUP(F885,'Compiled report'!C:F,4,FALSE),"")</f>
        <v>26515e32a</v>
      </c>
      <c r="AG885" s="134" t="str">
        <f t="shared" si="202"/>
        <v>10.200.57.196</v>
      </c>
      <c r="AH885" s="134" t="str">
        <f t="shared" si="203"/>
        <v>Yes</v>
      </c>
      <c r="AI885" s="134" t="str">
        <f t="shared" si="204"/>
        <v>Yes</v>
      </c>
      <c r="AJ885" s="234">
        <f>_xlfn.IFNA(VLOOKUP(F885,'Compiled report'!C:D,2,FALSE),"")</f>
        <v>42794</v>
      </c>
      <c r="AK885" s="134" t="str">
        <f t="shared" si="205"/>
        <v>Yes</v>
      </c>
      <c r="AL885" s="134" t="str">
        <f t="shared" si="206"/>
        <v>Yes</v>
      </c>
      <c r="AM885" s="134" t="str">
        <f t="shared" si="207"/>
        <v>Yes</v>
      </c>
      <c r="AN885" s="134" t="str">
        <f t="shared" si="208"/>
        <v>Yes</v>
      </c>
      <c r="AO885" s="134" t="str">
        <f t="shared" si="197"/>
        <v>Installation Completed</v>
      </c>
      <c r="AP885" s="137" t="s">
        <v>770</v>
      </c>
    </row>
    <row r="886" spans="1:42" s="134" customFormat="1" ht="26.1" customHeight="1" x14ac:dyDescent="0.2">
      <c r="A886" s="258">
        <v>886</v>
      </c>
      <c r="B886" s="284" t="s">
        <v>36</v>
      </c>
      <c r="C886" s="134" t="s">
        <v>102</v>
      </c>
      <c r="D886" s="171" t="s">
        <v>82</v>
      </c>
      <c r="E886" s="283" t="s">
        <v>2172</v>
      </c>
      <c r="F886" s="107">
        <v>1197</v>
      </c>
      <c r="G886" s="284" t="s">
        <v>36</v>
      </c>
      <c r="H886" s="284" t="s">
        <v>2346</v>
      </c>
      <c r="I886" s="284" t="s">
        <v>2347</v>
      </c>
      <c r="J886" s="284" t="s">
        <v>384</v>
      </c>
      <c r="K886" s="284" t="s">
        <v>86</v>
      </c>
      <c r="L886" s="284" t="s">
        <v>2346</v>
      </c>
      <c r="M886" s="284" t="s">
        <v>2221</v>
      </c>
      <c r="N886" s="103" t="s">
        <v>87</v>
      </c>
      <c r="O886" s="284" t="s">
        <v>2348</v>
      </c>
      <c r="Q886" s="135"/>
      <c r="T886" s="135"/>
      <c r="U886" s="171" t="str">
        <f t="shared" si="193"/>
        <v>HBL-FAD-1197</v>
      </c>
      <c r="V886" s="133" t="s">
        <v>90</v>
      </c>
      <c r="W886" s="107">
        <v>1197</v>
      </c>
      <c r="X886" s="171" t="str">
        <f t="shared" si="198"/>
        <v>HBL-FAD-1197-Jan17-1-1</v>
      </c>
      <c r="Y886" s="136" t="s">
        <v>769</v>
      </c>
      <c r="Z886" s="134" t="str">
        <f t="shared" si="199"/>
        <v>Yes</v>
      </c>
      <c r="AA886" s="134" t="str">
        <f t="shared" si="200"/>
        <v>Yes</v>
      </c>
      <c r="AB886" s="134" t="str">
        <f t="shared" si="209"/>
        <v>Yes</v>
      </c>
      <c r="AC886" s="134" t="e">
        <f>VLOOKUP(F886,'Wired Branches'!B:E,4,FALSE)</f>
        <v>#N/A</v>
      </c>
      <c r="AD886" s="134" t="str">
        <f t="shared" si="201"/>
        <v>255.255.255.0</v>
      </c>
      <c r="AE886" s="150" t="e">
        <f>VLOOKUP(W886,'Wired Branches'!B:F,5,FALSE)</f>
        <v>#N/A</v>
      </c>
      <c r="AF886" s="112" t="str">
        <f>_xlfn.IFNA(VLOOKUP(F886,'Compiled report'!C:F,4,FALSE),"")</f>
        <v>26515e32b</v>
      </c>
      <c r="AG886" s="134" t="str">
        <f t="shared" si="202"/>
        <v>10.200.57.196</v>
      </c>
      <c r="AH886" s="134" t="str">
        <f t="shared" si="203"/>
        <v>Yes</v>
      </c>
      <c r="AI886" s="134" t="str">
        <f t="shared" si="204"/>
        <v>Yes</v>
      </c>
      <c r="AJ886" s="234">
        <f>_xlfn.IFNA(VLOOKUP(F886,'Compiled report'!C:D,2,FALSE),"")</f>
        <v>42793</v>
      </c>
      <c r="AK886" s="134" t="str">
        <f t="shared" si="205"/>
        <v>Yes</v>
      </c>
      <c r="AL886" s="134" t="str">
        <f t="shared" si="206"/>
        <v>Yes</v>
      </c>
      <c r="AM886" s="134" t="str">
        <f t="shared" si="207"/>
        <v>Yes</v>
      </c>
      <c r="AN886" s="134" t="str">
        <f t="shared" si="208"/>
        <v>Yes</v>
      </c>
      <c r="AO886" s="134" t="str">
        <f t="shared" si="197"/>
        <v>Installation Completed</v>
      </c>
      <c r="AP886" s="137" t="s">
        <v>770</v>
      </c>
    </row>
    <row r="887" spans="1:42" s="134" customFormat="1" ht="26.1" customHeight="1" x14ac:dyDescent="0.2">
      <c r="A887" s="258">
        <v>887</v>
      </c>
      <c r="B887" s="284" t="s">
        <v>36</v>
      </c>
      <c r="C887" s="134" t="s">
        <v>102</v>
      </c>
      <c r="D887" s="171" t="s">
        <v>82</v>
      </c>
      <c r="E887" s="283" t="s">
        <v>2172</v>
      </c>
      <c r="F887" s="107">
        <v>1233</v>
      </c>
      <c r="G887" s="284" t="s">
        <v>36</v>
      </c>
      <c r="H887" s="284" t="s">
        <v>1538</v>
      </c>
      <c r="I887" s="284" t="s">
        <v>2349</v>
      </c>
      <c r="J887" s="284" t="s">
        <v>384</v>
      </c>
      <c r="K887" s="284" t="s">
        <v>86</v>
      </c>
      <c r="L887" s="284" t="s">
        <v>1538</v>
      </c>
      <c r="M887" s="284" t="s">
        <v>2221</v>
      </c>
      <c r="N887" s="103" t="s">
        <v>87</v>
      </c>
      <c r="O887" s="284" t="s">
        <v>2350</v>
      </c>
      <c r="Q887" s="135"/>
      <c r="T887" s="135"/>
      <c r="U887" s="171" t="str">
        <f t="shared" si="193"/>
        <v>HBL-FAD-1233</v>
      </c>
      <c r="V887" s="133" t="s">
        <v>90</v>
      </c>
      <c r="W887" s="107">
        <v>1233</v>
      </c>
      <c r="X887" s="171" t="str">
        <f t="shared" si="198"/>
        <v>HBL-FAD-1233-Jan17-1-1</v>
      </c>
      <c r="Y887" s="136" t="s">
        <v>769</v>
      </c>
      <c r="Z887" s="134" t="str">
        <f t="shared" si="199"/>
        <v>Yes</v>
      </c>
      <c r="AA887" s="134" t="str">
        <f t="shared" si="200"/>
        <v>Yes</v>
      </c>
      <c r="AB887" s="134" t="str">
        <f t="shared" si="209"/>
        <v>Yes</v>
      </c>
      <c r="AC887" s="134" t="e">
        <f>VLOOKUP(F887,'Wired Branches'!B:E,4,FALSE)</f>
        <v>#N/A</v>
      </c>
      <c r="AD887" s="134" t="str">
        <f t="shared" si="201"/>
        <v>255.255.255.0</v>
      </c>
      <c r="AE887" s="150" t="e">
        <f>VLOOKUP(W887,'Wired Branches'!B:F,5,FALSE)</f>
        <v>#N/A</v>
      </c>
      <c r="AF887" s="112" t="str">
        <f>_xlfn.IFNA(VLOOKUP(F887,'Compiled report'!C:F,4,FALSE),"")</f>
        <v>26515e32c</v>
      </c>
      <c r="AG887" s="134" t="str">
        <f t="shared" si="202"/>
        <v>10.200.57.196</v>
      </c>
      <c r="AH887" s="134" t="str">
        <f t="shared" si="203"/>
        <v>Yes</v>
      </c>
      <c r="AI887" s="134" t="str">
        <f t="shared" si="204"/>
        <v>Yes</v>
      </c>
      <c r="AJ887" s="234">
        <f>_xlfn.IFNA(VLOOKUP(F887,'Compiled report'!C:D,2,FALSE),"")</f>
        <v>42793</v>
      </c>
      <c r="AK887" s="134" t="str">
        <f t="shared" si="205"/>
        <v>Yes</v>
      </c>
      <c r="AL887" s="134" t="str">
        <f t="shared" si="206"/>
        <v>Yes</v>
      </c>
      <c r="AM887" s="134" t="str">
        <f t="shared" si="207"/>
        <v>Yes</v>
      </c>
      <c r="AN887" s="134" t="str">
        <f t="shared" si="208"/>
        <v>Yes</v>
      </c>
      <c r="AO887" s="134" t="str">
        <f t="shared" si="197"/>
        <v>Installation Completed</v>
      </c>
      <c r="AP887" s="137" t="s">
        <v>770</v>
      </c>
    </row>
    <row r="888" spans="1:42" s="134" customFormat="1" ht="26.1" customHeight="1" x14ac:dyDescent="0.2">
      <c r="A888" s="258">
        <v>888</v>
      </c>
      <c r="B888" s="284" t="s">
        <v>36</v>
      </c>
      <c r="C888" s="134" t="s">
        <v>102</v>
      </c>
      <c r="D888" s="171" t="s">
        <v>82</v>
      </c>
      <c r="E888" s="283" t="s">
        <v>2172</v>
      </c>
      <c r="F888" s="107">
        <v>1243</v>
      </c>
      <c r="G888" s="284" t="s">
        <v>36</v>
      </c>
      <c r="H888" s="284" t="s">
        <v>2351</v>
      </c>
      <c r="I888" s="284" t="s">
        <v>2352</v>
      </c>
      <c r="J888" s="284" t="s">
        <v>384</v>
      </c>
      <c r="K888" s="284" t="s">
        <v>86</v>
      </c>
      <c r="L888" s="284" t="s">
        <v>2198</v>
      </c>
      <c r="M888" s="284" t="s">
        <v>2176</v>
      </c>
      <c r="N888" s="103" t="s">
        <v>87</v>
      </c>
      <c r="O888" s="284"/>
      <c r="Q888" s="135"/>
      <c r="T888" s="135"/>
      <c r="U888" s="171" t="str">
        <f t="shared" si="193"/>
        <v>HBL-FAD-1243</v>
      </c>
      <c r="V888" s="133" t="s">
        <v>90</v>
      </c>
      <c r="W888" s="107">
        <v>1243</v>
      </c>
      <c r="X888" s="171" t="str">
        <f t="shared" si="198"/>
        <v>HBL-FAD-1243-Jan17-1-1</v>
      </c>
      <c r="Y888" s="136" t="s">
        <v>769</v>
      </c>
      <c r="Z888" s="134" t="str">
        <f t="shared" si="199"/>
        <v>Yes</v>
      </c>
      <c r="AA888" s="134" t="str">
        <f t="shared" si="200"/>
        <v>Yes</v>
      </c>
      <c r="AB888" s="134" t="str">
        <f t="shared" si="209"/>
        <v>Yes</v>
      </c>
      <c r="AC888" s="134" t="e">
        <f>VLOOKUP(F888,'Wired Branches'!B:E,4,FALSE)</f>
        <v>#N/A</v>
      </c>
      <c r="AD888" s="134" t="str">
        <f t="shared" si="201"/>
        <v>255.255.255.0</v>
      </c>
      <c r="AE888" s="150" t="e">
        <f>VLOOKUP(W888,'Wired Branches'!B:F,5,FALSE)</f>
        <v>#N/A</v>
      </c>
      <c r="AF888" s="112" t="str">
        <f>_xlfn.IFNA(VLOOKUP(F888,'Compiled report'!C:F,4,FALSE),"")</f>
        <v>26515e32d</v>
      </c>
      <c r="AG888" s="134" t="str">
        <f t="shared" si="202"/>
        <v>10.200.57.196</v>
      </c>
      <c r="AH888" s="134" t="str">
        <f t="shared" si="203"/>
        <v>Yes</v>
      </c>
      <c r="AI888" s="134" t="str">
        <f t="shared" si="204"/>
        <v>Yes</v>
      </c>
      <c r="AJ888" s="234">
        <f>_xlfn.IFNA(VLOOKUP(F888,'Compiled report'!C:D,2,FALSE),"")</f>
        <v>42795</v>
      </c>
      <c r="AK888" s="134" t="str">
        <f t="shared" si="205"/>
        <v>Yes</v>
      </c>
      <c r="AL888" s="134" t="str">
        <f t="shared" si="206"/>
        <v>Yes</v>
      </c>
      <c r="AM888" s="134" t="str">
        <f t="shared" si="207"/>
        <v>Yes</v>
      </c>
      <c r="AN888" s="134" t="str">
        <f t="shared" si="208"/>
        <v>Yes</v>
      </c>
      <c r="AO888" s="134" t="str">
        <f t="shared" si="197"/>
        <v>Installation Completed</v>
      </c>
      <c r="AP888" s="137" t="s">
        <v>770</v>
      </c>
    </row>
    <row r="889" spans="1:42" s="134" customFormat="1" ht="26.1" customHeight="1" x14ac:dyDescent="0.2">
      <c r="A889" s="258">
        <v>889</v>
      </c>
      <c r="B889" s="284" t="s">
        <v>36</v>
      </c>
      <c r="C889" s="134" t="s">
        <v>102</v>
      </c>
      <c r="D889" s="171" t="s">
        <v>82</v>
      </c>
      <c r="E889" s="283" t="s">
        <v>2172</v>
      </c>
      <c r="F889" s="107">
        <v>1332</v>
      </c>
      <c r="G889" s="284" t="s">
        <v>36</v>
      </c>
      <c r="H889" s="284" t="s">
        <v>2353</v>
      </c>
      <c r="I889" s="284" t="s">
        <v>2354</v>
      </c>
      <c r="J889" s="284" t="s">
        <v>384</v>
      </c>
      <c r="K889" s="284" t="s">
        <v>86</v>
      </c>
      <c r="L889" s="284" t="s">
        <v>2180</v>
      </c>
      <c r="M889" s="284" t="s">
        <v>2176</v>
      </c>
      <c r="N889" s="103" t="s">
        <v>87</v>
      </c>
      <c r="O889" s="284"/>
      <c r="Q889" s="135"/>
      <c r="T889" s="135"/>
      <c r="U889" s="171" t="str">
        <f t="shared" si="193"/>
        <v>HBL-FAD-1332</v>
      </c>
      <c r="V889" s="133" t="s">
        <v>90</v>
      </c>
      <c r="W889" s="107">
        <v>1332</v>
      </c>
      <c r="X889" s="171" t="str">
        <f t="shared" si="198"/>
        <v>HBL-FAD-1332-Jan17-1-1</v>
      </c>
      <c r="Y889" s="136" t="s">
        <v>769</v>
      </c>
      <c r="Z889" s="134" t="str">
        <f t="shared" si="199"/>
        <v>Yes</v>
      </c>
      <c r="AA889" s="134" t="str">
        <f t="shared" si="200"/>
        <v>Yes</v>
      </c>
      <c r="AB889" s="134" t="str">
        <f t="shared" si="209"/>
        <v>Yes</v>
      </c>
      <c r="AC889" s="134" t="e">
        <f>VLOOKUP(F889,'Wired Branches'!B:E,4,FALSE)</f>
        <v>#N/A</v>
      </c>
      <c r="AD889" s="134" t="str">
        <f t="shared" si="201"/>
        <v>255.255.255.0</v>
      </c>
      <c r="AE889" s="150" t="e">
        <f>VLOOKUP(W889,'Wired Branches'!B:F,5,FALSE)</f>
        <v>#N/A</v>
      </c>
      <c r="AF889" s="112" t="str">
        <f>_xlfn.IFNA(VLOOKUP(F889,'Compiled report'!C:F,4,FALSE),"")</f>
        <v>26515e32e</v>
      </c>
      <c r="AG889" s="134" t="str">
        <f t="shared" si="202"/>
        <v>10.200.57.196</v>
      </c>
      <c r="AH889" s="134" t="str">
        <f t="shared" si="203"/>
        <v>Yes</v>
      </c>
      <c r="AI889" s="134" t="str">
        <f t="shared" si="204"/>
        <v>Yes</v>
      </c>
      <c r="AJ889" s="234">
        <f>_xlfn.IFNA(VLOOKUP(F889,'Compiled report'!C:D,2,FALSE),"")</f>
        <v>42797</v>
      </c>
      <c r="AK889" s="134" t="str">
        <f t="shared" si="205"/>
        <v>Yes</v>
      </c>
      <c r="AL889" s="134" t="str">
        <f t="shared" si="206"/>
        <v>Yes</v>
      </c>
      <c r="AM889" s="134" t="str">
        <f t="shared" si="207"/>
        <v>Yes</v>
      </c>
      <c r="AN889" s="134" t="str">
        <f t="shared" si="208"/>
        <v>Yes</v>
      </c>
      <c r="AO889" s="134" t="str">
        <f t="shared" si="197"/>
        <v>Installation Completed</v>
      </c>
      <c r="AP889" s="137" t="s">
        <v>770</v>
      </c>
    </row>
    <row r="890" spans="1:42" s="134" customFormat="1" ht="26.1" customHeight="1" x14ac:dyDescent="0.2">
      <c r="A890" s="258">
        <v>890</v>
      </c>
      <c r="B890" s="284" t="s">
        <v>36</v>
      </c>
      <c r="C890" s="134" t="s">
        <v>102</v>
      </c>
      <c r="D890" s="171" t="s">
        <v>82</v>
      </c>
      <c r="E890" s="283" t="s">
        <v>2172</v>
      </c>
      <c r="F890" s="107">
        <v>1336</v>
      </c>
      <c r="G890" s="284" t="s">
        <v>36</v>
      </c>
      <c r="H890" s="284" t="s">
        <v>2355</v>
      </c>
      <c r="I890" s="284" t="s">
        <v>2356</v>
      </c>
      <c r="J890" s="284" t="s">
        <v>384</v>
      </c>
      <c r="K890" s="284" t="s">
        <v>86</v>
      </c>
      <c r="L890" s="284" t="s">
        <v>2180</v>
      </c>
      <c r="M890" s="284" t="s">
        <v>2180</v>
      </c>
      <c r="N890" s="103" t="s">
        <v>87</v>
      </c>
      <c r="O890" s="284" t="s">
        <v>2189</v>
      </c>
      <c r="Q890" s="135"/>
      <c r="T890" s="135"/>
      <c r="U890" s="171" t="str">
        <f t="shared" si="193"/>
        <v>HBL-FAD-1336</v>
      </c>
      <c r="V890" s="133" t="s">
        <v>90</v>
      </c>
      <c r="W890" s="107">
        <v>1336</v>
      </c>
      <c r="X890" s="171" t="str">
        <f t="shared" si="198"/>
        <v>HBL-FAD-1336-Jan17-1-1</v>
      </c>
      <c r="Y890" s="136" t="s">
        <v>769</v>
      </c>
      <c r="Z890" s="134" t="str">
        <f t="shared" si="199"/>
        <v>Yes</v>
      </c>
      <c r="AA890" s="134" t="str">
        <f t="shared" si="200"/>
        <v>Yes</v>
      </c>
      <c r="AB890" s="134" t="str">
        <f t="shared" si="209"/>
        <v>Yes</v>
      </c>
      <c r="AC890" s="134" t="e">
        <f>VLOOKUP(F890,'Wired Branches'!B:E,4,FALSE)</f>
        <v>#N/A</v>
      </c>
      <c r="AD890" s="134" t="str">
        <f t="shared" si="201"/>
        <v>255.255.255.0</v>
      </c>
      <c r="AE890" s="150" t="e">
        <f>VLOOKUP(W890,'Wired Branches'!B:F,5,FALSE)</f>
        <v>#N/A</v>
      </c>
      <c r="AF890" s="112" t="str">
        <f>_xlfn.IFNA(VLOOKUP(F890,'Compiled report'!C:F,4,FALSE),"")</f>
        <v>00026515e32f</v>
      </c>
      <c r="AG890" s="134" t="str">
        <f t="shared" si="202"/>
        <v>10.200.57.196</v>
      </c>
      <c r="AH890" s="134" t="str">
        <f t="shared" si="203"/>
        <v>Yes</v>
      </c>
      <c r="AI890" s="134" t="str">
        <f t="shared" si="204"/>
        <v>Yes</v>
      </c>
      <c r="AJ890" s="234">
        <f>_xlfn.IFNA(VLOOKUP(F890,'Compiled report'!C:D,2,FALSE),"")</f>
        <v>42769</v>
      </c>
      <c r="AK890" s="134" t="str">
        <f t="shared" si="205"/>
        <v>Yes</v>
      </c>
      <c r="AL890" s="134" t="str">
        <f t="shared" si="206"/>
        <v>Yes</v>
      </c>
      <c r="AM890" s="134" t="str">
        <f t="shared" si="207"/>
        <v>Yes</v>
      </c>
      <c r="AN890" s="134" t="str">
        <f t="shared" si="208"/>
        <v>Yes</v>
      </c>
      <c r="AO890" s="134" t="str">
        <f t="shared" si="197"/>
        <v>Installation Completed</v>
      </c>
      <c r="AP890" s="137" t="s">
        <v>770</v>
      </c>
    </row>
    <row r="891" spans="1:42" s="134" customFormat="1" ht="26.1" customHeight="1" x14ac:dyDescent="0.2">
      <c r="A891" s="258">
        <v>891</v>
      </c>
      <c r="B891" s="284" t="s">
        <v>36</v>
      </c>
      <c r="C891" s="134" t="s">
        <v>102</v>
      </c>
      <c r="D891" s="171" t="s">
        <v>82</v>
      </c>
      <c r="E891" s="283" t="s">
        <v>2172</v>
      </c>
      <c r="F891" s="107">
        <v>1369</v>
      </c>
      <c r="G891" s="284" t="s">
        <v>36</v>
      </c>
      <c r="H891" s="284" t="s">
        <v>2357</v>
      </c>
      <c r="I891" s="284" t="s">
        <v>2358</v>
      </c>
      <c r="J891" s="284" t="s">
        <v>384</v>
      </c>
      <c r="K891" s="284" t="s">
        <v>86</v>
      </c>
      <c r="L891" s="284" t="s">
        <v>2210</v>
      </c>
      <c r="M891" s="284" t="s">
        <v>2221</v>
      </c>
      <c r="N891" s="103" t="s">
        <v>87</v>
      </c>
      <c r="O891" s="284" t="s">
        <v>2359</v>
      </c>
      <c r="Q891" s="135"/>
      <c r="T891" s="135"/>
      <c r="U891" s="171" t="str">
        <f t="shared" si="193"/>
        <v>HBL-FAD-1369</v>
      </c>
      <c r="V891" s="133" t="s">
        <v>90</v>
      </c>
      <c r="W891" s="107">
        <v>1369</v>
      </c>
      <c r="X891" s="171" t="str">
        <f t="shared" si="198"/>
        <v>HBL-FAD-1369-Jan17-1-1</v>
      </c>
      <c r="Y891" s="136" t="s">
        <v>769</v>
      </c>
      <c r="Z891" s="134" t="str">
        <f t="shared" si="199"/>
        <v>Yes</v>
      </c>
      <c r="AA891" s="134" t="str">
        <f t="shared" si="200"/>
        <v>Yes</v>
      </c>
      <c r="AB891" s="134" t="str">
        <f t="shared" si="209"/>
        <v>Yes</v>
      </c>
      <c r="AC891" s="134">
        <f>VLOOKUP(F891,'Wired Branches'!B:E,4,FALSE)</f>
        <v>0</v>
      </c>
      <c r="AD891" s="134" t="str">
        <f t="shared" si="201"/>
        <v>255.255.255.0</v>
      </c>
      <c r="AE891" s="150">
        <f>VLOOKUP(W891,'Wired Branches'!B:F,5,FALSE)</f>
        <v>0</v>
      </c>
      <c r="AF891" s="112">
        <f>_xlfn.IFNA(VLOOKUP(F891,'Compiled report'!C:F,4,FALSE),"")</f>
        <v>0</v>
      </c>
      <c r="AG891" s="134" t="str">
        <f t="shared" si="202"/>
        <v>10.200.57.196</v>
      </c>
      <c r="AH891" s="134" t="str">
        <f t="shared" si="203"/>
        <v>Yes</v>
      </c>
      <c r="AI891" s="134" t="str">
        <f t="shared" si="204"/>
        <v>Yes</v>
      </c>
      <c r="AJ891" s="234">
        <f>_xlfn.IFNA(VLOOKUP(F891,'Compiled report'!C:D,2,FALSE),"")</f>
        <v>42802</v>
      </c>
      <c r="AK891" s="134" t="str">
        <f t="shared" si="205"/>
        <v>Yes</v>
      </c>
      <c r="AL891" s="134" t="str">
        <f t="shared" si="206"/>
        <v/>
      </c>
      <c r="AM891" s="134" t="str">
        <f t="shared" si="207"/>
        <v>Yes</v>
      </c>
      <c r="AN891" s="134" t="str">
        <f t="shared" si="208"/>
        <v>Yes</v>
      </c>
      <c r="AO891" s="134" t="str">
        <f t="shared" si="197"/>
        <v>Installation Completed</v>
      </c>
      <c r="AP891" s="137" t="s">
        <v>770</v>
      </c>
    </row>
    <row r="892" spans="1:42" s="134" customFormat="1" ht="26.1" customHeight="1" x14ac:dyDescent="0.2">
      <c r="A892" s="258">
        <v>892</v>
      </c>
      <c r="B892" s="284" t="s">
        <v>36</v>
      </c>
      <c r="C892" s="134" t="s">
        <v>102</v>
      </c>
      <c r="D892" s="171" t="s">
        <v>82</v>
      </c>
      <c r="E892" s="283" t="s">
        <v>2172</v>
      </c>
      <c r="F892" s="107">
        <v>1392</v>
      </c>
      <c r="G892" s="284" t="s">
        <v>36</v>
      </c>
      <c r="H892" s="284" t="s">
        <v>2360</v>
      </c>
      <c r="I892" s="284" t="s">
        <v>2361</v>
      </c>
      <c r="J892" s="284" t="s">
        <v>384</v>
      </c>
      <c r="K892" s="284" t="s">
        <v>86</v>
      </c>
      <c r="L892" s="284" t="s">
        <v>2180</v>
      </c>
      <c r="M892" s="284" t="s">
        <v>2180</v>
      </c>
      <c r="N892" s="103" t="s">
        <v>87</v>
      </c>
      <c r="O892" s="284" t="s">
        <v>2362</v>
      </c>
      <c r="Q892" s="135"/>
      <c r="T892" s="135"/>
      <c r="U892" s="171" t="str">
        <f t="shared" si="193"/>
        <v>HBL-FAD-1392</v>
      </c>
      <c r="V892" s="133" t="s">
        <v>90</v>
      </c>
      <c r="W892" s="107">
        <v>1392</v>
      </c>
      <c r="X892" s="171" t="str">
        <f t="shared" si="198"/>
        <v>HBL-FAD-1392-Jan17-1-1</v>
      </c>
      <c r="Y892" s="136" t="s">
        <v>769</v>
      </c>
      <c r="Z892" s="134" t="str">
        <f t="shared" si="199"/>
        <v>Yes</v>
      </c>
      <c r="AA892" s="134" t="str">
        <f t="shared" si="200"/>
        <v>Yes</v>
      </c>
      <c r="AB892" s="134" t="str">
        <f t="shared" si="209"/>
        <v>Yes</v>
      </c>
      <c r="AC892" s="134">
        <f>VLOOKUP(F892,'Wired Branches'!B:E,4,FALSE)</f>
        <v>0</v>
      </c>
      <c r="AD892" s="134" t="str">
        <f t="shared" si="201"/>
        <v>255.255.255.0</v>
      </c>
      <c r="AE892" s="150" t="e">
        <f>VLOOKUP(W892,'Wired Branches'!B:F,5,FALSE)</f>
        <v>#VALUE!</v>
      </c>
      <c r="AF892" s="112" t="str">
        <f>_xlfn.IFNA(VLOOKUP(F892,'Compiled report'!C:F,4,FALSE),"")</f>
        <v>26515e331</v>
      </c>
      <c r="AG892" s="134" t="str">
        <f t="shared" si="202"/>
        <v>10.200.57.196</v>
      </c>
      <c r="AH892" s="134" t="str">
        <f t="shared" si="203"/>
        <v>Yes</v>
      </c>
      <c r="AI892" s="134" t="str">
        <f t="shared" si="204"/>
        <v>Yes</v>
      </c>
      <c r="AJ892" s="234">
        <f>_xlfn.IFNA(VLOOKUP(F892,'Compiled report'!C:D,2,FALSE),"")</f>
        <v>42776</v>
      </c>
      <c r="AK892" s="134" t="str">
        <f t="shared" si="205"/>
        <v>Yes</v>
      </c>
      <c r="AL892" s="134" t="str">
        <f t="shared" si="206"/>
        <v>Yes</v>
      </c>
      <c r="AM892" s="134" t="str">
        <f t="shared" si="207"/>
        <v>Yes</v>
      </c>
      <c r="AN892" s="134" t="str">
        <f t="shared" si="208"/>
        <v>Yes</v>
      </c>
      <c r="AO892" s="134" t="str">
        <f t="shared" si="197"/>
        <v>Installation Completed</v>
      </c>
      <c r="AP892" s="137" t="s">
        <v>770</v>
      </c>
    </row>
    <row r="893" spans="1:42" s="134" customFormat="1" ht="26.1" customHeight="1" x14ac:dyDescent="0.2">
      <c r="A893" s="258">
        <v>893</v>
      </c>
      <c r="B893" s="284" t="s">
        <v>36</v>
      </c>
      <c r="C893" s="134" t="s">
        <v>102</v>
      </c>
      <c r="D893" s="171" t="s">
        <v>82</v>
      </c>
      <c r="E893" s="283" t="s">
        <v>2172</v>
      </c>
      <c r="F893" s="107">
        <v>1466</v>
      </c>
      <c r="G893" s="284" t="s">
        <v>36</v>
      </c>
      <c r="H893" s="284" t="s">
        <v>2363</v>
      </c>
      <c r="I893" s="284" t="s">
        <v>2364</v>
      </c>
      <c r="J893" s="284" t="s">
        <v>384</v>
      </c>
      <c r="K893" s="284" t="s">
        <v>86</v>
      </c>
      <c r="L893" s="284" t="s">
        <v>2180</v>
      </c>
      <c r="M893" s="284" t="s">
        <v>2180</v>
      </c>
      <c r="N893" s="103" t="s">
        <v>87</v>
      </c>
      <c r="O893" s="284" t="s">
        <v>2365</v>
      </c>
      <c r="Q893" s="135"/>
      <c r="T893" s="135"/>
      <c r="U893" s="171" t="str">
        <f t="shared" si="193"/>
        <v>HBL-FAD-1466</v>
      </c>
      <c r="V893" s="133" t="s">
        <v>90</v>
      </c>
      <c r="W893" s="107">
        <v>1466</v>
      </c>
      <c r="X893" s="171" t="str">
        <f t="shared" si="198"/>
        <v>HBL-FAD-1466-Jan17-1-1</v>
      </c>
      <c r="Y893" s="136" t="s">
        <v>769</v>
      </c>
      <c r="Z893" s="134" t="str">
        <f t="shared" si="199"/>
        <v>Yes</v>
      </c>
      <c r="AA893" s="134" t="str">
        <f t="shared" si="200"/>
        <v>Yes</v>
      </c>
      <c r="AB893" s="134" t="str">
        <f t="shared" si="209"/>
        <v>Yes</v>
      </c>
      <c r="AC893" s="134" t="e">
        <f>VLOOKUP(F893,'Wired Branches'!B:E,4,FALSE)</f>
        <v>#N/A</v>
      </c>
      <c r="AD893" s="134" t="str">
        <f t="shared" si="201"/>
        <v>255.255.255.0</v>
      </c>
      <c r="AE893" s="150" t="e">
        <f>VLOOKUP(W893,'Wired Branches'!B:F,5,FALSE)</f>
        <v>#N/A</v>
      </c>
      <c r="AF893" s="112" t="str">
        <f>_xlfn.IFNA(VLOOKUP(F893,'Compiled report'!C:F,4,FALSE),"")</f>
        <v>00026515e332</v>
      </c>
      <c r="AG893" s="134" t="str">
        <f t="shared" si="202"/>
        <v>10.200.57.196</v>
      </c>
      <c r="AH893" s="134" t="str">
        <f t="shared" si="203"/>
        <v>Yes</v>
      </c>
      <c r="AI893" s="134" t="str">
        <f t="shared" si="204"/>
        <v>Yes</v>
      </c>
      <c r="AJ893" s="234">
        <f>_xlfn.IFNA(VLOOKUP(F893,'Compiled report'!C:D,2,FALSE),"")</f>
        <v>42768</v>
      </c>
      <c r="AK893" s="134" t="str">
        <f t="shared" si="205"/>
        <v>Yes</v>
      </c>
      <c r="AL893" s="134" t="str">
        <f t="shared" si="206"/>
        <v>Yes</v>
      </c>
      <c r="AM893" s="134" t="str">
        <f t="shared" si="207"/>
        <v>Yes</v>
      </c>
      <c r="AN893" s="134" t="str">
        <f t="shared" si="208"/>
        <v>Yes</v>
      </c>
      <c r="AO893" s="134" t="str">
        <f t="shared" si="197"/>
        <v>Installation Completed</v>
      </c>
      <c r="AP893" s="137" t="s">
        <v>770</v>
      </c>
    </row>
    <row r="894" spans="1:42" s="134" customFormat="1" ht="26.1" customHeight="1" x14ac:dyDescent="0.2">
      <c r="A894" s="258">
        <v>894</v>
      </c>
      <c r="B894" s="284" t="s">
        <v>36</v>
      </c>
      <c r="C894" s="134" t="s">
        <v>102</v>
      </c>
      <c r="D894" s="171" t="s">
        <v>82</v>
      </c>
      <c r="E894" s="283" t="s">
        <v>2172</v>
      </c>
      <c r="F894" s="107">
        <v>1508</v>
      </c>
      <c r="G894" s="284" t="s">
        <v>36</v>
      </c>
      <c r="H894" s="284" t="s">
        <v>2366</v>
      </c>
      <c r="I894" s="284" t="s">
        <v>2367</v>
      </c>
      <c r="J894" s="284" t="s">
        <v>384</v>
      </c>
      <c r="K894" s="284" t="s">
        <v>86</v>
      </c>
      <c r="L894" s="284" t="s">
        <v>2180</v>
      </c>
      <c r="M894" s="284" t="s">
        <v>2180</v>
      </c>
      <c r="N894" s="103" t="s">
        <v>87</v>
      </c>
      <c r="O894" s="284" t="s">
        <v>2368</v>
      </c>
      <c r="Q894" s="135"/>
      <c r="T894" s="135"/>
      <c r="U894" s="171" t="str">
        <f t="shared" si="193"/>
        <v>HBL-FAD-1508</v>
      </c>
      <c r="V894" s="133" t="s">
        <v>90</v>
      </c>
      <c r="W894" s="107">
        <v>1508</v>
      </c>
      <c r="X894" s="171" t="str">
        <f t="shared" si="198"/>
        <v>HBL-FAD-1508-Jan17-1-1</v>
      </c>
      <c r="Y894" s="136" t="s">
        <v>769</v>
      </c>
      <c r="Z894" s="134" t="str">
        <f t="shared" si="199"/>
        <v>Yes</v>
      </c>
      <c r="AA894" s="134" t="str">
        <f t="shared" si="200"/>
        <v>Yes</v>
      </c>
      <c r="AB894" s="134" t="str">
        <f t="shared" si="209"/>
        <v>Yes</v>
      </c>
      <c r="AC894" s="134">
        <f>VLOOKUP(F894,'Wired Branches'!B:E,4,FALSE)</f>
        <v>0</v>
      </c>
      <c r="AD894" s="134" t="str">
        <f t="shared" si="201"/>
        <v>255.255.255.0</v>
      </c>
      <c r="AE894" s="150">
        <f>VLOOKUP(W894,'Wired Branches'!B:F,5,FALSE)</f>
        <v>0</v>
      </c>
      <c r="AF894" s="112">
        <f>_xlfn.IFNA(VLOOKUP(F894,'Compiled report'!C:F,4,FALSE),"")</f>
        <v>0</v>
      </c>
      <c r="AG894" s="134" t="str">
        <f t="shared" si="202"/>
        <v>10.200.57.196</v>
      </c>
      <c r="AH894" s="134" t="str">
        <f t="shared" si="203"/>
        <v>Yes</v>
      </c>
      <c r="AI894" s="134" t="str">
        <f t="shared" si="204"/>
        <v>Yes</v>
      </c>
      <c r="AJ894" s="234">
        <f>_xlfn.IFNA(VLOOKUP(F894,'Compiled report'!C:D,2,FALSE),"")</f>
        <v>42783</v>
      </c>
      <c r="AK894" s="134" t="str">
        <f t="shared" si="205"/>
        <v>Yes</v>
      </c>
      <c r="AL894" s="134" t="str">
        <f t="shared" si="206"/>
        <v/>
      </c>
      <c r="AM894" s="134" t="str">
        <f t="shared" si="207"/>
        <v>Yes</v>
      </c>
      <c r="AN894" s="134" t="str">
        <f t="shared" si="208"/>
        <v>Yes</v>
      </c>
      <c r="AO894" s="134" t="str">
        <f t="shared" si="197"/>
        <v>Installation Completed</v>
      </c>
      <c r="AP894" s="137" t="s">
        <v>770</v>
      </c>
    </row>
    <row r="895" spans="1:42" s="134" customFormat="1" ht="26.1" customHeight="1" x14ac:dyDescent="0.2">
      <c r="A895" s="258">
        <v>895</v>
      </c>
      <c r="B895" s="284" t="s">
        <v>36</v>
      </c>
      <c r="C895" s="134" t="s">
        <v>102</v>
      </c>
      <c r="D895" s="171" t="s">
        <v>82</v>
      </c>
      <c r="E895" s="283" t="s">
        <v>2172</v>
      </c>
      <c r="F895" s="107">
        <v>1521</v>
      </c>
      <c r="G895" s="284" t="s">
        <v>36</v>
      </c>
      <c r="H895" s="284" t="s">
        <v>2369</v>
      </c>
      <c r="I895" s="284" t="s">
        <v>2370</v>
      </c>
      <c r="J895" s="284" t="s">
        <v>384</v>
      </c>
      <c r="K895" s="284" t="s">
        <v>86</v>
      </c>
      <c r="L895" s="284" t="s">
        <v>2180</v>
      </c>
      <c r="M895" s="284" t="s">
        <v>2180</v>
      </c>
      <c r="N895" s="103" t="s">
        <v>87</v>
      </c>
      <c r="O895" s="284" t="s">
        <v>2371</v>
      </c>
      <c r="Q895" s="135"/>
      <c r="T895" s="135"/>
      <c r="U895" s="171" t="str">
        <f t="shared" si="193"/>
        <v>HBL-FAD-1521</v>
      </c>
      <c r="V895" s="133" t="s">
        <v>90</v>
      </c>
      <c r="W895" s="107">
        <v>1521</v>
      </c>
      <c r="X895" s="171" t="str">
        <f t="shared" si="198"/>
        <v>HBL-FAD-1521-Jan17-1-1</v>
      </c>
      <c r="Y895" s="136" t="s">
        <v>769</v>
      </c>
      <c r="Z895" s="134" t="str">
        <f t="shared" si="199"/>
        <v xml:space="preserve"> </v>
      </c>
      <c r="AA895" s="134" t="str">
        <f t="shared" si="200"/>
        <v xml:space="preserve"> </v>
      </c>
      <c r="AB895" s="134" t="str">
        <f t="shared" si="209"/>
        <v>Yes</v>
      </c>
      <c r="AC895" s="134">
        <f>VLOOKUP(F895,'Wired Branches'!B:E,4,FALSE)</f>
        <v>0</v>
      </c>
      <c r="AD895" s="134" t="str">
        <f t="shared" si="201"/>
        <v xml:space="preserve"> </v>
      </c>
      <c r="AE895" s="150">
        <f>VLOOKUP(W895,'Wired Branches'!B:F,5,FALSE)</f>
        <v>0</v>
      </c>
      <c r="AF895" s="112" t="str">
        <f>_xlfn.IFNA(VLOOKUP(F895,'Compiled report'!C:F,4,FALSE),"")</f>
        <v/>
      </c>
      <c r="AG895" s="134" t="str">
        <f t="shared" si="202"/>
        <v xml:space="preserve"> </v>
      </c>
      <c r="AH895" s="134" t="str">
        <f t="shared" si="203"/>
        <v xml:space="preserve"> </v>
      </c>
      <c r="AI895" s="134" t="str">
        <f t="shared" si="204"/>
        <v xml:space="preserve"> </v>
      </c>
      <c r="AJ895" s="234" t="str">
        <f>_xlfn.IFNA(VLOOKUP(F895,'Compiled report'!C:D,2,FALSE),"")</f>
        <v/>
      </c>
      <c r="AK895" s="134" t="str">
        <f t="shared" si="205"/>
        <v xml:space="preserve"> </v>
      </c>
      <c r="AL895" s="134" t="str">
        <f t="shared" si="206"/>
        <v/>
      </c>
      <c r="AM895" s="134" t="str">
        <f t="shared" si="207"/>
        <v xml:space="preserve"> </v>
      </c>
      <c r="AN895" s="134" t="str">
        <f t="shared" si="208"/>
        <v xml:space="preserve"> </v>
      </c>
      <c r="AO895" s="134" t="str">
        <f t="shared" si="197"/>
        <v xml:space="preserve"> </v>
      </c>
      <c r="AP895" s="137" t="s">
        <v>770</v>
      </c>
    </row>
    <row r="896" spans="1:42" s="134" customFormat="1" ht="26.1" customHeight="1" x14ac:dyDescent="0.2">
      <c r="A896" s="258">
        <v>896</v>
      </c>
      <c r="B896" s="284" t="s">
        <v>36</v>
      </c>
      <c r="C896" s="134" t="s">
        <v>102</v>
      </c>
      <c r="D896" s="171" t="s">
        <v>82</v>
      </c>
      <c r="E896" s="283" t="s">
        <v>2172</v>
      </c>
      <c r="F896" s="107">
        <v>1545</v>
      </c>
      <c r="G896" s="284" t="s">
        <v>36</v>
      </c>
      <c r="H896" s="284" t="s">
        <v>2372</v>
      </c>
      <c r="I896" s="284" t="s">
        <v>2373</v>
      </c>
      <c r="J896" s="284" t="s">
        <v>384</v>
      </c>
      <c r="K896" s="284" t="s">
        <v>86</v>
      </c>
      <c r="L896" s="284" t="s">
        <v>2256</v>
      </c>
      <c r="M896" s="284" t="s">
        <v>2176</v>
      </c>
      <c r="N896" s="103" t="s">
        <v>87</v>
      </c>
      <c r="O896" s="284" t="s">
        <v>2374</v>
      </c>
      <c r="Q896" s="135"/>
      <c r="T896" s="135"/>
      <c r="U896" s="171" t="str">
        <f t="shared" si="193"/>
        <v>HBL-FAD-1545</v>
      </c>
      <c r="V896" s="133" t="s">
        <v>90</v>
      </c>
      <c r="W896" s="107">
        <v>1545</v>
      </c>
      <c r="X896" s="171" t="str">
        <f t="shared" si="198"/>
        <v>HBL-FAD-1545-Jan17-1-1</v>
      </c>
      <c r="Y896" s="136" t="s">
        <v>769</v>
      </c>
      <c r="Z896" s="134" t="str">
        <f t="shared" si="199"/>
        <v>Yes</v>
      </c>
      <c r="AA896" s="134" t="str">
        <f t="shared" si="200"/>
        <v>Yes</v>
      </c>
      <c r="AB896" s="134" t="str">
        <f t="shared" si="209"/>
        <v>Yes</v>
      </c>
      <c r="AC896" s="134" t="e">
        <f>VLOOKUP(F896,'Wired Branches'!B:E,4,FALSE)</f>
        <v>#N/A</v>
      </c>
      <c r="AD896" s="134" t="str">
        <f t="shared" si="201"/>
        <v>255.255.255.0</v>
      </c>
      <c r="AE896" s="150" t="e">
        <f>VLOOKUP(W896,'Wired Branches'!B:F,5,FALSE)</f>
        <v>#N/A</v>
      </c>
      <c r="AF896" s="112" t="str">
        <f>_xlfn.IFNA(VLOOKUP(F896,'Compiled report'!C:F,4,FALSE),"")</f>
        <v>2651610a4</v>
      </c>
      <c r="AG896" s="134" t="str">
        <f t="shared" si="202"/>
        <v>10.200.57.196</v>
      </c>
      <c r="AH896" s="134" t="str">
        <f t="shared" si="203"/>
        <v>Yes</v>
      </c>
      <c r="AI896" s="134" t="str">
        <f t="shared" si="204"/>
        <v>Yes</v>
      </c>
      <c r="AJ896" s="234">
        <f>_xlfn.IFNA(VLOOKUP(F896,'Compiled report'!C:D,2,FALSE),"")</f>
        <v>42795</v>
      </c>
      <c r="AK896" s="134" t="str">
        <f t="shared" si="205"/>
        <v>Yes</v>
      </c>
      <c r="AL896" s="134" t="str">
        <f t="shared" si="206"/>
        <v>Yes</v>
      </c>
      <c r="AM896" s="134" t="str">
        <f t="shared" si="207"/>
        <v>Yes</v>
      </c>
      <c r="AN896" s="134" t="str">
        <f t="shared" si="208"/>
        <v>Yes</v>
      </c>
      <c r="AO896" s="134" t="str">
        <f t="shared" si="197"/>
        <v>Installation Completed</v>
      </c>
      <c r="AP896" s="137" t="s">
        <v>770</v>
      </c>
    </row>
    <row r="897" spans="1:42" s="134" customFormat="1" ht="26.1" customHeight="1" x14ac:dyDescent="0.2">
      <c r="A897" s="258">
        <v>897</v>
      </c>
      <c r="B897" s="284" t="s">
        <v>36</v>
      </c>
      <c r="C897" s="134" t="s">
        <v>102</v>
      </c>
      <c r="D897" s="171" t="s">
        <v>82</v>
      </c>
      <c r="E897" s="283" t="s">
        <v>2172</v>
      </c>
      <c r="F897" s="107">
        <v>1550</v>
      </c>
      <c r="G897" s="284" t="s">
        <v>36</v>
      </c>
      <c r="H897" s="284" t="s">
        <v>2375</v>
      </c>
      <c r="I897" s="284" t="s">
        <v>2376</v>
      </c>
      <c r="J897" s="284" t="s">
        <v>384</v>
      </c>
      <c r="K897" s="284" t="s">
        <v>86</v>
      </c>
      <c r="L897" s="284" t="s">
        <v>2256</v>
      </c>
      <c r="M897" s="284" t="s">
        <v>2176</v>
      </c>
      <c r="N897" s="103" t="s">
        <v>87</v>
      </c>
      <c r="O897" s="284" t="s">
        <v>2377</v>
      </c>
      <c r="Q897" s="135"/>
      <c r="T897" s="135"/>
      <c r="U897" s="171" t="str">
        <f t="shared" si="193"/>
        <v>HBL-FAD-1550</v>
      </c>
      <c r="V897" s="133" t="s">
        <v>90</v>
      </c>
      <c r="W897" s="107">
        <v>1550</v>
      </c>
      <c r="X897" s="171" t="str">
        <f t="shared" si="198"/>
        <v>HBL-FAD-1550-Jan17-1-1</v>
      </c>
      <c r="Y897" s="136" t="s">
        <v>769</v>
      </c>
      <c r="Z897" s="134" t="str">
        <f t="shared" si="199"/>
        <v xml:space="preserve"> </v>
      </c>
      <c r="AA897" s="134" t="str">
        <f t="shared" si="200"/>
        <v xml:space="preserve"> </v>
      </c>
      <c r="AB897" s="134" t="str">
        <f t="shared" si="209"/>
        <v>Yes</v>
      </c>
      <c r="AC897" s="134" t="e">
        <f>VLOOKUP(F897,'Wired Branches'!B:E,4,FALSE)</f>
        <v>#N/A</v>
      </c>
      <c r="AD897" s="134" t="str">
        <f t="shared" si="201"/>
        <v xml:space="preserve"> </v>
      </c>
      <c r="AE897" s="150" t="e">
        <f>VLOOKUP(W897,'Wired Branches'!B:F,5,FALSE)</f>
        <v>#N/A</v>
      </c>
      <c r="AF897" s="112" t="str">
        <f>_xlfn.IFNA(VLOOKUP(F897,'Compiled report'!C:F,4,FALSE),"")</f>
        <v/>
      </c>
      <c r="AG897" s="134" t="str">
        <f t="shared" si="202"/>
        <v xml:space="preserve"> </v>
      </c>
      <c r="AH897" s="134" t="str">
        <f t="shared" si="203"/>
        <v xml:space="preserve"> </v>
      </c>
      <c r="AI897" s="134" t="str">
        <f t="shared" si="204"/>
        <v xml:space="preserve"> </v>
      </c>
      <c r="AJ897" s="234" t="str">
        <f>_xlfn.IFNA(VLOOKUP(F897,'Compiled report'!C:D,2,FALSE),"")</f>
        <v/>
      </c>
      <c r="AK897" s="134" t="str">
        <f t="shared" si="205"/>
        <v xml:space="preserve"> </v>
      </c>
      <c r="AL897" s="134" t="str">
        <f t="shared" si="206"/>
        <v/>
      </c>
      <c r="AM897" s="134" t="str">
        <f t="shared" si="207"/>
        <v xml:space="preserve"> </v>
      </c>
      <c r="AN897" s="134" t="str">
        <f t="shared" si="208"/>
        <v xml:space="preserve"> </v>
      </c>
      <c r="AO897" s="134" t="str">
        <f t="shared" si="197"/>
        <v xml:space="preserve"> </v>
      </c>
      <c r="AP897" s="137" t="s">
        <v>770</v>
      </c>
    </row>
    <row r="898" spans="1:42" s="134" customFormat="1" ht="26.1" customHeight="1" x14ac:dyDescent="0.2">
      <c r="A898" s="258">
        <v>898</v>
      </c>
      <c r="B898" s="284" t="s">
        <v>36</v>
      </c>
      <c r="C898" s="134" t="s">
        <v>102</v>
      </c>
      <c r="D898" s="171" t="s">
        <v>82</v>
      </c>
      <c r="E898" s="283" t="s">
        <v>2172</v>
      </c>
      <c r="F898" s="107">
        <v>1565</v>
      </c>
      <c r="G898" s="284" t="s">
        <v>36</v>
      </c>
      <c r="H898" s="284" t="s">
        <v>2378</v>
      </c>
      <c r="I898" s="284" t="s">
        <v>2379</v>
      </c>
      <c r="J898" s="284" t="s">
        <v>384</v>
      </c>
      <c r="K898" s="284" t="s">
        <v>86</v>
      </c>
      <c r="L898" s="284" t="s">
        <v>2192</v>
      </c>
      <c r="M898" s="284" t="s">
        <v>2180</v>
      </c>
      <c r="N898" s="103" t="s">
        <v>87</v>
      </c>
      <c r="O898" s="284" t="s">
        <v>2193</v>
      </c>
      <c r="Q898" s="135"/>
      <c r="T898" s="135"/>
      <c r="U898" s="171" t="str">
        <f t="shared" ref="U898:U961" si="210">CONCATENATE(D898,"-",E898,"-",F898)</f>
        <v>HBL-FAD-1565</v>
      </c>
      <c r="V898" s="133" t="s">
        <v>90</v>
      </c>
      <c r="W898" s="107">
        <v>1565</v>
      </c>
      <c r="X898" s="171" t="str">
        <f t="shared" si="198"/>
        <v>HBL-FAD-1565-Jan17-1-1</v>
      </c>
      <c r="Y898" s="136" t="s">
        <v>769</v>
      </c>
      <c r="Z898" s="134" t="str">
        <f t="shared" si="199"/>
        <v>Yes</v>
      </c>
      <c r="AA898" s="134" t="str">
        <f t="shared" si="200"/>
        <v>Yes</v>
      </c>
      <c r="AB898" s="134" t="str">
        <f t="shared" si="209"/>
        <v>Yes</v>
      </c>
      <c r="AC898" s="134">
        <f>VLOOKUP(F898,'Wired Branches'!B:E,4,FALSE)</f>
        <v>0</v>
      </c>
      <c r="AD898" s="134" t="str">
        <f t="shared" si="201"/>
        <v>255.255.255.0</v>
      </c>
      <c r="AE898" s="150">
        <f>VLOOKUP(W898,'Wired Branches'!B:F,5,FALSE)</f>
        <v>0</v>
      </c>
      <c r="AF898" s="112" t="str">
        <f>_xlfn.IFNA(VLOOKUP(F898,'Compiled report'!C:F,4,FALSE),"")</f>
        <v>2651610a6</v>
      </c>
      <c r="AG898" s="134" t="str">
        <f t="shared" si="202"/>
        <v>10.200.57.196</v>
      </c>
      <c r="AH898" s="134" t="str">
        <f t="shared" si="203"/>
        <v>Yes</v>
      </c>
      <c r="AI898" s="134" t="str">
        <f t="shared" si="204"/>
        <v>Yes</v>
      </c>
      <c r="AJ898" s="234">
        <f>_xlfn.IFNA(VLOOKUP(F898,'Compiled report'!C:D,2,FALSE),"")</f>
        <v>42782</v>
      </c>
      <c r="AK898" s="134" t="str">
        <f t="shared" si="205"/>
        <v>Yes</v>
      </c>
      <c r="AL898" s="134" t="str">
        <f t="shared" si="206"/>
        <v>Yes</v>
      </c>
      <c r="AM898" s="134" t="str">
        <f t="shared" si="207"/>
        <v>Yes</v>
      </c>
      <c r="AN898" s="134" t="str">
        <f t="shared" si="208"/>
        <v>Yes</v>
      </c>
      <c r="AO898" s="134" t="str">
        <f t="shared" si="197"/>
        <v>Installation Completed</v>
      </c>
      <c r="AP898" s="137" t="s">
        <v>770</v>
      </c>
    </row>
    <row r="899" spans="1:42" s="134" customFormat="1" ht="26.1" customHeight="1" x14ac:dyDescent="0.2">
      <c r="A899" s="258">
        <v>899</v>
      </c>
      <c r="B899" s="284" t="s">
        <v>36</v>
      </c>
      <c r="C899" s="134" t="s">
        <v>102</v>
      </c>
      <c r="D899" s="171" t="s">
        <v>82</v>
      </c>
      <c r="E899" s="283" t="s">
        <v>2172</v>
      </c>
      <c r="F899" s="107">
        <v>1577</v>
      </c>
      <c r="G899" s="284" t="s">
        <v>36</v>
      </c>
      <c r="H899" s="284" t="s">
        <v>2380</v>
      </c>
      <c r="I899" s="284" t="s">
        <v>2381</v>
      </c>
      <c r="J899" s="284" t="s">
        <v>384</v>
      </c>
      <c r="K899" s="284" t="s">
        <v>86</v>
      </c>
      <c r="L899" s="284" t="s">
        <v>2210</v>
      </c>
      <c r="M899" s="284" t="s">
        <v>2180</v>
      </c>
      <c r="N899" s="103" t="s">
        <v>87</v>
      </c>
      <c r="O899" s="284"/>
      <c r="Q899" s="135"/>
      <c r="T899" s="135"/>
      <c r="U899" s="171" t="str">
        <f t="shared" si="210"/>
        <v>HBL-FAD-1577</v>
      </c>
      <c r="V899" s="133" t="s">
        <v>90</v>
      </c>
      <c r="W899" s="107">
        <v>1577</v>
      </c>
      <c r="X899" s="171" t="str">
        <f t="shared" si="198"/>
        <v>HBL-FAD-1577-Jan17-1-1</v>
      </c>
      <c r="Y899" s="136" t="s">
        <v>769</v>
      </c>
      <c r="Z899" s="134" t="str">
        <f t="shared" si="199"/>
        <v>Yes</v>
      </c>
      <c r="AA899" s="134" t="str">
        <f t="shared" si="200"/>
        <v>Yes</v>
      </c>
      <c r="AB899" s="134" t="str">
        <f t="shared" si="209"/>
        <v>Yes</v>
      </c>
      <c r="AC899" s="134" t="e">
        <f>VLOOKUP(F899,'Wired Branches'!B:E,4,FALSE)</f>
        <v>#N/A</v>
      </c>
      <c r="AD899" s="134" t="str">
        <f t="shared" si="201"/>
        <v>255.255.255.0</v>
      </c>
      <c r="AE899" s="150" t="e">
        <f>VLOOKUP(W899,'Wired Branches'!B:F,5,FALSE)</f>
        <v>#N/A</v>
      </c>
      <c r="AF899" s="112">
        <f>_xlfn.IFNA(VLOOKUP(F899,'Compiled report'!C:F,4,FALSE),"")</f>
        <v>0</v>
      </c>
      <c r="AG899" s="134" t="str">
        <f t="shared" si="202"/>
        <v>10.200.57.196</v>
      </c>
      <c r="AH899" s="134" t="str">
        <f t="shared" si="203"/>
        <v>Yes</v>
      </c>
      <c r="AI899" s="134" t="str">
        <f t="shared" si="204"/>
        <v>Yes</v>
      </c>
      <c r="AJ899" s="234">
        <f>_xlfn.IFNA(VLOOKUP(F899,'Compiled report'!C:D,2,FALSE),"")</f>
        <v>42794</v>
      </c>
      <c r="AK899" s="134" t="str">
        <f t="shared" si="205"/>
        <v>Yes</v>
      </c>
      <c r="AL899" s="134" t="str">
        <f t="shared" si="206"/>
        <v/>
      </c>
      <c r="AM899" s="134" t="str">
        <f t="shared" si="207"/>
        <v>Yes</v>
      </c>
      <c r="AN899" s="134" t="str">
        <f t="shared" si="208"/>
        <v>Yes</v>
      </c>
      <c r="AO899" s="134" t="str">
        <f t="shared" si="197"/>
        <v>Installation Completed</v>
      </c>
      <c r="AP899" s="137" t="s">
        <v>770</v>
      </c>
    </row>
    <row r="900" spans="1:42" s="134" customFormat="1" ht="26.1" customHeight="1" x14ac:dyDescent="0.2">
      <c r="A900" s="258">
        <v>900</v>
      </c>
      <c r="B900" s="284" t="s">
        <v>36</v>
      </c>
      <c r="C900" s="134" t="s">
        <v>102</v>
      </c>
      <c r="D900" s="171" t="s">
        <v>82</v>
      </c>
      <c r="E900" s="283" t="s">
        <v>2172</v>
      </c>
      <c r="F900" s="107">
        <v>1608</v>
      </c>
      <c r="G900" s="284" t="s">
        <v>36</v>
      </c>
      <c r="H900" s="284" t="s">
        <v>2382</v>
      </c>
      <c r="I900" s="284" t="s">
        <v>2383</v>
      </c>
      <c r="J900" s="284" t="s">
        <v>384</v>
      </c>
      <c r="K900" s="284" t="s">
        <v>86</v>
      </c>
      <c r="L900" s="284" t="s">
        <v>2180</v>
      </c>
      <c r="M900" s="284" t="s">
        <v>2196</v>
      </c>
      <c r="N900" s="103" t="s">
        <v>87</v>
      </c>
      <c r="O900" s="284"/>
      <c r="Q900" s="135"/>
      <c r="T900" s="135"/>
      <c r="U900" s="171" t="str">
        <f t="shared" si="210"/>
        <v>HBL-FAD-1608</v>
      </c>
      <c r="V900" s="133" t="s">
        <v>90</v>
      </c>
      <c r="W900" s="107">
        <v>1608</v>
      </c>
      <c r="X900" s="171" t="str">
        <f t="shared" si="198"/>
        <v>HBL-FAD-1608-Jan17-1-1</v>
      </c>
      <c r="Y900" s="136" t="s">
        <v>769</v>
      </c>
      <c r="Z900" s="134" t="str">
        <f t="shared" si="199"/>
        <v>Yes</v>
      </c>
      <c r="AA900" s="134" t="str">
        <f t="shared" si="200"/>
        <v>Yes</v>
      </c>
      <c r="AB900" s="134" t="str">
        <f t="shared" si="209"/>
        <v>Yes</v>
      </c>
      <c r="AC900" s="134" t="e">
        <f>VLOOKUP(F900,'Wired Branches'!B:E,4,FALSE)</f>
        <v>#N/A</v>
      </c>
      <c r="AD900" s="134" t="str">
        <f t="shared" si="201"/>
        <v>255.255.255.0</v>
      </c>
      <c r="AE900" s="150" t="e">
        <f>VLOOKUP(W900,'Wired Branches'!B:F,5,FALSE)</f>
        <v>#N/A</v>
      </c>
      <c r="AF900" s="112">
        <f>_xlfn.IFNA(VLOOKUP(F900,'Compiled report'!C:F,4,FALSE),"")</f>
        <v>0</v>
      </c>
      <c r="AG900" s="134" t="str">
        <f t="shared" si="202"/>
        <v>10.200.57.196</v>
      </c>
      <c r="AH900" s="134" t="str">
        <f t="shared" si="203"/>
        <v>Yes</v>
      </c>
      <c r="AI900" s="134" t="str">
        <f t="shared" si="204"/>
        <v>Yes</v>
      </c>
      <c r="AJ900" s="234">
        <f>_xlfn.IFNA(VLOOKUP(F900,'Compiled report'!C:D,2,FALSE),"")</f>
        <v>42796</v>
      </c>
      <c r="AK900" s="134" t="str">
        <f t="shared" si="205"/>
        <v>Yes</v>
      </c>
      <c r="AL900" s="134" t="str">
        <f t="shared" si="206"/>
        <v/>
      </c>
      <c r="AM900" s="134" t="str">
        <f t="shared" si="207"/>
        <v>Yes</v>
      </c>
      <c r="AN900" s="134" t="str">
        <f t="shared" si="208"/>
        <v>Yes</v>
      </c>
      <c r="AO900" s="134" t="str">
        <f t="shared" si="197"/>
        <v>Installation Completed</v>
      </c>
      <c r="AP900" s="137" t="s">
        <v>770</v>
      </c>
    </row>
    <row r="901" spans="1:42" s="134" customFormat="1" ht="26.1" customHeight="1" x14ac:dyDescent="0.2">
      <c r="A901" s="258">
        <v>901</v>
      </c>
      <c r="B901" s="284" t="s">
        <v>36</v>
      </c>
      <c r="C901" s="134" t="s">
        <v>102</v>
      </c>
      <c r="D901" s="171" t="s">
        <v>82</v>
      </c>
      <c r="E901" s="283" t="s">
        <v>2172</v>
      </c>
      <c r="F901" s="107">
        <v>1613</v>
      </c>
      <c r="G901" s="284" t="s">
        <v>36</v>
      </c>
      <c r="H901" s="284" t="s">
        <v>2384</v>
      </c>
      <c r="I901" s="284" t="s">
        <v>2385</v>
      </c>
      <c r="J901" s="284" t="s">
        <v>384</v>
      </c>
      <c r="K901" s="284" t="s">
        <v>86</v>
      </c>
      <c r="L901" s="284" t="s">
        <v>2180</v>
      </c>
      <c r="M901" s="284" t="s">
        <v>2180</v>
      </c>
      <c r="N901" s="103" t="s">
        <v>87</v>
      </c>
      <c r="O901" s="284" t="s">
        <v>2386</v>
      </c>
      <c r="Q901" s="135"/>
      <c r="T901" s="135"/>
      <c r="U901" s="171" t="str">
        <f t="shared" si="210"/>
        <v>HBL-FAD-1613</v>
      </c>
      <c r="V901" s="133" t="s">
        <v>90</v>
      </c>
      <c r="W901" s="107">
        <v>1613</v>
      </c>
      <c r="X901" s="171" t="str">
        <f t="shared" si="198"/>
        <v>HBL-FAD-1613-Jan17-1-1</v>
      </c>
      <c r="Y901" s="136" t="s">
        <v>769</v>
      </c>
      <c r="Z901" s="134" t="str">
        <f t="shared" si="199"/>
        <v>Yes</v>
      </c>
      <c r="AA901" s="134" t="str">
        <f t="shared" si="200"/>
        <v>Yes</v>
      </c>
      <c r="AB901" s="134" t="str">
        <f t="shared" si="209"/>
        <v>Yes</v>
      </c>
      <c r="AC901" s="134" t="str">
        <f>VLOOKUP(F901,'Wired Branches'!B:E,4,FALSE)</f>
        <v>10.21.109.10</v>
      </c>
      <c r="AD901" s="134" t="str">
        <f t="shared" si="201"/>
        <v>255.255.255.0</v>
      </c>
      <c r="AE901" s="150" t="str">
        <f>VLOOKUP(W901,'Wired Branches'!B:F,5,FALSE)</f>
        <v>10.21.109.1</v>
      </c>
      <c r="AF901" s="112" t="str">
        <f>_xlfn.IFNA(VLOOKUP(F901,'Compiled report'!C:F,4,FALSE),"")</f>
        <v>2651610a9</v>
      </c>
      <c r="AG901" s="134" t="str">
        <f t="shared" si="202"/>
        <v>10.200.57.196</v>
      </c>
      <c r="AH901" s="134" t="str">
        <f t="shared" si="203"/>
        <v>Yes</v>
      </c>
      <c r="AI901" s="134" t="str">
        <f t="shared" si="204"/>
        <v>Yes</v>
      </c>
      <c r="AJ901" s="234">
        <f>_xlfn.IFNA(VLOOKUP(F901,'Compiled report'!C:D,2,FALSE),"")</f>
        <v>42762</v>
      </c>
      <c r="AK901" s="134" t="str">
        <f t="shared" si="205"/>
        <v>Yes</v>
      </c>
      <c r="AL901" s="134" t="str">
        <f t="shared" si="206"/>
        <v>Yes</v>
      </c>
      <c r="AM901" s="134" t="str">
        <f t="shared" si="207"/>
        <v>Yes</v>
      </c>
      <c r="AN901" s="134" t="str">
        <f t="shared" si="208"/>
        <v>Yes</v>
      </c>
      <c r="AO901" s="134" t="str">
        <f t="shared" si="197"/>
        <v>Installation Completed</v>
      </c>
      <c r="AP901" s="137" t="s">
        <v>770</v>
      </c>
    </row>
    <row r="902" spans="1:42" s="134" customFormat="1" ht="26.1" customHeight="1" x14ac:dyDescent="0.2">
      <c r="A902" s="258">
        <v>902</v>
      </c>
      <c r="B902" s="284" t="s">
        <v>36</v>
      </c>
      <c r="C902" s="134" t="s">
        <v>102</v>
      </c>
      <c r="D902" s="171" t="s">
        <v>82</v>
      </c>
      <c r="E902" s="283" t="s">
        <v>2172</v>
      </c>
      <c r="F902" s="107">
        <v>1614</v>
      </c>
      <c r="G902" s="284" t="s">
        <v>36</v>
      </c>
      <c r="H902" s="284" t="s">
        <v>2387</v>
      </c>
      <c r="I902" s="284" t="s">
        <v>2388</v>
      </c>
      <c r="J902" s="284" t="s">
        <v>384</v>
      </c>
      <c r="K902" s="284" t="s">
        <v>86</v>
      </c>
      <c r="L902" s="284" t="s">
        <v>2192</v>
      </c>
      <c r="M902" s="284" t="s">
        <v>2180</v>
      </c>
      <c r="N902" s="103" t="s">
        <v>87</v>
      </c>
      <c r="O902" s="284" t="s">
        <v>2389</v>
      </c>
      <c r="Q902" s="135"/>
      <c r="T902" s="135"/>
      <c r="U902" s="171" t="str">
        <f t="shared" si="210"/>
        <v>HBL-FAD-1614</v>
      </c>
      <c r="V902" s="133" t="s">
        <v>90</v>
      </c>
      <c r="W902" s="107">
        <v>1614</v>
      </c>
      <c r="X902" s="171" t="str">
        <f t="shared" si="198"/>
        <v>HBL-FAD-1614-Jan17-1-1</v>
      </c>
      <c r="Y902" s="136" t="s">
        <v>769</v>
      </c>
      <c r="Z902" s="134" t="str">
        <f t="shared" si="199"/>
        <v xml:space="preserve"> </v>
      </c>
      <c r="AA902" s="134" t="str">
        <f t="shared" si="200"/>
        <v xml:space="preserve"> </v>
      </c>
      <c r="AB902" s="134" t="str">
        <f t="shared" si="209"/>
        <v>Yes</v>
      </c>
      <c r="AC902" s="134">
        <f>VLOOKUP(F902,'Wired Branches'!B:E,4,FALSE)</f>
        <v>0</v>
      </c>
      <c r="AD902" s="134" t="str">
        <f t="shared" si="201"/>
        <v xml:space="preserve"> </v>
      </c>
      <c r="AE902" s="150">
        <f>VLOOKUP(W902,'Wired Branches'!B:F,5,FALSE)</f>
        <v>0</v>
      </c>
      <c r="AF902" s="112" t="str">
        <f>_xlfn.IFNA(VLOOKUP(F902,'Compiled report'!C:F,4,FALSE),"")</f>
        <v/>
      </c>
      <c r="AG902" s="134" t="str">
        <f t="shared" si="202"/>
        <v xml:space="preserve"> </v>
      </c>
      <c r="AH902" s="134" t="str">
        <f t="shared" si="203"/>
        <v xml:space="preserve"> </v>
      </c>
      <c r="AI902" s="134" t="str">
        <f t="shared" si="204"/>
        <v xml:space="preserve"> </v>
      </c>
      <c r="AJ902" s="234" t="str">
        <f>_xlfn.IFNA(VLOOKUP(F902,'Compiled report'!C:D,2,FALSE),"")</f>
        <v/>
      </c>
      <c r="AK902" s="134" t="str">
        <f t="shared" si="205"/>
        <v xml:space="preserve"> </v>
      </c>
      <c r="AL902" s="134" t="str">
        <f t="shared" si="206"/>
        <v/>
      </c>
      <c r="AM902" s="134" t="str">
        <f t="shared" si="207"/>
        <v xml:space="preserve"> </v>
      </c>
      <c r="AN902" s="134" t="str">
        <f t="shared" si="208"/>
        <v xml:space="preserve"> </v>
      </c>
      <c r="AO902" s="134" t="str">
        <f t="shared" si="197"/>
        <v xml:space="preserve"> </v>
      </c>
      <c r="AP902" s="137" t="s">
        <v>770</v>
      </c>
    </row>
    <row r="903" spans="1:42" s="134" customFormat="1" ht="26.1" customHeight="1" x14ac:dyDescent="0.2">
      <c r="A903" s="258">
        <v>903</v>
      </c>
      <c r="B903" s="284" t="s">
        <v>36</v>
      </c>
      <c r="C903" s="134" t="s">
        <v>102</v>
      </c>
      <c r="D903" s="171" t="s">
        <v>82</v>
      </c>
      <c r="E903" s="283" t="s">
        <v>2172</v>
      </c>
      <c r="F903" s="107">
        <v>1656</v>
      </c>
      <c r="G903" s="284" t="s">
        <v>36</v>
      </c>
      <c r="H903" s="284" t="s">
        <v>2390</v>
      </c>
      <c r="I903" s="284" t="s">
        <v>2391</v>
      </c>
      <c r="J903" s="284" t="s">
        <v>384</v>
      </c>
      <c r="K903" s="284" t="s">
        <v>86</v>
      </c>
      <c r="L903" s="284" t="s">
        <v>2180</v>
      </c>
      <c r="M903" s="284" t="s">
        <v>2180</v>
      </c>
      <c r="N903" s="103" t="s">
        <v>87</v>
      </c>
      <c r="O903" s="284"/>
      <c r="Q903" s="135"/>
      <c r="T903" s="135"/>
      <c r="U903" s="171" t="str">
        <f t="shared" si="210"/>
        <v>HBL-FAD-1656</v>
      </c>
      <c r="V903" s="133" t="s">
        <v>90</v>
      </c>
      <c r="W903" s="107">
        <v>1656</v>
      </c>
      <c r="X903" s="171" t="str">
        <f t="shared" si="198"/>
        <v>HBL-FAD-1656-Jan17-1-1</v>
      </c>
      <c r="Y903" s="136" t="s">
        <v>769</v>
      </c>
      <c r="Z903" s="134" t="str">
        <f t="shared" si="199"/>
        <v>Yes</v>
      </c>
      <c r="AA903" s="134" t="str">
        <f t="shared" si="200"/>
        <v>Yes</v>
      </c>
      <c r="AB903" s="134" t="str">
        <f t="shared" si="209"/>
        <v>Yes</v>
      </c>
      <c r="AC903" s="134">
        <f>VLOOKUP(F903,'Wired Branches'!B:E,4,FALSE)</f>
        <v>0</v>
      </c>
      <c r="AD903" s="134" t="str">
        <f t="shared" si="201"/>
        <v>255.255.255.0</v>
      </c>
      <c r="AE903" s="150">
        <f>VLOOKUP(W903,'Wired Branches'!B:F,5,FALSE)</f>
        <v>0</v>
      </c>
      <c r="AF903" s="112">
        <f>_xlfn.IFNA(VLOOKUP(F903,'Compiled report'!C:F,4,FALSE),"")</f>
        <v>0</v>
      </c>
      <c r="AG903" s="134" t="str">
        <f t="shared" si="202"/>
        <v>10.200.57.196</v>
      </c>
      <c r="AH903" s="134" t="str">
        <f t="shared" si="203"/>
        <v>Yes</v>
      </c>
      <c r="AI903" s="134" t="str">
        <f t="shared" si="204"/>
        <v>Yes</v>
      </c>
      <c r="AJ903" s="234">
        <f>_xlfn.IFNA(VLOOKUP(F903,'Compiled report'!C:D,2,FALSE),"")</f>
        <v>42796</v>
      </c>
      <c r="AK903" s="134" t="str">
        <f t="shared" si="205"/>
        <v>Yes</v>
      </c>
      <c r="AL903" s="134" t="str">
        <f t="shared" si="206"/>
        <v/>
      </c>
      <c r="AM903" s="134" t="str">
        <f t="shared" si="207"/>
        <v>Yes</v>
      </c>
      <c r="AN903" s="134" t="str">
        <f t="shared" si="208"/>
        <v>Yes</v>
      </c>
      <c r="AO903" s="134" t="str">
        <f t="shared" si="197"/>
        <v>Installation Completed</v>
      </c>
      <c r="AP903" s="137" t="s">
        <v>770</v>
      </c>
    </row>
    <row r="904" spans="1:42" s="134" customFormat="1" ht="26.1" customHeight="1" x14ac:dyDescent="0.2">
      <c r="A904" s="258">
        <v>904</v>
      </c>
      <c r="B904" s="284" t="s">
        <v>36</v>
      </c>
      <c r="C904" s="134" t="s">
        <v>102</v>
      </c>
      <c r="D904" s="171" t="s">
        <v>82</v>
      </c>
      <c r="E904" s="283" t="s">
        <v>2172</v>
      </c>
      <c r="F904" s="107">
        <v>1657</v>
      </c>
      <c r="G904" s="284" t="s">
        <v>36</v>
      </c>
      <c r="H904" s="284" t="s">
        <v>2392</v>
      </c>
      <c r="I904" s="284" t="s">
        <v>2393</v>
      </c>
      <c r="J904" s="284" t="s">
        <v>384</v>
      </c>
      <c r="K904" s="284" t="s">
        <v>86</v>
      </c>
      <c r="L904" s="284" t="s">
        <v>2180</v>
      </c>
      <c r="M904" s="284" t="s">
        <v>2180</v>
      </c>
      <c r="N904" s="103" t="s">
        <v>87</v>
      </c>
      <c r="O904" s="284" t="s">
        <v>2189</v>
      </c>
      <c r="Q904" s="135"/>
      <c r="T904" s="135"/>
      <c r="U904" s="171" t="str">
        <f t="shared" si="210"/>
        <v>HBL-FAD-1657</v>
      </c>
      <c r="V904" s="133" t="s">
        <v>90</v>
      </c>
      <c r="W904" s="107">
        <v>1657</v>
      </c>
      <c r="X904" s="171" t="str">
        <f t="shared" si="198"/>
        <v>HBL-FAD-1657-Jan17-1-1</v>
      </c>
      <c r="Y904" s="136" t="s">
        <v>769</v>
      </c>
      <c r="Z904" s="134" t="str">
        <f t="shared" si="199"/>
        <v>Yes</v>
      </c>
      <c r="AA904" s="134" t="str">
        <f t="shared" si="200"/>
        <v>Yes</v>
      </c>
      <c r="AB904" s="134" t="str">
        <f t="shared" si="209"/>
        <v>Yes</v>
      </c>
      <c r="AC904" s="134" t="str">
        <f>VLOOKUP(F904,'Wired Branches'!B:E,4,FALSE)</f>
        <v xml:space="preserve">10.21.41.10 </v>
      </c>
      <c r="AD904" s="134" t="str">
        <f t="shared" si="201"/>
        <v>255.255.255.0</v>
      </c>
      <c r="AE904" s="150" t="str">
        <f>VLOOKUP(W904,'Wired Branches'!B:F,5,FALSE)</f>
        <v>10.21.41.10</v>
      </c>
      <c r="AF904" s="112" t="str">
        <f>_xlfn.IFNA(VLOOKUP(F904,'Compiled report'!C:F,4,FALSE),"")</f>
        <v>2651610ac</v>
      </c>
      <c r="AG904" s="134" t="str">
        <f t="shared" si="202"/>
        <v>10.200.57.196</v>
      </c>
      <c r="AH904" s="134" t="str">
        <f t="shared" si="203"/>
        <v>Yes</v>
      </c>
      <c r="AI904" s="134" t="str">
        <f t="shared" si="204"/>
        <v>Yes</v>
      </c>
      <c r="AJ904" s="234">
        <f>_xlfn.IFNA(VLOOKUP(F904,'Compiled report'!C:D,2,FALSE),"")</f>
        <v>42775</v>
      </c>
      <c r="AK904" s="134" t="str">
        <f t="shared" si="205"/>
        <v>Yes</v>
      </c>
      <c r="AL904" s="134" t="str">
        <f t="shared" si="206"/>
        <v>Yes</v>
      </c>
      <c r="AM904" s="134" t="str">
        <f t="shared" si="207"/>
        <v>Yes</v>
      </c>
      <c r="AN904" s="134" t="str">
        <f t="shared" si="208"/>
        <v>Yes</v>
      </c>
      <c r="AO904" s="134" t="str">
        <f t="shared" si="197"/>
        <v>Installation Completed</v>
      </c>
      <c r="AP904" s="137" t="s">
        <v>770</v>
      </c>
    </row>
    <row r="905" spans="1:42" s="134" customFormat="1" ht="26.1" customHeight="1" x14ac:dyDescent="0.2">
      <c r="A905" s="258">
        <v>905</v>
      </c>
      <c r="B905" s="284" t="s">
        <v>36</v>
      </c>
      <c r="C905" s="134" t="s">
        <v>102</v>
      </c>
      <c r="D905" s="171" t="s">
        <v>82</v>
      </c>
      <c r="E905" s="283" t="s">
        <v>2172</v>
      </c>
      <c r="F905" s="107">
        <v>1673</v>
      </c>
      <c r="G905" s="284" t="s">
        <v>36</v>
      </c>
      <c r="H905" s="284" t="s">
        <v>2394</v>
      </c>
      <c r="I905" s="284" t="s">
        <v>2395</v>
      </c>
      <c r="J905" s="284" t="s">
        <v>384</v>
      </c>
      <c r="K905" s="284" t="s">
        <v>86</v>
      </c>
      <c r="L905" s="284" t="s">
        <v>2180</v>
      </c>
      <c r="M905" s="284" t="s">
        <v>2180</v>
      </c>
      <c r="N905" s="103" t="s">
        <v>87</v>
      </c>
      <c r="O905" s="284" t="s">
        <v>2189</v>
      </c>
      <c r="Q905" s="135"/>
      <c r="T905" s="135"/>
      <c r="U905" s="171" t="str">
        <f t="shared" si="210"/>
        <v>HBL-FAD-1673</v>
      </c>
      <c r="V905" s="133" t="s">
        <v>90</v>
      </c>
      <c r="W905" s="107">
        <v>1673</v>
      </c>
      <c r="X905" s="171" t="str">
        <f t="shared" si="198"/>
        <v>HBL-FAD-1673-Jan17-1-1</v>
      </c>
      <c r="Y905" s="136" t="s">
        <v>769</v>
      </c>
      <c r="Z905" s="134" t="str">
        <f t="shared" si="199"/>
        <v>Yes</v>
      </c>
      <c r="AA905" s="134" t="str">
        <f t="shared" si="200"/>
        <v>Yes</v>
      </c>
      <c r="AB905" s="134" t="str">
        <f t="shared" si="209"/>
        <v>Yes</v>
      </c>
      <c r="AC905" s="134" t="str">
        <f>VLOOKUP(F905,'Wired Branches'!B:E,4,FALSE)</f>
        <v xml:space="preserve">10.21.25.10 </v>
      </c>
      <c r="AD905" s="134" t="str">
        <f t="shared" si="201"/>
        <v>255.255.255.0</v>
      </c>
      <c r="AE905" s="150">
        <f>VLOOKUP(W905,'Wired Branches'!B:F,5,FALSE)</f>
        <v>0</v>
      </c>
      <c r="AF905" s="112" t="str">
        <f>_xlfn.IFNA(VLOOKUP(F905,'Compiled report'!C:F,4,FALSE),"")</f>
        <v>000265160e5f</v>
      </c>
      <c r="AG905" s="134" t="str">
        <f t="shared" si="202"/>
        <v>10.200.57.196</v>
      </c>
      <c r="AH905" s="134" t="str">
        <f t="shared" si="203"/>
        <v>Yes</v>
      </c>
      <c r="AI905" s="134" t="str">
        <f t="shared" si="204"/>
        <v>Yes</v>
      </c>
      <c r="AJ905" s="234">
        <f>_xlfn.IFNA(VLOOKUP(F905,'Compiled report'!C:D,2,FALSE),"")</f>
        <v>42760</v>
      </c>
      <c r="AK905" s="134" t="str">
        <f t="shared" si="205"/>
        <v>Yes</v>
      </c>
      <c r="AL905" s="134" t="str">
        <f t="shared" si="206"/>
        <v>Yes</v>
      </c>
      <c r="AM905" s="134" t="str">
        <f t="shared" si="207"/>
        <v>Yes</v>
      </c>
      <c r="AN905" s="134" t="str">
        <f t="shared" si="208"/>
        <v>Yes</v>
      </c>
      <c r="AO905" s="134" t="str">
        <f t="shared" si="197"/>
        <v>Installation Completed</v>
      </c>
      <c r="AP905" s="137" t="s">
        <v>770</v>
      </c>
    </row>
    <row r="906" spans="1:42" s="134" customFormat="1" ht="26.1" customHeight="1" x14ac:dyDescent="0.2">
      <c r="A906" s="258">
        <v>906</v>
      </c>
      <c r="B906" s="284" t="s">
        <v>36</v>
      </c>
      <c r="C906" s="134" t="s">
        <v>102</v>
      </c>
      <c r="D906" s="171" t="s">
        <v>82</v>
      </c>
      <c r="E906" s="283" t="s">
        <v>2172</v>
      </c>
      <c r="F906" s="107">
        <v>1680</v>
      </c>
      <c r="G906" s="284" t="s">
        <v>36</v>
      </c>
      <c r="H906" s="284" t="s">
        <v>2396</v>
      </c>
      <c r="I906" s="284" t="s">
        <v>2397</v>
      </c>
      <c r="J906" s="284" t="s">
        <v>384</v>
      </c>
      <c r="K906" s="284" t="s">
        <v>86</v>
      </c>
      <c r="L906" s="284" t="s">
        <v>2210</v>
      </c>
      <c r="M906" s="284" t="s">
        <v>2180</v>
      </c>
      <c r="N906" s="103" t="s">
        <v>87</v>
      </c>
      <c r="O906" s="284"/>
      <c r="Q906" s="135"/>
      <c r="T906" s="135"/>
      <c r="U906" s="171" t="str">
        <f t="shared" si="210"/>
        <v>HBL-FAD-1680</v>
      </c>
      <c r="V906" s="133" t="s">
        <v>90</v>
      </c>
      <c r="W906" s="107">
        <v>1680</v>
      </c>
      <c r="X906" s="171" t="str">
        <f t="shared" si="198"/>
        <v>HBL-FAD-1680-Jan17-1-1</v>
      </c>
      <c r="Y906" s="136" t="s">
        <v>769</v>
      </c>
      <c r="Z906" s="134" t="str">
        <f t="shared" si="199"/>
        <v>Yes</v>
      </c>
      <c r="AA906" s="134" t="str">
        <f t="shared" si="200"/>
        <v>Yes</v>
      </c>
      <c r="AB906" s="134" t="str">
        <f t="shared" si="209"/>
        <v>Yes</v>
      </c>
      <c r="AC906" s="134" t="e">
        <f>VLOOKUP(F906,'Wired Branches'!B:E,4,FALSE)</f>
        <v>#N/A</v>
      </c>
      <c r="AD906" s="134" t="str">
        <f t="shared" si="201"/>
        <v>255.255.255.0</v>
      </c>
      <c r="AE906" s="150" t="e">
        <f>VLOOKUP(W906,'Wired Branches'!B:F,5,FALSE)</f>
        <v>#N/A</v>
      </c>
      <c r="AF906" s="112">
        <f>_xlfn.IFNA(VLOOKUP(F906,'Compiled report'!C:F,4,FALSE),"")</f>
        <v>0</v>
      </c>
      <c r="AG906" s="134" t="str">
        <f t="shared" si="202"/>
        <v>10.200.57.196</v>
      </c>
      <c r="AH906" s="134" t="str">
        <f t="shared" si="203"/>
        <v>Yes</v>
      </c>
      <c r="AI906" s="134" t="str">
        <f t="shared" si="204"/>
        <v>Yes</v>
      </c>
      <c r="AJ906" s="234">
        <f>_xlfn.IFNA(VLOOKUP(F906,'Compiled report'!C:D,2,FALSE),"")</f>
        <v>42793</v>
      </c>
      <c r="AK906" s="134" t="str">
        <f t="shared" si="205"/>
        <v>Yes</v>
      </c>
      <c r="AL906" s="134" t="str">
        <f t="shared" si="206"/>
        <v/>
      </c>
      <c r="AM906" s="134" t="str">
        <f t="shared" si="207"/>
        <v>Yes</v>
      </c>
      <c r="AN906" s="134" t="str">
        <f t="shared" si="208"/>
        <v>Yes</v>
      </c>
      <c r="AO906" s="134" t="str">
        <f t="shared" si="197"/>
        <v>Installation Completed</v>
      </c>
      <c r="AP906" s="137" t="s">
        <v>770</v>
      </c>
    </row>
    <row r="907" spans="1:42" s="134" customFormat="1" ht="26.1" customHeight="1" x14ac:dyDescent="0.2">
      <c r="A907" s="258">
        <v>907</v>
      </c>
      <c r="B907" s="284" t="s">
        <v>36</v>
      </c>
      <c r="C907" s="134" t="s">
        <v>102</v>
      </c>
      <c r="D907" s="171" t="s">
        <v>82</v>
      </c>
      <c r="E907" s="283" t="s">
        <v>2172</v>
      </c>
      <c r="F907" s="107">
        <v>1681</v>
      </c>
      <c r="G907" s="284" t="s">
        <v>36</v>
      </c>
      <c r="H907" s="284" t="s">
        <v>2398</v>
      </c>
      <c r="I907" s="284" t="s">
        <v>2399</v>
      </c>
      <c r="J907" s="284" t="s">
        <v>384</v>
      </c>
      <c r="K907" s="284" t="s">
        <v>86</v>
      </c>
      <c r="L907" s="284" t="s">
        <v>2400</v>
      </c>
      <c r="M907" s="284" t="s">
        <v>2180</v>
      </c>
      <c r="N907" s="103" t="s">
        <v>87</v>
      </c>
      <c r="O907" s="284" t="s">
        <v>2401</v>
      </c>
      <c r="Q907" s="135"/>
      <c r="T907" s="135"/>
      <c r="U907" s="171" t="str">
        <f t="shared" si="210"/>
        <v>HBL-FAD-1681</v>
      </c>
      <c r="V907" s="133" t="s">
        <v>90</v>
      </c>
      <c r="W907" s="107">
        <v>1681</v>
      </c>
      <c r="X907" s="171" t="str">
        <f t="shared" si="198"/>
        <v>HBL-FAD-1681-Jan17-1-1</v>
      </c>
      <c r="Y907" s="136" t="s">
        <v>769</v>
      </c>
      <c r="Z907" s="134" t="str">
        <f t="shared" si="199"/>
        <v>Yes</v>
      </c>
      <c r="AA907" s="134" t="str">
        <f t="shared" si="200"/>
        <v>Yes</v>
      </c>
      <c r="AB907" s="134" t="str">
        <f t="shared" si="209"/>
        <v>Yes</v>
      </c>
      <c r="AC907" s="134">
        <f>VLOOKUP(F907,'Wired Branches'!B:E,4,FALSE)</f>
        <v>0</v>
      </c>
      <c r="AD907" s="134" t="str">
        <f t="shared" si="201"/>
        <v>255.255.255.0</v>
      </c>
      <c r="AE907" s="150">
        <f>VLOOKUP(W907,'Wired Branches'!B:F,5,FALSE)</f>
        <v>0</v>
      </c>
      <c r="AF907" s="112" t="str">
        <f>_xlfn.IFNA(VLOOKUP(F907,'Compiled report'!C:F,4,FALSE),"")</f>
        <v>265160e61</v>
      </c>
      <c r="AG907" s="134" t="str">
        <f t="shared" si="202"/>
        <v>10.200.57.196</v>
      </c>
      <c r="AH907" s="134" t="str">
        <f t="shared" si="203"/>
        <v>Yes</v>
      </c>
      <c r="AI907" s="134" t="str">
        <f t="shared" si="204"/>
        <v>Yes</v>
      </c>
      <c r="AJ907" s="234">
        <f>_xlfn.IFNA(VLOOKUP(F907,'Compiled report'!C:D,2,FALSE),"")</f>
        <v>42781</v>
      </c>
      <c r="AK907" s="134" t="str">
        <f t="shared" si="205"/>
        <v>Yes</v>
      </c>
      <c r="AL907" s="134" t="str">
        <f t="shared" si="206"/>
        <v>Yes</v>
      </c>
      <c r="AM907" s="134" t="str">
        <f t="shared" si="207"/>
        <v>Yes</v>
      </c>
      <c r="AN907" s="134" t="str">
        <f t="shared" si="208"/>
        <v>Yes</v>
      </c>
      <c r="AO907" s="134" t="str">
        <f t="shared" ref="AO907:AO970" si="211">IF(AJ907=""," ","Installation Completed")</f>
        <v>Installation Completed</v>
      </c>
      <c r="AP907" s="137" t="s">
        <v>770</v>
      </c>
    </row>
    <row r="908" spans="1:42" s="134" customFormat="1" ht="26.1" customHeight="1" x14ac:dyDescent="0.2">
      <c r="A908" s="258">
        <v>908</v>
      </c>
      <c r="B908" s="284" t="s">
        <v>36</v>
      </c>
      <c r="C908" s="134" t="s">
        <v>102</v>
      </c>
      <c r="D908" s="171" t="s">
        <v>82</v>
      </c>
      <c r="E908" s="283" t="s">
        <v>2172</v>
      </c>
      <c r="F908" s="107">
        <v>1748</v>
      </c>
      <c r="G908" s="284" t="s">
        <v>36</v>
      </c>
      <c r="H908" s="284" t="s">
        <v>2402</v>
      </c>
      <c r="I908" s="284" t="s">
        <v>2403</v>
      </c>
      <c r="J908" s="284" t="s">
        <v>384</v>
      </c>
      <c r="K908" s="284" t="s">
        <v>86</v>
      </c>
      <c r="L908" s="284" t="s">
        <v>2180</v>
      </c>
      <c r="M908" s="284" t="s">
        <v>2180</v>
      </c>
      <c r="N908" s="103" t="s">
        <v>87</v>
      </c>
      <c r="O908" s="284" t="s">
        <v>2189</v>
      </c>
      <c r="Q908" s="135"/>
      <c r="T908" s="135"/>
      <c r="U908" s="171" t="str">
        <f t="shared" si="210"/>
        <v>HBL-FAD-1748</v>
      </c>
      <c r="V908" s="133" t="s">
        <v>90</v>
      </c>
      <c r="W908" s="107">
        <v>1748</v>
      </c>
      <c r="X908" s="171" t="str">
        <f t="shared" si="198"/>
        <v>HBL-FAD-1748-Jan17-1-1</v>
      </c>
      <c r="Y908" s="136" t="s">
        <v>769</v>
      </c>
      <c r="Z908" s="134" t="str">
        <f t="shared" si="199"/>
        <v>Yes</v>
      </c>
      <c r="AA908" s="134" t="str">
        <f t="shared" si="200"/>
        <v>Yes</v>
      </c>
      <c r="AB908" s="134" t="str">
        <f t="shared" si="209"/>
        <v>Yes</v>
      </c>
      <c r="AC908" s="134">
        <f>VLOOKUP(F908,'Wired Branches'!B:E,4,FALSE)</f>
        <v>0</v>
      </c>
      <c r="AD908" s="134" t="str">
        <f t="shared" si="201"/>
        <v>255.255.255.0</v>
      </c>
      <c r="AE908" s="150">
        <f>VLOOKUP(W908,'Wired Branches'!B:F,5,FALSE)</f>
        <v>0</v>
      </c>
      <c r="AF908" s="112">
        <f>_xlfn.IFNA(VLOOKUP(F908,'Compiled report'!C:F,4,FALSE),"")</f>
        <v>2.6515999999999999E+67</v>
      </c>
      <c r="AG908" s="134" t="str">
        <f t="shared" si="202"/>
        <v>10.200.57.196</v>
      </c>
      <c r="AH908" s="134" t="str">
        <f t="shared" si="203"/>
        <v>Yes</v>
      </c>
      <c r="AI908" s="134" t="str">
        <f t="shared" si="204"/>
        <v>Yes</v>
      </c>
      <c r="AJ908" s="234">
        <f>_xlfn.IFNA(VLOOKUP(F908,'Compiled report'!C:D,2,FALSE),"")</f>
        <v>42769</v>
      </c>
      <c r="AK908" s="134" t="str">
        <f t="shared" si="205"/>
        <v>Yes</v>
      </c>
      <c r="AL908" s="134" t="str">
        <f t="shared" si="206"/>
        <v>Yes</v>
      </c>
      <c r="AM908" s="134" t="str">
        <f t="shared" si="207"/>
        <v>Yes</v>
      </c>
      <c r="AN908" s="134" t="str">
        <f t="shared" si="208"/>
        <v>Yes</v>
      </c>
      <c r="AO908" s="134" t="str">
        <f t="shared" si="211"/>
        <v>Installation Completed</v>
      </c>
      <c r="AP908" s="137" t="s">
        <v>770</v>
      </c>
    </row>
    <row r="909" spans="1:42" s="134" customFormat="1" ht="26.1" customHeight="1" x14ac:dyDescent="0.2">
      <c r="A909" s="258">
        <v>909</v>
      </c>
      <c r="B909" s="284" t="s">
        <v>36</v>
      </c>
      <c r="C909" s="134" t="s">
        <v>102</v>
      </c>
      <c r="D909" s="171" t="s">
        <v>82</v>
      </c>
      <c r="E909" s="283" t="s">
        <v>2172</v>
      </c>
      <c r="F909" s="107">
        <v>1771</v>
      </c>
      <c r="G909" s="284" t="s">
        <v>36</v>
      </c>
      <c r="H909" s="284" t="s">
        <v>2404</v>
      </c>
      <c r="I909" s="284" t="s">
        <v>2405</v>
      </c>
      <c r="J909" s="284" t="s">
        <v>384</v>
      </c>
      <c r="K909" s="284" t="s">
        <v>86</v>
      </c>
      <c r="L909" s="284" t="s">
        <v>2192</v>
      </c>
      <c r="M909" s="284" t="s">
        <v>2180</v>
      </c>
      <c r="N909" s="103" t="s">
        <v>87</v>
      </c>
      <c r="O909" s="284" t="s">
        <v>2406</v>
      </c>
      <c r="Q909" s="135"/>
      <c r="T909" s="135"/>
      <c r="U909" s="171" t="str">
        <f t="shared" si="210"/>
        <v>HBL-FAD-1771</v>
      </c>
      <c r="V909" s="133" t="s">
        <v>90</v>
      </c>
      <c r="W909" s="107">
        <v>1771</v>
      </c>
      <c r="X909" s="171" t="str">
        <f t="shared" si="198"/>
        <v>HBL-FAD-1771-Jan17-1-1</v>
      </c>
      <c r="Y909" s="136" t="s">
        <v>769</v>
      </c>
      <c r="Z909" s="134" t="str">
        <f t="shared" si="199"/>
        <v>Yes</v>
      </c>
      <c r="AA909" s="134" t="str">
        <f t="shared" si="200"/>
        <v>Yes</v>
      </c>
      <c r="AB909" s="134" t="str">
        <f t="shared" si="209"/>
        <v>Yes</v>
      </c>
      <c r="AC909" s="134" t="e">
        <f>VLOOKUP(F909,'Wired Branches'!B:E,4,FALSE)</f>
        <v>#N/A</v>
      </c>
      <c r="AD909" s="134" t="str">
        <f t="shared" si="201"/>
        <v>255.255.255.0</v>
      </c>
      <c r="AE909" s="150" t="e">
        <f>VLOOKUP(W909,'Wired Branches'!B:F,5,FALSE)</f>
        <v>#N/A</v>
      </c>
      <c r="AF909" s="112">
        <f>_xlfn.IFNA(VLOOKUP(F909,'Compiled report'!C:F,4,FALSE),"")</f>
        <v>0</v>
      </c>
      <c r="AG909" s="134" t="str">
        <f t="shared" si="202"/>
        <v>10.200.57.196</v>
      </c>
      <c r="AH909" s="134" t="str">
        <f t="shared" si="203"/>
        <v>Yes</v>
      </c>
      <c r="AI909" s="134" t="str">
        <f t="shared" si="204"/>
        <v>Yes</v>
      </c>
      <c r="AJ909" s="234">
        <f>_xlfn.IFNA(VLOOKUP(F909,'Compiled report'!C:D,2,FALSE),"")</f>
        <v>42794</v>
      </c>
      <c r="AK909" s="134" t="str">
        <f t="shared" si="205"/>
        <v>Yes</v>
      </c>
      <c r="AL909" s="134" t="str">
        <f t="shared" si="206"/>
        <v/>
      </c>
      <c r="AM909" s="134" t="str">
        <f t="shared" si="207"/>
        <v>Yes</v>
      </c>
      <c r="AN909" s="134" t="str">
        <f t="shared" si="208"/>
        <v>Yes</v>
      </c>
      <c r="AO909" s="134" t="str">
        <f t="shared" si="211"/>
        <v>Installation Completed</v>
      </c>
      <c r="AP909" s="137" t="s">
        <v>770</v>
      </c>
    </row>
    <row r="910" spans="1:42" s="134" customFormat="1" ht="26.1" customHeight="1" x14ac:dyDescent="0.2">
      <c r="A910" s="258">
        <v>910</v>
      </c>
      <c r="B910" s="284" t="s">
        <v>36</v>
      </c>
      <c r="C910" s="134" t="s">
        <v>102</v>
      </c>
      <c r="D910" s="171" t="s">
        <v>82</v>
      </c>
      <c r="E910" s="283" t="s">
        <v>2172</v>
      </c>
      <c r="F910" s="107">
        <v>1852</v>
      </c>
      <c r="G910" s="284" t="s">
        <v>36</v>
      </c>
      <c r="H910" s="284" t="s">
        <v>2407</v>
      </c>
      <c r="I910" s="284" t="s">
        <v>2408</v>
      </c>
      <c r="J910" s="284" t="s">
        <v>384</v>
      </c>
      <c r="K910" s="284" t="s">
        <v>86</v>
      </c>
      <c r="L910" s="284" t="s">
        <v>2180</v>
      </c>
      <c r="M910" s="284" t="s">
        <v>2180</v>
      </c>
      <c r="N910" s="103" t="s">
        <v>87</v>
      </c>
      <c r="O910" s="284" t="s">
        <v>2189</v>
      </c>
      <c r="Q910" s="135"/>
      <c r="T910" s="135"/>
      <c r="U910" s="171" t="str">
        <f t="shared" si="210"/>
        <v>HBL-FAD-1852</v>
      </c>
      <c r="V910" s="133" t="s">
        <v>90</v>
      </c>
      <c r="W910" s="107">
        <v>1852</v>
      </c>
      <c r="X910" s="171" t="str">
        <f t="shared" si="198"/>
        <v>HBL-FAD-1852-Jan17-1-1</v>
      </c>
      <c r="Y910" s="136" t="s">
        <v>769</v>
      </c>
      <c r="Z910" s="134" t="str">
        <f t="shared" si="199"/>
        <v>Yes</v>
      </c>
      <c r="AA910" s="134" t="str">
        <f t="shared" si="200"/>
        <v>Yes</v>
      </c>
      <c r="AB910" s="134" t="str">
        <f t="shared" si="209"/>
        <v>Yes</v>
      </c>
      <c r="AC910" s="134" t="str">
        <f>VLOOKUP(F910,'Wired Branches'!B:E,4,FALSE)</f>
        <v>10.21.11.10</v>
      </c>
      <c r="AD910" s="134" t="str">
        <f t="shared" si="201"/>
        <v>255.255.255.0</v>
      </c>
      <c r="AE910" s="150" t="str">
        <f>VLOOKUP(W910,'Wired Branches'!B:F,5,FALSE)</f>
        <v>10.21.11.1</v>
      </c>
      <c r="AF910" s="112" t="str">
        <f>_xlfn.IFNA(VLOOKUP(F910,'Compiled report'!C:F,4,FALSE),"")</f>
        <v>265160e64</v>
      </c>
      <c r="AG910" s="134" t="str">
        <f t="shared" si="202"/>
        <v>10.200.57.196</v>
      </c>
      <c r="AH910" s="134" t="str">
        <f t="shared" si="203"/>
        <v>Yes</v>
      </c>
      <c r="AI910" s="134" t="str">
        <f t="shared" si="204"/>
        <v>Yes</v>
      </c>
      <c r="AJ910" s="234">
        <f>_xlfn.IFNA(VLOOKUP(F910,'Compiled report'!C:D,2,FALSE),"")</f>
        <v>42762</v>
      </c>
      <c r="AK910" s="134" t="str">
        <f t="shared" si="205"/>
        <v>Yes</v>
      </c>
      <c r="AL910" s="134" t="str">
        <f t="shared" si="206"/>
        <v>Yes</v>
      </c>
      <c r="AM910" s="134" t="str">
        <f t="shared" si="207"/>
        <v>Yes</v>
      </c>
      <c r="AN910" s="134" t="str">
        <f t="shared" si="208"/>
        <v>Yes</v>
      </c>
      <c r="AO910" s="134" t="str">
        <f t="shared" si="211"/>
        <v>Installation Completed</v>
      </c>
      <c r="AP910" s="137" t="s">
        <v>770</v>
      </c>
    </row>
    <row r="911" spans="1:42" s="134" customFormat="1" ht="26.1" customHeight="1" x14ac:dyDescent="0.2">
      <c r="A911" s="258">
        <v>911</v>
      </c>
      <c r="B911" s="284" t="s">
        <v>36</v>
      </c>
      <c r="C911" s="134" t="s">
        <v>102</v>
      </c>
      <c r="D911" s="171" t="s">
        <v>82</v>
      </c>
      <c r="E911" s="283" t="s">
        <v>2172</v>
      </c>
      <c r="F911" s="107">
        <v>1998</v>
      </c>
      <c r="G911" s="284" t="s">
        <v>36</v>
      </c>
      <c r="H911" s="284" t="s">
        <v>2409</v>
      </c>
      <c r="I911" s="284" t="s">
        <v>2410</v>
      </c>
      <c r="J911" s="284" t="s">
        <v>384</v>
      </c>
      <c r="K911" s="284" t="s">
        <v>86</v>
      </c>
      <c r="L911" s="284" t="s">
        <v>2198</v>
      </c>
      <c r="M911" s="284" t="s">
        <v>2176</v>
      </c>
      <c r="N911" s="103" t="s">
        <v>87</v>
      </c>
      <c r="O911" s="284" t="s">
        <v>2411</v>
      </c>
      <c r="Q911" s="135"/>
      <c r="T911" s="135"/>
      <c r="U911" s="171" t="str">
        <f t="shared" si="210"/>
        <v>HBL-FAD-1998</v>
      </c>
      <c r="V911" s="133" t="s">
        <v>90</v>
      </c>
      <c r="W911" s="107">
        <v>1998</v>
      </c>
      <c r="X911" s="171" t="str">
        <f t="shared" si="198"/>
        <v>HBL-FAD-1998-Jan17-1-1</v>
      </c>
      <c r="Y911" s="136" t="s">
        <v>769</v>
      </c>
      <c r="Z911" s="134" t="str">
        <f t="shared" si="199"/>
        <v>Yes</v>
      </c>
      <c r="AA911" s="134" t="str">
        <f t="shared" si="200"/>
        <v>Yes</v>
      </c>
      <c r="AB911" s="134" t="str">
        <f t="shared" si="209"/>
        <v>Yes</v>
      </c>
      <c r="AC911" s="134" t="e">
        <f>VLOOKUP(F911,'Wired Branches'!B:E,4,FALSE)</f>
        <v>#N/A</v>
      </c>
      <c r="AD911" s="134" t="str">
        <f t="shared" si="201"/>
        <v>255.255.255.0</v>
      </c>
      <c r="AE911" s="150" t="e">
        <f>VLOOKUP(W911,'Wired Branches'!B:F,5,FALSE)</f>
        <v>#N/A</v>
      </c>
      <c r="AF911" s="112">
        <f>_xlfn.IFNA(VLOOKUP(F911,'Compiled report'!C:F,4,FALSE),"")</f>
        <v>0</v>
      </c>
      <c r="AG911" s="134" t="str">
        <f t="shared" si="202"/>
        <v>10.200.57.196</v>
      </c>
      <c r="AH911" s="134" t="str">
        <f t="shared" si="203"/>
        <v>Yes</v>
      </c>
      <c r="AI911" s="134" t="str">
        <f t="shared" si="204"/>
        <v>Yes</v>
      </c>
      <c r="AJ911" s="234">
        <f>_xlfn.IFNA(VLOOKUP(F911,'Compiled report'!C:D,2,FALSE),"")</f>
        <v>42795</v>
      </c>
      <c r="AK911" s="134" t="str">
        <f t="shared" si="205"/>
        <v>Yes</v>
      </c>
      <c r="AL911" s="134" t="str">
        <f t="shared" si="206"/>
        <v/>
      </c>
      <c r="AM911" s="134" t="str">
        <f t="shared" si="207"/>
        <v>Yes</v>
      </c>
      <c r="AN911" s="134" t="str">
        <f t="shared" si="208"/>
        <v>Yes</v>
      </c>
      <c r="AO911" s="134" t="str">
        <f t="shared" si="211"/>
        <v>Installation Completed</v>
      </c>
      <c r="AP911" s="137" t="s">
        <v>770</v>
      </c>
    </row>
    <row r="912" spans="1:42" s="134" customFormat="1" ht="26.1" customHeight="1" x14ac:dyDescent="0.2">
      <c r="A912" s="258">
        <v>912</v>
      </c>
      <c r="B912" s="284" t="s">
        <v>36</v>
      </c>
      <c r="C912" s="134" t="s">
        <v>102</v>
      </c>
      <c r="D912" s="171" t="s">
        <v>82</v>
      </c>
      <c r="E912" s="283" t="s">
        <v>2172</v>
      </c>
      <c r="F912" s="107">
        <v>2207</v>
      </c>
      <c r="G912" s="284" t="s">
        <v>36</v>
      </c>
      <c r="H912" s="284" t="s">
        <v>2412</v>
      </c>
      <c r="I912" s="284" t="s">
        <v>2413</v>
      </c>
      <c r="J912" s="284" t="s">
        <v>384</v>
      </c>
      <c r="K912" s="284" t="s">
        <v>86</v>
      </c>
      <c r="L912" s="284" t="s">
        <v>2256</v>
      </c>
      <c r="M912" s="284" t="s">
        <v>2414</v>
      </c>
      <c r="N912" s="103" t="s">
        <v>87</v>
      </c>
      <c r="O912" s="284" t="s">
        <v>2415</v>
      </c>
      <c r="Q912" s="135"/>
      <c r="T912" s="135"/>
      <c r="U912" s="171" t="str">
        <f t="shared" si="210"/>
        <v>HBL-FAD-2207</v>
      </c>
      <c r="V912" s="133" t="s">
        <v>90</v>
      </c>
      <c r="W912" s="107">
        <v>2207</v>
      </c>
      <c r="X912" s="171" t="str">
        <f t="shared" ref="X912:X975" si="212">CONCATENATE(U912,"-",Y912,"-",V912)</f>
        <v>HBL-FAD-2207-Jan17-1-1</v>
      </c>
      <c r="Y912" s="136" t="s">
        <v>769</v>
      </c>
      <c r="Z912" s="134" t="str">
        <f t="shared" si="199"/>
        <v>Yes</v>
      </c>
      <c r="AA912" s="134" t="str">
        <f t="shared" si="200"/>
        <v>Yes</v>
      </c>
      <c r="AB912" s="134" t="str">
        <f t="shared" si="209"/>
        <v>Yes</v>
      </c>
      <c r="AC912" s="134" t="e">
        <f>VLOOKUP(F912,'Wired Branches'!B:E,4,FALSE)</f>
        <v>#N/A</v>
      </c>
      <c r="AD912" s="134" t="str">
        <f t="shared" si="201"/>
        <v>255.255.255.0</v>
      </c>
      <c r="AE912" s="150" t="e">
        <f>VLOOKUP(W912,'Wired Branches'!B:F,5,FALSE)</f>
        <v>#N/A</v>
      </c>
      <c r="AF912" s="112" t="str">
        <f>_xlfn.IFNA(VLOOKUP(F912,'Compiled report'!C:F,4,FALSE),"")</f>
        <v>265160e66</v>
      </c>
      <c r="AG912" s="134" t="str">
        <f t="shared" si="202"/>
        <v>10.200.57.196</v>
      </c>
      <c r="AH912" s="134" t="str">
        <f t="shared" si="203"/>
        <v>Yes</v>
      </c>
      <c r="AI912" s="134" t="str">
        <f t="shared" si="204"/>
        <v>Yes</v>
      </c>
      <c r="AJ912" s="234">
        <f>_xlfn.IFNA(VLOOKUP(F912,'Compiled report'!C:D,2,FALSE),"")</f>
        <v>42795</v>
      </c>
      <c r="AK912" s="134" t="str">
        <f t="shared" si="205"/>
        <v>Yes</v>
      </c>
      <c r="AL912" s="134" t="str">
        <f t="shared" si="206"/>
        <v>Yes</v>
      </c>
      <c r="AM912" s="134" t="str">
        <f t="shared" si="207"/>
        <v>Yes</v>
      </c>
      <c r="AN912" s="134" t="str">
        <f t="shared" si="208"/>
        <v>Yes</v>
      </c>
      <c r="AO912" s="134" t="str">
        <f t="shared" si="211"/>
        <v>Installation Completed</v>
      </c>
      <c r="AP912" s="137" t="s">
        <v>770</v>
      </c>
    </row>
    <row r="913" spans="1:42" s="134" customFormat="1" ht="26.1" customHeight="1" x14ac:dyDescent="0.2">
      <c r="A913" s="258">
        <v>913</v>
      </c>
      <c r="B913" s="284" t="s">
        <v>36</v>
      </c>
      <c r="C913" s="134" t="s">
        <v>102</v>
      </c>
      <c r="D913" s="171" t="s">
        <v>82</v>
      </c>
      <c r="E913" s="283" t="s">
        <v>2172</v>
      </c>
      <c r="F913" s="107">
        <v>2220</v>
      </c>
      <c r="G913" s="284" t="s">
        <v>36</v>
      </c>
      <c r="H913" s="284" t="s">
        <v>2416</v>
      </c>
      <c r="I913" s="284" t="s">
        <v>2417</v>
      </c>
      <c r="J913" s="284" t="s">
        <v>384</v>
      </c>
      <c r="K913" s="284" t="s">
        <v>86</v>
      </c>
      <c r="L913" s="284" t="s">
        <v>2180</v>
      </c>
      <c r="M913" s="284" t="s">
        <v>2180</v>
      </c>
      <c r="N913" s="103" t="s">
        <v>87</v>
      </c>
      <c r="O913" s="284" t="s">
        <v>2189</v>
      </c>
      <c r="Q913" s="135"/>
      <c r="T913" s="135"/>
      <c r="U913" s="171" t="str">
        <f t="shared" si="210"/>
        <v>HBL-FAD-2220</v>
      </c>
      <c r="V913" s="133" t="s">
        <v>90</v>
      </c>
      <c r="W913" s="107">
        <v>2220</v>
      </c>
      <c r="X913" s="171" t="str">
        <f t="shared" si="212"/>
        <v>HBL-FAD-2220-Jan17-1-1</v>
      </c>
      <c r="Y913" s="136" t="s">
        <v>769</v>
      </c>
      <c r="Z913" s="134" t="str">
        <f t="shared" si="199"/>
        <v>Yes</v>
      </c>
      <c r="AA913" s="134" t="str">
        <f t="shared" si="200"/>
        <v>Yes</v>
      </c>
      <c r="AB913" s="134" t="str">
        <f t="shared" si="209"/>
        <v>Yes</v>
      </c>
      <c r="AC913" s="134" t="str">
        <f>VLOOKUP(F913,'Wired Branches'!B:E,4,FALSE)</f>
        <v>10.21.106.10</v>
      </c>
      <c r="AD913" s="134" t="str">
        <f t="shared" si="201"/>
        <v>255.255.255.0</v>
      </c>
      <c r="AE913" s="150" t="str">
        <f>VLOOKUP(W913,'Wired Branches'!B:F,5,FALSE)</f>
        <v>10.21.106.1</v>
      </c>
      <c r="AF913" s="112" t="str">
        <f>_xlfn.IFNA(VLOOKUP(F913,'Compiled report'!C:F,4,FALSE),"")</f>
        <v>265160e67</v>
      </c>
      <c r="AG913" s="134" t="str">
        <f t="shared" si="202"/>
        <v>10.200.57.196</v>
      </c>
      <c r="AH913" s="134" t="str">
        <f t="shared" si="203"/>
        <v>Yes</v>
      </c>
      <c r="AI913" s="134" t="str">
        <f t="shared" si="204"/>
        <v>Yes</v>
      </c>
      <c r="AJ913" s="234">
        <f>_xlfn.IFNA(VLOOKUP(F913,'Compiled report'!C:D,2,FALSE),"")</f>
        <v>42762</v>
      </c>
      <c r="AK913" s="134" t="str">
        <f t="shared" si="205"/>
        <v>Yes</v>
      </c>
      <c r="AL913" s="134" t="str">
        <f t="shared" si="206"/>
        <v>Yes</v>
      </c>
      <c r="AM913" s="134" t="str">
        <f t="shared" si="207"/>
        <v>Yes</v>
      </c>
      <c r="AN913" s="134" t="str">
        <f t="shared" si="208"/>
        <v>Yes</v>
      </c>
      <c r="AO913" s="134" t="str">
        <f t="shared" si="211"/>
        <v>Installation Completed</v>
      </c>
      <c r="AP913" s="137" t="s">
        <v>770</v>
      </c>
    </row>
    <row r="914" spans="1:42" s="134" customFormat="1" ht="26.1" customHeight="1" x14ac:dyDescent="0.2">
      <c r="A914" s="258">
        <v>914</v>
      </c>
      <c r="B914" s="284" t="s">
        <v>36</v>
      </c>
      <c r="C914" s="134" t="s">
        <v>102</v>
      </c>
      <c r="D914" s="171" t="s">
        <v>82</v>
      </c>
      <c r="E914" s="283" t="s">
        <v>2172</v>
      </c>
      <c r="F914" s="107">
        <v>2241</v>
      </c>
      <c r="G914" s="284" t="s">
        <v>36</v>
      </c>
      <c r="H914" s="284" t="s">
        <v>2418</v>
      </c>
      <c r="I914" s="284" t="s">
        <v>2419</v>
      </c>
      <c r="J914" s="284" t="s">
        <v>384</v>
      </c>
      <c r="K914" s="284" t="s">
        <v>86</v>
      </c>
      <c r="L914" s="284" t="s">
        <v>2180</v>
      </c>
      <c r="M914" s="284" t="s">
        <v>2180</v>
      </c>
      <c r="N914" s="103" t="s">
        <v>87</v>
      </c>
      <c r="O914" s="284" t="s">
        <v>2189</v>
      </c>
      <c r="Q914" s="135"/>
      <c r="T914" s="135"/>
      <c r="U914" s="171" t="str">
        <f t="shared" si="210"/>
        <v>HBL-FAD-2241</v>
      </c>
      <c r="V914" s="133" t="s">
        <v>90</v>
      </c>
      <c r="W914" s="107">
        <v>22411</v>
      </c>
      <c r="X914" s="171" t="str">
        <f t="shared" si="212"/>
        <v>HBL-FAD-2241-Jan17-1-1</v>
      </c>
      <c r="Y914" s="136" t="s">
        <v>769</v>
      </c>
      <c r="Z914" s="134" t="str">
        <f t="shared" si="199"/>
        <v>Yes</v>
      </c>
      <c r="AA914" s="134" t="str">
        <f t="shared" si="200"/>
        <v>Yes</v>
      </c>
      <c r="AB914" s="134" t="str">
        <f t="shared" si="209"/>
        <v>Yes</v>
      </c>
      <c r="AC914" s="134">
        <f>VLOOKUP(F914,'Wired Branches'!B:E,4,FALSE)</f>
        <v>0</v>
      </c>
      <c r="AD914" s="134" t="str">
        <f t="shared" si="201"/>
        <v>255.255.255.0</v>
      </c>
      <c r="AE914" s="150" t="e">
        <f>VLOOKUP(W914,'Wired Branches'!B:F,5,FALSE)</f>
        <v>#N/A</v>
      </c>
      <c r="AF914" s="112">
        <f>_xlfn.IFNA(VLOOKUP(F914,'Compiled report'!C:F,4,FALSE),"")</f>
        <v>2.6516E+73</v>
      </c>
      <c r="AG914" s="134" t="str">
        <f t="shared" si="202"/>
        <v>10.200.57.196</v>
      </c>
      <c r="AH914" s="134" t="str">
        <f t="shared" si="203"/>
        <v>Yes</v>
      </c>
      <c r="AI914" s="134" t="str">
        <f t="shared" si="204"/>
        <v>Yes</v>
      </c>
      <c r="AJ914" s="234">
        <f>_xlfn.IFNA(VLOOKUP(F914,'Compiled report'!C:D,2,FALSE),"")</f>
        <v>42769</v>
      </c>
      <c r="AK914" s="134" t="str">
        <f t="shared" si="205"/>
        <v>Yes</v>
      </c>
      <c r="AL914" s="134" t="str">
        <f t="shared" si="206"/>
        <v>Yes</v>
      </c>
      <c r="AM914" s="134" t="str">
        <f t="shared" si="207"/>
        <v>Yes</v>
      </c>
      <c r="AN914" s="134" t="str">
        <f t="shared" si="208"/>
        <v>Yes</v>
      </c>
      <c r="AO914" s="134" t="str">
        <f t="shared" si="211"/>
        <v>Installation Completed</v>
      </c>
      <c r="AP914" s="137" t="s">
        <v>770</v>
      </c>
    </row>
    <row r="915" spans="1:42" s="134" customFormat="1" ht="26.1" customHeight="1" x14ac:dyDescent="0.2">
      <c r="A915" s="258">
        <v>915</v>
      </c>
      <c r="B915" s="284" t="s">
        <v>36</v>
      </c>
      <c r="C915" s="134" t="s">
        <v>102</v>
      </c>
      <c r="D915" s="171" t="s">
        <v>82</v>
      </c>
      <c r="E915" s="283" t="s">
        <v>2172</v>
      </c>
      <c r="F915" s="107">
        <v>2243</v>
      </c>
      <c r="G915" s="284" t="s">
        <v>36</v>
      </c>
      <c r="H915" s="284" t="s">
        <v>2420</v>
      </c>
      <c r="I915" s="284" t="s">
        <v>2421</v>
      </c>
      <c r="J915" s="284" t="s">
        <v>384</v>
      </c>
      <c r="K915" s="284" t="s">
        <v>86</v>
      </c>
      <c r="L915" s="284" t="s">
        <v>2256</v>
      </c>
      <c r="M915" s="284" t="s">
        <v>2176</v>
      </c>
      <c r="N915" s="103" t="s">
        <v>87</v>
      </c>
      <c r="O915" s="284" t="s">
        <v>2422</v>
      </c>
      <c r="Q915" s="135"/>
      <c r="T915" s="135"/>
      <c r="U915" s="171" t="str">
        <f t="shared" si="210"/>
        <v>HBL-FAD-2243</v>
      </c>
      <c r="V915" s="133" t="s">
        <v>90</v>
      </c>
      <c r="W915" s="107">
        <v>2243</v>
      </c>
      <c r="X915" s="171" t="str">
        <f t="shared" si="212"/>
        <v>HBL-FAD-2243-Jan17-1-1</v>
      </c>
      <c r="Y915" s="136" t="s">
        <v>769</v>
      </c>
      <c r="Z915" s="134" t="str">
        <f t="shared" si="199"/>
        <v>Yes</v>
      </c>
      <c r="AA915" s="134" t="str">
        <f t="shared" si="200"/>
        <v>Yes</v>
      </c>
      <c r="AB915" s="134" t="str">
        <f t="shared" si="209"/>
        <v>Yes</v>
      </c>
      <c r="AC915" s="134" t="e">
        <f>VLOOKUP(F915,'Wired Branches'!B:E,4,FALSE)</f>
        <v>#N/A</v>
      </c>
      <c r="AD915" s="134" t="str">
        <f t="shared" si="201"/>
        <v>255.255.255.0</v>
      </c>
      <c r="AE915" s="150" t="e">
        <f>VLOOKUP(W915,'Wired Branches'!B:F,5,FALSE)</f>
        <v>#N/A</v>
      </c>
      <c r="AF915" s="112" t="str">
        <f>_xlfn.IFNA(VLOOKUP(F915,'Compiled report'!C:F,4,FALSE),"")</f>
        <v>26515e14a</v>
      </c>
      <c r="AG915" s="134" t="str">
        <f t="shared" si="202"/>
        <v>10.200.57.196</v>
      </c>
      <c r="AH915" s="134" t="str">
        <f t="shared" si="203"/>
        <v>Yes</v>
      </c>
      <c r="AI915" s="134" t="str">
        <f t="shared" si="204"/>
        <v>Yes</v>
      </c>
      <c r="AJ915" s="234">
        <f>_xlfn.IFNA(VLOOKUP(F915,'Compiled report'!C:D,2,FALSE),"")</f>
        <v>42783</v>
      </c>
      <c r="AK915" s="134" t="str">
        <f t="shared" si="205"/>
        <v>Yes</v>
      </c>
      <c r="AL915" s="134" t="str">
        <f t="shared" si="206"/>
        <v>Yes</v>
      </c>
      <c r="AM915" s="134" t="str">
        <f t="shared" si="207"/>
        <v>Yes</v>
      </c>
      <c r="AN915" s="134" t="str">
        <f t="shared" si="208"/>
        <v>Yes</v>
      </c>
      <c r="AO915" s="134" t="str">
        <f t="shared" si="211"/>
        <v>Installation Completed</v>
      </c>
      <c r="AP915" s="137" t="s">
        <v>770</v>
      </c>
    </row>
    <row r="916" spans="1:42" s="134" customFormat="1" ht="26.1" customHeight="1" x14ac:dyDescent="0.2">
      <c r="A916" s="258">
        <v>916</v>
      </c>
      <c r="B916" s="284" t="s">
        <v>36</v>
      </c>
      <c r="C916" s="134" t="s">
        <v>102</v>
      </c>
      <c r="D916" s="171" t="s">
        <v>82</v>
      </c>
      <c r="E916" s="283" t="s">
        <v>2172</v>
      </c>
      <c r="F916" s="107">
        <v>2258</v>
      </c>
      <c r="G916" s="284" t="s">
        <v>36</v>
      </c>
      <c r="H916" s="284" t="s">
        <v>2423</v>
      </c>
      <c r="I916" s="284" t="s">
        <v>2424</v>
      </c>
      <c r="J916" s="284" t="s">
        <v>384</v>
      </c>
      <c r="K916" s="284" t="s">
        <v>86</v>
      </c>
      <c r="L916" s="284" t="s">
        <v>2185</v>
      </c>
      <c r="M916" s="284" t="s">
        <v>2176</v>
      </c>
      <c r="N916" s="103" t="s">
        <v>87</v>
      </c>
      <c r="O916" s="284" t="s">
        <v>2425</v>
      </c>
      <c r="Q916" s="135"/>
      <c r="T916" s="135"/>
      <c r="U916" s="171" t="str">
        <f t="shared" si="210"/>
        <v>HBL-FAD-2258</v>
      </c>
      <c r="V916" s="133" t="s">
        <v>90</v>
      </c>
      <c r="W916" s="107">
        <v>2258</v>
      </c>
      <c r="X916" s="171" t="str">
        <f t="shared" si="212"/>
        <v>HBL-FAD-2258-Jan17-1-1</v>
      </c>
      <c r="Y916" s="136" t="s">
        <v>769</v>
      </c>
      <c r="Z916" s="134" t="str">
        <f t="shared" si="199"/>
        <v>Yes</v>
      </c>
      <c r="AA916" s="134" t="str">
        <f t="shared" si="200"/>
        <v>Yes</v>
      </c>
      <c r="AB916" s="134" t="str">
        <f t="shared" si="209"/>
        <v>Yes</v>
      </c>
      <c r="AC916" s="134">
        <f>VLOOKUP(F916,'Wired Branches'!B:E,4,FALSE)</f>
        <v>0</v>
      </c>
      <c r="AD916" s="134" t="str">
        <f t="shared" si="201"/>
        <v>255.255.255.0</v>
      </c>
      <c r="AE916" s="150">
        <f>VLOOKUP(W916,'Wired Branches'!B:F,5,FALSE)</f>
        <v>0</v>
      </c>
      <c r="AF916" s="112" t="str">
        <f>_xlfn.IFNA(VLOOKUP(F916,'Compiled report'!C:F,4,FALSE),"")</f>
        <v>26515e14b</v>
      </c>
      <c r="AG916" s="134" t="str">
        <f t="shared" si="202"/>
        <v>10.200.57.196</v>
      </c>
      <c r="AH916" s="134" t="str">
        <f t="shared" si="203"/>
        <v>Yes</v>
      </c>
      <c r="AI916" s="134" t="str">
        <f t="shared" si="204"/>
        <v>Yes</v>
      </c>
      <c r="AJ916" s="234">
        <f>_xlfn.IFNA(VLOOKUP(F916,'Compiled report'!C:D,2,FALSE),"")</f>
        <v>42783</v>
      </c>
      <c r="AK916" s="134" t="str">
        <f t="shared" si="205"/>
        <v>Yes</v>
      </c>
      <c r="AL916" s="134" t="str">
        <f t="shared" si="206"/>
        <v>Yes</v>
      </c>
      <c r="AM916" s="134" t="str">
        <f t="shared" si="207"/>
        <v>Yes</v>
      </c>
      <c r="AN916" s="134" t="str">
        <f t="shared" si="208"/>
        <v>Yes</v>
      </c>
      <c r="AO916" s="134" t="str">
        <f t="shared" si="211"/>
        <v>Installation Completed</v>
      </c>
      <c r="AP916" s="137" t="s">
        <v>770</v>
      </c>
    </row>
    <row r="917" spans="1:42" s="134" customFormat="1" ht="26.1" customHeight="1" x14ac:dyDescent="0.2">
      <c r="A917" s="258">
        <v>917</v>
      </c>
      <c r="B917" s="284" t="s">
        <v>36</v>
      </c>
      <c r="C917" s="134" t="s">
        <v>102</v>
      </c>
      <c r="D917" s="171" t="s">
        <v>82</v>
      </c>
      <c r="E917" s="283" t="s">
        <v>2172</v>
      </c>
      <c r="F917" s="107">
        <v>2353</v>
      </c>
      <c r="G917" s="284" t="s">
        <v>36</v>
      </c>
      <c r="H917" s="284" t="s">
        <v>2426</v>
      </c>
      <c r="I917" s="284" t="s">
        <v>2427</v>
      </c>
      <c r="J917" s="284" t="s">
        <v>384</v>
      </c>
      <c r="K917" s="284" t="s">
        <v>86</v>
      </c>
      <c r="L917" s="284" t="s">
        <v>2180</v>
      </c>
      <c r="M917" s="284" t="s">
        <v>2180</v>
      </c>
      <c r="N917" s="103" t="s">
        <v>87</v>
      </c>
      <c r="O917" s="284" t="s">
        <v>2189</v>
      </c>
      <c r="Q917" s="135"/>
      <c r="T917" s="135"/>
      <c r="U917" s="171" t="str">
        <f t="shared" si="210"/>
        <v>HBL-FAD-2353</v>
      </c>
      <c r="V917" s="133" t="s">
        <v>90</v>
      </c>
      <c r="W917" s="107">
        <v>2353</v>
      </c>
      <c r="X917" s="171" t="str">
        <f t="shared" si="212"/>
        <v>HBL-FAD-2353-Jan17-1-1</v>
      </c>
      <c r="Y917" s="136" t="s">
        <v>769</v>
      </c>
      <c r="Z917" s="134" t="str">
        <f t="shared" si="199"/>
        <v>Yes</v>
      </c>
      <c r="AA917" s="134" t="str">
        <f t="shared" si="200"/>
        <v>Yes</v>
      </c>
      <c r="AB917" s="134" t="str">
        <f t="shared" si="209"/>
        <v>Yes</v>
      </c>
      <c r="AC917" s="134">
        <f>VLOOKUP(F917,'Wired Branches'!B:E,4,FALSE)</f>
        <v>0</v>
      </c>
      <c r="AD917" s="134" t="str">
        <f t="shared" si="201"/>
        <v>255.255.255.0</v>
      </c>
      <c r="AE917" s="150" t="e">
        <f>VLOOKUP(W917,'Wired Branches'!B:F,5,FALSE)</f>
        <v>#VALUE!</v>
      </c>
      <c r="AF917" s="112" t="str">
        <f>_xlfn.IFNA(VLOOKUP(F917,'Compiled report'!C:F,4,FALSE),"")</f>
        <v>26515e14c</v>
      </c>
      <c r="AG917" s="134" t="str">
        <f t="shared" si="202"/>
        <v>10.200.57.196</v>
      </c>
      <c r="AH917" s="134" t="str">
        <f t="shared" si="203"/>
        <v>Yes</v>
      </c>
      <c r="AI917" s="134" t="str">
        <f t="shared" si="204"/>
        <v>Yes</v>
      </c>
      <c r="AJ917" s="234">
        <f>_xlfn.IFNA(VLOOKUP(F917,'Compiled report'!C:D,2,FALSE),"")</f>
        <v>42775</v>
      </c>
      <c r="AK917" s="134" t="str">
        <f t="shared" si="205"/>
        <v>Yes</v>
      </c>
      <c r="AL917" s="134" t="str">
        <f t="shared" si="206"/>
        <v>Yes</v>
      </c>
      <c r="AM917" s="134" t="str">
        <f t="shared" si="207"/>
        <v>Yes</v>
      </c>
      <c r="AN917" s="134" t="str">
        <f t="shared" si="208"/>
        <v>Yes</v>
      </c>
      <c r="AO917" s="134" t="str">
        <f t="shared" si="211"/>
        <v>Installation Completed</v>
      </c>
      <c r="AP917" s="137" t="s">
        <v>770</v>
      </c>
    </row>
    <row r="918" spans="1:42" s="134" customFormat="1" ht="26.1" customHeight="1" x14ac:dyDescent="0.2">
      <c r="A918" s="258">
        <v>918</v>
      </c>
      <c r="B918" s="284" t="s">
        <v>36</v>
      </c>
      <c r="C918" s="134" t="s">
        <v>102</v>
      </c>
      <c r="D918" s="171" t="s">
        <v>82</v>
      </c>
      <c r="E918" s="283" t="s">
        <v>2172</v>
      </c>
      <c r="F918" s="107">
        <v>2410</v>
      </c>
      <c r="G918" s="284" t="s">
        <v>36</v>
      </c>
      <c r="H918" s="284" t="s">
        <v>2428</v>
      </c>
      <c r="I918" s="284" t="s">
        <v>2429</v>
      </c>
      <c r="J918" s="284" t="s">
        <v>384</v>
      </c>
      <c r="K918" s="284" t="s">
        <v>86</v>
      </c>
      <c r="L918" s="284" t="s">
        <v>2180</v>
      </c>
      <c r="M918" s="284" t="s">
        <v>2180</v>
      </c>
      <c r="N918" s="103" t="s">
        <v>87</v>
      </c>
      <c r="O918" s="284" t="s">
        <v>2189</v>
      </c>
      <c r="Q918" s="135"/>
      <c r="T918" s="135"/>
      <c r="U918" s="171" t="str">
        <f t="shared" si="210"/>
        <v>HBL-FAD-2410</v>
      </c>
      <c r="V918" s="133" t="s">
        <v>90</v>
      </c>
      <c r="W918" s="107">
        <v>2410</v>
      </c>
      <c r="X918" s="171" t="str">
        <f t="shared" si="212"/>
        <v>HBL-FAD-2410-Jan17-1-1</v>
      </c>
      <c r="Y918" s="136" t="s">
        <v>769</v>
      </c>
      <c r="Z918" s="134" t="str">
        <f t="shared" si="199"/>
        <v>Yes</v>
      </c>
      <c r="AA918" s="134" t="str">
        <f t="shared" si="200"/>
        <v>Yes</v>
      </c>
      <c r="AB918" s="134" t="str">
        <f t="shared" si="209"/>
        <v>Yes</v>
      </c>
      <c r="AC918" s="134">
        <f>VLOOKUP(F918,'Wired Branches'!B:E,4,FALSE)</f>
        <v>0</v>
      </c>
      <c r="AD918" s="134" t="str">
        <f t="shared" si="201"/>
        <v>255.255.255.0</v>
      </c>
      <c r="AE918" s="150" t="e">
        <f>VLOOKUP(W918,'Wired Branches'!B:F,5,FALSE)</f>
        <v>#VALUE!</v>
      </c>
      <c r="AF918" s="112" t="str">
        <f>_xlfn.IFNA(VLOOKUP(F918,'Compiled report'!C:F,4,FALSE),"")</f>
        <v>26515e14d</v>
      </c>
      <c r="AG918" s="134" t="str">
        <f t="shared" si="202"/>
        <v>10.200.57.196</v>
      </c>
      <c r="AH918" s="134" t="str">
        <f t="shared" si="203"/>
        <v>Yes</v>
      </c>
      <c r="AI918" s="134" t="str">
        <f t="shared" si="204"/>
        <v>Yes</v>
      </c>
      <c r="AJ918" s="234">
        <f>_xlfn.IFNA(VLOOKUP(F918,'Compiled report'!C:D,2,FALSE),"")</f>
        <v>42775</v>
      </c>
      <c r="AK918" s="134" t="str">
        <f t="shared" si="205"/>
        <v>Yes</v>
      </c>
      <c r="AL918" s="134" t="str">
        <f t="shared" si="206"/>
        <v>Yes</v>
      </c>
      <c r="AM918" s="134" t="str">
        <f t="shared" si="207"/>
        <v>Yes</v>
      </c>
      <c r="AN918" s="134" t="str">
        <f t="shared" si="208"/>
        <v>Yes</v>
      </c>
      <c r="AO918" s="134" t="str">
        <f t="shared" si="211"/>
        <v>Installation Completed</v>
      </c>
      <c r="AP918" s="137" t="s">
        <v>770</v>
      </c>
    </row>
    <row r="919" spans="1:42" s="134" customFormat="1" ht="26.1" customHeight="1" x14ac:dyDescent="0.2">
      <c r="A919" s="258">
        <v>919</v>
      </c>
      <c r="B919" s="284" t="s">
        <v>36</v>
      </c>
      <c r="C919" s="134" t="s">
        <v>102</v>
      </c>
      <c r="D919" s="171" t="s">
        <v>82</v>
      </c>
      <c r="E919" s="283" t="s">
        <v>2172</v>
      </c>
      <c r="F919" s="107">
        <v>2428</v>
      </c>
      <c r="G919" s="284" t="s">
        <v>36</v>
      </c>
      <c r="H919" s="284" t="s">
        <v>2430</v>
      </c>
      <c r="I919" s="284" t="s">
        <v>2431</v>
      </c>
      <c r="J919" s="284" t="s">
        <v>384</v>
      </c>
      <c r="K919" s="284" t="s">
        <v>86</v>
      </c>
      <c r="L919" s="284" t="s">
        <v>2400</v>
      </c>
      <c r="M919" s="284" t="s">
        <v>2180</v>
      </c>
      <c r="N919" s="103" t="s">
        <v>87</v>
      </c>
      <c r="O919" s="284" t="s">
        <v>2401</v>
      </c>
      <c r="Q919" s="135"/>
      <c r="T919" s="135"/>
      <c r="U919" s="171" t="str">
        <f t="shared" si="210"/>
        <v>HBL-FAD-2428</v>
      </c>
      <c r="V919" s="133" t="s">
        <v>90</v>
      </c>
      <c r="W919" s="107">
        <v>2428</v>
      </c>
      <c r="X919" s="171" t="str">
        <f t="shared" si="212"/>
        <v>HBL-FAD-2428-Jan17-1-1</v>
      </c>
      <c r="Y919" s="136" t="s">
        <v>769</v>
      </c>
      <c r="Z919" s="134" t="str">
        <f t="shared" si="199"/>
        <v>Yes</v>
      </c>
      <c r="AA919" s="134" t="str">
        <f t="shared" si="200"/>
        <v>Yes</v>
      </c>
      <c r="AB919" s="134" t="str">
        <f t="shared" si="209"/>
        <v>Yes</v>
      </c>
      <c r="AC919" s="134">
        <f>VLOOKUP(F919,'Wired Branches'!B:E,4,FALSE)</f>
        <v>0</v>
      </c>
      <c r="AD919" s="134" t="str">
        <f t="shared" si="201"/>
        <v>255.255.255.0</v>
      </c>
      <c r="AE919" s="150">
        <f>VLOOKUP(W919,'Wired Branches'!B:F,5,FALSE)</f>
        <v>0</v>
      </c>
      <c r="AF919" s="112" t="str">
        <f>_xlfn.IFNA(VLOOKUP(F919,'Compiled report'!C:F,4,FALSE),"")</f>
        <v>26515e14e</v>
      </c>
      <c r="AG919" s="134" t="str">
        <f t="shared" si="202"/>
        <v>10.200.57.196</v>
      </c>
      <c r="AH919" s="134" t="str">
        <f t="shared" si="203"/>
        <v>Yes</v>
      </c>
      <c r="AI919" s="134" t="str">
        <f t="shared" si="204"/>
        <v>Yes</v>
      </c>
      <c r="AJ919" s="234">
        <f>_xlfn.IFNA(VLOOKUP(F919,'Compiled report'!C:D,2,FALSE),"")</f>
        <v>42781</v>
      </c>
      <c r="AK919" s="134" t="str">
        <f t="shared" si="205"/>
        <v>Yes</v>
      </c>
      <c r="AL919" s="134" t="str">
        <f t="shared" si="206"/>
        <v>Yes</v>
      </c>
      <c r="AM919" s="134" t="str">
        <f t="shared" si="207"/>
        <v>Yes</v>
      </c>
      <c r="AN919" s="134" t="str">
        <f t="shared" si="208"/>
        <v>Yes</v>
      </c>
      <c r="AO919" s="134" t="str">
        <f t="shared" si="211"/>
        <v>Installation Completed</v>
      </c>
      <c r="AP919" s="137" t="s">
        <v>770</v>
      </c>
    </row>
    <row r="920" spans="1:42" s="134" customFormat="1" ht="26.1" customHeight="1" x14ac:dyDescent="0.2">
      <c r="A920" s="258">
        <v>920</v>
      </c>
      <c r="B920" s="284" t="s">
        <v>36</v>
      </c>
      <c r="C920" s="134" t="s">
        <v>102</v>
      </c>
      <c r="D920" s="171" t="s">
        <v>82</v>
      </c>
      <c r="E920" s="283" t="s">
        <v>2172</v>
      </c>
      <c r="F920" s="107">
        <v>2429</v>
      </c>
      <c r="G920" s="284" t="s">
        <v>36</v>
      </c>
      <c r="H920" s="284" t="s">
        <v>2432</v>
      </c>
      <c r="I920" s="284" t="s">
        <v>2433</v>
      </c>
      <c r="J920" s="284" t="s">
        <v>384</v>
      </c>
      <c r="K920" s="284" t="s">
        <v>86</v>
      </c>
      <c r="L920" s="284" t="s">
        <v>2180</v>
      </c>
      <c r="M920" s="284" t="s">
        <v>2180</v>
      </c>
      <c r="N920" s="103" t="s">
        <v>87</v>
      </c>
      <c r="O920" s="284" t="s">
        <v>2189</v>
      </c>
      <c r="Q920" s="135"/>
      <c r="T920" s="135"/>
      <c r="U920" s="171" t="str">
        <f t="shared" si="210"/>
        <v>HBL-FAD-2429</v>
      </c>
      <c r="V920" s="133" t="s">
        <v>90</v>
      </c>
      <c r="W920" s="107">
        <v>2429</v>
      </c>
      <c r="X920" s="171" t="str">
        <f t="shared" si="212"/>
        <v>HBL-FAD-2429-Jan17-1-1</v>
      </c>
      <c r="Y920" s="136" t="s">
        <v>769</v>
      </c>
      <c r="Z920" s="134" t="str">
        <f t="shared" si="199"/>
        <v>Yes</v>
      </c>
      <c r="AA920" s="134" t="str">
        <f t="shared" si="200"/>
        <v>Yes</v>
      </c>
      <c r="AB920" s="134" t="str">
        <f t="shared" si="209"/>
        <v>Yes</v>
      </c>
      <c r="AC920" s="134">
        <f>VLOOKUP(F920,'Wired Branches'!B:E,4,FALSE)</f>
        <v>0</v>
      </c>
      <c r="AD920" s="134" t="str">
        <f t="shared" si="201"/>
        <v>255.255.255.0</v>
      </c>
      <c r="AE920" s="150" t="e">
        <f>VLOOKUP(W920,'Wired Branches'!B:F,5,FALSE)</f>
        <v>#VALUE!</v>
      </c>
      <c r="AF920" s="112" t="str">
        <f>_xlfn.IFNA(VLOOKUP(F920,'Compiled report'!C:F,4,FALSE),"")</f>
        <v>26515e14f</v>
      </c>
      <c r="AG920" s="134" t="str">
        <f t="shared" si="202"/>
        <v>10.200.57.196</v>
      </c>
      <c r="AH920" s="134" t="str">
        <f t="shared" si="203"/>
        <v>Yes</v>
      </c>
      <c r="AI920" s="134" t="str">
        <f t="shared" si="204"/>
        <v>Yes</v>
      </c>
      <c r="AJ920" s="234">
        <f>_xlfn.IFNA(VLOOKUP(F920,'Compiled report'!C:D,2,FALSE),"")</f>
        <v>42774</v>
      </c>
      <c r="AK920" s="134" t="str">
        <f t="shared" si="205"/>
        <v>Yes</v>
      </c>
      <c r="AL920" s="134" t="str">
        <f t="shared" si="206"/>
        <v>Yes</v>
      </c>
      <c r="AM920" s="134" t="str">
        <f t="shared" si="207"/>
        <v>Yes</v>
      </c>
      <c r="AN920" s="134" t="str">
        <f t="shared" si="208"/>
        <v>Yes</v>
      </c>
      <c r="AO920" s="134" t="str">
        <f t="shared" si="211"/>
        <v>Installation Completed</v>
      </c>
      <c r="AP920" s="137" t="s">
        <v>770</v>
      </c>
    </row>
    <row r="921" spans="1:42" s="134" customFormat="1" ht="26.1" customHeight="1" x14ac:dyDescent="0.2">
      <c r="A921" s="258">
        <v>921</v>
      </c>
      <c r="B921" s="284" t="s">
        <v>36</v>
      </c>
      <c r="C921" s="134" t="s">
        <v>102</v>
      </c>
      <c r="D921" s="171" t="s">
        <v>82</v>
      </c>
      <c r="E921" s="283" t="s">
        <v>2172</v>
      </c>
      <c r="F921" s="107">
        <v>2436</v>
      </c>
      <c r="G921" s="284" t="s">
        <v>36</v>
      </c>
      <c r="H921" s="284" t="s">
        <v>2434</v>
      </c>
      <c r="I921" s="284" t="s">
        <v>2435</v>
      </c>
      <c r="J921" s="284" t="s">
        <v>384</v>
      </c>
      <c r="K921" s="284" t="s">
        <v>86</v>
      </c>
      <c r="L921" s="284" t="s">
        <v>2180</v>
      </c>
      <c r="M921" s="284" t="s">
        <v>2176</v>
      </c>
      <c r="N921" s="103" t="s">
        <v>87</v>
      </c>
      <c r="O921" s="284" t="s">
        <v>2389</v>
      </c>
      <c r="Q921" s="135"/>
      <c r="T921" s="135"/>
      <c r="U921" s="171" t="str">
        <f t="shared" si="210"/>
        <v>HBL-FAD-2436</v>
      </c>
      <c r="V921" s="133" t="s">
        <v>90</v>
      </c>
      <c r="W921" s="107">
        <v>2436</v>
      </c>
      <c r="X921" s="171" t="str">
        <f t="shared" si="212"/>
        <v>HBL-FAD-2436-Jan17-1-1</v>
      </c>
      <c r="Y921" s="136" t="s">
        <v>769</v>
      </c>
      <c r="Z921" s="134" t="str">
        <f t="shared" si="199"/>
        <v>Yes</v>
      </c>
      <c r="AA921" s="134" t="str">
        <f t="shared" si="200"/>
        <v>Yes</v>
      </c>
      <c r="AB921" s="134" t="str">
        <f t="shared" si="209"/>
        <v>Yes</v>
      </c>
      <c r="AC921" s="134">
        <f>VLOOKUP(F921,'Wired Branches'!B:E,4,FALSE)</f>
        <v>0</v>
      </c>
      <c r="AD921" s="134" t="str">
        <f t="shared" si="201"/>
        <v>255.255.255.0</v>
      </c>
      <c r="AE921" s="150">
        <f>VLOOKUP(W921,'Wired Branches'!B:F,5,FALSE)</f>
        <v>0</v>
      </c>
      <c r="AF921" s="112" t="str">
        <f>_xlfn.IFNA(VLOOKUP(F921,'Compiled report'!C:F,4,FALSE),"")</f>
        <v>26515e150</v>
      </c>
      <c r="AG921" s="134" t="str">
        <f t="shared" si="202"/>
        <v>10.200.57.196</v>
      </c>
      <c r="AH921" s="134" t="str">
        <f t="shared" si="203"/>
        <v>Yes</v>
      </c>
      <c r="AI921" s="134" t="str">
        <f t="shared" si="204"/>
        <v>Yes</v>
      </c>
      <c r="AJ921" s="234">
        <f>_xlfn.IFNA(VLOOKUP(F921,'Compiled report'!C:D,2,FALSE),"")</f>
        <v>42781</v>
      </c>
      <c r="AK921" s="134" t="str">
        <f t="shared" si="205"/>
        <v>Yes</v>
      </c>
      <c r="AL921" s="134" t="str">
        <f t="shared" si="206"/>
        <v>Yes</v>
      </c>
      <c r="AM921" s="134" t="str">
        <f t="shared" si="207"/>
        <v>Yes</v>
      </c>
      <c r="AN921" s="134" t="str">
        <f t="shared" si="208"/>
        <v>Yes</v>
      </c>
      <c r="AO921" s="134" t="str">
        <f t="shared" si="211"/>
        <v>Installation Completed</v>
      </c>
      <c r="AP921" s="137" t="s">
        <v>770</v>
      </c>
    </row>
    <row r="922" spans="1:42" s="134" customFormat="1" ht="26.1" customHeight="1" x14ac:dyDescent="0.2">
      <c r="A922" s="258">
        <v>922</v>
      </c>
      <c r="B922" s="284" t="s">
        <v>36</v>
      </c>
      <c r="C922" s="134" t="s">
        <v>102</v>
      </c>
      <c r="D922" s="171" t="s">
        <v>82</v>
      </c>
      <c r="E922" s="283" t="s">
        <v>2172</v>
      </c>
      <c r="F922" s="107">
        <v>2468</v>
      </c>
      <c r="G922" s="284" t="s">
        <v>36</v>
      </c>
      <c r="H922" s="284" t="s">
        <v>2436</v>
      </c>
      <c r="I922" s="284" t="s">
        <v>2437</v>
      </c>
      <c r="J922" s="284" t="s">
        <v>384</v>
      </c>
      <c r="K922" s="284" t="s">
        <v>86</v>
      </c>
      <c r="L922" s="284" t="s">
        <v>2180</v>
      </c>
      <c r="M922" s="284" t="s">
        <v>2180</v>
      </c>
      <c r="N922" s="103" t="s">
        <v>87</v>
      </c>
      <c r="O922" s="284" t="s">
        <v>2189</v>
      </c>
      <c r="Q922" s="135"/>
      <c r="T922" s="135"/>
      <c r="U922" s="171" t="str">
        <f t="shared" si="210"/>
        <v>HBL-FAD-2468</v>
      </c>
      <c r="V922" s="133" t="s">
        <v>90</v>
      </c>
      <c r="W922" s="107">
        <v>2468</v>
      </c>
      <c r="X922" s="171" t="str">
        <f t="shared" si="212"/>
        <v>HBL-FAD-2468-Jan17-1-1</v>
      </c>
      <c r="Y922" s="136" t="s">
        <v>769</v>
      </c>
      <c r="Z922" s="134" t="str">
        <f t="shared" si="199"/>
        <v>Yes</v>
      </c>
      <c r="AA922" s="134" t="str">
        <f t="shared" si="200"/>
        <v>Yes</v>
      </c>
      <c r="AB922" s="134" t="str">
        <f t="shared" si="209"/>
        <v>Yes</v>
      </c>
      <c r="AC922" s="134" t="e">
        <f>VLOOKUP(F922,'Wired Branches'!B:E,4,FALSE)</f>
        <v>#N/A</v>
      </c>
      <c r="AD922" s="134" t="str">
        <f t="shared" si="201"/>
        <v>255.255.255.0</v>
      </c>
      <c r="AE922" s="150" t="e">
        <f>VLOOKUP(W922,'Wired Branches'!B:F,5,FALSE)</f>
        <v>#N/A</v>
      </c>
      <c r="AF922" s="112">
        <f>_xlfn.IFNA(VLOOKUP(F922,'Compiled report'!C:F,4,FALSE),"")</f>
        <v>2.6514999999999998E+155</v>
      </c>
      <c r="AG922" s="134" t="str">
        <f t="shared" si="202"/>
        <v>10.200.57.196</v>
      </c>
      <c r="AH922" s="134" t="str">
        <f t="shared" si="203"/>
        <v>Yes</v>
      </c>
      <c r="AI922" s="134" t="str">
        <f t="shared" si="204"/>
        <v>Yes</v>
      </c>
      <c r="AJ922" s="234">
        <f>_xlfn.IFNA(VLOOKUP(F922,'Compiled report'!C:D,2,FALSE),"")</f>
        <v>42768</v>
      </c>
      <c r="AK922" s="134" t="str">
        <f t="shared" si="205"/>
        <v>Yes</v>
      </c>
      <c r="AL922" s="134" t="str">
        <f t="shared" si="206"/>
        <v>Yes</v>
      </c>
      <c r="AM922" s="134" t="str">
        <f t="shared" si="207"/>
        <v>Yes</v>
      </c>
      <c r="AN922" s="134" t="str">
        <f t="shared" si="208"/>
        <v>Yes</v>
      </c>
      <c r="AO922" s="134" t="str">
        <f t="shared" si="211"/>
        <v>Installation Completed</v>
      </c>
      <c r="AP922" s="137" t="s">
        <v>770</v>
      </c>
    </row>
    <row r="923" spans="1:42" s="134" customFormat="1" ht="26.1" customHeight="1" x14ac:dyDescent="0.2">
      <c r="A923" s="258">
        <v>923</v>
      </c>
      <c r="B923" s="284" t="s">
        <v>36</v>
      </c>
      <c r="C923" s="134" t="s">
        <v>102</v>
      </c>
      <c r="D923" s="171" t="s">
        <v>82</v>
      </c>
      <c r="E923" s="283" t="s">
        <v>2172</v>
      </c>
      <c r="F923" s="107">
        <v>5004</v>
      </c>
      <c r="G923" s="284" t="s">
        <v>36</v>
      </c>
      <c r="H923" s="284" t="s">
        <v>2438</v>
      </c>
      <c r="I923" s="284" t="s">
        <v>2439</v>
      </c>
      <c r="J923" s="284" t="s">
        <v>384</v>
      </c>
      <c r="K923" s="284" t="s">
        <v>86</v>
      </c>
      <c r="L923" s="284" t="s">
        <v>2180</v>
      </c>
      <c r="M923" s="284" t="s">
        <v>2180</v>
      </c>
      <c r="N923" s="103" t="s">
        <v>87</v>
      </c>
      <c r="O923" s="284" t="s">
        <v>2189</v>
      </c>
      <c r="Q923" s="135"/>
      <c r="T923" s="135"/>
      <c r="U923" s="171" t="str">
        <f t="shared" si="210"/>
        <v>HBL-FAD-5004</v>
      </c>
      <c r="V923" s="133" t="s">
        <v>90</v>
      </c>
      <c r="W923" s="107">
        <v>5004</v>
      </c>
      <c r="X923" s="171" t="str">
        <f t="shared" si="212"/>
        <v>HBL-FAD-5004-Jan17-1-1</v>
      </c>
      <c r="Y923" s="136" t="s">
        <v>769</v>
      </c>
      <c r="Z923" s="134" t="str">
        <f t="shared" si="199"/>
        <v>Yes</v>
      </c>
      <c r="AA923" s="134" t="str">
        <f t="shared" si="200"/>
        <v>Yes</v>
      </c>
      <c r="AB923" s="134" t="str">
        <f t="shared" si="209"/>
        <v>Yes</v>
      </c>
      <c r="AC923" s="134">
        <f>VLOOKUP(F923,'Wired Branches'!B:E,4,FALSE)</f>
        <v>0</v>
      </c>
      <c r="AD923" s="134" t="str">
        <f t="shared" si="201"/>
        <v>255.255.255.0</v>
      </c>
      <c r="AE923" s="150" t="e">
        <f>VLOOKUP(W923,'Wired Branches'!B:F,5,FALSE)</f>
        <v>#VALUE!</v>
      </c>
      <c r="AF923" s="112" t="str">
        <f>_xlfn.IFNA(VLOOKUP(F923,'Compiled report'!C:F,4,FALSE),"")</f>
        <v>26515e152</v>
      </c>
      <c r="AG923" s="134" t="str">
        <f t="shared" si="202"/>
        <v>10.200.57.196</v>
      </c>
      <c r="AH923" s="134" t="str">
        <f t="shared" si="203"/>
        <v>Yes</v>
      </c>
      <c r="AI923" s="134" t="str">
        <f t="shared" si="204"/>
        <v>Yes</v>
      </c>
      <c r="AJ923" s="234">
        <f>_xlfn.IFNA(VLOOKUP(F923,'Compiled report'!C:D,2,FALSE),"")</f>
        <v>42760</v>
      </c>
      <c r="AK923" s="134" t="str">
        <f t="shared" si="205"/>
        <v>Yes</v>
      </c>
      <c r="AL923" s="134" t="str">
        <f t="shared" si="206"/>
        <v>Yes</v>
      </c>
      <c r="AM923" s="134" t="str">
        <f t="shared" si="207"/>
        <v>Yes</v>
      </c>
      <c r="AN923" s="134" t="str">
        <f t="shared" si="208"/>
        <v>Yes</v>
      </c>
      <c r="AO923" s="134" t="str">
        <f t="shared" si="211"/>
        <v>Installation Completed</v>
      </c>
      <c r="AP923" s="137" t="s">
        <v>770</v>
      </c>
    </row>
    <row r="924" spans="1:42" s="134" customFormat="1" ht="26.1" customHeight="1" x14ac:dyDescent="0.2">
      <c r="A924" s="258">
        <v>924</v>
      </c>
      <c r="B924" s="284" t="s">
        <v>36</v>
      </c>
      <c r="C924" s="134" t="s">
        <v>102</v>
      </c>
      <c r="D924" s="171" t="s">
        <v>82</v>
      </c>
      <c r="E924" s="283" t="s">
        <v>2172</v>
      </c>
      <c r="F924" s="107">
        <v>5029</v>
      </c>
      <c r="G924" s="284" t="s">
        <v>36</v>
      </c>
      <c r="H924" s="284" t="s">
        <v>2440</v>
      </c>
      <c r="I924" s="284" t="s">
        <v>2441</v>
      </c>
      <c r="J924" s="284" t="s">
        <v>384</v>
      </c>
      <c r="K924" s="284" t="s">
        <v>86</v>
      </c>
      <c r="L924" s="284" t="s">
        <v>2180</v>
      </c>
      <c r="M924" s="284" t="s">
        <v>2180</v>
      </c>
      <c r="N924" s="103" t="s">
        <v>87</v>
      </c>
      <c r="O924" s="284" t="s">
        <v>2189</v>
      </c>
      <c r="Q924" s="135"/>
      <c r="T924" s="135"/>
      <c r="U924" s="171" t="str">
        <f t="shared" si="210"/>
        <v>HBL-FAD-5029</v>
      </c>
      <c r="V924" s="133" t="s">
        <v>90</v>
      </c>
      <c r="W924" s="107">
        <v>5029</v>
      </c>
      <c r="X924" s="171" t="str">
        <f t="shared" si="212"/>
        <v>HBL-FAD-5029-Jan17-1-1</v>
      </c>
      <c r="Y924" s="136" t="s">
        <v>769</v>
      </c>
      <c r="Z924" s="134" t="str">
        <f t="shared" si="199"/>
        <v>Yes</v>
      </c>
      <c r="AA924" s="134" t="str">
        <f t="shared" si="200"/>
        <v>Yes</v>
      </c>
      <c r="AB924" s="134" t="str">
        <f t="shared" si="209"/>
        <v>Yes</v>
      </c>
      <c r="AC924" s="134">
        <f>VLOOKUP(F924,'Wired Branches'!B:E,4,FALSE)</f>
        <v>0</v>
      </c>
      <c r="AD924" s="134" t="str">
        <f t="shared" si="201"/>
        <v>255.255.255.0</v>
      </c>
      <c r="AE924" s="150" t="e">
        <f>VLOOKUP(W924,'Wired Branches'!B:F,5,FALSE)</f>
        <v>#VALUE!</v>
      </c>
      <c r="AF924" s="112" t="str">
        <f>_xlfn.IFNA(VLOOKUP(F924,'Compiled report'!C:F,4,FALSE),"")</f>
        <v>26515e153</v>
      </c>
      <c r="AG924" s="134" t="str">
        <f t="shared" si="202"/>
        <v>10.200.57.196</v>
      </c>
      <c r="AH924" s="134" t="str">
        <f t="shared" si="203"/>
        <v>Yes</v>
      </c>
      <c r="AI924" s="134" t="str">
        <f t="shared" si="204"/>
        <v>Yes</v>
      </c>
      <c r="AJ924" s="234">
        <f>_xlfn.IFNA(VLOOKUP(F924,'Compiled report'!C:D,2,FALSE),"")</f>
        <v>42776</v>
      </c>
      <c r="AK924" s="134" t="str">
        <f t="shared" si="205"/>
        <v>Yes</v>
      </c>
      <c r="AL924" s="134" t="str">
        <f t="shared" si="206"/>
        <v>Yes</v>
      </c>
      <c r="AM924" s="134" t="str">
        <f t="shared" si="207"/>
        <v>Yes</v>
      </c>
      <c r="AN924" s="134" t="str">
        <f t="shared" si="208"/>
        <v>Yes</v>
      </c>
      <c r="AO924" s="134" t="str">
        <f t="shared" si="211"/>
        <v>Installation Completed</v>
      </c>
      <c r="AP924" s="137" t="s">
        <v>770</v>
      </c>
    </row>
    <row r="925" spans="1:42" s="134" customFormat="1" ht="26.1" customHeight="1" x14ac:dyDescent="0.2">
      <c r="A925" s="258">
        <v>925</v>
      </c>
      <c r="B925" s="284" t="s">
        <v>419</v>
      </c>
      <c r="C925" s="134" t="s">
        <v>419</v>
      </c>
      <c r="D925" s="171" t="s">
        <v>82</v>
      </c>
      <c r="E925" s="283" t="s">
        <v>459</v>
      </c>
      <c r="F925" s="107">
        <v>1</v>
      </c>
      <c r="G925" s="284" t="s">
        <v>419</v>
      </c>
      <c r="H925" s="284" t="s">
        <v>2442</v>
      </c>
      <c r="I925" s="284" t="s">
        <v>2443</v>
      </c>
      <c r="J925" s="284" t="s">
        <v>384</v>
      </c>
      <c r="K925" s="284" t="s">
        <v>384</v>
      </c>
      <c r="L925" s="284" t="s">
        <v>419</v>
      </c>
      <c r="M925" s="284" t="s">
        <v>2444</v>
      </c>
      <c r="N925" s="103" t="s">
        <v>423</v>
      </c>
      <c r="O925" s="105"/>
      <c r="Q925" s="135"/>
      <c r="T925" s="135"/>
      <c r="U925" s="171" t="str">
        <f t="shared" si="210"/>
        <v>HBL-KHI-1</v>
      </c>
      <c r="V925" s="133" t="s">
        <v>90</v>
      </c>
      <c r="W925" s="107">
        <v>1</v>
      </c>
      <c r="X925" s="171" t="str">
        <f t="shared" si="212"/>
        <v>HBL-KHI-1-Dec16-1-1</v>
      </c>
      <c r="Y925" s="136" t="s">
        <v>2445</v>
      </c>
      <c r="Z925" s="134" t="str">
        <f t="shared" si="199"/>
        <v>Yes</v>
      </c>
      <c r="AA925" s="134" t="str">
        <f t="shared" si="200"/>
        <v>Yes</v>
      </c>
      <c r="AB925" s="134" t="str">
        <f t="shared" si="209"/>
        <v>Yes</v>
      </c>
      <c r="AC925" s="134" t="str">
        <f>VLOOKUP(F925,'Wired Branches'!B:E,4,FALSE)</f>
        <v>10.0.210.10</v>
      </c>
      <c r="AD925" s="134" t="str">
        <f t="shared" si="201"/>
        <v>255.255.255.0</v>
      </c>
      <c r="AE925" s="150" t="str">
        <f>VLOOKUP(W925,'Wired Branches'!B:F,5,FALSE)</f>
        <v>10.0.210.1</v>
      </c>
      <c r="AF925" s="112" t="str">
        <f>_xlfn.IFNA(VLOOKUP(F925,'Compiled report'!C:F,4,FALSE),"")</f>
        <v>265161111</v>
      </c>
      <c r="AG925" s="134" t="str">
        <f t="shared" si="202"/>
        <v>10.200.57.196</v>
      </c>
      <c r="AH925" s="134" t="str">
        <f t="shared" si="203"/>
        <v>Yes</v>
      </c>
      <c r="AI925" s="134" t="str">
        <f t="shared" si="204"/>
        <v>Yes</v>
      </c>
      <c r="AJ925" s="234">
        <f>_xlfn.IFNA(VLOOKUP(F925,'Compiled report'!C:D,2,FALSE),"")</f>
        <v>42754</v>
      </c>
      <c r="AK925" s="134" t="str">
        <f t="shared" si="205"/>
        <v>Yes</v>
      </c>
      <c r="AL925" s="134" t="str">
        <f t="shared" si="206"/>
        <v>Yes</v>
      </c>
      <c r="AM925" s="134" t="str">
        <f t="shared" si="207"/>
        <v>Yes</v>
      </c>
      <c r="AN925" s="134" t="str">
        <f t="shared" si="208"/>
        <v>Yes</v>
      </c>
      <c r="AO925" s="134" t="str">
        <f t="shared" si="211"/>
        <v>Installation Completed</v>
      </c>
      <c r="AP925" s="137" t="s">
        <v>770</v>
      </c>
    </row>
    <row r="926" spans="1:42" s="134" customFormat="1" ht="26.1" customHeight="1" x14ac:dyDescent="0.2">
      <c r="A926" s="258">
        <v>926</v>
      </c>
      <c r="B926" s="284" t="s">
        <v>419</v>
      </c>
      <c r="C926" s="134" t="s">
        <v>419</v>
      </c>
      <c r="D926" s="171" t="s">
        <v>82</v>
      </c>
      <c r="E926" s="283" t="s">
        <v>459</v>
      </c>
      <c r="F926" s="107">
        <v>2</v>
      </c>
      <c r="G926" s="284" t="s">
        <v>419</v>
      </c>
      <c r="H926" s="284" t="s">
        <v>2446</v>
      </c>
      <c r="I926" s="284" t="s">
        <v>2447</v>
      </c>
      <c r="J926" s="284" t="s">
        <v>384</v>
      </c>
      <c r="K926" s="284" t="s">
        <v>384</v>
      </c>
      <c r="L926" s="284" t="s">
        <v>419</v>
      </c>
      <c r="M926" s="284" t="s">
        <v>2444</v>
      </c>
      <c r="N926" s="103" t="s">
        <v>423</v>
      </c>
      <c r="O926" s="106"/>
      <c r="Q926" s="135"/>
      <c r="T926" s="135"/>
      <c r="U926" s="171" t="str">
        <f t="shared" si="210"/>
        <v>HBL-KHI-2</v>
      </c>
      <c r="V926" s="133" t="s">
        <v>90</v>
      </c>
      <c r="W926" s="107">
        <v>2</v>
      </c>
      <c r="X926" s="171" t="str">
        <f t="shared" si="212"/>
        <v>HBL-KHI-2-Dec16-1-1</v>
      </c>
      <c r="Y926" s="136" t="s">
        <v>2445</v>
      </c>
      <c r="Z926" s="134" t="str">
        <f t="shared" si="199"/>
        <v>Yes</v>
      </c>
      <c r="AA926" s="134" t="str">
        <f t="shared" si="200"/>
        <v>Yes</v>
      </c>
      <c r="AB926" s="134" t="str">
        <f t="shared" si="209"/>
        <v>Yes</v>
      </c>
      <c r="AC926" s="134" t="str">
        <f>VLOOKUP(F926,'Wired Branches'!B:E,4,FALSE)</f>
        <v>10.0.131.10</v>
      </c>
      <c r="AD926" s="134" t="str">
        <f t="shared" si="201"/>
        <v>255.255.255.0</v>
      </c>
      <c r="AE926" s="150" t="str">
        <f>VLOOKUP(W926,'Wired Branches'!B:F,5,FALSE)</f>
        <v>10.0.131.1</v>
      </c>
      <c r="AF926" s="112">
        <f>_xlfn.IFNA(VLOOKUP(F926,'Compiled report'!C:F,4,FALSE),"")</f>
        <v>265161112</v>
      </c>
      <c r="AG926" s="134" t="str">
        <f t="shared" si="202"/>
        <v>10.200.57.196</v>
      </c>
      <c r="AH926" s="134" t="str">
        <f t="shared" si="203"/>
        <v>Yes</v>
      </c>
      <c r="AI926" s="134" t="str">
        <f t="shared" si="204"/>
        <v>Yes</v>
      </c>
      <c r="AJ926" s="234">
        <f>_xlfn.IFNA(VLOOKUP(F926,'Compiled report'!C:D,2,FALSE),"")</f>
        <v>42765</v>
      </c>
      <c r="AK926" s="134" t="str">
        <f t="shared" si="205"/>
        <v>Yes</v>
      </c>
      <c r="AL926" s="134" t="str">
        <f t="shared" si="206"/>
        <v>Yes</v>
      </c>
      <c r="AM926" s="134" t="str">
        <f t="shared" si="207"/>
        <v>Yes</v>
      </c>
      <c r="AN926" s="134" t="str">
        <f t="shared" si="208"/>
        <v>Yes</v>
      </c>
      <c r="AO926" s="134" t="str">
        <f t="shared" si="211"/>
        <v>Installation Completed</v>
      </c>
      <c r="AP926" s="137" t="s">
        <v>770</v>
      </c>
    </row>
    <row r="927" spans="1:42" s="134" customFormat="1" ht="26.1" customHeight="1" x14ac:dyDescent="0.2">
      <c r="A927" s="258">
        <v>927</v>
      </c>
      <c r="B927" s="284" t="s">
        <v>419</v>
      </c>
      <c r="C927" s="134" t="s">
        <v>419</v>
      </c>
      <c r="D927" s="171" t="s">
        <v>82</v>
      </c>
      <c r="E927" s="283" t="s">
        <v>459</v>
      </c>
      <c r="F927" s="107">
        <v>4</v>
      </c>
      <c r="G927" s="284" t="s">
        <v>419</v>
      </c>
      <c r="H927" s="284" t="s">
        <v>2448</v>
      </c>
      <c r="I927" s="284" t="s">
        <v>2449</v>
      </c>
      <c r="J927" s="284" t="s">
        <v>384</v>
      </c>
      <c r="K927" s="284" t="s">
        <v>384</v>
      </c>
      <c r="L927" s="284" t="s">
        <v>419</v>
      </c>
      <c r="M927" s="284" t="s">
        <v>2444</v>
      </c>
      <c r="N927" s="103" t="s">
        <v>423</v>
      </c>
      <c r="O927" s="106"/>
      <c r="Q927" s="135"/>
      <c r="T927" s="135"/>
      <c r="U927" s="171" t="str">
        <f t="shared" si="210"/>
        <v>HBL-KHI-4</v>
      </c>
      <c r="V927" s="133" t="s">
        <v>90</v>
      </c>
      <c r="W927" s="107">
        <v>4</v>
      </c>
      <c r="X927" s="171" t="str">
        <f t="shared" si="212"/>
        <v>HBL-KHI-4-Dec16-1-1</v>
      </c>
      <c r="Y927" s="136" t="s">
        <v>2445</v>
      </c>
      <c r="Z927" s="134" t="str">
        <f t="shared" si="199"/>
        <v>Yes</v>
      </c>
      <c r="AA927" s="134" t="str">
        <f t="shared" si="200"/>
        <v>Yes</v>
      </c>
      <c r="AB927" s="134" t="str">
        <f t="shared" si="209"/>
        <v>Yes</v>
      </c>
      <c r="AC927" s="134" t="str">
        <f>VLOOKUP(F927,'Wired Branches'!B:E,4,FALSE)</f>
        <v>10.0.28.10</v>
      </c>
      <c r="AD927" s="134" t="str">
        <f t="shared" si="201"/>
        <v>255.255.255.0</v>
      </c>
      <c r="AE927" s="150" t="str">
        <f>VLOOKUP(W927,'Wired Branches'!B:F,5,FALSE)</f>
        <v>10.0.28.1</v>
      </c>
      <c r="AF927" s="112">
        <f>_xlfn.IFNA(VLOOKUP(F927,'Compiled report'!C:F,4,FALSE),"")</f>
        <v>265161113</v>
      </c>
      <c r="AG927" s="134" t="str">
        <f t="shared" si="202"/>
        <v>10.200.57.196</v>
      </c>
      <c r="AH927" s="134" t="str">
        <f t="shared" si="203"/>
        <v>Yes</v>
      </c>
      <c r="AI927" s="134" t="str">
        <f t="shared" si="204"/>
        <v>Yes</v>
      </c>
      <c r="AJ927" s="234">
        <f>_xlfn.IFNA(VLOOKUP(F927,'Compiled report'!C:D,2,FALSE),"")</f>
        <v>42740</v>
      </c>
      <c r="AK927" s="134" t="str">
        <f t="shared" si="205"/>
        <v>Yes</v>
      </c>
      <c r="AL927" s="134" t="str">
        <f t="shared" si="206"/>
        <v>Yes</v>
      </c>
      <c r="AM927" s="134" t="str">
        <f t="shared" si="207"/>
        <v>Yes</v>
      </c>
      <c r="AN927" s="134" t="str">
        <f t="shared" si="208"/>
        <v>Yes</v>
      </c>
      <c r="AO927" s="134" t="str">
        <f t="shared" si="211"/>
        <v>Installation Completed</v>
      </c>
      <c r="AP927" s="137" t="s">
        <v>770</v>
      </c>
    </row>
    <row r="928" spans="1:42" s="134" customFormat="1" ht="26.1" customHeight="1" x14ac:dyDescent="0.2">
      <c r="A928" s="258">
        <v>928</v>
      </c>
      <c r="B928" s="284" t="s">
        <v>419</v>
      </c>
      <c r="C928" s="134" t="s">
        <v>419</v>
      </c>
      <c r="D928" s="171" t="s">
        <v>82</v>
      </c>
      <c r="E928" s="283" t="s">
        <v>459</v>
      </c>
      <c r="F928" s="107">
        <v>8</v>
      </c>
      <c r="G928" s="284" t="s">
        <v>419</v>
      </c>
      <c r="H928" s="284" t="s">
        <v>2450</v>
      </c>
      <c r="I928" s="284" t="s">
        <v>2451</v>
      </c>
      <c r="J928" s="284" t="s">
        <v>384</v>
      </c>
      <c r="K928" s="284" t="s">
        <v>384</v>
      </c>
      <c r="L928" s="284" t="s">
        <v>419</v>
      </c>
      <c r="M928" s="284" t="s">
        <v>2444</v>
      </c>
      <c r="N928" s="103" t="s">
        <v>423</v>
      </c>
      <c r="O928" s="106"/>
      <c r="Q928" s="135"/>
      <c r="T928" s="135"/>
      <c r="U928" s="171" t="str">
        <f t="shared" si="210"/>
        <v>HBL-KHI-8</v>
      </c>
      <c r="V928" s="133" t="s">
        <v>90</v>
      </c>
      <c r="W928" s="107">
        <v>8</v>
      </c>
      <c r="X928" s="171" t="str">
        <f t="shared" si="212"/>
        <v>HBL-KHI-8-Dec16-1-1</v>
      </c>
      <c r="Y928" s="136" t="s">
        <v>2445</v>
      </c>
      <c r="Z928" s="134" t="str">
        <f t="shared" si="199"/>
        <v>Yes</v>
      </c>
      <c r="AA928" s="134" t="str">
        <f t="shared" si="200"/>
        <v>Yes</v>
      </c>
      <c r="AB928" s="134" t="str">
        <f t="shared" si="209"/>
        <v>Yes</v>
      </c>
      <c r="AC928" s="134" t="str">
        <f>VLOOKUP(F928,'Wired Branches'!B:E,4,FALSE)</f>
        <v>10.0.33.10</v>
      </c>
      <c r="AD928" s="134" t="str">
        <f t="shared" si="201"/>
        <v>255.255.255.0</v>
      </c>
      <c r="AE928" s="150" t="str">
        <f>VLOOKUP(W928,'Wired Branches'!B:F,5,FALSE)</f>
        <v>10.0.33.1</v>
      </c>
      <c r="AF928" s="112">
        <f>_xlfn.IFNA(VLOOKUP(F928,'Compiled report'!C:F,4,FALSE),"")</f>
        <v>265161115</v>
      </c>
      <c r="AG928" s="134" t="str">
        <f t="shared" si="202"/>
        <v>10.200.57.196</v>
      </c>
      <c r="AH928" s="134" t="str">
        <f t="shared" si="203"/>
        <v>Yes</v>
      </c>
      <c r="AI928" s="134" t="str">
        <f t="shared" si="204"/>
        <v>Yes</v>
      </c>
      <c r="AJ928" s="234">
        <f>_xlfn.IFNA(VLOOKUP(F928,'Compiled report'!C:D,2,FALSE),"")</f>
        <v>42740</v>
      </c>
      <c r="AK928" s="134" t="str">
        <f t="shared" si="205"/>
        <v>Yes</v>
      </c>
      <c r="AL928" s="134" t="str">
        <f t="shared" si="206"/>
        <v>Yes</v>
      </c>
      <c r="AM928" s="134" t="str">
        <f t="shared" si="207"/>
        <v>Yes</v>
      </c>
      <c r="AN928" s="134" t="str">
        <f t="shared" si="208"/>
        <v>Yes</v>
      </c>
      <c r="AO928" s="134" t="str">
        <f t="shared" si="211"/>
        <v>Installation Completed</v>
      </c>
      <c r="AP928" s="137" t="s">
        <v>770</v>
      </c>
    </row>
    <row r="929" spans="1:42" s="134" customFormat="1" ht="26.1" customHeight="1" x14ac:dyDescent="0.2">
      <c r="A929" s="258">
        <v>929</v>
      </c>
      <c r="B929" s="284" t="s">
        <v>419</v>
      </c>
      <c r="C929" s="134" t="s">
        <v>419</v>
      </c>
      <c r="D929" s="171" t="s">
        <v>82</v>
      </c>
      <c r="E929" s="283" t="s">
        <v>459</v>
      </c>
      <c r="F929" s="107">
        <v>12</v>
      </c>
      <c r="G929" s="284" t="s">
        <v>419</v>
      </c>
      <c r="H929" s="284" t="s">
        <v>2452</v>
      </c>
      <c r="I929" s="284" t="s">
        <v>2453</v>
      </c>
      <c r="J929" s="284" t="s">
        <v>384</v>
      </c>
      <c r="K929" s="284" t="s">
        <v>384</v>
      </c>
      <c r="L929" s="284" t="s">
        <v>419</v>
      </c>
      <c r="M929" s="284" t="s">
        <v>2444</v>
      </c>
      <c r="N929" s="103" t="s">
        <v>423</v>
      </c>
      <c r="O929" s="106"/>
      <c r="Q929" s="135"/>
      <c r="T929" s="135"/>
      <c r="U929" s="171" t="str">
        <f t="shared" si="210"/>
        <v>HBL-KHI-12</v>
      </c>
      <c r="V929" s="133" t="s">
        <v>90</v>
      </c>
      <c r="W929" s="107">
        <v>12</v>
      </c>
      <c r="X929" s="171" t="str">
        <f t="shared" si="212"/>
        <v>HBL-KHI-12-Dec16-1-1</v>
      </c>
      <c r="Y929" s="136" t="s">
        <v>2445</v>
      </c>
      <c r="Z929" s="134" t="str">
        <f t="shared" si="199"/>
        <v>Yes</v>
      </c>
      <c r="AA929" s="134" t="str">
        <f t="shared" si="200"/>
        <v>Yes</v>
      </c>
      <c r="AB929" s="134" t="str">
        <f t="shared" si="209"/>
        <v>Yes</v>
      </c>
      <c r="AC929" s="134" t="str">
        <f>VLOOKUP(F929,'Wired Branches'!B:E,4,FALSE)</f>
        <v>10.0.36.10</v>
      </c>
      <c r="AD929" s="134" t="str">
        <f t="shared" si="201"/>
        <v>255.255.255.0</v>
      </c>
      <c r="AE929" s="150" t="str">
        <f>VLOOKUP(W929,'Wired Branches'!B:F,5,FALSE)</f>
        <v>10.0.36.1</v>
      </c>
      <c r="AF929" s="112" t="str">
        <f>_xlfn.IFNA(VLOOKUP(F929,'Compiled report'!C:F,4,FALSE),"")</f>
        <v>265161116</v>
      </c>
      <c r="AG929" s="134" t="str">
        <f t="shared" si="202"/>
        <v>10.200.57.196</v>
      </c>
      <c r="AH929" s="134" t="str">
        <f t="shared" si="203"/>
        <v>Yes</v>
      </c>
      <c r="AI929" s="134" t="str">
        <f t="shared" si="204"/>
        <v>Yes</v>
      </c>
      <c r="AJ929" s="234">
        <f>_xlfn.IFNA(VLOOKUP(F929,'Compiled report'!C:D,2,FALSE),"")</f>
        <v>42766</v>
      </c>
      <c r="AK929" s="134" t="str">
        <f t="shared" si="205"/>
        <v>Yes</v>
      </c>
      <c r="AL929" s="134" t="str">
        <f t="shared" si="206"/>
        <v>Yes</v>
      </c>
      <c r="AM929" s="134" t="str">
        <f t="shared" si="207"/>
        <v>Yes</v>
      </c>
      <c r="AN929" s="134" t="str">
        <f t="shared" si="208"/>
        <v>Yes</v>
      </c>
      <c r="AO929" s="134" t="str">
        <f t="shared" si="211"/>
        <v>Installation Completed</v>
      </c>
      <c r="AP929" s="137" t="s">
        <v>770</v>
      </c>
    </row>
    <row r="930" spans="1:42" s="134" customFormat="1" ht="26.1" customHeight="1" x14ac:dyDescent="0.2">
      <c r="A930" s="258">
        <v>930</v>
      </c>
      <c r="B930" s="284" t="s">
        <v>419</v>
      </c>
      <c r="C930" s="134" t="s">
        <v>419</v>
      </c>
      <c r="D930" s="171" t="s">
        <v>82</v>
      </c>
      <c r="E930" s="283" t="s">
        <v>459</v>
      </c>
      <c r="F930" s="107">
        <v>13</v>
      </c>
      <c r="G930" s="284" t="s">
        <v>419</v>
      </c>
      <c r="H930" s="284" t="s">
        <v>2454</v>
      </c>
      <c r="I930" s="284" t="s">
        <v>2455</v>
      </c>
      <c r="J930" s="284" t="s">
        <v>384</v>
      </c>
      <c r="K930" s="284" t="s">
        <v>384</v>
      </c>
      <c r="L930" s="284" t="s">
        <v>419</v>
      </c>
      <c r="M930" s="284" t="s">
        <v>2444</v>
      </c>
      <c r="N930" s="103" t="s">
        <v>423</v>
      </c>
      <c r="O930" s="105"/>
      <c r="Q930" s="135"/>
      <c r="T930" s="135"/>
      <c r="U930" s="171" t="str">
        <f t="shared" si="210"/>
        <v>HBL-KHI-13</v>
      </c>
      <c r="V930" s="133" t="s">
        <v>90</v>
      </c>
      <c r="W930" s="107">
        <v>13</v>
      </c>
      <c r="X930" s="171" t="str">
        <f t="shared" si="212"/>
        <v>HBL-KHI-13-Dec16-1-1</v>
      </c>
      <c r="Y930" s="136" t="s">
        <v>2445</v>
      </c>
      <c r="Z930" s="134" t="str">
        <f t="shared" si="199"/>
        <v>Yes</v>
      </c>
      <c r="AA930" s="134" t="str">
        <f t="shared" si="200"/>
        <v>Yes</v>
      </c>
      <c r="AB930" s="134" t="str">
        <f t="shared" si="209"/>
        <v>Yes</v>
      </c>
      <c r="AC930" s="134" t="str">
        <f>VLOOKUP(F930,'Wired Branches'!B:E,4,FALSE)</f>
        <v>10.0.198.10</v>
      </c>
      <c r="AD930" s="134" t="str">
        <f t="shared" si="201"/>
        <v>255.255.255.0</v>
      </c>
      <c r="AE930" s="150" t="str">
        <f>VLOOKUP(W930,'Wired Branches'!B:F,5,FALSE)</f>
        <v>10.0.198.1</v>
      </c>
      <c r="AF930" s="112" t="str">
        <f>_xlfn.IFNA(VLOOKUP(F930,'Compiled report'!C:F,4,FALSE),"")</f>
        <v>265161117</v>
      </c>
      <c r="AG930" s="134" t="str">
        <f t="shared" si="202"/>
        <v>10.200.57.196</v>
      </c>
      <c r="AH930" s="134" t="str">
        <f t="shared" si="203"/>
        <v>Yes</v>
      </c>
      <c r="AI930" s="134" t="str">
        <f t="shared" si="204"/>
        <v>Yes</v>
      </c>
      <c r="AJ930" s="234">
        <f>_xlfn.IFNA(VLOOKUP(F930,'Compiled report'!C:D,2,FALSE),"")</f>
        <v>42758</v>
      </c>
      <c r="AK930" s="134" t="str">
        <f t="shared" si="205"/>
        <v>Yes</v>
      </c>
      <c r="AL930" s="134" t="str">
        <f t="shared" si="206"/>
        <v>Yes</v>
      </c>
      <c r="AM930" s="134" t="str">
        <f t="shared" si="207"/>
        <v>Yes</v>
      </c>
      <c r="AN930" s="134" t="str">
        <f t="shared" si="208"/>
        <v>Yes</v>
      </c>
      <c r="AO930" s="134" t="str">
        <f t="shared" si="211"/>
        <v>Installation Completed</v>
      </c>
      <c r="AP930" s="137" t="s">
        <v>770</v>
      </c>
    </row>
    <row r="931" spans="1:42" s="134" customFormat="1" ht="26.1" customHeight="1" x14ac:dyDescent="0.2">
      <c r="A931" s="258">
        <v>931</v>
      </c>
      <c r="B931" s="284" t="s">
        <v>419</v>
      </c>
      <c r="C931" s="134" t="s">
        <v>419</v>
      </c>
      <c r="D931" s="171" t="s">
        <v>82</v>
      </c>
      <c r="E931" s="283" t="s">
        <v>459</v>
      </c>
      <c r="F931" s="107">
        <v>14</v>
      </c>
      <c r="G931" s="284" t="s">
        <v>419</v>
      </c>
      <c r="H931" s="284" t="s">
        <v>2456</v>
      </c>
      <c r="I931" s="284" t="s">
        <v>2457</v>
      </c>
      <c r="J931" s="284" t="s">
        <v>384</v>
      </c>
      <c r="K931" s="284" t="s">
        <v>384</v>
      </c>
      <c r="L931" s="284" t="s">
        <v>419</v>
      </c>
      <c r="M931" s="284" t="s">
        <v>2458</v>
      </c>
      <c r="N931" s="103" t="s">
        <v>423</v>
      </c>
      <c r="O931" s="105"/>
      <c r="Q931" s="135"/>
      <c r="T931" s="135"/>
      <c r="U931" s="171" t="str">
        <f t="shared" si="210"/>
        <v>HBL-KHI-14</v>
      </c>
      <c r="V931" s="133" t="s">
        <v>90</v>
      </c>
      <c r="W931" s="107">
        <v>14</v>
      </c>
      <c r="X931" s="171" t="str">
        <f t="shared" si="212"/>
        <v>HBL-KHI-14-Dec16-1-1</v>
      </c>
      <c r="Y931" s="136" t="s">
        <v>2445</v>
      </c>
      <c r="Z931" s="134" t="str">
        <f t="shared" si="199"/>
        <v>Yes</v>
      </c>
      <c r="AA931" s="134" t="str">
        <f t="shared" si="200"/>
        <v>Yes</v>
      </c>
      <c r="AB931" s="134" t="str">
        <f t="shared" si="209"/>
        <v>Yes</v>
      </c>
      <c r="AC931" s="134" t="str">
        <f>VLOOKUP(F931,'Wired Branches'!B:E,4,FALSE)</f>
        <v>10.0.84.10</v>
      </c>
      <c r="AD931" s="134" t="str">
        <f t="shared" si="201"/>
        <v>255.255.255.0</v>
      </c>
      <c r="AE931" s="150" t="str">
        <f>VLOOKUP(W931,'Wired Branches'!B:F,5,FALSE)</f>
        <v>10.0.84.1</v>
      </c>
      <c r="AF931" s="112" t="str">
        <f>_xlfn.IFNA(VLOOKUP(F931,'Compiled report'!C:F,4,FALSE),"")</f>
        <v>265161118</v>
      </c>
      <c r="AG931" s="134" t="str">
        <f t="shared" si="202"/>
        <v>10.200.57.196</v>
      </c>
      <c r="AH931" s="134" t="str">
        <f t="shared" si="203"/>
        <v>Yes</v>
      </c>
      <c r="AI931" s="134" t="str">
        <f t="shared" si="204"/>
        <v>Yes</v>
      </c>
      <c r="AJ931" s="234">
        <f>_xlfn.IFNA(VLOOKUP(F931,'Compiled report'!C:D,2,FALSE),"")</f>
        <v>42761</v>
      </c>
      <c r="AK931" s="134" t="str">
        <f t="shared" si="205"/>
        <v>Yes</v>
      </c>
      <c r="AL931" s="134" t="str">
        <f t="shared" si="206"/>
        <v>Yes</v>
      </c>
      <c r="AM931" s="134" t="str">
        <f t="shared" si="207"/>
        <v>Yes</v>
      </c>
      <c r="AN931" s="134" t="str">
        <f t="shared" si="208"/>
        <v>Yes</v>
      </c>
      <c r="AO931" s="134" t="str">
        <f t="shared" si="211"/>
        <v>Installation Completed</v>
      </c>
      <c r="AP931" s="137" t="s">
        <v>770</v>
      </c>
    </row>
    <row r="932" spans="1:42" s="134" customFormat="1" ht="26.1" customHeight="1" x14ac:dyDescent="0.2">
      <c r="A932" s="258">
        <v>932</v>
      </c>
      <c r="B932" s="284" t="s">
        <v>419</v>
      </c>
      <c r="C932" s="134" t="s">
        <v>419</v>
      </c>
      <c r="D932" s="171" t="s">
        <v>82</v>
      </c>
      <c r="E932" s="283" t="s">
        <v>459</v>
      </c>
      <c r="F932" s="107">
        <v>15</v>
      </c>
      <c r="G932" s="284" t="s">
        <v>419</v>
      </c>
      <c r="H932" s="284" t="s">
        <v>2459</v>
      </c>
      <c r="I932" s="284" t="s">
        <v>2460</v>
      </c>
      <c r="J932" s="284" t="s">
        <v>384</v>
      </c>
      <c r="K932" s="284" t="s">
        <v>384</v>
      </c>
      <c r="L932" s="284" t="s">
        <v>419</v>
      </c>
      <c r="M932" s="284" t="s">
        <v>2444</v>
      </c>
      <c r="N932" s="103" t="s">
        <v>423</v>
      </c>
      <c r="O932" s="105"/>
      <c r="Q932" s="135"/>
      <c r="T932" s="135"/>
      <c r="U932" s="171" t="str">
        <f t="shared" si="210"/>
        <v>HBL-KHI-15</v>
      </c>
      <c r="V932" s="133" t="s">
        <v>90</v>
      </c>
      <c r="W932" s="107">
        <v>15</v>
      </c>
      <c r="X932" s="171" t="str">
        <f t="shared" si="212"/>
        <v>HBL-KHI-15-Dec16-1-1</v>
      </c>
      <c r="Y932" s="136" t="s">
        <v>2445</v>
      </c>
      <c r="Z932" s="134" t="str">
        <f t="shared" si="199"/>
        <v>Yes</v>
      </c>
      <c r="AA932" s="134" t="str">
        <f t="shared" si="200"/>
        <v>Yes</v>
      </c>
      <c r="AB932" s="134" t="str">
        <f t="shared" si="209"/>
        <v>Yes</v>
      </c>
      <c r="AC932" s="134" t="str">
        <f>VLOOKUP(F932,'Wired Branches'!B:E,4,FALSE)</f>
        <v>10.0.50.10</v>
      </c>
      <c r="AD932" s="134" t="str">
        <f t="shared" si="201"/>
        <v>255.255.255.0</v>
      </c>
      <c r="AE932" s="150" t="str">
        <f>VLOOKUP(W932,'Wired Branches'!B:F,5,FALSE)</f>
        <v>10.0.50.1</v>
      </c>
      <c r="AF932" s="112">
        <f>_xlfn.IFNA(VLOOKUP(F932,'Compiled report'!C:F,4,FALSE),"")</f>
        <v>265161119</v>
      </c>
      <c r="AG932" s="134" t="str">
        <f t="shared" si="202"/>
        <v>10.200.57.196</v>
      </c>
      <c r="AH932" s="134" t="str">
        <f t="shared" si="203"/>
        <v>Yes</v>
      </c>
      <c r="AI932" s="134" t="str">
        <f t="shared" si="204"/>
        <v>Yes</v>
      </c>
      <c r="AJ932" s="234">
        <f>_xlfn.IFNA(VLOOKUP(F932,'Compiled report'!C:D,2,FALSE),"")</f>
        <v>42740</v>
      </c>
      <c r="AK932" s="134" t="str">
        <f t="shared" si="205"/>
        <v>Yes</v>
      </c>
      <c r="AL932" s="134" t="str">
        <f t="shared" si="206"/>
        <v>Yes</v>
      </c>
      <c r="AM932" s="134" t="str">
        <f t="shared" si="207"/>
        <v>Yes</v>
      </c>
      <c r="AN932" s="134" t="str">
        <f t="shared" si="208"/>
        <v>Yes</v>
      </c>
      <c r="AO932" s="134" t="str">
        <f t="shared" si="211"/>
        <v>Installation Completed</v>
      </c>
      <c r="AP932" s="137" t="s">
        <v>770</v>
      </c>
    </row>
    <row r="933" spans="1:42" s="134" customFormat="1" ht="26.1" customHeight="1" x14ac:dyDescent="0.2">
      <c r="A933" s="258">
        <v>933</v>
      </c>
      <c r="B933" s="284" t="s">
        <v>419</v>
      </c>
      <c r="C933" s="134" t="s">
        <v>419</v>
      </c>
      <c r="D933" s="171" t="s">
        <v>82</v>
      </c>
      <c r="E933" s="283" t="s">
        <v>459</v>
      </c>
      <c r="F933" s="107">
        <v>16</v>
      </c>
      <c r="G933" s="284" t="s">
        <v>419</v>
      </c>
      <c r="H933" s="284" t="s">
        <v>2461</v>
      </c>
      <c r="I933" s="284" t="s">
        <v>2462</v>
      </c>
      <c r="J933" s="284" t="s">
        <v>384</v>
      </c>
      <c r="K933" s="284" t="s">
        <v>384</v>
      </c>
      <c r="L933" s="284" t="s">
        <v>419</v>
      </c>
      <c r="M933" s="284" t="s">
        <v>2444</v>
      </c>
      <c r="N933" s="103" t="s">
        <v>423</v>
      </c>
      <c r="O933" s="106"/>
      <c r="Q933" s="135"/>
      <c r="T933" s="135"/>
      <c r="U933" s="171" t="str">
        <f t="shared" si="210"/>
        <v>HBL-KHI-16</v>
      </c>
      <c r="V933" s="133" t="s">
        <v>90</v>
      </c>
      <c r="W933" s="107">
        <v>16</v>
      </c>
      <c r="X933" s="171" t="str">
        <f t="shared" si="212"/>
        <v>HBL-KHI-16-Dec16-1-1</v>
      </c>
      <c r="Y933" s="136" t="s">
        <v>2445</v>
      </c>
      <c r="Z933" s="134" t="str">
        <f t="shared" si="199"/>
        <v>Yes</v>
      </c>
      <c r="AA933" s="134" t="str">
        <f t="shared" si="200"/>
        <v>Yes</v>
      </c>
      <c r="AB933" s="134" t="str">
        <f t="shared" si="209"/>
        <v>Yes</v>
      </c>
      <c r="AC933" s="134" t="str">
        <f>VLOOKUP(F933,'Wired Branches'!B:E,4,FALSE)</f>
        <v>10.0.24.10</v>
      </c>
      <c r="AD933" s="134" t="str">
        <f t="shared" si="201"/>
        <v>255.255.255.0</v>
      </c>
      <c r="AE933" s="150" t="str">
        <f>VLOOKUP(W933,'Wired Branches'!B:F,5,FALSE)</f>
        <v>10.0.24.1</v>
      </c>
      <c r="AF933" s="112" t="str">
        <f>_xlfn.IFNA(VLOOKUP(F933,'Compiled report'!C:F,4,FALSE),"")</f>
        <v>00026516111a</v>
      </c>
      <c r="AG933" s="134" t="str">
        <f t="shared" si="202"/>
        <v>10.200.57.196</v>
      </c>
      <c r="AH933" s="134" t="str">
        <f t="shared" si="203"/>
        <v>Yes</v>
      </c>
      <c r="AI933" s="134" t="str">
        <f t="shared" si="204"/>
        <v>Yes</v>
      </c>
      <c r="AJ933" s="234">
        <f>_xlfn.IFNA(VLOOKUP(F933,'Compiled report'!C:D,2,FALSE),"")</f>
        <v>42769</v>
      </c>
      <c r="AK933" s="134" t="str">
        <f t="shared" si="205"/>
        <v>Yes</v>
      </c>
      <c r="AL933" s="134" t="str">
        <f t="shared" si="206"/>
        <v>Yes</v>
      </c>
      <c r="AM933" s="134" t="str">
        <f t="shared" si="207"/>
        <v>Yes</v>
      </c>
      <c r="AN933" s="134" t="str">
        <f t="shared" si="208"/>
        <v>Yes</v>
      </c>
      <c r="AO933" s="134" t="str">
        <f t="shared" si="211"/>
        <v>Installation Completed</v>
      </c>
      <c r="AP933" s="137" t="s">
        <v>770</v>
      </c>
    </row>
    <row r="934" spans="1:42" s="134" customFormat="1" ht="26.1" customHeight="1" x14ac:dyDescent="0.2">
      <c r="A934" s="258">
        <v>934</v>
      </c>
      <c r="B934" s="284" t="s">
        <v>419</v>
      </c>
      <c r="C934" s="134" t="s">
        <v>419</v>
      </c>
      <c r="D934" s="171" t="s">
        <v>82</v>
      </c>
      <c r="E934" s="283" t="s">
        <v>459</v>
      </c>
      <c r="F934" s="107">
        <v>17</v>
      </c>
      <c r="G934" s="284" t="s">
        <v>419</v>
      </c>
      <c r="H934" s="284" t="s">
        <v>2463</v>
      </c>
      <c r="I934" s="284" t="s">
        <v>2464</v>
      </c>
      <c r="J934" s="284" t="s">
        <v>384</v>
      </c>
      <c r="K934" s="284" t="s">
        <v>384</v>
      </c>
      <c r="L934" s="284" t="s">
        <v>419</v>
      </c>
      <c r="M934" s="284" t="s">
        <v>2458</v>
      </c>
      <c r="N934" s="103" t="s">
        <v>423</v>
      </c>
      <c r="O934" s="106"/>
      <c r="Q934" s="135"/>
      <c r="T934" s="135"/>
      <c r="U934" s="171" t="str">
        <f t="shared" si="210"/>
        <v>HBL-KHI-17</v>
      </c>
      <c r="V934" s="133" t="s">
        <v>90</v>
      </c>
      <c r="W934" s="107">
        <v>17</v>
      </c>
      <c r="X934" s="171" t="str">
        <f t="shared" si="212"/>
        <v>HBL-KHI-17-Dec16-1-1</v>
      </c>
      <c r="Y934" s="136" t="s">
        <v>2445</v>
      </c>
      <c r="Z934" s="134" t="str">
        <f t="shared" si="199"/>
        <v>Yes</v>
      </c>
      <c r="AA934" s="134" t="str">
        <f t="shared" si="200"/>
        <v>Yes</v>
      </c>
      <c r="AB934" s="134" t="str">
        <f t="shared" si="209"/>
        <v>Yes</v>
      </c>
      <c r="AC934" s="134" t="str">
        <f>VLOOKUP(F934,'Wired Branches'!B:E,4,FALSE)</f>
        <v>10.0.135.10</v>
      </c>
      <c r="AD934" s="134" t="str">
        <f t="shared" si="201"/>
        <v>255.255.255.0</v>
      </c>
      <c r="AE934" s="150" t="str">
        <f>VLOOKUP(W934,'Wired Branches'!B:F,5,FALSE)</f>
        <v>10.0.135.1</v>
      </c>
      <c r="AF934" s="112">
        <f>_xlfn.IFNA(VLOOKUP(F934,'Compiled report'!C:F,4,FALSE),"")</f>
        <v>265161107</v>
      </c>
      <c r="AG934" s="134" t="str">
        <f t="shared" si="202"/>
        <v>10.200.57.196</v>
      </c>
      <c r="AH934" s="134" t="str">
        <f t="shared" si="203"/>
        <v>Yes</v>
      </c>
      <c r="AI934" s="134" t="str">
        <f t="shared" si="204"/>
        <v>Yes</v>
      </c>
      <c r="AJ934" s="234">
        <f>_xlfn.IFNA(VLOOKUP(F934,'Compiled report'!C:D,2,FALSE),"")</f>
        <v>42767</v>
      </c>
      <c r="AK934" s="134" t="str">
        <f t="shared" si="205"/>
        <v>Yes</v>
      </c>
      <c r="AL934" s="134" t="str">
        <f t="shared" si="206"/>
        <v>Yes</v>
      </c>
      <c r="AM934" s="134" t="str">
        <f t="shared" si="207"/>
        <v>Yes</v>
      </c>
      <c r="AN934" s="134" t="str">
        <f t="shared" si="208"/>
        <v>Yes</v>
      </c>
      <c r="AO934" s="134" t="str">
        <f t="shared" si="211"/>
        <v>Installation Completed</v>
      </c>
      <c r="AP934" s="137" t="s">
        <v>770</v>
      </c>
    </row>
    <row r="935" spans="1:42" s="134" customFormat="1" ht="26.1" customHeight="1" x14ac:dyDescent="0.2">
      <c r="A935" s="258">
        <v>935</v>
      </c>
      <c r="B935" s="284" t="s">
        <v>419</v>
      </c>
      <c r="C935" s="134" t="s">
        <v>419</v>
      </c>
      <c r="D935" s="171" t="s">
        <v>82</v>
      </c>
      <c r="E935" s="283" t="s">
        <v>459</v>
      </c>
      <c r="F935" s="107">
        <v>18</v>
      </c>
      <c r="G935" s="284" t="s">
        <v>419</v>
      </c>
      <c r="H935" s="284" t="s">
        <v>2465</v>
      </c>
      <c r="I935" s="284" t="s">
        <v>2466</v>
      </c>
      <c r="J935" s="284" t="s">
        <v>384</v>
      </c>
      <c r="K935" s="284" t="s">
        <v>384</v>
      </c>
      <c r="L935" s="284" t="s">
        <v>419</v>
      </c>
      <c r="M935" s="284" t="s">
        <v>2444</v>
      </c>
      <c r="N935" s="103" t="s">
        <v>423</v>
      </c>
      <c r="O935" s="106"/>
      <c r="Q935" s="135"/>
      <c r="T935" s="135"/>
      <c r="U935" s="171" t="str">
        <f t="shared" si="210"/>
        <v>HBL-KHI-18</v>
      </c>
      <c r="V935" s="133" t="s">
        <v>90</v>
      </c>
      <c r="W935" s="107">
        <v>18</v>
      </c>
      <c r="X935" s="171" t="str">
        <f t="shared" si="212"/>
        <v>HBL-KHI-18-Dec16-1-1</v>
      </c>
      <c r="Y935" s="136" t="s">
        <v>2445</v>
      </c>
      <c r="Z935" s="134" t="str">
        <f t="shared" si="199"/>
        <v>Yes</v>
      </c>
      <c r="AA935" s="134" t="str">
        <f t="shared" si="200"/>
        <v>Yes</v>
      </c>
      <c r="AB935" s="134" t="str">
        <f t="shared" si="209"/>
        <v>Yes</v>
      </c>
      <c r="AC935" s="134" t="str">
        <f>VLOOKUP(F935,'Wired Branches'!B:E,4,FALSE)</f>
        <v>10.0.139.10</v>
      </c>
      <c r="AD935" s="134" t="str">
        <f t="shared" si="201"/>
        <v>255.255.255.0</v>
      </c>
      <c r="AE935" s="150" t="str">
        <f>VLOOKUP(W935,'Wired Branches'!B:F,5,FALSE)</f>
        <v>10.0.139.1</v>
      </c>
      <c r="AF935" s="112">
        <f>_xlfn.IFNA(VLOOKUP(F935,'Compiled report'!C:F,4,FALSE),"")</f>
        <v>265161108</v>
      </c>
      <c r="AG935" s="134" t="str">
        <f t="shared" si="202"/>
        <v>10.200.57.196</v>
      </c>
      <c r="AH935" s="134" t="str">
        <f t="shared" si="203"/>
        <v>Yes</v>
      </c>
      <c r="AI935" s="134" t="str">
        <f t="shared" si="204"/>
        <v>Yes</v>
      </c>
      <c r="AJ935" s="234">
        <f>_xlfn.IFNA(VLOOKUP(F935,'Compiled report'!C:D,2,FALSE),"")</f>
        <v>42740</v>
      </c>
      <c r="AK935" s="134" t="str">
        <f t="shared" si="205"/>
        <v>Yes</v>
      </c>
      <c r="AL935" s="134" t="str">
        <f t="shared" si="206"/>
        <v>Yes</v>
      </c>
      <c r="AM935" s="134" t="str">
        <f t="shared" si="207"/>
        <v>Yes</v>
      </c>
      <c r="AN935" s="134" t="str">
        <f t="shared" si="208"/>
        <v>Yes</v>
      </c>
      <c r="AO935" s="134" t="str">
        <f t="shared" si="211"/>
        <v>Installation Completed</v>
      </c>
      <c r="AP935" s="137" t="s">
        <v>770</v>
      </c>
    </row>
    <row r="936" spans="1:42" s="134" customFormat="1" ht="26.1" customHeight="1" x14ac:dyDescent="0.2">
      <c r="A936" s="258">
        <v>936</v>
      </c>
      <c r="B936" s="284" t="s">
        <v>419</v>
      </c>
      <c r="C936" s="134" t="s">
        <v>419</v>
      </c>
      <c r="D936" s="171" t="s">
        <v>82</v>
      </c>
      <c r="E936" s="283" t="s">
        <v>459</v>
      </c>
      <c r="F936" s="107">
        <v>19</v>
      </c>
      <c r="G936" s="284" t="s">
        <v>419</v>
      </c>
      <c r="H936" s="284" t="s">
        <v>2467</v>
      </c>
      <c r="I936" s="284" t="s">
        <v>2468</v>
      </c>
      <c r="J936" s="284" t="s">
        <v>384</v>
      </c>
      <c r="K936" s="284" t="s">
        <v>384</v>
      </c>
      <c r="L936" s="284" t="s">
        <v>419</v>
      </c>
      <c r="M936" s="284" t="s">
        <v>2469</v>
      </c>
      <c r="N936" s="103" t="s">
        <v>423</v>
      </c>
      <c r="O936" s="106"/>
      <c r="Q936" s="135"/>
      <c r="T936" s="135"/>
      <c r="U936" s="171" t="str">
        <f t="shared" si="210"/>
        <v>HBL-KHI-19</v>
      </c>
      <c r="V936" s="133" t="s">
        <v>90</v>
      </c>
      <c r="W936" s="107">
        <v>19</v>
      </c>
      <c r="X936" s="171" t="str">
        <f t="shared" si="212"/>
        <v>HBL-KHI-19-Dec16-1-1</v>
      </c>
      <c r="Y936" s="136" t="s">
        <v>2445</v>
      </c>
      <c r="Z936" s="134" t="str">
        <f t="shared" si="199"/>
        <v>Yes</v>
      </c>
      <c r="AA936" s="134" t="str">
        <f t="shared" si="200"/>
        <v>Yes</v>
      </c>
      <c r="AB936" s="134" t="str">
        <f t="shared" si="209"/>
        <v>Yes</v>
      </c>
      <c r="AC936" s="134" t="str">
        <f>VLOOKUP(F936,'Wired Branches'!B:E,4,FALSE)</f>
        <v>10.0.53.10</v>
      </c>
      <c r="AD936" s="134" t="str">
        <f t="shared" si="201"/>
        <v>255.255.255.0</v>
      </c>
      <c r="AE936" s="150" t="str">
        <f>VLOOKUP(W936,'Wired Branches'!B:F,5,FALSE)</f>
        <v>10.0.53.1</v>
      </c>
      <c r="AF936" s="112">
        <f>_xlfn.IFNA(VLOOKUP(F936,'Compiled report'!C:F,4,FALSE),"")</f>
        <v>265161109</v>
      </c>
      <c r="AG936" s="134" t="str">
        <f t="shared" si="202"/>
        <v>10.200.57.196</v>
      </c>
      <c r="AH936" s="134" t="str">
        <f t="shared" si="203"/>
        <v>Yes</v>
      </c>
      <c r="AI936" s="134" t="str">
        <f t="shared" si="204"/>
        <v>Yes</v>
      </c>
      <c r="AJ936" s="234">
        <f>_xlfn.IFNA(VLOOKUP(F936,'Compiled report'!C:D,2,FALSE),"")</f>
        <v>42741</v>
      </c>
      <c r="AK936" s="134" t="str">
        <f t="shared" si="205"/>
        <v>Yes</v>
      </c>
      <c r="AL936" s="134" t="str">
        <f t="shared" si="206"/>
        <v>Yes</v>
      </c>
      <c r="AM936" s="134" t="str">
        <f t="shared" si="207"/>
        <v>Yes</v>
      </c>
      <c r="AN936" s="134" t="str">
        <f t="shared" si="208"/>
        <v>Yes</v>
      </c>
      <c r="AO936" s="134" t="str">
        <f t="shared" si="211"/>
        <v>Installation Completed</v>
      </c>
      <c r="AP936" s="137" t="s">
        <v>770</v>
      </c>
    </row>
    <row r="937" spans="1:42" s="134" customFormat="1" ht="26.1" customHeight="1" x14ac:dyDescent="0.2">
      <c r="A937" s="258">
        <v>937</v>
      </c>
      <c r="B937" s="284" t="s">
        <v>419</v>
      </c>
      <c r="C937" s="134" t="s">
        <v>419</v>
      </c>
      <c r="D937" s="171" t="s">
        <v>82</v>
      </c>
      <c r="E937" s="283" t="s">
        <v>459</v>
      </c>
      <c r="F937" s="107">
        <v>20</v>
      </c>
      <c r="G937" s="284" t="s">
        <v>419</v>
      </c>
      <c r="H937" s="284" t="s">
        <v>2470</v>
      </c>
      <c r="I937" s="284" t="s">
        <v>2471</v>
      </c>
      <c r="J937" s="284" t="s">
        <v>384</v>
      </c>
      <c r="K937" s="284" t="s">
        <v>384</v>
      </c>
      <c r="L937" s="284" t="s">
        <v>419</v>
      </c>
      <c r="M937" s="284" t="s">
        <v>2472</v>
      </c>
      <c r="N937" s="103" t="s">
        <v>423</v>
      </c>
      <c r="O937" s="106"/>
      <c r="Q937" s="135"/>
      <c r="T937" s="135"/>
      <c r="U937" s="171" t="str">
        <f t="shared" si="210"/>
        <v>HBL-KHI-20</v>
      </c>
      <c r="V937" s="133" t="s">
        <v>90</v>
      </c>
      <c r="W937" s="107">
        <v>20</v>
      </c>
      <c r="X937" s="171" t="str">
        <f t="shared" si="212"/>
        <v>HBL-KHI-20-Dec16-1-1</v>
      </c>
      <c r="Y937" s="136" t="s">
        <v>2445</v>
      </c>
      <c r="Z937" s="134" t="str">
        <f t="shared" si="199"/>
        <v>Yes</v>
      </c>
      <c r="AA937" s="134" t="str">
        <f t="shared" si="200"/>
        <v>Yes</v>
      </c>
      <c r="AB937" s="134" t="str">
        <f t="shared" si="209"/>
        <v>Yes</v>
      </c>
      <c r="AC937" s="134" t="str">
        <f>VLOOKUP(F937,'Wired Branches'!B:E,4,FALSE)</f>
        <v>10.0.149.10</v>
      </c>
      <c r="AD937" s="134" t="str">
        <f t="shared" si="201"/>
        <v>255.255.255.0</v>
      </c>
      <c r="AE937" s="150" t="str">
        <f>VLOOKUP(W937,'Wired Branches'!B:F,5,FALSE)</f>
        <v>10.0.149.1</v>
      </c>
      <c r="AF937" s="112" t="str">
        <f>_xlfn.IFNA(VLOOKUP(F937,'Compiled report'!C:F,4,FALSE),"")</f>
        <v>00026516110a</v>
      </c>
      <c r="AG937" s="134" t="str">
        <f t="shared" si="202"/>
        <v>10.200.57.196</v>
      </c>
      <c r="AH937" s="134" t="str">
        <f t="shared" si="203"/>
        <v>Yes</v>
      </c>
      <c r="AI937" s="134" t="str">
        <f t="shared" si="204"/>
        <v>Yes</v>
      </c>
      <c r="AJ937" s="234">
        <f>_xlfn.IFNA(VLOOKUP(F937,'Compiled report'!C:D,2,FALSE),"")</f>
        <v>42739</v>
      </c>
      <c r="AK937" s="134" t="str">
        <f t="shared" si="205"/>
        <v>Yes</v>
      </c>
      <c r="AL937" s="134" t="str">
        <f t="shared" si="206"/>
        <v>Yes</v>
      </c>
      <c r="AM937" s="134" t="str">
        <f t="shared" si="207"/>
        <v>Yes</v>
      </c>
      <c r="AN937" s="134" t="str">
        <f t="shared" si="208"/>
        <v>Yes</v>
      </c>
      <c r="AO937" s="134" t="str">
        <f t="shared" si="211"/>
        <v>Installation Completed</v>
      </c>
      <c r="AP937" s="137" t="s">
        <v>770</v>
      </c>
    </row>
    <row r="938" spans="1:42" s="134" customFormat="1" ht="26.1" customHeight="1" x14ac:dyDescent="0.2">
      <c r="A938" s="258">
        <v>938</v>
      </c>
      <c r="B938" s="284" t="s">
        <v>419</v>
      </c>
      <c r="C938" s="134" t="s">
        <v>419</v>
      </c>
      <c r="D938" s="171" t="s">
        <v>82</v>
      </c>
      <c r="E938" s="283" t="s">
        <v>459</v>
      </c>
      <c r="F938" s="107">
        <v>22</v>
      </c>
      <c r="G938" s="284" t="s">
        <v>419</v>
      </c>
      <c r="H938" s="284" t="s">
        <v>2473</v>
      </c>
      <c r="I938" s="284" t="s">
        <v>2474</v>
      </c>
      <c r="J938" s="284" t="s">
        <v>384</v>
      </c>
      <c r="K938" s="284" t="s">
        <v>384</v>
      </c>
      <c r="L938" s="284" t="s">
        <v>419</v>
      </c>
      <c r="M938" s="284" t="s">
        <v>2444</v>
      </c>
      <c r="N938" s="103" t="s">
        <v>423</v>
      </c>
      <c r="O938" s="106"/>
      <c r="Q938" s="135"/>
      <c r="T938" s="135"/>
      <c r="U938" s="171" t="str">
        <f t="shared" si="210"/>
        <v>HBL-KHI-22</v>
      </c>
      <c r="V938" s="133" t="s">
        <v>90</v>
      </c>
      <c r="W938" s="107">
        <v>221</v>
      </c>
      <c r="X938" s="171" t="str">
        <f t="shared" si="212"/>
        <v>HBL-KHI-22-Dec16-1-1</v>
      </c>
      <c r="Y938" s="136" t="s">
        <v>2445</v>
      </c>
      <c r="Z938" s="134" t="str">
        <f t="shared" si="199"/>
        <v>Yes</v>
      </c>
      <c r="AA938" s="134" t="str">
        <f t="shared" si="200"/>
        <v>Yes</v>
      </c>
      <c r="AB938" s="134" t="str">
        <f t="shared" si="209"/>
        <v>Yes</v>
      </c>
      <c r="AC938" s="134" t="str">
        <f>VLOOKUP(F938,'Wired Branches'!B:E,4,FALSE)</f>
        <v>10.0.137.10</v>
      </c>
      <c r="AD938" s="134" t="str">
        <f t="shared" si="201"/>
        <v>255.255.255.0</v>
      </c>
      <c r="AE938" s="150" t="e">
        <f>VLOOKUP(W938,'Wired Branches'!B:F,5,FALSE)</f>
        <v>#N/A</v>
      </c>
      <c r="AF938" s="112" t="str">
        <f>_xlfn.IFNA(VLOOKUP(F938,'Compiled report'!C:F,4,FALSE),"")</f>
        <v>00026516110b</v>
      </c>
      <c r="AG938" s="134" t="str">
        <f t="shared" si="202"/>
        <v>10.200.57.196</v>
      </c>
      <c r="AH938" s="134" t="str">
        <f t="shared" si="203"/>
        <v>Yes</v>
      </c>
      <c r="AI938" s="134" t="str">
        <f t="shared" si="204"/>
        <v>Yes</v>
      </c>
      <c r="AJ938" s="234">
        <f>_xlfn.IFNA(VLOOKUP(F938,'Compiled report'!C:D,2,FALSE),"")</f>
        <v>42765</v>
      </c>
      <c r="AK938" s="134" t="str">
        <f t="shared" si="205"/>
        <v>Yes</v>
      </c>
      <c r="AL938" s="134" t="str">
        <f t="shared" si="206"/>
        <v>Yes</v>
      </c>
      <c r="AM938" s="134" t="str">
        <f t="shared" si="207"/>
        <v>Yes</v>
      </c>
      <c r="AN938" s="134" t="str">
        <f t="shared" si="208"/>
        <v>Yes</v>
      </c>
      <c r="AO938" s="134" t="str">
        <f t="shared" si="211"/>
        <v>Installation Completed</v>
      </c>
      <c r="AP938" s="137" t="s">
        <v>770</v>
      </c>
    </row>
    <row r="939" spans="1:42" s="134" customFormat="1" ht="26.1" customHeight="1" x14ac:dyDescent="0.2">
      <c r="A939" s="258">
        <v>939</v>
      </c>
      <c r="B939" s="284" t="s">
        <v>419</v>
      </c>
      <c r="C939" s="134" t="s">
        <v>419</v>
      </c>
      <c r="D939" s="171" t="s">
        <v>82</v>
      </c>
      <c r="E939" s="283" t="s">
        <v>459</v>
      </c>
      <c r="F939" s="107">
        <v>23</v>
      </c>
      <c r="G939" s="284" t="s">
        <v>419</v>
      </c>
      <c r="H939" s="284" t="s">
        <v>2475</v>
      </c>
      <c r="I939" s="284" t="s">
        <v>2476</v>
      </c>
      <c r="J939" s="284" t="s">
        <v>384</v>
      </c>
      <c r="K939" s="284" t="s">
        <v>384</v>
      </c>
      <c r="L939" s="284" t="s">
        <v>419</v>
      </c>
      <c r="M939" s="284" t="s">
        <v>2444</v>
      </c>
      <c r="N939" s="103" t="s">
        <v>423</v>
      </c>
      <c r="O939" s="106"/>
      <c r="Q939" s="135"/>
      <c r="T939" s="135"/>
      <c r="U939" s="171" t="str">
        <f t="shared" si="210"/>
        <v>HBL-KHI-23</v>
      </c>
      <c r="V939" s="133" t="s">
        <v>90</v>
      </c>
      <c r="W939" s="107">
        <v>231</v>
      </c>
      <c r="X939" s="171" t="str">
        <f t="shared" si="212"/>
        <v>HBL-KHI-23-Dec16-1-1</v>
      </c>
      <c r="Y939" s="136" t="s">
        <v>2445</v>
      </c>
      <c r="Z939" s="134" t="str">
        <f t="shared" ref="Z939:Z1002" si="213">IF(AJ939=""," ","Yes")</f>
        <v>Yes</v>
      </c>
      <c r="AA939" s="134" t="str">
        <f t="shared" ref="AA939:AA1002" si="214">IF(AJ939=""," ","Yes")</f>
        <v>Yes</v>
      </c>
      <c r="AB939" s="134" t="str">
        <f t="shared" si="209"/>
        <v>Yes</v>
      </c>
      <c r="AC939" s="134" t="str">
        <f>VLOOKUP(F939,'Wired Branches'!B:E,4,FALSE)</f>
        <v>10.0.29.10</v>
      </c>
      <c r="AD939" s="134" t="str">
        <f t="shared" ref="AD939:AD1002" si="215">IF(AJ939=""," ","255.255.255.0")</f>
        <v>255.255.255.0</v>
      </c>
      <c r="AE939" s="150" t="str">
        <f>VLOOKUP(W939,'Wired Branches'!B:F,5,FALSE)</f>
        <v>10.42.39.1</v>
      </c>
      <c r="AF939" s="112" t="str">
        <f>_xlfn.IFNA(VLOOKUP(F939,'Compiled report'!C:F,4,FALSE),"")</f>
        <v>00026516110c</v>
      </c>
      <c r="AG939" s="134" t="str">
        <f t="shared" ref="AG939:AG1002" si="216">IF(AJ939=""," ","10.200.57.196")</f>
        <v>10.200.57.196</v>
      </c>
      <c r="AH939" s="134" t="str">
        <f t="shared" ref="AH939:AH1002" si="217">IF(AJ939=""," ","Yes")</f>
        <v>Yes</v>
      </c>
      <c r="AI939" s="134" t="str">
        <f t="shared" ref="AI939:AI1002" si="218">IF(AJ939=""," ","Yes")</f>
        <v>Yes</v>
      </c>
      <c r="AJ939" s="234">
        <f>_xlfn.IFNA(VLOOKUP(F939,'Compiled report'!C:D,2,FALSE),"")</f>
        <v>42759</v>
      </c>
      <c r="AK939" s="134" t="str">
        <f t="shared" ref="AK939:AK1002" si="219">IF(AJ939=""," ","Yes")</f>
        <v>Yes</v>
      </c>
      <c r="AL939" s="134" t="str">
        <f t="shared" ref="AL939:AL1002" si="220">IF((OR(AF939="",AF939=0)),"","Yes")</f>
        <v>Yes</v>
      </c>
      <c r="AM939" s="134" t="str">
        <f t="shared" ref="AM939:AM1002" si="221">IF(AJ939=""," ","Yes")</f>
        <v>Yes</v>
      </c>
      <c r="AN939" s="134" t="str">
        <f t="shared" ref="AN939:AN1002" si="222">IF(AJ939=""," ","Yes")</f>
        <v>Yes</v>
      </c>
      <c r="AO939" s="134" t="str">
        <f t="shared" si="211"/>
        <v>Installation Completed</v>
      </c>
      <c r="AP939" s="137" t="s">
        <v>770</v>
      </c>
    </row>
    <row r="940" spans="1:42" s="134" customFormat="1" ht="26.1" customHeight="1" x14ac:dyDescent="0.2">
      <c r="A940" s="258">
        <v>940</v>
      </c>
      <c r="B940" s="284" t="s">
        <v>419</v>
      </c>
      <c r="C940" s="134" t="s">
        <v>419</v>
      </c>
      <c r="D940" s="171" t="s">
        <v>82</v>
      </c>
      <c r="E940" s="283" t="s">
        <v>459</v>
      </c>
      <c r="F940" s="107">
        <v>24</v>
      </c>
      <c r="G940" s="284" t="s">
        <v>419</v>
      </c>
      <c r="H940" s="284" t="s">
        <v>2477</v>
      </c>
      <c r="I940" s="284" t="s">
        <v>2478</v>
      </c>
      <c r="J940" s="284" t="s">
        <v>384</v>
      </c>
      <c r="K940" s="284" t="s">
        <v>384</v>
      </c>
      <c r="L940" s="284" t="s">
        <v>419</v>
      </c>
      <c r="M940" s="284" t="s">
        <v>2472</v>
      </c>
      <c r="N940" s="103" t="s">
        <v>423</v>
      </c>
      <c r="O940" s="106"/>
      <c r="Q940" s="135"/>
      <c r="T940" s="135"/>
      <c r="U940" s="171" t="str">
        <f t="shared" si="210"/>
        <v>HBL-KHI-24</v>
      </c>
      <c r="V940" s="133" t="s">
        <v>90</v>
      </c>
      <c r="W940" s="107">
        <v>241</v>
      </c>
      <c r="X940" s="171" t="str">
        <f t="shared" si="212"/>
        <v>HBL-KHI-24-Dec16-1-1</v>
      </c>
      <c r="Y940" s="136" t="s">
        <v>2445</v>
      </c>
      <c r="Z940" s="134" t="str">
        <f t="shared" si="213"/>
        <v>Yes</v>
      </c>
      <c r="AA940" s="134" t="str">
        <f t="shared" si="214"/>
        <v>Yes</v>
      </c>
      <c r="AB940" s="134" t="str">
        <f t="shared" si="209"/>
        <v>Yes</v>
      </c>
      <c r="AC940" s="134" t="str">
        <f>VLOOKUP(F940,'Wired Branches'!B:E,4,FALSE)</f>
        <v>10.0.95.10</v>
      </c>
      <c r="AD940" s="134" t="str">
        <f t="shared" si="215"/>
        <v>255.255.255.0</v>
      </c>
      <c r="AE940" s="150" t="e">
        <f>VLOOKUP(W940,'Wired Branches'!B:F,5,FALSE)</f>
        <v>#N/A</v>
      </c>
      <c r="AF940" s="112" t="str">
        <f>_xlfn.IFNA(VLOOKUP(F940,'Compiled report'!C:F,4,FALSE),"")</f>
        <v>00026516110d</v>
      </c>
      <c r="AG940" s="134" t="str">
        <f t="shared" si="216"/>
        <v>10.200.57.196</v>
      </c>
      <c r="AH940" s="134" t="str">
        <f t="shared" si="217"/>
        <v>Yes</v>
      </c>
      <c r="AI940" s="134" t="str">
        <f t="shared" si="218"/>
        <v>Yes</v>
      </c>
      <c r="AJ940" s="234">
        <f>_xlfn.IFNA(VLOOKUP(F940,'Compiled report'!C:D,2,FALSE),"")</f>
        <v>42744</v>
      </c>
      <c r="AK940" s="134" t="str">
        <f t="shared" si="219"/>
        <v>Yes</v>
      </c>
      <c r="AL940" s="134" t="str">
        <f t="shared" si="220"/>
        <v>Yes</v>
      </c>
      <c r="AM940" s="134" t="str">
        <f t="shared" si="221"/>
        <v>Yes</v>
      </c>
      <c r="AN940" s="134" t="str">
        <f t="shared" si="222"/>
        <v>Yes</v>
      </c>
      <c r="AO940" s="134" t="str">
        <f t="shared" si="211"/>
        <v>Installation Completed</v>
      </c>
      <c r="AP940" s="137" t="s">
        <v>770</v>
      </c>
    </row>
    <row r="941" spans="1:42" s="134" customFormat="1" ht="26.1" customHeight="1" x14ac:dyDescent="0.2">
      <c r="A941" s="258">
        <v>941</v>
      </c>
      <c r="B941" s="284" t="s">
        <v>419</v>
      </c>
      <c r="C941" s="134" t="s">
        <v>419</v>
      </c>
      <c r="D941" s="171" t="s">
        <v>82</v>
      </c>
      <c r="E941" s="283" t="s">
        <v>459</v>
      </c>
      <c r="F941" s="107">
        <v>25</v>
      </c>
      <c r="G941" s="284" t="s">
        <v>419</v>
      </c>
      <c r="H941" s="284" t="s">
        <v>2479</v>
      </c>
      <c r="I941" s="284" t="s">
        <v>2480</v>
      </c>
      <c r="J941" s="284" t="s">
        <v>384</v>
      </c>
      <c r="K941" s="284" t="s">
        <v>384</v>
      </c>
      <c r="L941" s="284" t="s">
        <v>419</v>
      </c>
      <c r="M941" s="284" t="s">
        <v>2444</v>
      </c>
      <c r="N941" s="103" t="s">
        <v>423</v>
      </c>
      <c r="O941" s="106"/>
      <c r="Q941" s="135"/>
      <c r="T941" s="135"/>
      <c r="U941" s="171" t="str">
        <f t="shared" si="210"/>
        <v>HBL-KHI-25</v>
      </c>
      <c r="V941" s="133" t="s">
        <v>90</v>
      </c>
      <c r="W941" s="107">
        <v>251</v>
      </c>
      <c r="X941" s="171" t="str">
        <f t="shared" si="212"/>
        <v>HBL-KHI-25-Dec16-1-1</v>
      </c>
      <c r="Y941" s="136" t="s">
        <v>2445</v>
      </c>
      <c r="Z941" s="134" t="str">
        <f t="shared" si="213"/>
        <v>Yes</v>
      </c>
      <c r="AA941" s="134" t="str">
        <f t="shared" si="214"/>
        <v>Yes</v>
      </c>
      <c r="AB941" s="134" t="str">
        <f t="shared" si="209"/>
        <v>Yes</v>
      </c>
      <c r="AC941" s="134" t="str">
        <f>VLOOKUP(F941,'Wired Branches'!B:E,4,FALSE)</f>
        <v>10.0.57.10</v>
      </c>
      <c r="AD941" s="134" t="str">
        <f t="shared" si="215"/>
        <v>255.255.255.0</v>
      </c>
      <c r="AE941" s="150" t="e">
        <f>VLOOKUP(W941,'Wired Branches'!B:F,5,FALSE)</f>
        <v>#N/A</v>
      </c>
      <c r="AF941" s="112" t="str">
        <f>_xlfn.IFNA(VLOOKUP(F941,'Compiled report'!C:F,4,FALSE),"")</f>
        <v>00026516110f</v>
      </c>
      <c r="AG941" s="134" t="str">
        <f t="shared" si="216"/>
        <v>10.200.57.196</v>
      </c>
      <c r="AH941" s="134" t="str">
        <f t="shared" si="217"/>
        <v>Yes</v>
      </c>
      <c r="AI941" s="134" t="str">
        <f t="shared" si="218"/>
        <v>Yes</v>
      </c>
      <c r="AJ941" s="234">
        <f>_xlfn.IFNA(VLOOKUP(F941,'Compiled report'!C:D,2,FALSE),"")</f>
        <v>42744</v>
      </c>
      <c r="AK941" s="134" t="str">
        <f t="shared" si="219"/>
        <v>Yes</v>
      </c>
      <c r="AL941" s="134" t="str">
        <f t="shared" si="220"/>
        <v>Yes</v>
      </c>
      <c r="AM941" s="134" t="str">
        <f t="shared" si="221"/>
        <v>Yes</v>
      </c>
      <c r="AN941" s="134" t="str">
        <f t="shared" si="222"/>
        <v>Yes</v>
      </c>
      <c r="AO941" s="134" t="str">
        <f t="shared" si="211"/>
        <v>Installation Completed</v>
      </c>
      <c r="AP941" s="137" t="s">
        <v>770</v>
      </c>
    </row>
    <row r="942" spans="1:42" s="134" customFormat="1" ht="26.1" customHeight="1" x14ac:dyDescent="0.2">
      <c r="A942" s="258">
        <v>942</v>
      </c>
      <c r="B942" s="284" t="s">
        <v>419</v>
      </c>
      <c r="C942" s="134" t="s">
        <v>419</v>
      </c>
      <c r="D942" s="171" t="s">
        <v>82</v>
      </c>
      <c r="E942" s="283" t="s">
        <v>459</v>
      </c>
      <c r="F942" s="107">
        <v>27</v>
      </c>
      <c r="G942" s="284" t="s">
        <v>419</v>
      </c>
      <c r="H942" s="284" t="s">
        <v>2481</v>
      </c>
      <c r="I942" s="284" t="s">
        <v>2482</v>
      </c>
      <c r="J942" s="284" t="s">
        <v>384</v>
      </c>
      <c r="K942" s="284" t="s">
        <v>384</v>
      </c>
      <c r="L942" s="284" t="s">
        <v>419</v>
      </c>
      <c r="M942" s="284" t="s">
        <v>2458</v>
      </c>
      <c r="N942" s="103" t="s">
        <v>423</v>
      </c>
      <c r="O942" s="106"/>
      <c r="Q942" s="135"/>
      <c r="T942" s="135"/>
      <c r="U942" s="171" t="str">
        <f t="shared" si="210"/>
        <v>HBL-KHI-27</v>
      </c>
      <c r="V942" s="133" t="s">
        <v>90</v>
      </c>
      <c r="W942" s="107">
        <v>271</v>
      </c>
      <c r="X942" s="171" t="str">
        <f t="shared" si="212"/>
        <v>HBL-KHI-27-Dec16-1-1</v>
      </c>
      <c r="Y942" s="136" t="s">
        <v>2445</v>
      </c>
      <c r="Z942" s="134" t="str">
        <f t="shared" si="213"/>
        <v>Yes</v>
      </c>
      <c r="AA942" s="134" t="str">
        <f t="shared" si="214"/>
        <v>Yes</v>
      </c>
      <c r="AB942" s="134" t="str">
        <f t="shared" si="209"/>
        <v>Yes</v>
      </c>
      <c r="AC942" s="134" t="str">
        <f>VLOOKUP(F942,'Wired Branches'!B:E,4,FALSE)</f>
        <v>10.0.11.10</v>
      </c>
      <c r="AD942" s="134" t="str">
        <f t="shared" si="215"/>
        <v>255.255.255.0</v>
      </c>
      <c r="AE942" s="150" t="str">
        <f>VLOOKUP(W942,'Wired Branches'!B:F,5,FALSE)</f>
        <v>10.0.11.1</v>
      </c>
      <c r="AF942" s="112" t="str">
        <f>_xlfn.IFNA(VLOOKUP(F942,'Compiled report'!C:F,4,FALSE),"")</f>
        <v>00026515e16f</v>
      </c>
      <c r="AG942" s="134" t="str">
        <f t="shared" si="216"/>
        <v>10.200.57.196</v>
      </c>
      <c r="AH942" s="134" t="str">
        <f t="shared" si="217"/>
        <v>Yes</v>
      </c>
      <c r="AI942" s="134" t="str">
        <f t="shared" si="218"/>
        <v>Yes</v>
      </c>
      <c r="AJ942" s="234">
        <f>_xlfn.IFNA(VLOOKUP(F942,'Compiled report'!C:D,2,FALSE),"")</f>
        <v>42760</v>
      </c>
      <c r="AK942" s="134" t="str">
        <f t="shared" si="219"/>
        <v>Yes</v>
      </c>
      <c r="AL942" s="134" t="str">
        <f t="shared" si="220"/>
        <v>Yes</v>
      </c>
      <c r="AM942" s="134" t="str">
        <f t="shared" si="221"/>
        <v>Yes</v>
      </c>
      <c r="AN942" s="134" t="str">
        <f t="shared" si="222"/>
        <v>Yes</v>
      </c>
      <c r="AO942" s="134" t="str">
        <f t="shared" si="211"/>
        <v>Installation Completed</v>
      </c>
      <c r="AP942" s="137" t="s">
        <v>770</v>
      </c>
    </row>
    <row r="943" spans="1:42" s="134" customFormat="1" ht="26.1" customHeight="1" x14ac:dyDescent="0.2">
      <c r="A943" s="258">
        <v>943</v>
      </c>
      <c r="B943" s="284" t="s">
        <v>419</v>
      </c>
      <c r="C943" s="134" t="s">
        <v>419</v>
      </c>
      <c r="D943" s="171" t="s">
        <v>82</v>
      </c>
      <c r="E943" s="283" t="s">
        <v>459</v>
      </c>
      <c r="F943" s="107">
        <v>28</v>
      </c>
      <c r="G943" s="284" t="s">
        <v>419</v>
      </c>
      <c r="H943" s="284" t="s">
        <v>2483</v>
      </c>
      <c r="I943" s="284" t="s">
        <v>2484</v>
      </c>
      <c r="J943" s="284" t="s">
        <v>384</v>
      </c>
      <c r="K943" s="284" t="s">
        <v>384</v>
      </c>
      <c r="L943" s="284" t="s">
        <v>419</v>
      </c>
      <c r="M943" s="284" t="s">
        <v>2458</v>
      </c>
      <c r="N943" s="103" t="s">
        <v>423</v>
      </c>
      <c r="O943" s="106"/>
      <c r="Q943" s="135"/>
      <c r="T943" s="135"/>
      <c r="U943" s="171" t="str">
        <f t="shared" si="210"/>
        <v>HBL-KHI-28</v>
      </c>
      <c r="V943" s="133" t="s">
        <v>90</v>
      </c>
      <c r="W943" s="107">
        <v>28</v>
      </c>
      <c r="X943" s="171" t="str">
        <f t="shared" si="212"/>
        <v>HBL-KHI-28-Dec16-1-1</v>
      </c>
      <c r="Y943" s="136" t="s">
        <v>2445</v>
      </c>
      <c r="Z943" s="134" t="str">
        <f t="shared" si="213"/>
        <v>Yes</v>
      </c>
      <c r="AA943" s="134" t="str">
        <f t="shared" si="214"/>
        <v>Yes</v>
      </c>
      <c r="AB943" s="134" t="str">
        <f t="shared" ref="AB943:AB1006" si="223">IF(ISBLANK(AJ943)," ","Yes")</f>
        <v>Yes</v>
      </c>
      <c r="AC943" s="134" t="str">
        <f>VLOOKUP(F943,'Wired Branches'!B:E,4,FALSE)</f>
        <v>10.0.38.10</v>
      </c>
      <c r="AD943" s="134" t="str">
        <f t="shared" si="215"/>
        <v>255.255.255.0</v>
      </c>
      <c r="AE943" s="150" t="str">
        <f>VLOOKUP(W943,'Wired Branches'!B:F,5,FALSE)</f>
        <v>10.0.38.1</v>
      </c>
      <c r="AF943" s="112">
        <f>_xlfn.IFNA(VLOOKUP(F943,'Compiled report'!C:F,4,FALSE),"")</f>
        <v>0</v>
      </c>
      <c r="AG943" s="134" t="str">
        <f t="shared" si="216"/>
        <v>10.200.57.196</v>
      </c>
      <c r="AH943" s="134" t="str">
        <f t="shared" si="217"/>
        <v>Yes</v>
      </c>
      <c r="AI943" s="134" t="str">
        <f t="shared" si="218"/>
        <v>Yes</v>
      </c>
      <c r="AJ943" s="234">
        <f>_xlfn.IFNA(VLOOKUP(F943,'Compiled report'!C:D,2,FALSE),"")</f>
        <v>42760</v>
      </c>
      <c r="AK943" s="134" t="str">
        <f t="shared" si="219"/>
        <v>Yes</v>
      </c>
      <c r="AL943" s="134" t="str">
        <f t="shared" si="220"/>
        <v/>
      </c>
      <c r="AM943" s="134" t="str">
        <f t="shared" si="221"/>
        <v>Yes</v>
      </c>
      <c r="AN943" s="134" t="str">
        <f t="shared" si="222"/>
        <v>Yes</v>
      </c>
      <c r="AO943" s="134" t="str">
        <f t="shared" si="211"/>
        <v>Installation Completed</v>
      </c>
      <c r="AP943" s="137" t="s">
        <v>770</v>
      </c>
    </row>
    <row r="944" spans="1:42" s="134" customFormat="1" ht="26.1" customHeight="1" x14ac:dyDescent="0.2">
      <c r="A944" s="258">
        <v>944</v>
      </c>
      <c r="B944" s="284" t="s">
        <v>419</v>
      </c>
      <c r="C944" s="134" t="s">
        <v>419</v>
      </c>
      <c r="D944" s="171" t="s">
        <v>82</v>
      </c>
      <c r="E944" s="283" t="s">
        <v>459</v>
      </c>
      <c r="F944" s="107">
        <v>29</v>
      </c>
      <c r="G944" s="284" t="s">
        <v>419</v>
      </c>
      <c r="H944" s="284" t="s">
        <v>2485</v>
      </c>
      <c r="I944" s="284" t="s">
        <v>2486</v>
      </c>
      <c r="J944" s="284" t="s">
        <v>384</v>
      </c>
      <c r="K944" s="284" t="s">
        <v>384</v>
      </c>
      <c r="L944" s="284" t="s">
        <v>419</v>
      </c>
      <c r="M944" s="284" t="s">
        <v>2458</v>
      </c>
      <c r="N944" s="103" t="s">
        <v>423</v>
      </c>
      <c r="O944" s="106"/>
      <c r="Q944" s="135"/>
      <c r="T944" s="135"/>
      <c r="U944" s="171" t="str">
        <f t="shared" si="210"/>
        <v>HBL-KHI-29</v>
      </c>
      <c r="V944" s="133" t="s">
        <v>90</v>
      </c>
      <c r="W944" s="107">
        <v>29</v>
      </c>
      <c r="X944" s="171" t="str">
        <f t="shared" si="212"/>
        <v>HBL-KHI-29-Dec16-1-1</v>
      </c>
      <c r="Y944" s="136" t="s">
        <v>2445</v>
      </c>
      <c r="Z944" s="134" t="str">
        <f t="shared" si="213"/>
        <v>Yes</v>
      </c>
      <c r="AA944" s="134" t="str">
        <f t="shared" si="214"/>
        <v>Yes</v>
      </c>
      <c r="AB944" s="134" t="str">
        <f t="shared" si="223"/>
        <v>Yes</v>
      </c>
      <c r="AC944" s="134" t="str">
        <f>VLOOKUP(F944,'Wired Branches'!B:E,4,FALSE)</f>
        <v>10.0.215.10</v>
      </c>
      <c r="AD944" s="134" t="str">
        <f t="shared" si="215"/>
        <v>255.255.255.0</v>
      </c>
      <c r="AE944" s="150" t="str">
        <f>VLOOKUP(W944,'Wired Branches'!B:F,5,FALSE)</f>
        <v>10.0.215.1</v>
      </c>
      <c r="AF944" s="112" t="str">
        <f>_xlfn.IFNA(VLOOKUP(F944,'Compiled report'!C:F,4,FALSE),"")</f>
        <v>2651610c2</v>
      </c>
      <c r="AG944" s="134" t="str">
        <f t="shared" si="216"/>
        <v>10.200.57.196</v>
      </c>
      <c r="AH944" s="134" t="str">
        <f t="shared" si="217"/>
        <v>Yes</v>
      </c>
      <c r="AI944" s="134" t="str">
        <f t="shared" si="218"/>
        <v>Yes</v>
      </c>
      <c r="AJ944" s="234">
        <f>_xlfn.IFNA(VLOOKUP(F944,'Compiled report'!C:D,2,FALSE),"")</f>
        <v>42754</v>
      </c>
      <c r="AK944" s="134" t="str">
        <f t="shared" si="219"/>
        <v>Yes</v>
      </c>
      <c r="AL944" s="134" t="str">
        <f t="shared" si="220"/>
        <v>Yes</v>
      </c>
      <c r="AM944" s="134" t="str">
        <f t="shared" si="221"/>
        <v>Yes</v>
      </c>
      <c r="AN944" s="134" t="str">
        <f t="shared" si="222"/>
        <v>Yes</v>
      </c>
      <c r="AO944" s="134" t="str">
        <f t="shared" si="211"/>
        <v>Installation Completed</v>
      </c>
      <c r="AP944" s="137" t="s">
        <v>770</v>
      </c>
    </row>
    <row r="945" spans="1:42" s="134" customFormat="1" ht="26.1" customHeight="1" x14ac:dyDescent="0.2">
      <c r="A945" s="258">
        <v>945</v>
      </c>
      <c r="B945" s="284" t="s">
        <v>419</v>
      </c>
      <c r="C945" s="134" t="s">
        <v>419</v>
      </c>
      <c r="D945" s="171" t="s">
        <v>82</v>
      </c>
      <c r="E945" s="283" t="s">
        <v>459</v>
      </c>
      <c r="F945" s="107">
        <v>31</v>
      </c>
      <c r="G945" s="284" t="s">
        <v>419</v>
      </c>
      <c r="H945" s="284" t="s">
        <v>2487</v>
      </c>
      <c r="I945" s="284" t="s">
        <v>2488</v>
      </c>
      <c r="J945" s="284" t="s">
        <v>384</v>
      </c>
      <c r="K945" s="284" t="s">
        <v>384</v>
      </c>
      <c r="L945" s="284" t="s">
        <v>419</v>
      </c>
      <c r="M945" s="284" t="s">
        <v>2444</v>
      </c>
      <c r="N945" s="103" t="s">
        <v>423</v>
      </c>
      <c r="O945" s="106"/>
      <c r="Q945" s="135"/>
      <c r="T945" s="135"/>
      <c r="U945" s="171" t="str">
        <f t="shared" si="210"/>
        <v>HBL-KHI-31</v>
      </c>
      <c r="V945" s="133" t="s">
        <v>90</v>
      </c>
      <c r="W945" s="107">
        <v>31</v>
      </c>
      <c r="X945" s="171" t="str">
        <f t="shared" si="212"/>
        <v>HBL-KHI-31-Dec16-1-1</v>
      </c>
      <c r="Y945" s="136" t="s">
        <v>2445</v>
      </c>
      <c r="Z945" s="134" t="str">
        <f t="shared" si="213"/>
        <v>Yes</v>
      </c>
      <c r="AA945" s="134" t="str">
        <f t="shared" si="214"/>
        <v>Yes</v>
      </c>
      <c r="AB945" s="134" t="str">
        <f t="shared" si="223"/>
        <v>Yes</v>
      </c>
      <c r="AC945" s="134" t="str">
        <f>VLOOKUP(F945,'Wired Branches'!B:E,4,FALSE)</f>
        <v>10.0.175.10</v>
      </c>
      <c r="AD945" s="134" t="str">
        <f t="shared" si="215"/>
        <v>255.255.255.0</v>
      </c>
      <c r="AE945" s="150" t="str">
        <f>VLOOKUP(W945,'Wired Branches'!B:F,5,FALSE)</f>
        <v>10.0.175.1</v>
      </c>
      <c r="AF945" s="112" t="str">
        <f>_xlfn.IFNA(VLOOKUP(F945,'Compiled report'!C:F,4,FALSE),"")</f>
        <v>2651610c3</v>
      </c>
      <c r="AG945" s="134" t="str">
        <f t="shared" si="216"/>
        <v>10.200.57.196</v>
      </c>
      <c r="AH945" s="134" t="str">
        <f t="shared" si="217"/>
        <v>Yes</v>
      </c>
      <c r="AI945" s="134" t="str">
        <f t="shared" si="218"/>
        <v>Yes</v>
      </c>
      <c r="AJ945" s="234">
        <f>_xlfn.IFNA(VLOOKUP(F945,'Compiled report'!C:D,2,FALSE),"")</f>
        <v>42758</v>
      </c>
      <c r="AK945" s="134" t="str">
        <f t="shared" si="219"/>
        <v>Yes</v>
      </c>
      <c r="AL945" s="134" t="str">
        <f t="shared" si="220"/>
        <v>Yes</v>
      </c>
      <c r="AM945" s="134" t="str">
        <f t="shared" si="221"/>
        <v>Yes</v>
      </c>
      <c r="AN945" s="134" t="str">
        <f t="shared" si="222"/>
        <v>Yes</v>
      </c>
      <c r="AO945" s="134" t="str">
        <f t="shared" si="211"/>
        <v>Installation Completed</v>
      </c>
      <c r="AP945" s="137" t="s">
        <v>770</v>
      </c>
    </row>
    <row r="946" spans="1:42" s="134" customFormat="1" ht="26.1" customHeight="1" x14ac:dyDescent="0.2">
      <c r="A946" s="258">
        <v>946</v>
      </c>
      <c r="B946" s="284" t="s">
        <v>419</v>
      </c>
      <c r="C946" s="134" t="s">
        <v>419</v>
      </c>
      <c r="D946" s="171" t="s">
        <v>82</v>
      </c>
      <c r="E946" s="283" t="s">
        <v>459</v>
      </c>
      <c r="F946" s="107">
        <v>33</v>
      </c>
      <c r="G946" s="284" t="s">
        <v>419</v>
      </c>
      <c r="H946" s="284" t="s">
        <v>2489</v>
      </c>
      <c r="I946" s="284" t="s">
        <v>2490</v>
      </c>
      <c r="J946" s="284" t="s">
        <v>384</v>
      </c>
      <c r="K946" s="284" t="s">
        <v>384</v>
      </c>
      <c r="L946" s="284" t="s">
        <v>419</v>
      </c>
      <c r="M946" s="284" t="s">
        <v>2444</v>
      </c>
      <c r="N946" s="103" t="s">
        <v>423</v>
      </c>
      <c r="O946" s="106"/>
      <c r="Q946" s="135"/>
      <c r="T946" s="135"/>
      <c r="U946" s="171" t="str">
        <f t="shared" si="210"/>
        <v>HBL-KHI-33</v>
      </c>
      <c r="V946" s="133" t="s">
        <v>90</v>
      </c>
      <c r="W946" s="107">
        <v>33</v>
      </c>
      <c r="X946" s="171" t="str">
        <f t="shared" si="212"/>
        <v>HBL-KHI-33-Dec16-1-1</v>
      </c>
      <c r="Y946" s="136" t="s">
        <v>2445</v>
      </c>
      <c r="Z946" s="134" t="str">
        <f t="shared" si="213"/>
        <v>Yes</v>
      </c>
      <c r="AA946" s="134" t="str">
        <f t="shared" si="214"/>
        <v>Yes</v>
      </c>
      <c r="AB946" s="134" t="str">
        <f t="shared" si="223"/>
        <v>Yes</v>
      </c>
      <c r="AC946" s="134" t="e">
        <f>VLOOKUP(F946,'Wired Branches'!B:E,4,FALSE)</f>
        <v>#N/A</v>
      </c>
      <c r="AD946" s="134" t="str">
        <f t="shared" si="215"/>
        <v>255.255.255.0</v>
      </c>
      <c r="AE946" s="150" t="e">
        <f>VLOOKUP(W946,'Wired Branches'!B:F,5,FALSE)</f>
        <v>#N/A</v>
      </c>
      <c r="AF946" s="112" t="str">
        <f>_xlfn.IFNA(VLOOKUP(F946,'Compiled report'!C:F,4,FALSE),"")</f>
        <v>2651610c4</v>
      </c>
      <c r="AG946" s="134" t="str">
        <f t="shared" si="216"/>
        <v>10.200.57.196</v>
      </c>
      <c r="AH946" s="134" t="str">
        <f t="shared" si="217"/>
        <v>Yes</v>
      </c>
      <c r="AI946" s="134" t="str">
        <f t="shared" si="218"/>
        <v>Yes</v>
      </c>
      <c r="AJ946" s="234">
        <f>_xlfn.IFNA(VLOOKUP(F946,'Compiled report'!C:D,2,FALSE),"")</f>
        <v>42774</v>
      </c>
      <c r="AK946" s="134" t="str">
        <f t="shared" si="219"/>
        <v>Yes</v>
      </c>
      <c r="AL946" s="134" t="str">
        <f t="shared" si="220"/>
        <v>Yes</v>
      </c>
      <c r="AM946" s="134" t="str">
        <f t="shared" si="221"/>
        <v>Yes</v>
      </c>
      <c r="AN946" s="134" t="str">
        <f t="shared" si="222"/>
        <v>Yes</v>
      </c>
      <c r="AO946" s="134" t="str">
        <f t="shared" si="211"/>
        <v>Installation Completed</v>
      </c>
      <c r="AP946" s="137" t="s">
        <v>770</v>
      </c>
    </row>
    <row r="947" spans="1:42" s="134" customFormat="1" ht="26.1" customHeight="1" x14ac:dyDescent="0.2">
      <c r="A947" s="258">
        <v>947</v>
      </c>
      <c r="B947" s="284" t="s">
        <v>419</v>
      </c>
      <c r="C947" s="134" t="s">
        <v>419</v>
      </c>
      <c r="D947" s="171" t="s">
        <v>82</v>
      </c>
      <c r="E947" s="283" t="s">
        <v>459</v>
      </c>
      <c r="F947" s="107">
        <v>34</v>
      </c>
      <c r="G947" s="284" t="s">
        <v>419</v>
      </c>
      <c r="H947" s="284" t="s">
        <v>2491</v>
      </c>
      <c r="I947" s="284" t="s">
        <v>2492</v>
      </c>
      <c r="J947" s="284" t="s">
        <v>384</v>
      </c>
      <c r="K947" s="284" t="s">
        <v>384</v>
      </c>
      <c r="L947" s="284" t="s">
        <v>419</v>
      </c>
      <c r="M947" s="284" t="s">
        <v>2444</v>
      </c>
      <c r="N947" s="103" t="s">
        <v>423</v>
      </c>
      <c r="O947" s="106"/>
      <c r="Q947" s="135"/>
      <c r="T947" s="135"/>
      <c r="U947" s="171" t="str">
        <f t="shared" si="210"/>
        <v>HBL-KHI-34</v>
      </c>
      <c r="V947" s="133" t="s">
        <v>90</v>
      </c>
      <c r="W947" s="107">
        <v>34</v>
      </c>
      <c r="X947" s="171" t="str">
        <f t="shared" si="212"/>
        <v>HBL-KHI-34-Dec16-1-1</v>
      </c>
      <c r="Y947" s="136" t="s">
        <v>2445</v>
      </c>
      <c r="Z947" s="134" t="str">
        <f t="shared" si="213"/>
        <v>Yes</v>
      </c>
      <c r="AA947" s="134" t="str">
        <f t="shared" si="214"/>
        <v>Yes</v>
      </c>
      <c r="AB947" s="134" t="str">
        <f t="shared" si="223"/>
        <v>Yes</v>
      </c>
      <c r="AC947" s="134" t="str">
        <f>VLOOKUP(F947,'Wired Branches'!B:E,4,FALSE)</f>
        <v>10.0.32.10</v>
      </c>
      <c r="AD947" s="134" t="str">
        <f t="shared" si="215"/>
        <v>255.255.255.0</v>
      </c>
      <c r="AE947" s="150" t="str">
        <f>VLOOKUP(W947,'Wired Branches'!B:F,5,FALSE)</f>
        <v>10.0.32.1</v>
      </c>
      <c r="AF947" s="112" t="str">
        <f>_xlfn.IFNA(VLOOKUP(F947,'Compiled report'!C:F,4,FALSE),"")</f>
        <v>0002651610c5</v>
      </c>
      <c r="AG947" s="134" t="str">
        <f t="shared" si="216"/>
        <v>10.200.57.196</v>
      </c>
      <c r="AH947" s="134" t="str">
        <f t="shared" si="217"/>
        <v>Yes</v>
      </c>
      <c r="AI947" s="134" t="str">
        <f t="shared" si="218"/>
        <v>Yes</v>
      </c>
      <c r="AJ947" s="234">
        <f>_xlfn.IFNA(VLOOKUP(F947,'Compiled report'!C:D,2,FALSE),"")</f>
        <v>42744</v>
      </c>
      <c r="AK947" s="134" t="str">
        <f t="shared" si="219"/>
        <v>Yes</v>
      </c>
      <c r="AL947" s="134" t="str">
        <f t="shared" si="220"/>
        <v>Yes</v>
      </c>
      <c r="AM947" s="134" t="str">
        <f t="shared" si="221"/>
        <v>Yes</v>
      </c>
      <c r="AN947" s="134" t="str">
        <f t="shared" si="222"/>
        <v>Yes</v>
      </c>
      <c r="AO947" s="134" t="str">
        <f t="shared" si="211"/>
        <v>Installation Completed</v>
      </c>
      <c r="AP947" s="137" t="s">
        <v>770</v>
      </c>
    </row>
    <row r="948" spans="1:42" s="134" customFormat="1" ht="26.1" customHeight="1" x14ac:dyDescent="0.2">
      <c r="A948" s="258">
        <v>948</v>
      </c>
      <c r="B948" s="284" t="s">
        <v>419</v>
      </c>
      <c r="C948" s="134" t="s">
        <v>419</v>
      </c>
      <c r="D948" s="171" t="s">
        <v>82</v>
      </c>
      <c r="E948" s="283" t="s">
        <v>459</v>
      </c>
      <c r="F948" s="107">
        <v>35</v>
      </c>
      <c r="G948" s="284" t="s">
        <v>419</v>
      </c>
      <c r="H948" s="284" t="s">
        <v>2493</v>
      </c>
      <c r="I948" s="284" t="s">
        <v>2494</v>
      </c>
      <c r="J948" s="284" t="s">
        <v>384</v>
      </c>
      <c r="K948" s="284" t="s">
        <v>384</v>
      </c>
      <c r="L948" s="284" t="s">
        <v>419</v>
      </c>
      <c r="M948" s="284" t="s">
        <v>2444</v>
      </c>
      <c r="N948" s="103" t="s">
        <v>423</v>
      </c>
      <c r="O948" s="106"/>
      <c r="Q948" s="135"/>
      <c r="T948" s="135"/>
      <c r="U948" s="171" t="str">
        <f t="shared" si="210"/>
        <v>HBL-KHI-35</v>
      </c>
      <c r="V948" s="133" t="s">
        <v>90</v>
      </c>
      <c r="W948" s="107">
        <v>35</v>
      </c>
      <c r="X948" s="171" t="str">
        <f t="shared" si="212"/>
        <v>HBL-KHI-35-Dec16-1-1</v>
      </c>
      <c r="Y948" s="136" t="s">
        <v>2445</v>
      </c>
      <c r="Z948" s="134" t="str">
        <f t="shared" si="213"/>
        <v>Yes</v>
      </c>
      <c r="AA948" s="134" t="str">
        <f t="shared" si="214"/>
        <v>Yes</v>
      </c>
      <c r="AB948" s="134" t="str">
        <f t="shared" si="223"/>
        <v>Yes</v>
      </c>
      <c r="AC948" s="134" t="str">
        <f>VLOOKUP(F948,'Wired Branches'!B:E,4,FALSE)</f>
        <v>10.0.41.10</v>
      </c>
      <c r="AD948" s="134" t="str">
        <f t="shared" si="215"/>
        <v>255.255.255.0</v>
      </c>
      <c r="AE948" s="150" t="str">
        <f>VLOOKUP(W948,'Wired Branches'!B:F,5,FALSE)</f>
        <v>10.0.41.1</v>
      </c>
      <c r="AF948" s="112" t="str">
        <f>_xlfn.IFNA(VLOOKUP(F948,'Compiled report'!C:F,4,FALSE),"")</f>
        <v>0002651610c6</v>
      </c>
      <c r="AG948" s="134" t="str">
        <f t="shared" si="216"/>
        <v>10.200.57.196</v>
      </c>
      <c r="AH948" s="134" t="str">
        <f t="shared" si="217"/>
        <v>Yes</v>
      </c>
      <c r="AI948" s="134" t="str">
        <f t="shared" si="218"/>
        <v>Yes</v>
      </c>
      <c r="AJ948" s="234">
        <f>_xlfn.IFNA(VLOOKUP(F948,'Compiled report'!C:D,2,FALSE),"")</f>
        <v>42765</v>
      </c>
      <c r="AK948" s="134" t="str">
        <f t="shared" si="219"/>
        <v>Yes</v>
      </c>
      <c r="AL948" s="134" t="str">
        <f t="shared" si="220"/>
        <v>Yes</v>
      </c>
      <c r="AM948" s="134" t="str">
        <f t="shared" si="221"/>
        <v>Yes</v>
      </c>
      <c r="AN948" s="134" t="str">
        <f t="shared" si="222"/>
        <v>Yes</v>
      </c>
      <c r="AO948" s="134" t="str">
        <f t="shared" si="211"/>
        <v>Installation Completed</v>
      </c>
      <c r="AP948" s="137" t="s">
        <v>770</v>
      </c>
    </row>
    <row r="949" spans="1:42" s="134" customFormat="1" ht="26.1" customHeight="1" x14ac:dyDescent="0.2">
      <c r="A949" s="258">
        <v>949</v>
      </c>
      <c r="B949" s="284" t="s">
        <v>419</v>
      </c>
      <c r="C949" s="134" t="s">
        <v>419</v>
      </c>
      <c r="D949" s="171" t="s">
        <v>82</v>
      </c>
      <c r="E949" s="283" t="s">
        <v>459</v>
      </c>
      <c r="F949" s="107">
        <v>38</v>
      </c>
      <c r="G949" s="284" t="s">
        <v>419</v>
      </c>
      <c r="H949" s="284" t="s">
        <v>2495</v>
      </c>
      <c r="I949" s="284" t="s">
        <v>2496</v>
      </c>
      <c r="J949" s="284" t="s">
        <v>384</v>
      </c>
      <c r="K949" s="284" t="s">
        <v>384</v>
      </c>
      <c r="L949" s="284" t="s">
        <v>419</v>
      </c>
      <c r="M949" s="284" t="s">
        <v>2458</v>
      </c>
      <c r="N949" s="103" t="s">
        <v>423</v>
      </c>
      <c r="O949" s="106"/>
      <c r="Q949" s="135"/>
      <c r="T949" s="135"/>
      <c r="U949" s="171" t="str">
        <f t="shared" si="210"/>
        <v>HBL-KHI-38</v>
      </c>
      <c r="V949" s="133" t="s">
        <v>90</v>
      </c>
      <c r="W949" s="107">
        <v>38</v>
      </c>
      <c r="X949" s="171" t="str">
        <f t="shared" si="212"/>
        <v>HBL-KHI-38-Dec16-1-1</v>
      </c>
      <c r="Y949" s="136" t="s">
        <v>2445</v>
      </c>
      <c r="Z949" s="134" t="str">
        <f t="shared" si="213"/>
        <v>Yes</v>
      </c>
      <c r="AA949" s="134" t="str">
        <f t="shared" si="214"/>
        <v>Yes</v>
      </c>
      <c r="AB949" s="134" t="str">
        <f t="shared" si="223"/>
        <v>Yes</v>
      </c>
      <c r="AC949" s="134" t="str">
        <f>VLOOKUP(F949,'Wired Branches'!B:E,4,FALSE)</f>
        <v>10.0.34.10</v>
      </c>
      <c r="AD949" s="134" t="str">
        <f t="shared" si="215"/>
        <v>255.255.255.0</v>
      </c>
      <c r="AE949" s="150" t="str">
        <f>VLOOKUP(W949,'Wired Branches'!B:F,5,FALSE)</f>
        <v>10.0.34.1</v>
      </c>
      <c r="AF949" s="112" t="str">
        <f>_xlfn.IFNA(VLOOKUP(F949,'Compiled report'!C:F,4,FALSE),"")</f>
        <v>2651610C7</v>
      </c>
      <c r="AG949" s="134" t="str">
        <f t="shared" si="216"/>
        <v>10.200.57.196</v>
      </c>
      <c r="AH949" s="134" t="str">
        <f t="shared" si="217"/>
        <v>Yes</v>
      </c>
      <c r="AI949" s="134" t="str">
        <f t="shared" si="218"/>
        <v>Yes</v>
      </c>
      <c r="AJ949" s="234">
        <f>_xlfn.IFNA(VLOOKUP(F949,'Compiled report'!C:D,2,FALSE),"")</f>
        <v>42760</v>
      </c>
      <c r="AK949" s="134" t="str">
        <f t="shared" si="219"/>
        <v>Yes</v>
      </c>
      <c r="AL949" s="134" t="str">
        <f t="shared" si="220"/>
        <v>Yes</v>
      </c>
      <c r="AM949" s="134" t="str">
        <f t="shared" si="221"/>
        <v>Yes</v>
      </c>
      <c r="AN949" s="134" t="str">
        <f t="shared" si="222"/>
        <v>Yes</v>
      </c>
      <c r="AO949" s="134" t="str">
        <f t="shared" si="211"/>
        <v>Installation Completed</v>
      </c>
      <c r="AP949" s="137" t="s">
        <v>770</v>
      </c>
    </row>
    <row r="950" spans="1:42" s="134" customFormat="1" ht="26.1" customHeight="1" x14ac:dyDescent="0.2">
      <c r="A950" s="258">
        <v>950</v>
      </c>
      <c r="B950" s="284" t="s">
        <v>419</v>
      </c>
      <c r="C950" s="134" t="s">
        <v>419</v>
      </c>
      <c r="D950" s="171" t="s">
        <v>82</v>
      </c>
      <c r="E950" s="283" t="s">
        <v>459</v>
      </c>
      <c r="F950" s="107">
        <v>39</v>
      </c>
      <c r="G950" s="284" t="s">
        <v>419</v>
      </c>
      <c r="H950" s="284" t="s">
        <v>2497</v>
      </c>
      <c r="I950" s="284" t="s">
        <v>2498</v>
      </c>
      <c r="J950" s="284" t="s">
        <v>384</v>
      </c>
      <c r="K950" s="284" t="s">
        <v>384</v>
      </c>
      <c r="L950" s="284" t="s">
        <v>419</v>
      </c>
      <c r="M950" s="284" t="s">
        <v>2444</v>
      </c>
      <c r="N950" s="103" t="s">
        <v>423</v>
      </c>
      <c r="O950" s="106"/>
      <c r="Q950" s="135"/>
      <c r="T950" s="135"/>
      <c r="U950" s="171" t="str">
        <f t="shared" si="210"/>
        <v>HBL-KHI-39</v>
      </c>
      <c r="V950" s="133" t="s">
        <v>90</v>
      </c>
      <c r="W950" s="107">
        <v>39</v>
      </c>
      <c r="X950" s="171" t="str">
        <f t="shared" si="212"/>
        <v>HBL-KHI-39-Dec16-1-1</v>
      </c>
      <c r="Y950" s="136" t="s">
        <v>2445</v>
      </c>
      <c r="Z950" s="134" t="str">
        <f t="shared" si="213"/>
        <v>Yes</v>
      </c>
      <c r="AA950" s="134" t="str">
        <f t="shared" si="214"/>
        <v>Yes</v>
      </c>
      <c r="AB950" s="134" t="str">
        <f t="shared" si="223"/>
        <v>Yes</v>
      </c>
      <c r="AC950" s="134" t="str">
        <f>VLOOKUP(F950,'Wired Branches'!B:E,4,FALSE)</f>
        <v>10.0.68.10</v>
      </c>
      <c r="AD950" s="134" t="str">
        <f t="shared" si="215"/>
        <v>255.255.255.0</v>
      </c>
      <c r="AE950" s="150" t="str">
        <f>VLOOKUP(W950,'Wired Branches'!B:F,5,FALSE)</f>
        <v>10.0.68.1</v>
      </c>
      <c r="AF950" s="112" t="str">
        <f>_xlfn.IFNA(VLOOKUP(F950,'Compiled report'!C:F,4,FALSE),"")</f>
        <v>0002651610c8</v>
      </c>
      <c r="AG950" s="134" t="str">
        <f t="shared" si="216"/>
        <v>10.200.57.196</v>
      </c>
      <c r="AH950" s="134" t="str">
        <f t="shared" si="217"/>
        <v>Yes</v>
      </c>
      <c r="AI950" s="134" t="str">
        <f t="shared" si="218"/>
        <v>Yes</v>
      </c>
      <c r="AJ950" s="234">
        <f>_xlfn.IFNA(VLOOKUP(F950,'Compiled report'!C:D,2,FALSE),"")</f>
        <v>42759</v>
      </c>
      <c r="AK950" s="134" t="str">
        <f t="shared" si="219"/>
        <v>Yes</v>
      </c>
      <c r="AL950" s="134" t="str">
        <f t="shared" si="220"/>
        <v>Yes</v>
      </c>
      <c r="AM950" s="134" t="str">
        <f t="shared" si="221"/>
        <v>Yes</v>
      </c>
      <c r="AN950" s="134" t="str">
        <f t="shared" si="222"/>
        <v>Yes</v>
      </c>
      <c r="AO950" s="134" t="str">
        <f t="shared" si="211"/>
        <v>Installation Completed</v>
      </c>
      <c r="AP950" s="137" t="s">
        <v>770</v>
      </c>
    </row>
    <row r="951" spans="1:42" s="134" customFormat="1" ht="26.1" customHeight="1" x14ac:dyDescent="0.2">
      <c r="A951" s="258">
        <v>951</v>
      </c>
      <c r="B951" s="284" t="s">
        <v>419</v>
      </c>
      <c r="C951" s="134" t="s">
        <v>419</v>
      </c>
      <c r="D951" s="171" t="s">
        <v>82</v>
      </c>
      <c r="E951" s="283" t="s">
        <v>459</v>
      </c>
      <c r="F951" s="107">
        <v>40</v>
      </c>
      <c r="G951" s="284" t="s">
        <v>419</v>
      </c>
      <c r="H951" s="284" t="s">
        <v>2499</v>
      </c>
      <c r="I951" s="284" t="s">
        <v>2500</v>
      </c>
      <c r="J951" s="284" t="s">
        <v>384</v>
      </c>
      <c r="K951" s="284" t="s">
        <v>384</v>
      </c>
      <c r="L951" s="284" t="s">
        <v>419</v>
      </c>
      <c r="M951" s="284" t="s">
        <v>2501</v>
      </c>
      <c r="N951" s="103" t="s">
        <v>423</v>
      </c>
      <c r="O951" s="106"/>
      <c r="Q951" s="135"/>
      <c r="T951" s="135"/>
      <c r="U951" s="171" t="str">
        <f t="shared" si="210"/>
        <v>HBL-KHI-40</v>
      </c>
      <c r="V951" s="133" t="s">
        <v>90</v>
      </c>
      <c r="W951" s="107">
        <v>40</v>
      </c>
      <c r="X951" s="171" t="str">
        <f t="shared" si="212"/>
        <v>HBL-KHI-40-Dec16-1-1</v>
      </c>
      <c r="Y951" s="136" t="s">
        <v>2445</v>
      </c>
      <c r="Z951" s="134" t="str">
        <f t="shared" si="213"/>
        <v>Yes</v>
      </c>
      <c r="AA951" s="134" t="str">
        <f t="shared" si="214"/>
        <v>Yes</v>
      </c>
      <c r="AB951" s="134" t="str">
        <f t="shared" si="223"/>
        <v>Yes</v>
      </c>
      <c r="AC951" s="134" t="str">
        <f>VLOOKUP(F951,'Wired Branches'!B:E,4,FALSE)</f>
        <v>10.0.60.10</v>
      </c>
      <c r="AD951" s="134" t="str">
        <f t="shared" si="215"/>
        <v>255.255.255.0</v>
      </c>
      <c r="AE951" s="150" t="str">
        <f>VLOOKUP(W951,'Wired Branches'!B:F,5,FALSE)</f>
        <v>10.0.60.1</v>
      </c>
      <c r="AF951" s="112" t="str">
        <f>_xlfn.IFNA(VLOOKUP(F951,'Compiled report'!C:F,4,FALSE),"")</f>
        <v>2651610c9</v>
      </c>
      <c r="AG951" s="134" t="str">
        <f t="shared" si="216"/>
        <v>10.200.57.196</v>
      </c>
      <c r="AH951" s="134" t="str">
        <f t="shared" si="217"/>
        <v>Yes</v>
      </c>
      <c r="AI951" s="134" t="str">
        <f t="shared" si="218"/>
        <v>Yes</v>
      </c>
      <c r="AJ951" s="234">
        <f>_xlfn.IFNA(VLOOKUP(F951,'Compiled report'!C:D,2,FALSE),"")</f>
        <v>42758</v>
      </c>
      <c r="AK951" s="134" t="str">
        <f t="shared" si="219"/>
        <v>Yes</v>
      </c>
      <c r="AL951" s="134" t="str">
        <f t="shared" si="220"/>
        <v>Yes</v>
      </c>
      <c r="AM951" s="134" t="str">
        <f t="shared" si="221"/>
        <v>Yes</v>
      </c>
      <c r="AN951" s="134" t="str">
        <f t="shared" si="222"/>
        <v>Yes</v>
      </c>
      <c r="AO951" s="134" t="str">
        <f t="shared" si="211"/>
        <v>Installation Completed</v>
      </c>
      <c r="AP951" s="137" t="s">
        <v>770</v>
      </c>
    </row>
    <row r="952" spans="1:42" s="134" customFormat="1" ht="26.1" customHeight="1" x14ac:dyDescent="0.2">
      <c r="A952" s="258">
        <v>952</v>
      </c>
      <c r="B952" s="284" t="s">
        <v>419</v>
      </c>
      <c r="C952" s="134" t="s">
        <v>419</v>
      </c>
      <c r="D952" s="171" t="s">
        <v>82</v>
      </c>
      <c r="E952" s="283" t="s">
        <v>459</v>
      </c>
      <c r="F952" s="107">
        <v>42</v>
      </c>
      <c r="G952" s="284" t="s">
        <v>419</v>
      </c>
      <c r="H952" s="284" t="s">
        <v>2502</v>
      </c>
      <c r="I952" s="284" t="s">
        <v>2503</v>
      </c>
      <c r="J952" s="284" t="s">
        <v>384</v>
      </c>
      <c r="K952" s="284" t="s">
        <v>384</v>
      </c>
      <c r="L952" s="284" t="s">
        <v>419</v>
      </c>
      <c r="M952" s="284" t="s">
        <v>2444</v>
      </c>
      <c r="N952" s="103" t="s">
        <v>423</v>
      </c>
      <c r="O952" s="106"/>
      <c r="Q952" s="135"/>
      <c r="T952" s="135"/>
      <c r="U952" s="171" t="str">
        <f t="shared" si="210"/>
        <v>HBL-KHI-42</v>
      </c>
      <c r="V952" s="133" t="s">
        <v>90</v>
      </c>
      <c r="W952" s="107">
        <v>42</v>
      </c>
      <c r="X952" s="171" t="str">
        <f t="shared" si="212"/>
        <v>HBL-KHI-42-Dec16-1-1</v>
      </c>
      <c r="Y952" s="136" t="s">
        <v>2445</v>
      </c>
      <c r="Z952" s="134" t="str">
        <f t="shared" si="213"/>
        <v>Yes</v>
      </c>
      <c r="AA952" s="134" t="str">
        <f t="shared" si="214"/>
        <v>Yes</v>
      </c>
      <c r="AB952" s="134" t="str">
        <f t="shared" si="223"/>
        <v>Yes</v>
      </c>
      <c r="AC952" s="134" t="str">
        <f>VLOOKUP(F952,'Wired Branches'!B:E,4,FALSE)</f>
        <v>10.0.21.10</v>
      </c>
      <c r="AD952" s="134" t="str">
        <f t="shared" si="215"/>
        <v>255.255.255.0</v>
      </c>
      <c r="AE952" s="150" t="str">
        <f>VLOOKUP(W952,'Wired Branches'!B:F,5,FALSE)</f>
        <v>10.0.21.1</v>
      </c>
      <c r="AF952" s="112">
        <f>_xlfn.IFNA(VLOOKUP(F952,'Compiled report'!C:F,4,FALSE),"")</f>
        <v>0</v>
      </c>
      <c r="AG952" s="134" t="str">
        <f t="shared" si="216"/>
        <v>10.200.57.196</v>
      </c>
      <c r="AH952" s="134" t="str">
        <f t="shared" si="217"/>
        <v>Yes</v>
      </c>
      <c r="AI952" s="134" t="str">
        <f t="shared" si="218"/>
        <v>Yes</v>
      </c>
      <c r="AJ952" s="234">
        <f>_xlfn.IFNA(VLOOKUP(F952,'Compiled report'!C:D,2,FALSE),"")</f>
        <v>42772</v>
      </c>
      <c r="AK952" s="134" t="str">
        <f t="shared" si="219"/>
        <v>Yes</v>
      </c>
      <c r="AL952" s="134" t="str">
        <f t="shared" si="220"/>
        <v/>
      </c>
      <c r="AM952" s="134" t="str">
        <f t="shared" si="221"/>
        <v>Yes</v>
      </c>
      <c r="AN952" s="134" t="str">
        <f t="shared" si="222"/>
        <v>Yes</v>
      </c>
      <c r="AO952" s="134" t="str">
        <f t="shared" si="211"/>
        <v>Installation Completed</v>
      </c>
      <c r="AP952" s="137" t="s">
        <v>770</v>
      </c>
    </row>
    <row r="953" spans="1:42" s="134" customFormat="1" ht="26.1" customHeight="1" x14ac:dyDescent="0.2">
      <c r="A953" s="258">
        <v>953</v>
      </c>
      <c r="B953" s="284" t="s">
        <v>419</v>
      </c>
      <c r="C953" s="134" t="s">
        <v>419</v>
      </c>
      <c r="D953" s="171" t="s">
        <v>82</v>
      </c>
      <c r="E953" s="283" t="s">
        <v>459</v>
      </c>
      <c r="F953" s="107">
        <v>43</v>
      </c>
      <c r="G953" s="284" t="s">
        <v>419</v>
      </c>
      <c r="H953" s="284" t="s">
        <v>2504</v>
      </c>
      <c r="I953" s="284" t="s">
        <v>2505</v>
      </c>
      <c r="J953" s="284" t="s">
        <v>384</v>
      </c>
      <c r="K953" s="284" t="s">
        <v>384</v>
      </c>
      <c r="L953" s="284" t="s">
        <v>419</v>
      </c>
      <c r="M953" s="284" t="s">
        <v>2444</v>
      </c>
      <c r="N953" s="103" t="s">
        <v>423</v>
      </c>
      <c r="O953" s="106"/>
      <c r="Q953" s="135"/>
      <c r="T953" s="135"/>
      <c r="U953" s="171" t="str">
        <f t="shared" si="210"/>
        <v>HBL-KHI-43</v>
      </c>
      <c r="V953" s="133" t="s">
        <v>90</v>
      </c>
      <c r="W953" s="107">
        <v>43</v>
      </c>
      <c r="X953" s="171" t="str">
        <f t="shared" si="212"/>
        <v>HBL-KHI-43-Dec16-1-1</v>
      </c>
      <c r="Y953" s="136" t="s">
        <v>2445</v>
      </c>
      <c r="Z953" s="134" t="str">
        <f t="shared" si="213"/>
        <v>Yes</v>
      </c>
      <c r="AA953" s="134" t="str">
        <f t="shared" si="214"/>
        <v>Yes</v>
      </c>
      <c r="AB953" s="134" t="str">
        <f t="shared" si="223"/>
        <v>Yes</v>
      </c>
      <c r="AC953" s="134" t="str">
        <f>VLOOKUP(F953,'Wired Branches'!B:E,4,FALSE)</f>
        <v>10.0.25.10</v>
      </c>
      <c r="AD953" s="134" t="str">
        <f t="shared" si="215"/>
        <v>255.255.255.0</v>
      </c>
      <c r="AE953" s="150" t="str">
        <f>VLOOKUP(W953,'Wired Branches'!B:F,5,FALSE)</f>
        <v>10.0.25.1</v>
      </c>
      <c r="AF953" s="112" t="str">
        <f>_xlfn.IFNA(VLOOKUP(F953,'Compiled report'!C:F,4,FALSE),"")</f>
        <v>265160e0f</v>
      </c>
      <c r="AG953" s="134" t="str">
        <f t="shared" si="216"/>
        <v>10.200.57.196</v>
      </c>
      <c r="AH953" s="134" t="str">
        <f t="shared" si="217"/>
        <v>Yes</v>
      </c>
      <c r="AI953" s="134" t="str">
        <f t="shared" si="218"/>
        <v>Yes</v>
      </c>
      <c r="AJ953" s="234">
        <f>_xlfn.IFNA(VLOOKUP(F953,'Compiled report'!C:D,2,FALSE),"")</f>
        <v>42766</v>
      </c>
      <c r="AK953" s="134" t="str">
        <f t="shared" si="219"/>
        <v>Yes</v>
      </c>
      <c r="AL953" s="134" t="str">
        <f t="shared" si="220"/>
        <v>Yes</v>
      </c>
      <c r="AM953" s="134" t="str">
        <f t="shared" si="221"/>
        <v>Yes</v>
      </c>
      <c r="AN953" s="134" t="str">
        <f t="shared" si="222"/>
        <v>Yes</v>
      </c>
      <c r="AO953" s="134" t="str">
        <f t="shared" si="211"/>
        <v>Installation Completed</v>
      </c>
      <c r="AP953" s="137" t="s">
        <v>770</v>
      </c>
    </row>
    <row r="954" spans="1:42" s="134" customFormat="1" ht="26.1" customHeight="1" x14ac:dyDescent="0.2">
      <c r="A954" s="258">
        <v>954</v>
      </c>
      <c r="B954" s="284" t="s">
        <v>419</v>
      </c>
      <c r="C954" s="134" t="s">
        <v>419</v>
      </c>
      <c r="D954" s="171" t="s">
        <v>82</v>
      </c>
      <c r="E954" s="283" t="s">
        <v>459</v>
      </c>
      <c r="F954" s="107">
        <v>44</v>
      </c>
      <c r="G954" s="284" t="s">
        <v>419</v>
      </c>
      <c r="H954" s="284" t="s">
        <v>2506</v>
      </c>
      <c r="I954" s="284" t="s">
        <v>2507</v>
      </c>
      <c r="J954" s="284" t="s">
        <v>384</v>
      </c>
      <c r="K954" s="284" t="s">
        <v>384</v>
      </c>
      <c r="L954" s="284" t="s">
        <v>419</v>
      </c>
      <c r="M954" s="284" t="s">
        <v>2444</v>
      </c>
      <c r="N954" s="103" t="s">
        <v>423</v>
      </c>
      <c r="O954" s="106"/>
      <c r="Q954" s="135"/>
      <c r="T954" s="135"/>
      <c r="U954" s="171" t="str">
        <f t="shared" si="210"/>
        <v>HBL-KHI-44</v>
      </c>
      <c r="V954" s="133" t="s">
        <v>90</v>
      </c>
      <c r="W954" s="107">
        <v>44</v>
      </c>
      <c r="X954" s="171" t="str">
        <f t="shared" si="212"/>
        <v>HBL-KHI-44-Dec16-1-1</v>
      </c>
      <c r="Y954" s="136" t="s">
        <v>2445</v>
      </c>
      <c r="Z954" s="134" t="str">
        <f t="shared" si="213"/>
        <v>Yes</v>
      </c>
      <c r="AA954" s="134" t="str">
        <f t="shared" si="214"/>
        <v>Yes</v>
      </c>
      <c r="AB954" s="134" t="str">
        <f t="shared" si="223"/>
        <v>Yes</v>
      </c>
      <c r="AC954" s="134" t="str">
        <f>VLOOKUP(F954,'Wired Branches'!B:E,4,FALSE)</f>
        <v>10.0.10.10</v>
      </c>
      <c r="AD954" s="134" t="str">
        <f t="shared" si="215"/>
        <v>255.255.255.0</v>
      </c>
      <c r="AE954" s="150" t="str">
        <f>VLOOKUP(W954,'Wired Branches'!B:F,5,FALSE)</f>
        <v>10.0.10.1</v>
      </c>
      <c r="AF954" s="112" t="str">
        <f>_xlfn.IFNA(VLOOKUP(F954,'Compiled report'!C:F,4,FALSE),"")</f>
        <v>265160e10</v>
      </c>
      <c r="AG954" s="134" t="str">
        <f t="shared" si="216"/>
        <v>10.200.57.196</v>
      </c>
      <c r="AH954" s="134" t="str">
        <f t="shared" si="217"/>
        <v>Yes</v>
      </c>
      <c r="AI954" s="134" t="str">
        <f t="shared" si="218"/>
        <v>Yes</v>
      </c>
      <c r="AJ954" s="234">
        <f>_xlfn.IFNA(VLOOKUP(F954,'Compiled report'!C:D,2,FALSE),"")</f>
        <v>42759</v>
      </c>
      <c r="AK954" s="134" t="str">
        <f t="shared" si="219"/>
        <v>Yes</v>
      </c>
      <c r="AL954" s="134" t="str">
        <f t="shared" si="220"/>
        <v>Yes</v>
      </c>
      <c r="AM954" s="134" t="str">
        <f t="shared" si="221"/>
        <v>Yes</v>
      </c>
      <c r="AN954" s="134" t="str">
        <f t="shared" si="222"/>
        <v>Yes</v>
      </c>
      <c r="AO954" s="134" t="str">
        <f t="shared" si="211"/>
        <v>Installation Completed</v>
      </c>
      <c r="AP954" s="137" t="s">
        <v>770</v>
      </c>
    </row>
    <row r="955" spans="1:42" s="134" customFormat="1" ht="26.1" customHeight="1" x14ac:dyDescent="0.2">
      <c r="A955" s="258">
        <v>955</v>
      </c>
      <c r="B955" s="284" t="s">
        <v>419</v>
      </c>
      <c r="C955" s="134" t="s">
        <v>419</v>
      </c>
      <c r="D955" s="171" t="s">
        <v>82</v>
      </c>
      <c r="E955" s="283" t="s">
        <v>459</v>
      </c>
      <c r="F955" s="107">
        <v>45</v>
      </c>
      <c r="G955" s="284" t="s">
        <v>419</v>
      </c>
      <c r="H955" s="284" t="s">
        <v>2508</v>
      </c>
      <c r="I955" s="284" t="s">
        <v>2509</v>
      </c>
      <c r="J955" s="284" t="s">
        <v>384</v>
      </c>
      <c r="K955" s="284" t="s">
        <v>384</v>
      </c>
      <c r="L955" s="284" t="s">
        <v>419</v>
      </c>
      <c r="M955" s="284" t="s">
        <v>2444</v>
      </c>
      <c r="N955" s="103" t="s">
        <v>423</v>
      </c>
      <c r="O955" s="106"/>
      <c r="Q955" s="135"/>
      <c r="T955" s="135"/>
      <c r="U955" s="171" t="str">
        <f t="shared" si="210"/>
        <v>HBL-KHI-45</v>
      </c>
      <c r="V955" s="133" t="s">
        <v>90</v>
      </c>
      <c r="W955" s="107">
        <v>45</v>
      </c>
      <c r="X955" s="171" t="str">
        <f t="shared" si="212"/>
        <v>HBL-KHI-45-Dec16-1-1</v>
      </c>
      <c r="Y955" s="136" t="s">
        <v>2445</v>
      </c>
      <c r="Z955" s="134" t="str">
        <f t="shared" si="213"/>
        <v>Yes</v>
      </c>
      <c r="AA955" s="134" t="str">
        <f t="shared" si="214"/>
        <v>Yes</v>
      </c>
      <c r="AB955" s="134" t="str">
        <f t="shared" si="223"/>
        <v>Yes</v>
      </c>
      <c r="AC955" s="134" t="str">
        <f>VLOOKUP(F955,'Wired Branches'!B:E,4,FALSE)</f>
        <v>10.0.132.10</v>
      </c>
      <c r="AD955" s="134" t="str">
        <f t="shared" si="215"/>
        <v>255.255.255.0</v>
      </c>
      <c r="AE955" s="150" t="str">
        <f>VLOOKUP(W955,'Wired Branches'!B:F,5,FALSE)</f>
        <v>10.0.132.1</v>
      </c>
      <c r="AF955" s="112" t="str">
        <f>_xlfn.IFNA(VLOOKUP(F955,'Compiled report'!C:F,4,FALSE),"")</f>
        <v>265160e11</v>
      </c>
      <c r="AG955" s="134" t="str">
        <f t="shared" si="216"/>
        <v>10.200.57.196</v>
      </c>
      <c r="AH955" s="134" t="str">
        <f t="shared" si="217"/>
        <v>Yes</v>
      </c>
      <c r="AI955" s="134" t="str">
        <f t="shared" si="218"/>
        <v>Yes</v>
      </c>
      <c r="AJ955" s="234">
        <f>_xlfn.IFNA(VLOOKUP(F955,'Compiled report'!C:D,2,FALSE),"")</f>
        <v>42759</v>
      </c>
      <c r="AK955" s="134" t="str">
        <f t="shared" si="219"/>
        <v>Yes</v>
      </c>
      <c r="AL955" s="134" t="str">
        <f t="shared" si="220"/>
        <v>Yes</v>
      </c>
      <c r="AM955" s="134" t="str">
        <f t="shared" si="221"/>
        <v>Yes</v>
      </c>
      <c r="AN955" s="134" t="str">
        <f t="shared" si="222"/>
        <v>Yes</v>
      </c>
      <c r="AO955" s="134" t="str">
        <f t="shared" si="211"/>
        <v>Installation Completed</v>
      </c>
      <c r="AP955" s="137" t="s">
        <v>770</v>
      </c>
    </row>
    <row r="956" spans="1:42" s="134" customFormat="1" ht="26.1" customHeight="1" x14ac:dyDescent="0.2">
      <c r="A956" s="258">
        <v>956</v>
      </c>
      <c r="B956" s="284" t="s">
        <v>419</v>
      </c>
      <c r="C956" s="134" t="s">
        <v>419</v>
      </c>
      <c r="D956" s="171" t="s">
        <v>82</v>
      </c>
      <c r="E956" s="283" t="s">
        <v>459</v>
      </c>
      <c r="F956" s="107">
        <v>48</v>
      </c>
      <c r="G956" s="284" t="s">
        <v>419</v>
      </c>
      <c r="H956" s="284" t="s">
        <v>2510</v>
      </c>
      <c r="I956" s="284" t="s">
        <v>2511</v>
      </c>
      <c r="J956" s="284" t="s">
        <v>384</v>
      </c>
      <c r="K956" s="284" t="s">
        <v>384</v>
      </c>
      <c r="L956" s="284" t="s">
        <v>419</v>
      </c>
      <c r="M956" s="284" t="s">
        <v>2469</v>
      </c>
      <c r="N956" s="103" t="s">
        <v>423</v>
      </c>
      <c r="O956" s="106"/>
      <c r="Q956" s="135"/>
      <c r="T956" s="135"/>
      <c r="U956" s="171" t="str">
        <f t="shared" si="210"/>
        <v>HBL-KHI-48</v>
      </c>
      <c r="V956" s="133" t="s">
        <v>90</v>
      </c>
      <c r="W956" s="107">
        <v>48</v>
      </c>
      <c r="X956" s="171" t="str">
        <f t="shared" si="212"/>
        <v>HBL-KHI-48-Dec16-1-1</v>
      </c>
      <c r="Y956" s="136" t="s">
        <v>2445</v>
      </c>
      <c r="Z956" s="134" t="str">
        <f t="shared" si="213"/>
        <v>Yes</v>
      </c>
      <c r="AA956" s="134" t="str">
        <f t="shared" si="214"/>
        <v>Yes</v>
      </c>
      <c r="AB956" s="134" t="str">
        <f t="shared" si="223"/>
        <v>Yes</v>
      </c>
      <c r="AC956" s="134" t="str">
        <f>VLOOKUP(F956,'Wired Branches'!B:E,4,FALSE)</f>
        <v>10.0.5.10</v>
      </c>
      <c r="AD956" s="134" t="str">
        <f t="shared" si="215"/>
        <v>255.255.255.0</v>
      </c>
      <c r="AE956" s="150" t="str">
        <f>VLOOKUP(W956,'Wired Branches'!B:F,5,FALSE)</f>
        <v>10.0.5.1</v>
      </c>
      <c r="AF956" s="112">
        <f>_xlfn.IFNA(VLOOKUP(F956,'Compiled report'!C:F,4,FALSE),"")</f>
        <v>2.6516E+18</v>
      </c>
      <c r="AG956" s="134" t="str">
        <f t="shared" si="216"/>
        <v>10.200.57.196</v>
      </c>
      <c r="AH956" s="134" t="str">
        <f t="shared" si="217"/>
        <v>Yes</v>
      </c>
      <c r="AI956" s="134" t="str">
        <f t="shared" si="218"/>
        <v>Yes</v>
      </c>
      <c r="AJ956" s="234">
        <f>_xlfn.IFNA(VLOOKUP(F956,'Compiled report'!C:D,2,FALSE),"")</f>
        <v>42768</v>
      </c>
      <c r="AK956" s="134" t="str">
        <f t="shared" si="219"/>
        <v>Yes</v>
      </c>
      <c r="AL956" s="134" t="str">
        <f t="shared" si="220"/>
        <v>Yes</v>
      </c>
      <c r="AM956" s="134" t="str">
        <f t="shared" si="221"/>
        <v>Yes</v>
      </c>
      <c r="AN956" s="134" t="str">
        <f t="shared" si="222"/>
        <v>Yes</v>
      </c>
      <c r="AO956" s="134" t="str">
        <f t="shared" si="211"/>
        <v>Installation Completed</v>
      </c>
      <c r="AP956" s="137" t="s">
        <v>770</v>
      </c>
    </row>
    <row r="957" spans="1:42" s="134" customFormat="1" ht="26.1" customHeight="1" x14ac:dyDescent="0.2">
      <c r="A957" s="258">
        <v>957</v>
      </c>
      <c r="B957" s="284" t="s">
        <v>419</v>
      </c>
      <c r="C957" s="134" t="s">
        <v>419</v>
      </c>
      <c r="D957" s="171" t="s">
        <v>82</v>
      </c>
      <c r="E957" s="283" t="s">
        <v>459</v>
      </c>
      <c r="F957" s="107">
        <v>50</v>
      </c>
      <c r="G957" s="284" t="s">
        <v>419</v>
      </c>
      <c r="H957" s="284" t="s">
        <v>2512</v>
      </c>
      <c r="I957" s="284" t="s">
        <v>2513</v>
      </c>
      <c r="J957" s="284" t="s">
        <v>384</v>
      </c>
      <c r="K957" s="284" t="s">
        <v>384</v>
      </c>
      <c r="L957" s="284" t="s">
        <v>419</v>
      </c>
      <c r="M957" s="284" t="s">
        <v>2444</v>
      </c>
      <c r="N957" s="103" t="s">
        <v>423</v>
      </c>
      <c r="O957" s="106"/>
      <c r="Q957" s="135"/>
      <c r="T957" s="135"/>
      <c r="U957" s="171" t="str">
        <f t="shared" si="210"/>
        <v>HBL-KHI-50</v>
      </c>
      <c r="V957" s="133" t="s">
        <v>90</v>
      </c>
      <c r="W957" s="107">
        <v>50</v>
      </c>
      <c r="X957" s="171" t="str">
        <f t="shared" si="212"/>
        <v>HBL-KHI-50-Dec16-1-1</v>
      </c>
      <c r="Y957" s="136" t="s">
        <v>2445</v>
      </c>
      <c r="Z957" s="134" t="str">
        <f t="shared" si="213"/>
        <v>Yes</v>
      </c>
      <c r="AA957" s="134" t="str">
        <f t="shared" si="214"/>
        <v>Yes</v>
      </c>
      <c r="AB957" s="134" t="str">
        <f t="shared" si="223"/>
        <v>Yes</v>
      </c>
      <c r="AC957" s="134" t="str">
        <f>VLOOKUP(F957,'Wired Branches'!B:E,4,FALSE)</f>
        <v>10.0.134.10</v>
      </c>
      <c r="AD957" s="134" t="str">
        <f t="shared" si="215"/>
        <v>255.255.255.0</v>
      </c>
      <c r="AE957" s="150" t="str">
        <f>VLOOKUP(W957,'Wired Branches'!B:F,5,FALSE)</f>
        <v>10.0.134.1</v>
      </c>
      <c r="AF957" s="112" t="str">
        <f>_xlfn.IFNA(VLOOKUP(F957,'Compiled report'!C:F,4,FALSE),"")</f>
        <v>265160e14</v>
      </c>
      <c r="AG957" s="134" t="str">
        <f t="shared" si="216"/>
        <v>10.200.57.196</v>
      </c>
      <c r="AH957" s="134" t="str">
        <f t="shared" si="217"/>
        <v>Yes</v>
      </c>
      <c r="AI957" s="134" t="str">
        <f t="shared" si="218"/>
        <v>Yes</v>
      </c>
      <c r="AJ957" s="234">
        <f>_xlfn.IFNA(VLOOKUP(F957,'Compiled report'!C:D,2,FALSE),"")</f>
        <v>42759</v>
      </c>
      <c r="AK957" s="134" t="str">
        <f t="shared" si="219"/>
        <v>Yes</v>
      </c>
      <c r="AL957" s="134" t="str">
        <f t="shared" si="220"/>
        <v>Yes</v>
      </c>
      <c r="AM957" s="134" t="str">
        <f t="shared" si="221"/>
        <v>Yes</v>
      </c>
      <c r="AN957" s="134" t="str">
        <f t="shared" si="222"/>
        <v>Yes</v>
      </c>
      <c r="AO957" s="134" t="str">
        <f t="shared" si="211"/>
        <v>Installation Completed</v>
      </c>
      <c r="AP957" s="137" t="s">
        <v>770</v>
      </c>
    </row>
    <row r="958" spans="1:42" s="134" customFormat="1" ht="26.1" customHeight="1" x14ac:dyDescent="0.2">
      <c r="A958" s="258">
        <v>958</v>
      </c>
      <c r="B958" s="284" t="s">
        <v>419</v>
      </c>
      <c r="C958" s="134" t="s">
        <v>419</v>
      </c>
      <c r="D958" s="171" t="s">
        <v>82</v>
      </c>
      <c r="E958" s="283" t="s">
        <v>459</v>
      </c>
      <c r="F958" s="107">
        <v>51</v>
      </c>
      <c r="G958" s="284" t="s">
        <v>419</v>
      </c>
      <c r="H958" s="284" t="s">
        <v>2514</v>
      </c>
      <c r="I958" s="284" t="s">
        <v>2515</v>
      </c>
      <c r="J958" s="284" t="s">
        <v>384</v>
      </c>
      <c r="K958" s="284" t="s">
        <v>384</v>
      </c>
      <c r="L958" s="284" t="s">
        <v>419</v>
      </c>
      <c r="M958" s="284" t="s">
        <v>2444</v>
      </c>
      <c r="N958" s="103" t="s">
        <v>423</v>
      </c>
      <c r="O958" s="106"/>
      <c r="Q958" s="135"/>
      <c r="T958" s="135"/>
      <c r="U958" s="171" t="str">
        <f t="shared" si="210"/>
        <v>HBL-KHI-51</v>
      </c>
      <c r="V958" s="133" t="s">
        <v>90</v>
      </c>
      <c r="W958" s="107">
        <v>511</v>
      </c>
      <c r="X958" s="171" t="str">
        <f t="shared" si="212"/>
        <v>HBL-KHI-51-Dec16-1-1</v>
      </c>
      <c r="Y958" s="136" t="s">
        <v>2445</v>
      </c>
      <c r="Z958" s="134" t="str">
        <f t="shared" si="213"/>
        <v>Yes</v>
      </c>
      <c r="AA958" s="134" t="str">
        <f t="shared" si="214"/>
        <v>Yes</v>
      </c>
      <c r="AB958" s="134" t="str">
        <f t="shared" si="223"/>
        <v>Yes</v>
      </c>
      <c r="AC958" s="134" t="str">
        <f>VLOOKUP(F958,'Wired Branches'!B:E,4,FALSE)</f>
        <v>10.0.140.10</v>
      </c>
      <c r="AD958" s="134" t="str">
        <f t="shared" si="215"/>
        <v>255.255.255.0</v>
      </c>
      <c r="AE958" s="150" t="e">
        <f>VLOOKUP(W958,'Wired Branches'!B:F,5,FALSE)</f>
        <v>#N/A</v>
      </c>
      <c r="AF958" s="112">
        <f>_xlfn.IFNA(VLOOKUP(F958,'Compiled report'!C:F,4,FALSE),"")</f>
        <v>2.6516E+20</v>
      </c>
      <c r="AG958" s="134" t="str">
        <f t="shared" si="216"/>
        <v>10.200.57.196</v>
      </c>
      <c r="AH958" s="134" t="str">
        <f t="shared" si="217"/>
        <v>Yes</v>
      </c>
      <c r="AI958" s="134" t="str">
        <f t="shared" si="218"/>
        <v>Yes</v>
      </c>
      <c r="AJ958" s="234">
        <f>_xlfn.IFNA(VLOOKUP(F958,'Compiled report'!C:D,2,FALSE),"")</f>
        <v>42759</v>
      </c>
      <c r="AK958" s="134" t="str">
        <f t="shared" si="219"/>
        <v>Yes</v>
      </c>
      <c r="AL958" s="134" t="str">
        <f t="shared" si="220"/>
        <v>Yes</v>
      </c>
      <c r="AM958" s="134" t="str">
        <f t="shared" si="221"/>
        <v>Yes</v>
      </c>
      <c r="AN958" s="134" t="str">
        <f t="shared" si="222"/>
        <v>Yes</v>
      </c>
      <c r="AO958" s="134" t="str">
        <f t="shared" si="211"/>
        <v>Installation Completed</v>
      </c>
      <c r="AP958" s="137" t="s">
        <v>770</v>
      </c>
    </row>
    <row r="959" spans="1:42" s="134" customFormat="1" ht="26.1" customHeight="1" x14ac:dyDescent="0.2">
      <c r="A959" s="258">
        <v>959</v>
      </c>
      <c r="B959" s="284" t="s">
        <v>419</v>
      </c>
      <c r="C959" s="134" t="s">
        <v>419</v>
      </c>
      <c r="D959" s="171" t="s">
        <v>82</v>
      </c>
      <c r="E959" s="283" t="s">
        <v>459</v>
      </c>
      <c r="F959" s="107">
        <v>53</v>
      </c>
      <c r="G959" s="284" t="s">
        <v>419</v>
      </c>
      <c r="H959" s="284" t="s">
        <v>2516</v>
      </c>
      <c r="I959" s="284" t="s">
        <v>2517</v>
      </c>
      <c r="J959" s="284" t="s">
        <v>384</v>
      </c>
      <c r="K959" s="284" t="s">
        <v>384</v>
      </c>
      <c r="L959" s="284" t="s">
        <v>419</v>
      </c>
      <c r="M959" s="284" t="s">
        <v>2472</v>
      </c>
      <c r="N959" s="103" t="s">
        <v>423</v>
      </c>
      <c r="O959" s="106"/>
      <c r="Q959" s="135"/>
      <c r="T959" s="135"/>
      <c r="U959" s="171" t="str">
        <f t="shared" si="210"/>
        <v>HBL-KHI-53</v>
      </c>
      <c r="V959" s="133" t="s">
        <v>90</v>
      </c>
      <c r="W959" s="107">
        <v>53</v>
      </c>
      <c r="X959" s="171" t="str">
        <f t="shared" si="212"/>
        <v>HBL-KHI-53-Dec16-1-1</v>
      </c>
      <c r="Y959" s="136" t="s">
        <v>2445</v>
      </c>
      <c r="Z959" s="134" t="str">
        <f t="shared" si="213"/>
        <v>Yes</v>
      </c>
      <c r="AA959" s="134" t="str">
        <f t="shared" si="214"/>
        <v>Yes</v>
      </c>
      <c r="AB959" s="134" t="str">
        <f t="shared" si="223"/>
        <v>Yes</v>
      </c>
      <c r="AC959" s="134" t="str">
        <f>VLOOKUP(F959,'Wired Branches'!B:E,4,FALSE)</f>
        <v>10.0.153.10</v>
      </c>
      <c r="AD959" s="134" t="str">
        <f t="shared" si="215"/>
        <v>255.255.255.0</v>
      </c>
      <c r="AE959" s="150" t="str">
        <f>VLOOKUP(W959,'Wired Branches'!B:F,5,FALSE)</f>
        <v>10.0.153.1</v>
      </c>
      <c r="AF959" s="112" t="str">
        <f>_xlfn.IFNA(VLOOKUP(F959,'Compiled report'!C:F,4,FALSE),"")</f>
        <v>265160e16</v>
      </c>
      <c r="AG959" s="134" t="str">
        <f t="shared" si="216"/>
        <v>10.200.57.196</v>
      </c>
      <c r="AH959" s="134" t="str">
        <f t="shared" si="217"/>
        <v>Yes</v>
      </c>
      <c r="AI959" s="134" t="str">
        <f t="shared" si="218"/>
        <v>Yes</v>
      </c>
      <c r="AJ959" s="234">
        <f>_xlfn.IFNA(VLOOKUP(F959,'Compiled report'!C:D,2,FALSE),"")</f>
        <v>42745</v>
      </c>
      <c r="AK959" s="134" t="str">
        <f t="shared" si="219"/>
        <v>Yes</v>
      </c>
      <c r="AL959" s="134" t="str">
        <f t="shared" si="220"/>
        <v>Yes</v>
      </c>
      <c r="AM959" s="134" t="str">
        <f t="shared" si="221"/>
        <v>Yes</v>
      </c>
      <c r="AN959" s="134" t="str">
        <f t="shared" si="222"/>
        <v>Yes</v>
      </c>
      <c r="AO959" s="134" t="str">
        <f t="shared" si="211"/>
        <v>Installation Completed</v>
      </c>
      <c r="AP959" s="137" t="s">
        <v>770</v>
      </c>
    </row>
    <row r="960" spans="1:42" s="134" customFormat="1" ht="26.1" customHeight="1" x14ac:dyDescent="0.2">
      <c r="A960" s="258">
        <v>960</v>
      </c>
      <c r="B960" s="284" t="s">
        <v>419</v>
      </c>
      <c r="C960" s="134" t="s">
        <v>419</v>
      </c>
      <c r="D960" s="171" t="s">
        <v>82</v>
      </c>
      <c r="E960" s="283" t="s">
        <v>459</v>
      </c>
      <c r="F960" s="107">
        <v>56</v>
      </c>
      <c r="G960" s="284" t="s">
        <v>419</v>
      </c>
      <c r="H960" s="284" t="s">
        <v>2518</v>
      </c>
      <c r="I960" s="284" t="s">
        <v>2519</v>
      </c>
      <c r="J960" s="284" t="s">
        <v>384</v>
      </c>
      <c r="K960" s="284" t="s">
        <v>384</v>
      </c>
      <c r="L960" s="284" t="s">
        <v>419</v>
      </c>
      <c r="M960" s="284" t="s">
        <v>2444</v>
      </c>
      <c r="N960" s="103" t="s">
        <v>423</v>
      </c>
      <c r="O960" s="106"/>
      <c r="Q960" s="135"/>
      <c r="T960" s="135"/>
      <c r="U960" s="171" t="str">
        <f t="shared" si="210"/>
        <v>HBL-KHI-56</v>
      </c>
      <c r="V960" s="133" t="s">
        <v>90</v>
      </c>
      <c r="W960" s="107">
        <v>56</v>
      </c>
      <c r="X960" s="171" t="str">
        <f t="shared" si="212"/>
        <v>HBL-KHI-56-Dec16-1-1</v>
      </c>
      <c r="Y960" s="136" t="s">
        <v>2445</v>
      </c>
      <c r="Z960" s="134" t="str">
        <f t="shared" si="213"/>
        <v>Yes</v>
      </c>
      <c r="AA960" s="134" t="str">
        <f t="shared" si="214"/>
        <v>Yes</v>
      </c>
      <c r="AB960" s="134" t="str">
        <f t="shared" si="223"/>
        <v>Yes</v>
      </c>
      <c r="AC960" s="134" t="str">
        <f>VLOOKUP(F960,'Wired Branches'!B:E,4,FALSE)</f>
        <v>10.0.3.10</v>
      </c>
      <c r="AD960" s="134" t="str">
        <f t="shared" si="215"/>
        <v>255.255.255.0</v>
      </c>
      <c r="AE960" s="150" t="str">
        <f>VLOOKUP(W960,'Wired Branches'!B:F,5,FALSE)</f>
        <v>10.0.3.1</v>
      </c>
      <c r="AF960" s="112" t="str">
        <f>_xlfn.IFNA(VLOOKUP(F960,'Compiled report'!C:F,4,FALSE),"")</f>
        <v>265160e17</v>
      </c>
      <c r="AG960" s="134" t="str">
        <f t="shared" si="216"/>
        <v>10.200.57.196</v>
      </c>
      <c r="AH960" s="134" t="str">
        <f t="shared" si="217"/>
        <v>Yes</v>
      </c>
      <c r="AI960" s="134" t="str">
        <f t="shared" si="218"/>
        <v>Yes</v>
      </c>
      <c r="AJ960" s="234">
        <f>_xlfn.IFNA(VLOOKUP(F960,'Compiled report'!C:D,2,FALSE),"")</f>
        <v>42752</v>
      </c>
      <c r="AK960" s="134" t="str">
        <f t="shared" si="219"/>
        <v>Yes</v>
      </c>
      <c r="AL960" s="134" t="str">
        <f t="shared" si="220"/>
        <v>Yes</v>
      </c>
      <c r="AM960" s="134" t="str">
        <f t="shared" si="221"/>
        <v>Yes</v>
      </c>
      <c r="AN960" s="134" t="str">
        <f t="shared" si="222"/>
        <v>Yes</v>
      </c>
      <c r="AO960" s="134" t="str">
        <f t="shared" si="211"/>
        <v>Installation Completed</v>
      </c>
      <c r="AP960" s="137" t="s">
        <v>770</v>
      </c>
    </row>
    <row r="961" spans="1:42" s="134" customFormat="1" ht="26.1" customHeight="1" x14ac:dyDescent="0.2">
      <c r="A961" s="258">
        <v>961</v>
      </c>
      <c r="B961" s="284" t="s">
        <v>419</v>
      </c>
      <c r="C961" s="134" t="s">
        <v>419</v>
      </c>
      <c r="D961" s="171" t="s">
        <v>82</v>
      </c>
      <c r="E961" s="283" t="s">
        <v>459</v>
      </c>
      <c r="F961" s="107">
        <v>57</v>
      </c>
      <c r="G961" s="284" t="s">
        <v>419</v>
      </c>
      <c r="H961" s="284" t="s">
        <v>2520</v>
      </c>
      <c r="I961" s="284" t="s">
        <v>2521</v>
      </c>
      <c r="J961" s="284" t="s">
        <v>384</v>
      </c>
      <c r="K961" s="284" t="s">
        <v>384</v>
      </c>
      <c r="L961" s="284" t="s">
        <v>419</v>
      </c>
      <c r="M961" s="284" t="s">
        <v>2501</v>
      </c>
      <c r="N961" s="103" t="s">
        <v>423</v>
      </c>
      <c r="O961" s="106"/>
      <c r="Q961" s="135"/>
      <c r="T961" s="135"/>
      <c r="U961" s="171" t="str">
        <f t="shared" si="210"/>
        <v>HBL-KHI-57</v>
      </c>
      <c r="V961" s="133" t="s">
        <v>90</v>
      </c>
      <c r="W961" s="107">
        <v>57</v>
      </c>
      <c r="X961" s="171" t="str">
        <f t="shared" si="212"/>
        <v>HBL-KHI-57-Dec16-1-1</v>
      </c>
      <c r="Y961" s="136" t="s">
        <v>2445</v>
      </c>
      <c r="Z961" s="134" t="str">
        <f t="shared" si="213"/>
        <v>Yes</v>
      </c>
      <c r="AA961" s="134" t="str">
        <f t="shared" si="214"/>
        <v>Yes</v>
      </c>
      <c r="AB961" s="134" t="str">
        <f t="shared" si="223"/>
        <v>Yes</v>
      </c>
      <c r="AC961" s="134" t="str">
        <f>VLOOKUP(F961,'Wired Branches'!B:E,4,FALSE)</f>
        <v>10.0.61.10</v>
      </c>
      <c r="AD961" s="134" t="str">
        <f t="shared" si="215"/>
        <v>255.255.255.0</v>
      </c>
      <c r="AE961" s="150" t="str">
        <f>VLOOKUP(W961,'Wired Branches'!B:F,5,FALSE)</f>
        <v>10.0.61.1</v>
      </c>
      <c r="AF961" s="112" t="str">
        <f>_xlfn.IFNA(VLOOKUP(F961,'Compiled report'!C:F,4,FALSE),"")</f>
        <v>265160e18</v>
      </c>
      <c r="AG961" s="134" t="str">
        <f t="shared" si="216"/>
        <v>10.200.57.196</v>
      </c>
      <c r="AH961" s="134" t="str">
        <f t="shared" si="217"/>
        <v>Yes</v>
      </c>
      <c r="AI961" s="134" t="str">
        <f t="shared" si="218"/>
        <v>Yes</v>
      </c>
      <c r="AJ961" s="234">
        <f>_xlfn.IFNA(VLOOKUP(F961,'Compiled report'!C:D,2,FALSE),"")</f>
        <v>42766</v>
      </c>
      <c r="AK961" s="134" t="str">
        <f t="shared" si="219"/>
        <v>Yes</v>
      </c>
      <c r="AL961" s="134" t="str">
        <f t="shared" si="220"/>
        <v>Yes</v>
      </c>
      <c r="AM961" s="134" t="str">
        <f t="shared" si="221"/>
        <v>Yes</v>
      </c>
      <c r="AN961" s="134" t="str">
        <f t="shared" si="222"/>
        <v>Yes</v>
      </c>
      <c r="AO961" s="134" t="str">
        <f t="shared" si="211"/>
        <v>Installation Completed</v>
      </c>
      <c r="AP961" s="137" t="s">
        <v>770</v>
      </c>
    </row>
    <row r="962" spans="1:42" s="134" customFormat="1" ht="26.1" customHeight="1" x14ac:dyDescent="0.2">
      <c r="A962" s="258">
        <v>962</v>
      </c>
      <c r="B962" s="284" t="s">
        <v>419</v>
      </c>
      <c r="C962" s="134" t="s">
        <v>419</v>
      </c>
      <c r="D962" s="171" t="s">
        <v>82</v>
      </c>
      <c r="E962" s="283" t="s">
        <v>459</v>
      </c>
      <c r="F962" s="107">
        <v>58</v>
      </c>
      <c r="G962" s="284" t="s">
        <v>419</v>
      </c>
      <c r="H962" s="284" t="s">
        <v>2522</v>
      </c>
      <c r="I962" s="284" t="s">
        <v>2523</v>
      </c>
      <c r="J962" s="284" t="s">
        <v>384</v>
      </c>
      <c r="K962" s="284" t="s">
        <v>384</v>
      </c>
      <c r="L962" s="284" t="s">
        <v>419</v>
      </c>
      <c r="M962" s="284" t="s">
        <v>2501</v>
      </c>
      <c r="N962" s="103" t="s">
        <v>423</v>
      </c>
      <c r="O962" s="106"/>
      <c r="Q962" s="135"/>
      <c r="T962" s="135"/>
      <c r="U962" s="171" t="str">
        <f t="shared" ref="U962:U1025" si="224">CONCATENATE(D962,"-",E962,"-",F962)</f>
        <v>HBL-KHI-58</v>
      </c>
      <c r="V962" s="133" t="s">
        <v>90</v>
      </c>
      <c r="W962" s="107">
        <v>58</v>
      </c>
      <c r="X962" s="171" t="str">
        <f t="shared" si="212"/>
        <v>HBL-KHI-58-Dec16-1-1</v>
      </c>
      <c r="Y962" s="136" t="s">
        <v>2445</v>
      </c>
      <c r="Z962" s="134" t="str">
        <f t="shared" si="213"/>
        <v>Yes</v>
      </c>
      <c r="AA962" s="134" t="str">
        <f t="shared" si="214"/>
        <v>Yes</v>
      </c>
      <c r="AB962" s="134" t="str">
        <f t="shared" si="223"/>
        <v>Yes</v>
      </c>
      <c r="AC962" s="134" t="str">
        <f>VLOOKUP(F962,'Wired Branches'!B:E,4,FALSE)</f>
        <v>10.0.86.10</v>
      </c>
      <c r="AD962" s="134" t="str">
        <f t="shared" si="215"/>
        <v>255.255.255.0</v>
      </c>
      <c r="AE962" s="150" t="str">
        <f>VLOOKUP(W962,'Wired Branches'!B:F,5,FALSE)</f>
        <v>10.0.86.1</v>
      </c>
      <c r="AF962" s="112">
        <f>_xlfn.IFNA(VLOOKUP(F962,'Compiled report'!C:F,4,FALSE),"")</f>
        <v>265161099</v>
      </c>
      <c r="AG962" s="134" t="str">
        <f t="shared" si="216"/>
        <v>10.200.57.196</v>
      </c>
      <c r="AH962" s="134" t="str">
        <f t="shared" si="217"/>
        <v>Yes</v>
      </c>
      <c r="AI962" s="134" t="str">
        <f t="shared" si="218"/>
        <v>Yes</v>
      </c>
      <c r="AJ962" s="234">
        <f>_xlfn.IFNA(VLOOKUP(F962,'Compiled report'!C:D,2,FALSE),"")</f>
        <v>42767</v>
      </c>
      <c r="AK962" s="134" t="str">
        <f t="shared" si="219"/>
        <v>Yes</v>
      </c>
      <c r="AL962" s="134" t="str">
        <f t="shared" si="220"/>
        <v>Yes</v>
      </c>
      <c r="AM962" s="134" t="str">
        <f t="shared" si="221"/>
        <v>Yes</v>
      </c>
      <c r="AN962" s="134" t="str">
        <f t="shared" si="222"/>
        <v>Yes</v>
      </c>
      <c r="AO962" s="134" t="str">
        <f t="shared" si="211"/>
        <v>Installation Completed</v>
      </c>
      <c r="AP962" s="137" t="s">
        <v>770</v>
      </c>
    </row>
    <row r="963" spans="1:42" s="134" customFormat="1" ht="26.1" customHeight="1" x14ac:dyDescent="0.2">
      <c r="A963" s="258">
        <v>963</v>
      </c>
      <c r="B963" s="284" t="s">
        <v>419</v>
      </c>
      <c r="C963" s="134" t="s">
        <v>419</v>
      </c>
      <c r="D963" s="171" t="s">
        <v>82</v>
      </c>
      <c r="E963" s="283" t="s">
        <v>459</v>
      </c>
      <c r="F963" s="107">
        <v>59</v>
      </c>
      <c r="G963" s="284" t="s">
        <v>419</v>
      </c>
      <c r="H963" s="284" t="s">
        <v>2524</v>
      </c>
      <c r="I963" s="284" t="s">
        <v>2525</v>
      </c>
      <c r="J963" s="284" t="s">
        <v>384</v>
      </c>
      <c r="K963" s="284" t="s">
        <v>384</v>
      </c>
      <c r="L963" s="284" t="s">
        <v>419</v>
      </c>
      <c r="M963" s="284" t="s">
        <v>2501</v>
      </c>
      <c r="N963" s="103" t="s">
        <v>423</v>
      </c>
      <c r="O963" s="106"/>
      <c r="Q963" s="135"/>
      <c r="T963" s="135"/>
      <c r="U963" s="171" t="str">
        <f t="shared" si="224"/>
        <v>HBL-KHI-59</v>
      </c>
      <c r="V963" s="133" t="s">
        <v>90</v>
      </c>
      <c r="W963" s="107">
        <v>59</v>
      </c>
      <c r="X963" s="171" t="str">
        <f t="shared" si="212"/>
        <v>HBL-KHI-59-Dec16-1-1</v>
      </c>
      <c r="Y963" s="136" t="s">
        <v>2445</v>
      </c>
      <c r="Z963" s="134" t="str">
        <f t="shared" si="213"/>
        <v>Yes</v>
      </c>
      <c r="AA963" s="134" t="str">
        <f t="shared" si="214"/>
        <v>Yes</v>
      </c>
      <c r="AB963" s="134" t="str">
        <f t="shared" si="223"/>
        <v>Yes</v>
      </c>
      <c r="AC963" s="134" t="str">
        <f>VLOOKUP(F963,'Wired Branches'!B:E,4,FALSE)</f>
        <v>10.0.162.10</v>
      </c>
      <c r="AD963" s="134" t="str">
        <f t="shared" si="215"/>
        <v>255.255.255.0</v>
      </c>
      <c r="AE963" s="150" t="str">
        <f>VLOOKUP(W963,'Wired Branches'!B:F,5,FALSE)</f>
        <v>10.0.162.1</v>
      </c>
      <c r="AF963" s="112" t="str">
        <f>_xlfn.IFNA(VLOOKUP(F963,'Compiled report'!C:F,4,FALSE),"")</f>
        <v>00026516109a</v>
      </c>
      <c r="AG963" s="134" t="str">
        <f t="shared" si="216"/>
        <v>10.200.57.196</v>
      </c>
      <c r="AH963" s="134" t="str">
        <f t="shared" si="217"/>
        <v>Yes</v>
      </c>
      <c r="AI963" s="134" t="str">
        <f t="shared" si="218"/>
        <v>Yes</v>
      </c>
      <c r="AJ963" s="234">
        <f>_xlfn.IFNA(VLOOKUP(F963,'Compiled report'!C:D,2,FALSE),"")</f>
        <v>42765</v>
      </c>
      <c r="AK963" s="134" t="str">
        <f t="shared" si="219"/>
        <v>Yes</v>
      </c>
      <c r="AL963" s="134" t="str">
        <f t="shared" si="220"/>
        <v>Yes</v>
      </c>
      <c r="AM963" s="134" t="str">
        <f t="shared" si="221"/>
        <v>Yes</v>
      </c>
      <c r="AN963" s="134" t="str">
        <f t="shared" si="222"/>
        <v>Yes</v>
      </c>
      <c r="AO963" s="134" t="str">
        <f t="shared" si="211"/>
        <v>Installation Completed</v>
      </c>
      <c r="AP963" s="137" t="s">
        <v>770</v>
      </c>
    </row>
    <row r="964" spans="1:42" s="134" customFormat="1" ht="26.1" customHeight="1" x14ac:dyDescent="0.2">
      <c r="A964" s="258">
        <v>964</v>
      </c>
      <c r="B964" s="284" t="s">
        <v>419</v>
      </c>
      <c r="C964" s="134" t="s">
        <v>419</v>
      </c>
      <c r="D964" s="171" t="s">
        <v>82</v>
      </c>
      <c r="E964" s="283" t="s">
        <v>459</v>
      </c>
      <c r="F964" s="107">
        <v>62</v>
      </c>
      <c r="G964" s="284" t="s">
        <v>419</v>
      </c>
      <c r="H964" s="284" t="s">
        <v>2526</v>
      </c>
      <c r="I964" s="284" t="s">
        <v>2527</v>
      </c>
      <c r="J964" s="284" t="s">
        <v>384</v>
      </c>
      <c r="K964" s="284" t="s">
        <v>384</v>
      </c>
      <c r="L964" s="284" t="s">
        <v>419</v>
      </c>
      <c r="M964" s="284" t="s">
        <v>2444</v>
      </c>
      <c r="N964" s="103" t="s">
        <v>423</v>
      </c>
      <c r="O964" s="106"/>
      <c r="Q964" s="135"/>
      <c r="T964" s="135"/>
      <c r="U964" s="171" t="str">
        <f t="shared" si="224"/>
        <v>HBL-KHI-62</v>
      </c>
      <c r="V964" s="133" t="s">
        <v>90</v>
      </c>
      <c r="W964" s="107">
        <v>62</v>
      </c>
      <c r="X964" s="171" t="str">
        <f t="shared" si="212"/>
        <v>HBL-KHI-62-Dec16-1-1</v>
      </c>
      <c r="Y964" s="136" t="s">
        <v>2445</v>
      </c>
      <c r="Z964" s="134" t="str">
        <f t="shared" si="213"/>
        <v>Yes</v>
      </c>
      <c r="AA964" s="134" t="str">
        <f t="shared" si="214"/>
        <v>Yes</v>
      </c>
      <c r="AB964" s="134" t="str">
        <f t="shared" si="223"/>
        <v>Yes</v>
      </c>
      <c r="AC964" s="134" t="str">
        <f>VLOOKUP(F964,'Wired Branches'!B:E,4,FALSE)</f>
        <v>10.0.167.10</v>
      </c>
      <c r="AD964" s="134" t="str">
        <f t="shared" si="215"/>
        <v>255.255.255.0</v>
      </c>
      <c r="AE964" s="150" t="str">
        <f>VLOOKUP(W964,'Wired Branches'!B:F,5,FALSE)</f>
        <v>10.0.167.1</v>
      </c>
      <c r="AF964" s="112" t="str">
        <f>_xlfn.IFNA(VLOOKUP(F964,'Compiled report'!C:F,4,FALSE),"")</f>
        <v>00026516109b</v>
      </c>
      <c r="AG964" s="134" t="str">
        <f t="shared" si="216"/>
        <v>10.200.57.196</v>
      </c>
      <c r="AH964" s="134" t="str">
        <f t="shared" si="217"/>
        <v>Yes</v>
      </c>
      <c r="AI964" s="134" t="str">
        <f t="shared" si="218"/>
        <v>Yes</v>
      </c>
      <c r="AJ964" s="234">
        <f>_xlfn.IFNA(VLOOKUP(F964,'Compiled report'!C:D,2,FALSE),"")</f>
        <v>42744</v>
      </c>
      <c r="AK964" s="134" t="str">
        <f t="shared" si="219"/>
        <v>Yes</v>
      </c>
      <c r="AL964" s="134" t="str">
        <f t="shared" si="220"/>
        <v>Yes</v>
      </c>
      <c r="AM964" s="134" t="str">
        <f t="shared" si="221"/>
        <v>Yes</v>
      </c>
      <c r="AN964" s="134" t="str">
        <f t="shared" si="222"/>
        <v>Yes</v>
      </c>
      <c r="AO964" s="134" t="str">
        <f t="shared" si="211"/>
        <v>Installation Completed</v>
      </c>
      <c r="AP964" s="137" t="s">
        <v>770</v>
      </c>
    </row>
    <row r="965" spans="1:42" s="134" customFormat="1" ht="26.1" customHeight="1" x14ac:dyDescent="0.2">
      <c r="A965" s="258">
        <v>965</v>
      </c>
      <c r="B965" s="284" t="s">
        <v>419</v>
      </c>
      <c r="C965" s="134" t="s">
        <v>419</v>
      </c>
      <c r="D965" s="171" t="s">
        <v>82</v>
      </c>
      <c r="E965" s="283" t="s">
        <v>459</v>
      </c>
      <c r="F965" s="107">
        <v>63</v>
      </c>
      <c r="G965" s="284" t="s">
        <v>419</v>
      </c>
      <c r="H965" s="284" t="s">
        <v>2528</v>
      </c>
      <c r="I965" s="284" t="s">
        <v>2529</v>
      </c>
      <c r="J965" s="284" t="s">
        <v>384</v>
      </c>
      <c r="K965" s="284" t="s">
        <v>384</v>
      </c>
      <c r="L965" s="284" t="s">
        <v>419</v>
      </c>
      <c r="M965" s="284" t="s">
        <v>2472</v>
      </c>
      <c r="N965" s="103" t="s">
        <v>423</v>
      </c>
      <c r="O965" s="106"/>
      <c r="Q965" s="135"/>
      <c r="T965" s="135"/>
      <c r="U965" s="171" t="str">
        <f t="shared" si="224"/>
        <v>HBL-KHI-63</v>
      </c>
      <c r="V965" s="133" t="s">
        <v>90</v>
      </c>
      <c r="W965" s="107">
        <v>63</v>
      </c>
      <c r="X965" s="171" t="str">
        <f t="shared" si="212"/>
        <v>HBL-KHI-63-Dec16-1-1</v>
      </c>
      <c r="Y965" s="136" t="s">
        <v>2445</v>
      </c>
      <c r="Z965" s="134" t="str">
        <f t="shared" si="213"/>
        <v>Yes</v>
      </c>
      <c r="AA965" s="134" t="str">
        <f t="shared" si="214"/>
        <v>Yes</v>
      </c>
      <c r="AB965" s="134" t="str">
        <f t="shared" si="223"/>
        <v>Yes</v>
      </c>
      <c r="AC965" s="134" t="str">
        <f>VLOOKUP(F965,'Wired Branches'!B:E,4,FALSE)</f>
        <v>10.0.157.10</v>
      </c>
      <c r="AD965" s="134" t="str">
        <f t="shared" si="215"/>
        <v>255.255.255.0</v>
      </c>
      <c r="AE965" s="150" t="str">
        <f>VLOOKUP(W965,'Wired Branches'!B:F,5,FALSE)</f>
        <v>10.0.157.1</v>
      </c>
      <c r="AF965" s="112" t="str">
        <f>_xlfn.IFNA(VLOOKUP(F965,'Compiled report'!C:F,4,FALSE),"")</f>
        <v>26516109c</v>
      </c>
      <c r="AG965" s="134" t="str">
        <f t="shared" si="216"/>
        <v>10.200.57.196</v>
      </c>
      <c r="AH965" s="134" t="str">
        <f t="shared" si="217"/>
        <v>Yes</v>
      </c>
      <c r="AI965" s="134" t="str">
        <f t="shared" si="218"/>
        <v>Yes</v>
      </c>
      <c r="AJ965" s="234">
        <f>_xlfn.IFNA(VLOOKUP(F965,'Compiled report'!C:D,2,FALSE),"")</f>
        <v>42752</v>
      </c>
      <c r="AK965" s="134" t="str">
        <f t="shared" si="219"/>
        <v>Yes</v>
      </c>
      <c r="AL965" s="134" t="str">
        <f t="shared" si="220"/>
        <v>Yes</v>
      </c>
      <c r="AM965" s="134" t="str">
        <f t="shared" si="221"/>
        <v>Yes</v>
      </c>
      <c r="AN965" s="134" t="str">
        <f t="shared" si="222"/>
        <v>Yes</v>
      </c>
      <c r="AO965" s="134" t="str">
        <f t="shared" si="211"/>
        <v>Installation Completed</v>
      </c>
      <c r="AP965" s="137" t="s">
        <v>770</v>
      </c>
    </row>
    <row r="966" spans="1:42" s="134" customFormat="1" ht="26.1" customHeight="1" x14ac:dyDescent="0.2">
      <c r="A966" s="258">
        <v>966</v>
      </c>
      <c r="B966" s="284" t="s">
        <v>419</v>
      </c>
      <c r="C966" s="134" t="s">
        <v>419</v>
      </c>
      <c r="D966" s="171" t="s">
        <v>82</v>
      </c>
      <c r="E966" s="283" t="s">
        <v>459</v>
      </c>
      <c r="F966" s="107">
        <v>64</v>
      </c>
      <c r="G966" s="284" t="s">
        <v>419</v>
      </c>
      <c r="H966" s="284" t="s">
        <v>2530</v>
      </c>
      <c r="I966" s="284" t="s">
        <v>2531</v>
      </c>
      <c r="J966" s="284" t="s">
        <v>384</v>
      </c>
      <c r="K966" s="284" t="s">
        <v>384</v>
      </c>
      <c r="L966" s="284" t="s">
        <v>419</v>
      </c>
      <c r="M966" s="284" t="s">
        <v>2469</v>
      </c>
      <c r="N966" s="103" t="s">
        <v>423</v>
      </c>
      <c r="O966" s="106"/>
      <c r="Q966" s="135"/>
      <c r="T966" s="135"/>
      <c r="U966" s="171" t="str">
        <f t="shared" si="224"/>
        <v>HBL-KHI-64</v>
      </c>
      <c r="V966" s="133" t="s">
        <v>90</v>
      </c>
      <c r="W966" s="107">
        <v>64</v>
      </c>
      <c r="X966" s="171" t="str">
        <f t="shared" si="212"/>
        <v>HBL-KHI-64-Dec16-1-1</v>
      </c>
      <c r="Y966" s="136" t="s">
        <v>2445</v>
      </c>
      <c r="Z966" s="134" t="str">
        <f t="shared" si="213"/>
        <v>Yes</v>
      </c>
      <c r="AA966" s="134" t="str">
        <f t="shared" si="214"/>
        <v>Yes</v>
      </c>
      <c r="AB966" s="134" t="str">
        <f t="shared" si="223"/>
        <v>Yes</v>
      </c>
      <c r="AC966" s="134" t="str">
        <f>VLOOKUP(F966,'Wired Branches'!B:E,4,FALSE)</f>
        <v>10.0.9.10</v>
      </c>
      <c r="AD966" s="134" t="str">
        <f t="shared" si="215"/>
        <v>255.255.255.0</v>
      </c>
      <c r="AE966" s="150" t="str">
        <f>VLOOKUP(W966,'Wired Branches'!B:F,5,FALSE)</f>
        <v>10.0.9.1</v>
      </c>
      <c r="AF966" s="112" t="str">
        <f>_xlfn.IFNA(VLOOKUP(F966,'Compiled report'!C:F,4,FALSE),"")</f>
        <v>26516109d</v>
      </c>
      <c r="AG966" s="134" t="str">
        <f t="shared" si="216"/>
        <v>10.200.57.196</v>
      </c>
      <c r="AH966" s="134" t="str">
        <f t="shared" si="217"/>
        <v>Yes</v>
      </c>
      <c r="AI966" s="134" t="str">
        <f t="shared" si="218"/>
        <v>Yes</v>
      </c>
      <c r="AJ966" s="234">
        <f>_xlfn.IFNA(VLOOKUP(F966,'Compiled report'!C:D,2,FALSE),"")</f>
        <v>42759</v>
      </c>
      <c r="AK966" s="134" t="str">
        <f t="shared" si="219"/>
        <v>Yes</v>
      </c>
      <c r="AL966" s="134" t="str">
        <f t="shared" si="220"/>
        <v>Yes</v>
      </c>
      <c r="AM966" s="134" t="str">
        <f t="shared" si="221"/>
        <v>Yes</v>
      </c>
      <c r="AN966" s="134" t="str">
        <f t="shared" si="222"/>
        <v>Yes</v>
      </c>
      <c r="AO966" s="134" t="str">
        <f t="shared" si="211"/>
        <v>Installation Completed</v>
      </c>
      <c r="AP966" s="137" t="s">
        <v>770</v>
      </c>
    </row>
    <row r="967" spans="1:42" s="134" customFormat="1" ht="26.1" customHeight="1" x14ac:dyDescent="0.2">
      <c r="A967" s="258">
        <v>967</v>
      </c>
      <c r="B967" s="284" t="s">
        <v>419</v>
      </c>
      <c r="C967" s="134" t="s">
        <v>419</v>
      </c>
      <c r="D967" s="171" t="s">
        <v>82</v>
      </c>
      <c r="E967" s="283" t="s">
        <v>459</v>
      </c>
      <c r="F967" s="107">
        <v>65</v>
      </c>
      <c r="G967" s="284" t="s">
        <v>419</v>
      </c>
      <c r="H967" s="284" t="s">
        <v>2532</v>
      </c>
      <c r="I967" s="284" t="s">
        <v>2533</v>
      </c>
      <c r="J967" s="284" t="s">
        <v>384</v>
      </c>
      <c r="K967" s="284" t="s">
        <v>384</v>
      </c>
      <c r="L967" s="284" t="s">
        <v>419</v>
      </c>
      <c r="M967" s="284" t="s">
        <v>2444</v>
      </c>
      <c r="N967" s="103" t="s">
        <v>423</v>
      </c>
      <c r="O967" s="106"/>
      <c r="Q967" s="135"/>
      <c r="T967" s="135"/>
      <c r="U967" s="171" t="str">
        <f t="shared" si="224"/>
        <v>HBL-KHI-65</v>
      </c>
      <c r="V967" s="133" t="s">
        <v>90</v>
      </c>
      <c r="W967" s="107">
        <v>65</v>
      </c>
      <c r="X967" s="171" t="str">
        <f t="shared" si="212"/>
        <v>HBL-KHI-65-Dec16-1-1</v>
      </c>
      <c r="Y967" s="136" t="s">
        <v>2445</v>
      </c>
      <c r="Z967" s="134" t="str">
        <f t="shared" si="213"/>
        <v>Yes</v>
      </c>
      <c r="AA967" s="134" t="str">
        <f t="shared" si="214"/>
        <v>Yes</v>
      </c>
      <c r="AB967" s="134" t="str">
        <f t="shared" si="223"/>
        <v>Yes</v>
      </c>
      <c r="AC967" s="134" t="str">
        <f>VLOOKUP(F967,'Wired Branches'!B:E,4,FALSE)</f>
        <v>10.0.59.10</v>
      </c>
      <c r="AD967" s="134" t="str">
        <f t="shared" si="215"/>
        <v>255.255.255.0</v>
      </c>
      <c r="AE967" s="150" t="str">
        <f>VLOOKUP(W967,'Wired Branches'!B:F,5,FALSE)</f>
        <v>10.0.59.1</v>
      </c>
      <c r="AF967" s="112" t="str">
        <f>_xlfn.IFNA(VLOOKUP(F967,'Compiled report'!C:F,4,FALSE),"")</f>
        <v>26516109e</v>
      </c>
      <c r="AG967" s="134" t="str">
        <f t="shared" si="216"/>
        <v>10.200.57.196</v>
      </c>
      <c r="AH967" s="134" t="str">
        <f t="shared" si="217"/>
        <v>Yes</v>
      </c>
      <c r="AI967" s="134" t="str">
        <f t="shared" si="218"/>
        <v>Yes</v>
      </c>
      <c r="AJ967" s="234">
        <f>_xlfn.IFNA(VLOOKUP(F967,'Compiled report'!C:D,2,FALSE),"")</f>
        <v>42753</v>
      </c>
      <c r="AK967" s="134" t="str">
        <f t="shared" si="219"/>
        <v>Yes</v>
      </c>
      <c r="AL967" s="134" t="str">
        <f t="shared" si="220"/>
        <v>Yes</v>
      </c>
      <c r="AM967" s="134" t="str">
        <f t="shared" si="221"/>
        <v>Yes</v>
      </c>
      <c r="AN967" s="134" t="str">
        <f t="shared" si="222"/>
        <v>Yes</v>
      </c>
      <c r="AO967" s="134" t="str">
        <f t="shared" si="211"/>
        <v>Installation Completed</v>
      </c>
      <c r="AP967" s="137" t="s">
        <v>770</v>
      </c>
    </row>
    <row r="968" spans="1:42" s="134" customFormat="1" ht="26.1" customHeight="1" x14ac:dyDescent="0.2">
      <c r="A968" s="258">
        <v>968</v>
      </c>
      <c r="B968" s="284" t="s">
        <v>419</v>
      </c>
      <c r="C968" s="134" t="s">
        <v>419</v>
      </c>
      <c r="D968" s="171" t="s">
        <v>82</v>
      </c>
      <c r="E968" s="283" t="s">
        <v>459</v>
      </c>
      <c r="F968" s="107">
        <v>300</v>
      </c>
      <c r="G968" s="284" t="s">
        <v>419</v>
      </c>
      <c r="H968" s="284" t="s">
        <v>2534</v>
      </c>
      <c r="I968" s="284" t="s">
        <v>2535</v>
      </c>
      <c r="J968" s="284" t="s">
        <v>384</v>
      </c>
      <c r="K968" s="284" t="s">
        <v>384</v>
      </c>
      <c r="L968" s="284" t="s">
        <v>419</v>
      </c>
      <c r="M968" s="284" t="s">
        <v>2469</v>
      </c>
      <c r="N968" s="103" t="s">
        <v>423</v>
      </c>
      <c r="O968" s="106"/>
      <c r="Q968" s="135"/>
      <c r="T968" s="135"/>
      <c r="U968" s="171" t="str">
        <f t="shared" si="224"/>
        <v>HBL-KHI-300</v>
      </c>
      <c r="V968" s="133" t="s">
        <v>90</v>
      </c>
      <c r="W968" s="107">
        <v>300</v>
      </c>
      <c r="X968" s="171" t="str">
        <f t="shared" si="212"/>
        <v>HBL-KHI-300-Dec16-1-1</v>
      </c>
      <c r="Y968" s="136" t="s">
        <v>2445</v>
      </c>
      <c r="Z968" s="134" t="str">
        <f t="shared" si="213"/>
        <v>Yes</v>
      </c>
      <c r="AA968" s="134" t="str">
        <f t="shared" si="214"/>
        <v>Yes</v>
      </c>
      <c r="AB968" s="134" t="str">
        <f t="shared" si="223"/>
        <v>Yes</v>
      </c>
      <c r="AC968" s="134" t="str">
        <f>VLOOKUP(F968,'Wired Branches'!B:E,4,FALSE)</f>
        <v>10.0.158.10</v>
      </c>
      <c r="AD968" s="134" t="str">
        <f t="shared" si="215"/>
        <v>255.255.255.0</v>
      </c>
      <c r="AE968" s="150" t="str">
        <f>VLOOKUP(W968,'Wired Branches'!B:F,5,FALSE)</f>
        <v>10.0.158.1</v>
      </c>
      <c r="AF968" s="112" t="str">
        <f>_xlfn.IFNA(VLOOKUP(F968,'Compiled report'!C:F,4,FALSE),"")</f>
        <v>26516109f</v>
      </c>
      <c r="AG968" s="134" t="str">
        <f t="shared" si="216"/>
        <v>10.200.57.196</v>
      </c>
      <c r="AH968" s="134" t="str">
        <f t="shared" si="217"/>
        <v>Yes</v>
      </c>
      <c r="AI968" s="134" t="str">
        <f t="shared" si="218"/>
        <v>Yes</v>
      </c>
      <c r="AJ968" s="234">
        <f>_xlfn.IFNA(VLOOKUP(F968,'Compiled report'!C:D,2,FALSE),"")</f>
        <v>42759</v>
      </c>
      <c r="AK968" s="134" t="str">
        <f t="shared" si="219"/>
        <v>Yes</v>
      </c>
      <c r="AL968" s="134" t="str">
        <f t="shared" si="220"/>
        <v>Yes</v>
      </c>
      <c r="AM968" s="134" t="str">
        <f t="shared" si="221"/>
        <v>Yes</v>
      </c>
      <c r="AN968" s="134" t="str">
        <f t="shared" si="222"/>
        <v>Yes</v>
      </c>
      <c r="AO968" s="134" t="str">
        <f t="shared" si="211"/>
        <v>Installation Completed</v>
      </c>
      <c r="AP968" s="137" t="s">
        <v>770</v>
      </c>
    </row>
    <row r="969" spans="1:42" s="134" customFormat="1" ht="26.1" customHeight="1" x14ac:dyDescent="0.2">
      <c r="A969" s="258">
        <v>969</v>
      </c>
      <c r="B969" s="284" t="s">
        <v>419</v>
      </c>
      <c r="C969" s="134" t="s">
        <v>419</v>
      </c>
      <c r="D969" s="171" t="s">
        <v>82</v>
      </c>
      <c r="E969" s="283" t="s">
        <v>459</v>
      </c>
      <c r="F969" s="107">
        <v>354</v>
      </c>
      <c r="G969" s="284" t="s">
        <v>419</v>
      </c>
      <c r="H969" s="284" t="s">
        <v>2536</v>
      </c>
      <c r="I969" s="284" t="s">
        <v>2537</v>
      </c>
      <c r="J969" s="284" t="s">
        <v>384</v>
      </c>
      <c r="K969" s="284" t="s">
        <v>384</v>
      </c>
      <c r="L969" s="284" t="s">
        <v>419</v>
      </c>
      <c r="M969" s="284" t="s">
        <v>2469</v>
      </c>
      <c r="N969" s="103" t="s">
        <v>423</v>
      </c>
      <c r="O969" s="106"/>
      <c r="Q969" s="135"/>
      <c r="T969" s="135"/>
      <c r="U969" s="171" t="str">
        <f t="shared" si="224"/>
        <v>HBL-KHI-354</v>
      </c>
      <c r="V969" s="133" t="s">
        <v>90</v>
      </c>
      <c r="W969" s="107">
        <v>354</v>
      </c>
      <c r="X969" s="171" t="str">
        <f t="shared" si="212"/>
        <v>HBL-KHI-354-Dec16-1-1</v>
      </c>
      <c r="Y969" s="136" t="s">
        <v>2445</v>
      </c>
      <c r="Z969" s="134" t="str">
        <f t="shared" si="213"/>
        <v>Yes</v>
      </c>
      <c r="AA969" s="134" t="str">
        <f t="shared" si="214"/>
        <v>Yes</v>
      </c>
      <c r="AB969" s="134" t="str">
        <f t="shared" si="223"/>
        <v>Yes</v>
      </c>
      <c r="AC969" s="134" t="e">
        <f>VLOOKUP(F969,'Wired Branches'!B:E,4,FALSE)</f>
        <v>#N/A</v>
      </c>
      <c r="AD969" s="134" t="str">
        <f t="shared" si="215"/>
        <v>255.255.255.0</v>
      </c>
      <c r="AE969" s="150" t="e">
        <f>VLOOKUP(W969,'Wired Branches'!B:F,5,FALSE)</f>
        <v>#N/A</v>
      </c>
      <c r="AF969" s="112">
        <f>_xlfn.IFNA(VLOOKUP(F969,'Compiled report'!C:F,4,FALSE),"")</f>
        <v>0</v>
      </c>
      <c r="AG969" s="134" t="str">
        <f t="shared" si="216"/>
        <v>10.200.57.196</v>
      </c>
      <c r="AH969" s="134" t="str">
        <f t="shared" si="217"/>
        <v>Yes</v>
      </c>
      <c r="AI969" s="134" t="str">
        <f t="shared" si="218"/>
        <v>Yes</v>
      </c>
      <c r="AJ969" s="234">
        <f>_xlfn.IFNA(VLOOKUP(F969,'Compiled report'!C:D,2,FALSE),"")</f>
        <v>42769</v>
      </c>
      <c r="AK969" s="134" t="str">
        <f t="shared" si="219"/>
        <v>Yes</v>
      </c>
      <c r="AL969" s="134" t="str">
        <f t="shared" si="220"/>
        <v/>
      </c>
      <c r="AM969" s="134" t="str">
        <f t="shared" si="221"/>
        <v>Yes</v>
      </c>
      <c r="AN969" s="134" t="str">
        <f t="shared" si="222"/>
        <v>Yes</v>
      </c>
      <c r="AO969" s="134" t="str">
        <f t="shared" si="211"/>
        <v>Installation Completed</v>
      </c>
      <c r="AP969" s="137" t="s">
        <v>770</v>
      </c>
    </row>
    <row r="970" spans="1:42" s="134" customFormat="1" ht="26.1" customHeight="1" x14ac:dyDescent="0.2">
      <c r="A970" s="258">
        <v>970</v>
      </c>
      <c r="B970" s="284" t="s">
        <v>419</v>
      </c>
      <c r="C970" s="134" t="s">
        <v>419</v>
      </c>
      <c r="D970" s="171" t="s">
        <v>82</v>
      </c>
      <c r="E970" s="283" t="s">
        <v>459</v>
      </c>
      <c r="F970" s="107">
        <v>369</v>
      </c>
      <c r="G970" s="284" t="s">
        <v>419</v>
      </c>
      <c r="H970" s="284" t="s">
        <v>2538</v>
      </c>
      <c r="I970" s="284" t="s">
        <v>2539</v>
      </c>
      <c r="J970" s="284" t="s">
        <v>384</v>
      </c>
      <c r="K970" s="284" t="s">
        <v>384</v>
      </c>
      <c r="L970" s="284" t="s">
        <v>419</v>
      </c>
      <c r="M970" s="284" t="s">
        <v>2501</v>
      </c>
      <c r="N970" s="103" t="s">
        <v>423</v>
      </c>
      <c r="O970" s="106"/>
      <c r="Q970" s="135"/>
      <c r="T970" s="135"/>
      <c r="U970" s="171" t="str">
        <f t="shared" si="224"/>
        <v>HBL-KHI-369</v>
      </c>
      <c r="V970" s="133" t="s">
        <v>90</v>
      </c>
      <c r="W970" s="107">
        <v>369</v>
      </c>
      <c r="X970" s="171" t="str">
        <f t="shared" si="212"/>
        <v>HBL-KHI-369-Dec16-1-1</v>
      </c>
      <c r="Y970" s="136" t="s">
        <v>2445</v>
      </c>
      <c r="Z970" s="134" t="str">
        <f t="shared" si="213"/>
        <v>Yes</v>
      </c>
      <c r="AA970" s="134" t="str">
        <f t="shared" si="214"/>
        <v>Yes</v>
      </c>
      <c r="AB970" s="134" t="str">
        <f t="shared" si="223"/>
        <v>Yes</v>
      </c>
      <c r="AC970" s="134" t="str">
        <f>VLOOKUP(F970,'Wired Branches'!B:E,4,FALSE)</f>
        <v>10.0.176.10</v>
      </c>
      <c r="AD970" s="134" t="str">
        <f t="shared" si="215"/>
        <v>255.255.255.0</v>
      </c>
      <c r="AE970" s="150" t="str">
        <f>VLOOKUP(W970,'Wired Branches'!B:F,5,FALSE)</f>
        <v>10.0.176.1</v>
      </c>
      <c r="AF970" s="112" t="str">
        <f>_xlfn.IFNA(VLOOKUP(F970,'Compiled report'!C:F,4,FALSE),"")</f>
        <v>2651610a1</v>
      </c>
      <c r="AG970" s="134" t="str">
        <f t="shared" si="216"/>
        <v>10.200.57.196</v>
      </c>
      <c r="AH970" s="134" t="str">
        <f t="shared" si="217"/>
        <v>Yes</v>
      </c>
      <c r="AI970" s="134" t="str">
        <f t="shared" si="218"/>
        <v>Yes</v>
      </c>
      <c r="AJ970" s="234">
        <f>_xlfn.IFNA(VLOOKUP(F970,'Compiled report'!C:D,2,FALSE),"")</f>
        <v>42745</v>
      </c>
      <c r="AK970" s="134" t="str">
        <f t="shared" si="219"/>
        <v>Yes</v>
      </c>
      <c r="AL970" s="134" t="str">
        <f t="shared" si="220"/>
        <v>Yes</v>
      </c>
      <c r="AM970" s="134" t="str">
        <f t="shared" si="221"/>
        <v>Yes</v>
      </c>
      <c r="AN970" s="134" t="str">
        <f t="shared" si="222"/>
        <v>Yes</v>
      </c>
      <c r="AO970" s="134" t="str">
        <f t="shared" si="211"/>
        <v>Installation Completed</v>
      </c>
      <c r="AP970" s="137" t="s">
        <v>770</v>
      </c>
    </row>
    <row r="971" spans="1:42" s="134" customFormat="1" ht="26.1" customHeight="1" x14ac:dyDescent="0.2">
      <c r="A971" s="258">
        <v>971</v>
      </c>
      <c r="B971" s="284" t="s">
        <v>419</v>
      </c>
      <c r="C971" s="134" t="s">
        <v>419</v>
      </c>
      <c r="D971" s="171" t="s">
        <v>82</v>
      </c>
      <c r="E971" s="283" t="s">
        <v>459</v>
      </c>
      <c r="F971" s="107">
        <v>481</v>
      </c>
      <c r="G971" s="284" t="s">
        <v>419</v>
      </c>
      <c r="H971" s="284" t="s">
        <v>2540</v>
      </c>
      <c r="I971" s="284" t="s">
        <v>2541</v>
      </c>
      <c r="J971" s="284" t="s">
        <v>384</v>
      </c>
      <c r="K971" s="284" t="s">
        <v>384</v>
      </c>
      <c r="L971" s="284" t="s">
        <v>419</v>
      </c>
      <c r="M971" s="284" t="s">
        <v>2501</v>
      </c>
      <c r="N971" s="103" t="s">
        <v>423</v>
      </c>
      <c r="O971" s="106"/>
      <c r="Q971" s="135"/>
      <c r="T971" s="135"/>
      <c r="U971" s="171" t="str">
        <f t="shared" si="224"/>
        <v>HBL-KHI-481</v>
      </c>
      <c r="V971" s="133" t="s">
        <v>90</v>
      </c>
      <c r="W971" s="107">
        <v>481</v>
      </c>
      <c r="X971" s="171" t="str">
        <f t="shared" si="212"/>
        <v>HBL-KHI-481-Dec16-1-1</v>
      </c>
      <c r="Y971" s="136" t="s">
        <v>2445</v>
      </c>
      <c r="Z971" s="134" t="str">
        <f t="shared" si="213"/>
        <v>Yes</v>
      </c>
      <c r="AA971" s="134" t="str">
        <f t="shared" si="214"/>
        <v>Yes</v>
      </c>
      <c r="AB971" s="134" t="str">
        <f t="shared" si="223"/>
        <v>Yes</v>
      </c>
      <c r="AC971" s="134" t="str">
        <f>VLOOKUP(F971,'Wired Branches'!B:E,4,FALSE)</f>
        <v>10.0.226.10</v>
      </c>
      <c r="AD971" s="134" t="str">
        <f t="shared" si="215"/>
        <v>255.255.255.0</v>
      </c>
      <c r="AE971" s="150" t="str">
        <f>VLOOKUP(W971,'Wired Branches'!B:F,5,FALSE)</f>
        <v>10.0.226.1</v>
      </c>
      <c r="AF971" s="112">
        <f>_xlfn.IFNA(VLOOKUP(F971,'Compiled report'!C:F,4,FALSE),"")</f>
        <v>0</v>
      </c>
      <c r="AG971" s="134" t="str">
        <f t="shared" si="216"/>
        <v>10.200.57.196</v>
      </c>
      <c r="AH971" s="134" t="str">
        <f t="shared" si="217"/>
        <v>Yes</v>
      </c>
      <c r="AI971" s="134" t="str">
        <f t="shared" si="218"/>
        <v>Yes</v>
      </c>
      <c r="AJ971" s="234">
        <f>_xlfn.IFNA(VLOOKUP(F971,'Compiled report'!C:D,2,FALSE),"")</f>
        <v>42765</v>
      </c>
      <c r="AK971" s="134" t="str">
        <f t="shared" si="219"/>
        <v>Yes</v>
      </c>
      <c r="AL971" s="134" t="str">
        <f t="shared" si="220"/>
        <v/>
      </c>
      <c r="AM971" s="134" t="str">
        <f t="shared" si="221"/>
        <v>Yes</v>
      </c>
      <c r="AN971" s="134" t="str">
        <f t="shared" si="222"/>
        <v>Yes</v>
      </c>
      <c r="AO971" s="134" t="str">
        <f t="shared" ref="AO971:AO1034" si="225">IF(AJ971=""," ","Installation Completed")</f>
        <v>Installation Completed</v>
      </c>
      <c r="AP971" s="137" t="s">
        <v>770</v>
      </c>
    </row>
    <row r="972" spans="1:42" s="134" customFormat="1" ht="26.1" customHeight="1" x14ac:dyDescent="0.2">
      <c r="A972" s="258">
        <v>972</v>
      </c>
      <c r="B972" s="284" t="s">
        <v>419</v>
      </c>
      <c r="C972" s="134" t="s">
        <v>419</v>
      </c>
      <c r="D972" s="171" t="s">
        <v>82</v>
      </c>
      <c r="E972" s="283" t="s">
        <v>459</v>
      </c>
      <c r="F972" s="107">
        <v>490</v>
      </c>
      <c r="G972" s="284" t="s">
        <v>419</v>
      </c>
      <c r="H972" s="284" t="s">
        <v>2542</v>
      </c>
      <c r="I972" s="284" t="s">
        <v>2543</v>
      </c>
      <c r="J972" s="284" t="s">
        <v>384</v>
      </c>
      <c r="K972" s="284" t="s">
        <v>384</v>
      </c>
      <c r="L972" s="284" t="s">
        <v>419</v>
      </c>
      <c r="M972" s="284" t="s">
        <v>2458</v>
      </c>
      <c r="N972" s="103" t="s">
        <v>423</v>
      </c>
      <c r="O972" s="106"/>
      <c r="Q972" s="135"/>
      <c r="T972" s="135"/>
      <c r="U972" s="171" t="str">
        <f t="shared" si="224"/>
        <v>HBL-KHI-490</v>
      </c>
      <c r="V972" s="133" t="s">
        <v>90</v>
      </c>
      <c r="W972" s="107">
        <v>490</v>
      </c>
      <c r="X972" s="171" t="str">
        <f t="shared" si="212"/>
        <v>HBL-KHI-490-Dec16-1-1</v>
      </c>
      <c r="Y972" s="136" t="s">
        <v>2445</v>
      </c>
      <c r="Z972" s="134" t="str">
        <f t="shared" si="213"/>
        <v>Yes</v>
      </c>
      <c r="AA972" s="134" t="str">
        <f t="shared" si="214"/>
        <v>Yes</v>
      </c>
      <c r="AB972" s="134" t="str">
        <f t="shared" si="223"/>
        <v>Yes</v>
      </c>
      <c r="AC972" s="134" t="str">
        <f>VLOOKUP(F972,'Wired Branches'!B:E,4,FALSE)</f>
        <v>10.0.8.10</v>
      </c>
      <c r="AD972" s="134" t="str">
        <f t="shared" si="215"/>
        <v>255.255.255.0</v>
      </c>
      <c r="AE972" s="150" t="str">
        <f>VLOOKUP(W972,'Wired Branches'!B:F,5,FALSE)</f>
        <v>10.0.8.1</v>
      </c>
      <c r="AF972" s="112" t="str">
        <f>_xlfn.IFNA(VLOOKUP(F972,'Compiled report'!C:F,4,FALSE),"")</f>
        <v>2651610fe</v>
      </c>
      <c r="AG972" s="134" t="str">
        <f t="shared" si="216"/>
        <v>10.200.57.196</v>
      </c>
      <c r="AH972" s="134" t="str">
        <f t="shared" si="217"/>
        <v>Yes</v>
      </c>
      <c r="AI972" s="134" t="str">
        <f t="shared" si="218"/>
        <v>Yes</v>
      </c>
      <c r="AJ972" s="234">
        <f>_xlfn.IFNA(VLOOKUP(F972,'Compiled report'!C:D,2,FALSE),"")</f>
        <v>42760</v>
      </c>
      <c r="AK972" s="134" t="str">
        <f t="shared" si="219"/>
        <v>Yes</v>
      </c>
      <c r="AL972" s="134" t="str">
        <f t="shared" si="220"/>
        <v>Yes</v>
      </c>
      <c r="AM972" s="134" t="str">
        <f t="shared" si="221"/>
        <v>Yes</v>
      </c>
      <c r="AN972" s="134" t="str">
        <f t="shared" si="222"/>
        <v>Yes</v>
      </c>
      <c r="AO972" s="134" t="str">
        <f t="shared" si="225"/>
        <v>Installation Completed</v>
      </c>
      <c r="AP972" s="137" t="s">
        <v>770</v>
      </c>
    </row>
    <row r="973" spans="1:42" s="134" customFormat="1" ht="26.1" customHeight="1" x14ac:dyDescent="0.2">
      <c r="A973" s="258">
        <v>973</v>
      </c>
      <c r="B973" s="284" t="s">
        <v>419</v>
      </c>
      <c r="C973" s="134" t="s">
        <v>419</v>
      </c>
      <c r="D973" s="171" t="s">
        <v>82</v>
      </c>
      <c r="E973" s="283" t="s">
        <v>459</v>
      </c>
      <c r="F973" s="107">
        <v>502</v>
      </c>
      <c r="G973" s="284" t="s">
        <v>419</v>
      </c>
      <c r="H973" s="284" t="s">
        <v>2544</v>
      </c>
      <c r="I973" s="284" t="s">
        <v>2545</v>
      </c>
      <c r="J973" s="284" t="s">
        <v>384</v>
      </c>
      <c r="K973" s="284" t="s">
        <v>384</v>
      </c>
      <c r="L973" s="284" t="s">
        <v>419</v>
      </c>
      <c r="M973" s="284" t="s">
        <v>2472</v>
      </c>
      <c r="N973" s="103" t="s">
        <v>423</v>
      </c>
      <c r="O973" s="106"/>
      <c r="Q973" s="135"/>
      <c r="T973" s="135"/>
      <c r="U973" s="171" t="str">
        <f t="shared" si="224"/>
        <v>HBL-KHI-502</v>
      </c>
      <c r="V973" s="133" t="s">
        <v>90</v>
      </c>
      <c r="W973" s="107">
        <v>502</v>
      </c>
      <c r="X973" s="171" t="str">
        <f t="shared" si="212"/>
        <v>HBL-KHI-502-Dec16-1-1</v>
      </c>
      <c r="Y973" s="136" t="s">
        <v>2445</v>
      </c>
      <c r="Z973" s="134" t="str">
        <f t="shared" si="213"/>
        <v>Yes</v>
      </c>
      <c r="AA973" s="134" t="str">
        <f t="shared" si="214"/>
        <v>Yes</v>
      </c>
      <c r="AB973" s="134" t="str">
        <f t="shared" si="223"/>
        <v>Yes</v>
      </c>
      <c r="AC973" s="134" t="str">
        <f>VLOOKUP(F973,'Wired Branches'!B:E,4,FALSE)</f>
        <v>10.0.6.10</v>
      </c>
      <c r="AD973" s="134" t="str">
        <f t="shared" si="215"/>
        <v>255.255.255.0</v>
      </c>
      <c r="AE973" s="150" t="str">
        <f>VLOOKUP(W973,'Wired Branches'!B:F,5,FALSE)</f>
        <v>10.0.6.1</v>
      </c>
      <c r="AF973" s="112" t="str">
        <f>_xlfn.IFNA(VLOOKUP(F973,'Compiled report'!C:F,4,FALSE),"")</f>
        <v>0002651610ff</v>
      </c>
      <c r="AG973" s="134" t="str">
        <f t="shared" si="216"/>
        <v>10.200.57.196</v>
      </c>
      <c r="AH973" s="134" t="str">
        <f t="shared" si="217"/>
        <v>Yes</v>
      </c>
      <c r="AI973" s="134" t="str">
        <f t="shared" si="218"/>
        <v>Yes</v>
      </c>
      <c r="AJ973" s="234">
        <f>_xlfn.IFNA(VLOOKUP(F973,'Compiled report'!C:D,2,FALSE),"")</f>
        <v>42748</v>
      </c>
      <c r="AK973" s="134" t="str">
        <f t="shared" si="219"/>
        <v>Yes</v>
      </c>
      <c r="AL973" s="134" t="str">
        <f t="shared" si="220"/>
        <v>Yes</v>
      </c>
      <c r="AM973" s="134" t="str">
        <f t="shared" si="221"/>
        <v>Yes</v>
      </c>
      <c r="AN973" s="134" t="str">
        <f t="shared" si="222"/>
        <v>Yes</v>
      </c>
      <c r="AO973" s="134" t="str">
        <f t="shared" si="225"/>
        <v>Installation Completed</v>
      </c>
      <c r="AP973" s="137" t="s">
        <v>770</v>
      </c>
    </row>
    <row r="974" spans="1:42" s="134" customFormat="1" ht="26.1" customHeight="1" x14ac:dyDescent="0.2">
      <c r="A974" s="258">
        <v>974</v>
      </c>
      <c r="B974" s="284" t="s">
        <v>419</v>
      </c>
      <c r="C974" s="134" t="s">
        <v>419</v>
      </c>
      <c r="D974" s="171" t="s">
        <v>82</v>
      </c>
      <c r="E974" s="283" t="s">
        <v>459</v>
      </c>
      <c r="F974" s="107">
        <v>517</v>
      </c>
      <c r="G974" s="284" t="s">
        <v>419</v>
      </c>
      <c r="H974" s="284" t="s">
        <v>2546</v>
      </c>
      <c r="I974" s="284" t="s">
        <v>2547</v>
      </c>
      <c r="J974" s="284" t="s">
        <v>384</v>
      </c>
      <c r="K974" s="284" t="s">
        <v>384</v>
      </c>
      <c r="L974" s="284" t="s">
        <v>419</v>
      </c>
      <c r="M974" s="284" t="s">
        <v>2458</v>
      </c>
      <c r="N974" s="103" t="s">
        <v>423</v>
      </c>
      <c r="O974" s="106"/>
      <c r="Q974" s="135"/>
      <c r="T974" s="135"/>
      <c r="U974" s="171" t="str">
        <f t="shared" si="224"/>
        <v>HBL-KHI-517</v>
      </c>
      <c r="V974" s="133" t="s">
        <v>90</v>
      </c>
      <c r="W974" s="107">
        <v>517</v>
      </c>
      <c r="X974" s="171" t="str">
        <f t="shared" si="212"/>
        <v>HBL-KHI-517-Dec16-1-1</v>
      </c>
      <c r="Y974" s="136" t="s">
        <v>2445</v>
      </c>
      <c r="Z974" s="134" t="str">
        <f t="shared" si="213"/>
        <v>Yes</v>
      </c>
      <c r="AA974" s="134" t="str">
        <f t="shared" si="214"/>
        <v>Yes</v>
      </c>
      <c r="AB974" s="134" t="str">
        <f t="shared" si="223"/>
        <v>Yes</v>
      </c>
      <c r="AC974" s="134" t="str">
        <f>VLOOKUP(F974,'Wired Branches'!B:E,4,FALSE)</f>
        <v>10.0.213.10</v>
      </c>
      <c r="AD974" s="134" t="str">
        <f t="shared" si="215"/>
        <v>255.255.255.0</v>
      </c>
      <c r="AE974" s="150" t="str">
        <f>VLOOKUP(W974,'Wired Branches'!B:F,5,FALSE)</f>
        <v>10.0.213.1</v>
      </c>
      <c r="AF974" s="112" t="str">
        <f>_xlfn.IFNA(VLOOKUP(F974,'Compiled report'!C:F,4,FALSE),"")</f>
        <v>2651610fd</v>
      </c>
      <c r="AG974" s="134" t="str">
        <f t="shared" si="216"/>
        <v>10.200.57.196</v>
      </c>
      <c r="AH974" s="134" t="str">
        <f t="shared" si="217"/>
        <v>Yes</v>
      </c>
      <c r="AI974" s="134" t="str">
        <f t="shared" si="218"/>
        <v>Yes</v>
      </c>
      <c r="AJ974" s="234">
        <f>_xlfn.IFNA(VLOOKUP(F974,'Compiled report'!C:D,2,FALSE),"")</f>
        <v>42760</v>
      </c>
      <c r="AK974" s="134" t="str">
        <f t="shared" si="219"/>
        <v>Yes</v>
      </c>
      <c r="AL974" s="134" t="str">
        <f t="shared" si="220"/>
        <v>Yes</v>
      </c>
      <c r="AM974" s="134" t="str">
        <f t="shared" si="221"/>
        <v>Yes</v>
      </c>
      <c r="AN974" s="134" t="str">
        <f t="shared" si="222"/>
        <v>Yes</v>
      </c>
      <c r="AO974" s="134" t="str">
        <f t="shared" si="225"/>
        <v>Installation Completed</v>
      </c>
      <c r="AP974" s="137" t="s">
        <v>770</v>
      </c>
    </row>
    <row r="975" spans="1:42" s="134" customFormat="1" ht="26.1" customHeight="1" x14ac:dyDescent="0.2">
      <c r="A975" s="258">
        <v>975</v>
      </c>
      <c r="B975" s="284" t="s">
        <v>419</v>
      </c>
      <c r="C975" s="134" t="s">
        <v>419</v>
      </c>
      <c r="D975" s="171" t="s">
        <v>82</v>
      </c>
      <c r="E975" s="283" t="s">
        <v>459</v>
      </c>
      <c r="F975" s="107">
        <v>527</v>
      </c>
      <c r="G975" s="284" t="s">
        <v>419</v>
      </c>
      <c r="H975" s="284" t="s">
        <v>2548</v>
      </c>
      <c r="I975" s="284" t="s">
        <v>2549</v>
      </c>
      <c r="J975" s="284" t="s">
        <v>384</v>
      </c>
      <c r="K975" s="284" t="s">
        <v>384</v>
      </c>
      <c r="L975" s="284" t="s">
        <v>419</v>
      </c>
      <c r="M975" s="284" t="s">
        <v>2444</v>
      </c>
      <c r="N975" s="103" t="s">
        <v>423</v>
      </c>
      <c r="O975" s="106"/>
      <c r="Q975" s="135"/>
      <c r="T975" s="135"/>
      <c r="U975" s="171" t="str">
        <f t="shared" si="224"/>
        <v>HBL-KHI-527</v>
      </c>
      <c r="V975" s="133" t="s">
        <v>90</v>
      </c>
      <c r="W975" s="107">
        <v>527</v>
      </c>
      <c r="X975" s="171" t="str">
        <f t="shared" si="212"/>
        <v>HBL-KHI-527-Dec16-1-1</v>
      </c>
      <c r="Y975" s="136" t="s">
        <v>2445</v>
      </c>
      <c r="Z975" s="134" t="str">
        <f t="shared" si="213"/>
        <v>Yes</v>
      </c>
      <c r="AA975" s="134" t="str">
        <f t="shared" si="214"/>
        <v>Yes</v>
      </c>
      <c r="AB975" s="134" t="str">
        <f t="shared" si="223"/>
        <v>Yes</v>
      </c>
      <c r="AC975" s="134" t="str">
        <f>VLOOKUP(F975,'Wired Branches'!B:E,4,FALSE)</f>
        <v>10.0.199.10</v>
      </c>
      <c r="AD975" s="134" t="str">
        <f t="shared" si="215"/>
        <v>255.255.255.0</v>
      </c>
      <c r="AE975" s="150" t="str">
        <f>VLOOKUP(W975,'Wired Branches'!B:F,5,FALSE)</f>
        <v>10.0.199.1</v>
      </c>
      <c r="AF975" s="112" t="str">
        <f>_xlfn.IFNA(VLOOKUP(F975,'Compiled report'!C:F,4,FALSE),"")</f>
        <v>265161102</v>
      </c>
      <c r="AG975" s="134" t="str">
        <f t="shared" si="216"/>
        <v>10.200.57.196</v>
      </c>
      <c r="AH975" s="134" t="str">
        <f t="shared" si="217"/>
        <v>Yes</v>
      </c>
      <c r="AI975" s="134" t="str">
        <f t="shared" si="218"/>
        <v>Yes</v>
      </c>
      <c r="AJ975" s="234">
        <f>_xlfn.IFNA(VLOOKUP(F975,'Compiled report'!C:D,2,FALSE),"")</f>
        <v>42755</v>
      </c>
      <c r="AK975" s="134" t="str">
        <f t="shared" si="219"/>
        <v>Yes</v>
      </c>
      <c r="AL975" s="134" t="str">
        <f t="shared" si="220"/>
        <v>Yes</v>
      </c>
      <c r="AM975" s="134" t="str">
        <f t="shared" si="221"/>
        <v>Yes</v>
      </c>
      <c r="AN975" s="134" t="str">
        <f t="shared" si="222"/>
        <v>Yes</v>
      </c>
      <c r="AO975" s="134" t="str">
        <f t="shared" si="225"/>
        <v>Installation Completed</v>
      </c>
      <c r="AP975" s="137" t="s">
        <v>770</v>
      </c>
    </row>
    <row r="976" spans="1:42" s="134" customFormat="1" ht="26.1" customHeight="1" x14ac:dyDescent="0.2">
      <c r="A976" s="258">
        <v>976</v>
      </c>
      <c r="B976" s="284" t="s">
        <v>419</v>
      </c>
      <c r="C976" s="134" t="s">
        <v>419</v>
      </c>
      <c r="D976" s="171" t="s">
        <v>82</v>
      </c>
      <c r="E976" s="283" t="s">
        <v>459</v>
      </c>
      <c r="F976" s="107">
        <v>530</v>
      </c>
      <c r="G976" s="284" t="s">
        <v>419</v>
      </c>
      <c r="H976" s="284" t="s">
        <v>2550</v>
      </c>
      <c r="I976" s="284" t="s">
        <v>2551</v>
      </c>
      <c r="J976" s="284" t="s">
        <v>384</v>
      </c>
      <c r="K976" s="284" t="s">
        <v>384</v>
      </c>
      <c r="L976" s="284" t="s">
        <v>419</v>
      </c>
      <c r="M976" s="284" t="s">
        <v>2444</v>
      </c>
      <c r="N976" s="103" t="s">
        <v>423</v>
      </c>
      <c r="O976" s="106"/>
      <c r="Q976" s="135"/>
      <c r="T976" s="135"/>
      <c r="U976" s="171" t="str">
        <f t="shared" si="224"/>
        <v>HBL-KHI-530</v>
      </c>
      <c r="V976" s="133" t="s">
        <v>90</v>
      </c>
      <c r="W976" s="107">
        <v>530</v>
      </c>
      <c r="X976" s="171" t="str">
        <f t="shared" ref="X976:X1039" si="226">CONCATENATE(U976,"-",Y976,"-",V976)</f>
        <v>HBL-KHI-530-Dec16-1-1</v>
      </c>
      <c r="Y976" s="136" t="s">
        <v>2445</v>
      </c>
      <c r="Z976" s="134" t="str">
        <f t="shared" si="213"/>
        <v>Yes</v>
      </c>
      <c r="AA976" s="134" t="str">
        <f t="shared" si="214"/>
        <v>Yes</v>
      </c>
      <c r="AB976" s="134" t="str">
        <f t="shared" si="223"/>
        <v>Yes</v>
      </c>
      <c r="AC976" s="134" t="str">
        <f>VLOOKUP(F976,'Wired Branches'!B:E,4,FALSE)</f>
        <v>10.0.216.10</v>
      </c>
      <c r="AD976" s="134" t="str">
        <f t="shared" si="215"/>
        <v>255.255.255.0</v>
      </c>
      <c r="AE976" s="150" t="str">
        <f>VLOOKUP(W976,'Wired Branches'!B:F,5,FALSE)</f>
        <v>10.0.216.1</v>
      </c>
      <c r="AF976" s="112">
        <f>_xlfn.IFNA(VLOOKUP(F976,'Compiled report'!C:F,4,FALSE),"")</f>
        <v>265161103</v>
      </c>
      <c r="AG976" s="134" t="str">
        <f t="shared" si="216"/>
        <v>10.200.57.196</v>
      </c>
      <c r="AH976" s="134" t="str">
        <f t="shared" si="217"/>
        <v>Yes</v>
      </c>
      <c r="AI976" s="134" t="str">
        <f t="shared" si="218"/>
        <v>Yes</v>
      </c>
      <c r="AJ976" s="234">
        <f>_xlfn.IFNA(VLOOKUP(F976,'Compiled report'!C:D,2,FALSE),"")</f>
        <v>42755</v>
      </c>
      <c r="AK976" s="134" t="str">
        <f t="shared" si="219"/>
        <v>Yes</v>
      </c>
      <c r="AL976" s="134" t="str">
        <f t="shared" si="220"/>
        <v>Yes</v>
      </c>
      <c r="AM976" s="134" t="str">
        <f t="shared" si="221"/>
        <v>Yes</v>
      </c>
      <c r="AN976" s="134" t="str">
        <f t="shared" si="222"/>
        <v>Yes</v>
      </c>
      <c r="AO976" s="134" t="str">
        <f t="shared" si="225"/>
        <v>Installation Completed</v>
      </c>
      <c r="AP976" s="137" t="s">
        <v>770</v>
      </c>
    </row>
    <row r="977" spans="1:42" s="134" customFormat="1" ht="26.1" customHeight="1" x14ac:dyDescent="0.2">
      <c r="A977" s="258">
        <v>977</v>
      </c>
      <c r="B977" s="284" t="s">
        <v>419</v>
      </c>
      <c r="C977" s="134" t="s">
        <v>419</v>
      </c>
      <c r="D977" s="171" t="s">
        <v>82</v>
      </c>
      <c r="E977" s="283" t="s">
        <v>459</v>
      </c>
      <c r="F977" s="107">
        <v>541</v>
      </c>
      <c r="G977" s="284" t="s">
        <v>419</v>
      </c>
      <c r="H977" s="284" t="s">
        <v>2552</v>
      </c>
      <c r="I977" s="284" t="s">
        <v>2553</v>
      </c>
      <c r="J977" s="284" t="s">
        <v>384</v>
      </c>
      <c r="K977" s="284" t="s">
        <v>384</v>
      </c>
      <c r="L977" s="284" t="s">
        <v>419</v>
      </c>
      <c r="M977" s="284" t="s">
        <v>2444</v>
      </c>
      <c r="N977" s="103" t="s">
        <v>423</v>
      </c>
      <c r="O977" s="106"/>
      <c r="Q977" s="135"/>
      <c r="T977" s="135"/>
      <c r="U977" s="171" t="str">
        <f t="shared" si="224"/>
        <v>HBL-KHI-541</v>
      </c>
      <c r="V977" s="133" t="s">
        <v>90</v>
      </c>
      <c r="W977" s="107">
        <v>541</v>
      </c>
      <c r="X977" s="171" t="str">
        <f t="shared" si="226"/>
        <v>HBL-KHI-541-Dec16-1-1</v>
      </c>
      <c r="Y977" s="136" t="s">
        <v>2445</v>
      </c>
      <c r="Z977" s="134" t="str">
        <f t="shared" si="213"/>
        <v>Yes</v>
      </c>
      <c r="AA977" s="134" t="str">
        <f t="shared" si="214"/>
        <v>Yes</v>
      </c>
      <c r="AB977" s="134" t="str">
        <f t="shared" si="223"/>
        <v>Yes</v>
      </c>
      <c r="AC977" s="134" t="str">
        <f>VLOOKUP(F977,'Wired Branches'!B:E,4,FALSE)</f>
        <v>10.0.40.10</v>
      </c>
      <c r="AD977" s="134" t="str">
        <f t="shared" si="215"/>
        <v>255.255.255.0</v>
      </c>
      <c r="AE977" s="150" t="str">
        <f>VLOOKUP(W977,'Wired Branches'!B:F,5,FALSE)</f>
        <v>10.0.40.1</v>
      </c>
      <c r="AF977" s="112">
        <f>_xlfn.IFNA(VLOOKUP(F977,'Compiled report'!C:F,4,FALSE),"")</f>
        <v>265161104</v>
      </c>
      <c r="AG977" s="134" t="str">
        <f t="shared" si="216"/>
        <v>10.200.57.196</v>
      </c>
      <c r="AH977" s="134" t="str">
        <f t="shared" si="217"/>
        <v>Yes</v>
      </c>
      <c r="AI977" s="134" t="str">
        <f t="shared" si="218"/>
        <v>Yes</v>
      </c>
      <c r="AJ977" s="234">
        <f>_xlfn.IFNA(VLOOKUP(F977,'Compiled report'!C:D,2,FALSE),"")</f>
        <v>42746</v>
      </c>
      <c r="AK977" s="134" t="str">
        <f t="shared" si="219"/>
        <v>Yes</v>
      </c>
      <c r="AL977" s="134" t="str">
        <f t="shared" si="220"/>
        <v>Yes</v>
      </c>
      <c r="AM977" s="134" t="str">
        <f t="shared" si="221"/>
        <v>Yes</v>
      </c>
      <c r="AN977" s="134" t="str">
        <f t="shared" si="222"/>
        <v>Yes</v>
      </c>
      <c r="AO977" s="134" t="str">
        <f t="shared" si="225"/>
        <v>Installation Completed</v>
      </c>
      <c r="AP977" s="137" t="s">
        <v>770</v>
      </c>
    </row>
    <row r="978" spans="1:42" s="134" customFormat="1" ht="26.1" customHeight="1" x14ac:dyDescent="0.2">
      <c r="A978" s="258">
        <v>978</v>
      </c>
      <c r="B978" s="284" t="s">
        <v>419</v>
      </c>
      <c r="C978" s="134" t="s">
        <v>419</v>
      </c>
      <c r="D978" s="171" t="s">
        <v>82</v>
      </c>
      <c r="E978" s="283" t="s">
        <v>459</v>
      </c>
      <c r="F978" s="107">
        <v>543</v>
      </c>
      <c r="G978" s="284" t="s">
        <v>419</v>
      </c>
      <c r="H978" s="284" t="s">
        <v>2554</v>
      </c>
      <c r="I978" s="284" t="s">
        <v>2555</v>
      </c>
      <c r="J978" s="284" t="s">
        <v>384</v>
      </c>
      <c r="K978" s="284" t="s">
        <v>384</v>
      </c>
      <c r="L978" s="284" t="s">
        <v>419</v>
      </c>
      <c r="M978" s="284" t="s">
        <v>2458</v>
      </c>
      <c r="N978" s="103" t="s">
        <v>423</v>
      </c>
      <c r="O978" s="106"/>
      <c r="Q978" s="135"/>
      <c r="T978" s="135"/>
      <c r="U978" s="171" t="str">
        <f t="shared" si="224"/>
        <v>HBL-KHI-543</v>
      </c>
      <c r="V978" s="133" t="s">
        <v>90</v>
      </c>
      <c r="W978" s="107">
        <v>543</v>
      </c>
      <c r="X978" s="171" t="str">
        <f t="shared" si="226"/>
        <v>HBL-KHI-543-Dec16-1-1</v>
      </c>
      <c r="Y978" s="136" t="s">
        <v>2445</v>
      </c>
      <c r="Z978" s="134" t="str">
        <f t="shared" si="213"/>
        <v>Yes</v>
      </c>
      <c r="AA978" s="134" t="str">
        <f t="shared" si="214"/>
        <v>Yes</v>
      </c>
      <c r="AB978" s="134" t="str">
        <f t="shared" si="223"/>
        <v>Yes</v>
      </c>
      <c r="AC978" s="134" t="str">
        <f>VLOOKUP(F978,'Wired Branches'!B:E,4,FALSE)</f>
        <v>10.0.144.10</v>
      </c>
      <c r="AD978" s="134" t="str">
        <f t="shared" si="215"/>
        <v>255.255.255.0</v>
      </c>
      <c r="AE978" s="150" t="str">
        <f>VLOOKUP(W978,'Wired Branches'!B:F,5,FALSE)</f>
        <v>10.0.144.1</v>
      </c>
      <c r="AF978" s="112" t="str">
        <f>_xlfn.IFNA(VLOOKUP(F978,'Compiled report'!C:F,4,FALSE),"")</f>
        <v>265161105</v>
      </c>
      <c r="AG978" s="134" t="str">
        <f t="shared" si="216"/>
        <v>10.200.57.196</v>
      </c>
      <c r="AH978" s="134" t="str">
        <f t="shared" si="217"/>
        <v>Yes</v>
      </c>
      <c r="AI978" s="134" t="str">
        <f t="shared" si="218"/>
        <v>Yes</v>
      </c>
      <c r="AJ978" s="234">
        <f>_xlfn.IFNA(VLOOKUP(F978,'Compiled report'!C:D,2,FALSE),"")</f>
        <v>42759</v>
      </c>
      <c r="AK978" s="134" t="str">
        <f t="shared" si="219"/>
        <v>Yes</v>
      </c>
      <c r="AL978" s="134" t="str">
        <f t="shared" si="220"/>
        <v>Yes</v>
      </c>
      <c r="AM978" s="134" t="str">
        <f t="shared" si="221"/>
        <v>Yes</v>
      </c>
      <c r="AN978" s="134" t="str">
        <f t="shared" si="222"/>
        <v>Yes</v>
      </c>
      <c r="AO978" s="134" t="str">
        <f t="shared" si="225"/>
        <v>Installation Completed</v>
      </c>
      <c r="AP978" s="137" t="s">
        <v>770</v>
      </c>
    </row>
    <row r="979" spans="1:42" s="134" customFormat="1" ht="26.1" customHeight="1" x14ac:dyDescent="0.2">
      <c r="A979" s="258">
        <v>979</v>
      </c>
      <c r="B979" s="284" t="s">
        <v>419</v>
      </c>
      <c r="C979" s="134" t="s">
        <v>419</v>
      </c>
      <c r="D979" s="171" t="s">
        <v>82</v>
      </c>
      <c r="E979" s="283" t="s">
        <v>459</v>
      </c>
      <c r="F979" s="107">
        <v>550</v>
      </c>
      <c r="G979" s="284" t="s">
        <v>419</v>
      </c>
      <c r="H979" s="284" t="s">
        <v>2556</v>
      </c>
      <c r="I979" s="284" t="s">
        <v>2557</v>
      </c>
      <c r="J979" s="284" t="s">
        <v>384</v>
      </c>
      <c r="K979" s="284" t="s">
        <v>384</v>
      </c>
      <c r="L979" s="284" t="s">
        <v>419</v>
      </c>
      <c r="M979" s="284" t="s">
        <v>2458</v>
      </c>
      <c r="N979" s="103" t="s">
        <v>423</v>
      </c>
      <c r="O979" s="106"/>
      <c r="Q979" s="135"/>
      <c r="T979" s="135"/>
      <c r="U979" s="171" t="str">
        <f t="shared" si="224"/>
        <v>HBL-KHI-550</v>
      </c>
      <c r="V979" s="133" t="s">
        <v>90</v>
      </c>
      <c r="W979" s="107">
        <v>550</v>
      </c>
      <c r="X979" s="171" t="str">
        <f t="shared" si="226"/>
        <v>HBL-KHI-550-Dec16-1-1</v>
      </c>
      <c r="Y979" s="136" t="s">
        <v>2445</v>
      </c>
      <c r="Z979" s="134" t="str">
        <f t="shared" si="213"/>
        <v>Yes</v>
      </c>
      <c r="AA979" s="134" t="str">
        <f t="shared" si="214"/>
        <v>Yes</v>
      </c>
      <c r="AB979" s="134" t="str">
        <f t="shared" si="223"/>
        <v>Yes</v>
      </c>
      <c r="AC979" s="134" t="str">
        <f>VLOOKUP(F979,'Wired Branches'!B:E,4,FALSE)</f>
        <v>10.0.55.10</v>
      </c>
      <c r="AD979" s="134" t="str">
        <f t="shared" si="215"/>
        <v>255.255.255.0</v>
      </c>
      <c r="AE979" s="150" t="str">
        <f>VLOOKUP(W979,'Wired Branches'!B:F,5,FALSE)</f>
        <v>10.0.55.1</v>
      </c>
      <c r="AF979" s="112" t="str">
        <f>_xlfn.IFNA(VLOOKUP(F979,'Compiled report'!C:F,4,FALSE),"")</f>
        <v>265161106</v>
      </c>
      <c r="AG979" s="134" t="str">
        <f t="shared" si="216"/>
        <v>10.200.57.196</v>
      </c>
      <c r="AH979" s="134" t="str">
        <f t="shared" si="217"/>
        <v>Yes</v>
      </c>
      <c r="AI979" s="134" t="str">
        <f t="shared" si="218"/>
        <v>Yes</v>
      </c>
      <c r="AJ979" s="234">
        <f>_xlfn.IFNA(VLOOKUP(F979,'Compiled report'!C:D,2,FALSE),"")</f>
        <v>42762</v>
      </c>
      <c r="AK979" s="134" t="str">
        <f t="shared" si="219"/>
        <v>Yes</v>
      </c>
      <c r="AL979" s="134" t="str">
        <f t="shared" si="220"/>
        <v>Yes</v>
      </c>
      <c r="AM979" s="134" t="str">
        <f t="shared" si="221"/>
        <v>Yes</v>
      </c>
      <c r="AN979" s="134" t="str">
        <f t="shared" si="222"/>
        <v>Yes</v>
      </c>
      <c r="AO979" s="134" t="str">
        <f t="shared" si="225"/>
        <v>Installation Completed</v>
      </c>
      <c r="AP979" s="137" t="s">
        <v>770</v>
      </c>
    </row>
    <row r="980" spans="1:42" s="134" customFormat="1" ht="26.1" customHeight="1" x14ac:dyDescent="0.2">
      <c r="A980" s="258">
        <v>980</v>
      </c>
      <c r="B980" s="284" t="s">
        <v>419</v>
      </c>
      <c r="C980" s="134" t="s">
        <v>419</v>
      </c>
      <c r="D980" s="171" t="s">
        <v>82</v>
      </c>
      <c r="E980" s="283" t="s">
        <v>459</v>
      </c>
      <c r="F980" s="107">
        <v>565</v>
      </c>
      <c r="G980" s="284" t="s">
        <v>419</v>
      </c>
      <c r="H980" s="284" t="s">
        <v>2558</v>
      </c>
      <c r="I980" s="284" t="s">
        <v>2559</v>
      </c>
      <c r="J980" s="284" t="s">
        <v>384</v>
      </c>
      <c r="K980" s="284" t="s">
        <v>384</v>
      </c>
      <c r="L980" s="284" t="s">
        <v>419</v>
      </c>
      <c r="M980" s="284" t="s">
        <v>2458</v>
      </c>
      <c r="N980" s="103" t="s">
        <v>423</v>
      </c>
      <c r="O980" s="106"/>
      <c r="Q980" s="135"/>
      <c r="T980" s="135"/>
      <c r="U980" s="171" t="str">
        <f t="shared" si="224"/>
        <v>HBL-KHI-565</v>
      </c>
      <c r="V980" s="133" t="s">
        <v>90</v>
      </c>
      <c r="W980" s="107">
        <v>565</v>
      </c>
      <c r="X980" s="171" t="str">
        <f t="shared" si="226"/>
        <v>HBL-KHI-565-Dec16-1-1</v>
      </c>
      <c r="Y980" s="136" t="s">
        <v>2445</v>
      </c>
      <c r="Z980" s="134" t="str">
        <f t="shared" si="213"/>
        <v>Yes</v>
      </c>
      <c r="AA980" s="134" t="str">
        <f t="shared" si="214"/>
        <v>Yes</v>
      </c>
      <c r="AB980" s="134" t="str">
        <f t="shared" si="223"/>
        <v>Yes</v>
      </c>
      <c r="AC980" s="134" t="str">
        <f>VLOOKUP(F980,'Wired Branches'!B:E,4,FALSE)</f>
        <v>10.0.205.10</v>
      </c>
      <c r="AD980" s="134" t="str">
        <f t="shared" si="215"/>
        <v>255.255.255.0</v>
      </c>
      <c r="AE980" s="150" t="str">
        <f>VLOOKUP(W980,'Wired Branches'!B:F,5,FALSE)</f>
        <v>10.0.205.1</v>
      </c>
      <c r="AF980" s="112">
        <f>_xlfn.IFNA(VLOOKUP(F980,'Compiled report'!C:F,4,FALSE),"")</f>
        <v>265161003</v>
      </c>
      <c r="AG980" s="134" t="str">
        <f t="shared" si="216"/>
        <v>10.200.57.196</v>
      </c>
      <c r="AH980" s="134" t="str">
        <f t="shared" si="217"/>
        <v>Yes</v>
      </c>
      <c r="AI980" s="134" t="str">
        <f t="shared" si="218"/>
        <v>Yes</v>
      </c>
      <c r="AJ980" s="234">
        <f>_xlfn.IFNA(VLOOKUP(F980,'Compiled report'!C:D,2,FALSE),"")</f>
        <v>42765</v>
      </c>
      <c r="AK980" s="134" t="str">
        <f t="shared" si="219"/>
        <v>Yes</v>
      </c>
      <c r="AL980" s="134" t="str">
        <f t="shared" si="220"/>
        <v>Yes</v>
      </c>
      <c r="AM980" s="134" t="str">
        <f t="shared" si="221"/>
        <v>Yes</v>
      </c>
      <c r="AN980" s="134" t="str">
        <f t="shared" si="222"/>
        <v>Yes</v>
      </c>
      <c r="AO980" s="134" t="str">
        <f t="shared" si="225"/>
        <v>Installation Completed</v>
      </c>
      <c r="AP980" s="137" t="s">
        <v>770</v>
      </c>
    </row>
    <row r="981" spans="1:42" s="134" customFormat="1" ht="26.1" customHeight="1" x14ac:dyDescent="0.2">
      <c r="A981" s="258">
        <v>981</v>
      </c>
      <c r="B981" s="284" t="s">
        <v>419</v>
      </c>
      <c r="C981" s="134" t="s">
        <v>419</v>
      </c>
      <c r="D981" s="171" t="s">
        <v>82</v>
      </c>
      <c r="E981" s="283" t="s">
        <v>459</v>
      </c>
      <c r="F981" s="107">
        <v>568</v>
      </c>
      <c r="G981" s="284" t="s">
        <v>419</v>
      </c>
      <c r="H981" s="284" t="s">
        <v>2560</v>
      </c>
      <c r="I981" s="284" t="s">
        <v>2561</v>
      </c>
      <c r="J981" s="284" t="s">
        <v>384</v>
      </c>
      <c r="K981" s="284" t="s">
        <v>384</v>
      </c>
      <c r="L981" s="284" t="s">
        <v>419</v>
      </c>
      <c r="M981" s="284" t="s">
        <v>2458</v>
      </c>
      <c r="N981" s="103" t="s">
        <v>423</v>
      </c>
      <c r="O981" s="106"/>
      <c r="Q981" s="135"/>
      <c r="T981" s="135"/>
      <c r="U981" s="171" t="str">
        <f t="shared" si="224"/>
        <v>HBL-KHI-568</v>
      </c>
      <c r="V981" s="133" t="s">
        <v>90</v>
      </c>
      <c r="W981" s="107">
        <v>568</v>
      </c>
      <c r="X981" s="171" t="str">
        <f t="shared" si="226"/>
        <v>HBL-KHI-568-Dec16-1-1</v>
      </c>
      <c r="Y981" s="136" t="s">
        <v>2445</v>
      </c>
      <c r="Z981" s="134" t="str">
        <f t="shared" si="213"/>
        <v>Yes</v>
      </c>
      <c r="AA981" s="134" t="str">
        <f t="shared" si="214"/>
        <v>Yes</v>
      </c>
      <c r="AB981" s="134" t="str">
        <f t="shared" si="223"/>
        <v>Yes</v>
      </c>
      <c r="AC981" s="134" t="str">
        <f>VLOOKUP(F981,'Wired Branches'!B:E,4,FALSE)</f>
        <v>10.0.79.10</v>
      </c>
      <c r="AD981" s="134" t="str">
        <f t="shared" si="215"/>
        <v>255.255.255.0</v>
      </c>
      <c r="AE981" s="150" t="str">
        <f>VLOOKUP(W981,'Wired Branches'!B:F,5,FALSE)</f>
        <v>10.0.79.1</v>
      </c>
      <c r="AF981" s="112" t="str">
        <f>_xlfn.IFNA(VLOOKUP(F981,'Compiled report'!C:F,4,FALSE),"")</f>
        <v>265161004</v>
      </c>
      <c r="AG981" s="134" t="str">
        <f t="shared" si="216"/>
        <v>10.200.57.196</v>
      </c>
      <c r="AH981" s="134" t="str">
        <f t="shared" si="217"/>
        <v>Yes</v>
      </c>
      <c r="AI981" s="134" t="str">
        <f t="shared" si="218"/>
        <v>Yes</v>
      </c>
      <c r="AJ981" s="234">
        <f>_xlfn.IFNA(VLOOKUP(F981,'Compiled report'!C:D,2,FALSE),"")</f>
        <v>42760</v>
      </c>
      <c r="AK981" s="134" t="str">
        <f t="shared" si="219"/>
        <v>Yes</v>
      </c>
      <c r="AL981" s="134" t="str">
        <f t="shared" si="220"/>
        <v>Yes</v>
      </c>
      <c r="AM981" s="134" t="str">
        <f t="shared" si="221"/>
        <v>Yes</v>
      </c>
      <c r="AN981" s="134" t="str">
        <f t="shared" si="222"/>
        <v>Yes</v>
      </c>
      <c r="AO981" s="134" t="str">
        <f t="shared" si="225"/>
        <v>Installation Completed</v>
      </c>
      <c r="AP981" s="137" t="s">
        <v>770</v>
      </c>
    </row>
    <row r="982" spans="1:42" s="134" customFormat="1" ht="26.1" customHeight="1" x14ac:dyDescent="0.2">
      <c r="A982" s="258">
        <v>982</v>
      </c>
      <c r="B982" s="284" t="s">
        <v>419</v>
      </c>
      <c r="C982" s="134" t="s">
        <v>419</v>
      </c>
      <c r="D982" s="171" t="s">
        <v>82</v>
      </c>
      <c r="E982" s="283" t="s">
        <v>459</v>
      </c>
      <c r="F982" s="107">
        <v>570</v>
      </c>
      <c r="G982" s="284" t="s">
        <v>419</v>
      </c>
      <c r="H982" s="284" t="s">
        <v>2562</v>
      </c>
      <c r="I982" s="284" t="s">
        <v>2563</v>
      </c>
      <c r="J982" s="284" t="s">
        <v>384</v>
      </c>
      <c r="K982" s="284" t="s">
        <v>384</v>
      </c>
      <c r="L982" s="284" t="s">
        <v>419</v>
      </c>
      <c r="M982" s="284" t="s">
        <v>2458</v>
      </c>
      <c r="N982" s="103" t="s">
        <v>423</v>
      </c>
      <c r="O982" s="106"/>
      <c r="Q982" s="135"/>
      <c r="T982" s="135"/>
      <c r="U982" s="171" t="str">
        <f t="shared" si="224"/>
        <v>HBL-KHI-570</v>
      </c>
      <c r="V982" s="133" t="s">
        <v>90</v>
      </c>
      <c r="W982" s="107">
        <v>570</v>
      </c>
      <c r="X982" s="171" t="str">
        <f t="shared" si="226"/>
        <v>HBL-KHI-570-Dec16-1-1</v>
      </c>
      <c r="Y982" s="136" t="s">
        <v>2445</v>
      </c>
      <c r="Z982" s="134" t="str">
        <f t="shared" si="213"/>
        <v>Yes</v>
      </c>
      <c r="AA982" s="134" t="str">
        <f t="shared" si="214"/>
        <v>Yes</v>
      </c>
      <c r="AB982" s="134" t="str">
        <f t="shared" si="223"/>
        <v>Yes</v>
      </c>
      <c r="AC982" s="134" t="str">
        <f>VLOOKUP(F982,'Wired Branches'!B:E,4,FALSE)</f>
        <v>10.0.227.10</v>
      </c>
      <c r="AD982" s="134" t="str">
        <f t="shared" si="215"/>
        <v>255.255.255.0</v>
      </c>
      <c r="AE982" s="150" t="str">
        <f>VLOOKUP(W982,'Wired Branches'!B:F,5,FALSE)</f>
        <v>10.0.227.1</v>
      </c>
      <c r="AF982" s="112">
        <f>_xlfn.IFNA(VLOOKUP(F982,'Compiled report'!C:F,4,FALSE),"")</f>
        <v>265161005</v>
      </c>
      <c r="AG982" s="134" t="str">
        <f t="shared" si="216"/>
        <v>10.200.57.196</v>
      </c>
      <c r="AH982" s="134" t="str">
        <f t="shared" si="217"/>
        <v>Yes</v>
      </c>
      <c r="AI982" s="134" t="str">
        <f t="shared" si="218"/>
        <v>Yes</v>
      </c>
      <c r="AJ982" s="234">
        <f>_xlfn.IFNA(VLOOKUP(F982,'Compiled report'!C:D,2,FALSE),"")</f>
        <v>42765</v>
      </c>
      <c r="AK982" s="134" t="str">
        <f t="shared" si="219"/>
        <v>Yes</v>
      </c>
      <c r="AL982" s="134" t="str">
        <f t="shared" si="220"/>
        <v>Yes</v>
      </c>
      <c r="AM982" s="134" t="str">
        <f t="shared" si="221"/>
        <v>Yes</v>
      </c>
      <c r="AN982" s="134" t="str">
        <f t="shared" si="222"/>
        <v>Yes</v>
      </c>
      <c r="AO982" s="134" t="str">
        <f t="shared" si="225"/>
        <v>Installation Completed</v>
      </c>
      <c r="AP982" s="137" t="s">
        <v>770</v>
      </c>
    </row>
    <row r="983" spans="1:42" s="134" customFormat="1" ht="26.1" customHeight="1" x14ac:dyDescent="0.2">
      <c r="A983" s="258">
        <v>983</v>
      </c>
      <c r="B983" s="284" t="s">
        <v>419</v>
      </c>
      <c r="C983" s="134" t="s">
        <v>419</v>
      </c>
      <c r="D983" s="171" t="s">
        <v>82</v>
      </c>
      <c r="E983" s="283" t="s">
        <v>459</v>
      </c>
      <c r="F983" s="107">
        <v>583</v>
      </c>
      <c r="G983" s="284" t="s">
        <v>419</v>
      </c>
      <c r="H983" s="284" t="s">
        <v>2564</v>
      </c>
      <c r="I983" s="284" t="s">
        <v>2565</v>
      </c>
      <c r="J983" s="284" t="s">
        <v>384</v>
      </c>
      <c r="K983" s="284" t="s">
        <v>384</v>
      </c>
      <c r="L983" s="284" t="s">
        <v>419</v>
      </c>
      <c r="M983" s="284" t="s">
        <v>2469</v>
      </c>
      <c r="N983" s="103" t="s">
        <v>423</v>
      </c>
      <c r="O983" s="106"/>
      <c r="Q983" s="135"/>
      <c r="T983" s="135"/>
      <c r="U983" s="171" t="str">
        <f t="shared" si="224"/>
        <v>HBL-KHI-583</v>
      </c>
      <c r="V983" s="133" t="s">
        <v>90</v>
      </c>
      <c r="W983" s="107">
        <v>583</v>
      </c>
      <c r="X983" s="171" t="str">
        <f t="shared" si="226"/>
        <v>HBL-KHI-583-Dec16-1-1</v>
      </c>
      <c r="Y983" s="136" t="s">
        <v>2445</v>
      </c>
      <c r="Z983" s="134" t="str">
        <f t="shared" si="213"/>
        <v>Yes</v>
      </c>
      <c r="AA983" s="134" t="str">
        <f t="shared" si="214"/>
        <v>Yes</v>
      </c>
      <c r="AB983" s="134" t="str">
        <f t="shared" si="223"/>
        <v>Yes</v>
      </c>
      <c r="AC983" s="134" t="str">
        <f>VLOOKUP(F983,'Wired Branches'!B:E,4,FALSE)</f>
        <v>10.0.160.10</v>
      </c>
      <c r="AD983" s="134" t="str">
        <f t="shared" si="215"/>
        <v>255.255.255.0</v>
      </c>
      <c r="AE983" s="150" t="str">
        <f>VLOOKUP(W983,'Wired Branches'!B:F,5,FALSE)</f>
        <v>10.0.160.1</v>
      </c>
      <c r="AF983" s="112" t="str">
        <f>_xlfn.IFNA(VLOOKUP(F983,'Compiled report'!C:F,4,FALSE),"")</f>
        <v>265161006</v>
      </c>
      <c r="AG983" s="134" t="str">
        <f t="shared" si="216"/>
        <v>10.200.57.196</v>
      </c>
      <c r="AH983" s="134" t="str">
        <f t="shared" si="217"/>
        <v>Yes</v>
      </c>
      <c r="AI983" s="134" t="str">
        <f t="shared" si="218"/>
        <v>Yes</v>
      </c>
      <c r="AJ983" s="234">
        <f>_xlfn.IFNA(VLOOKUP(F983,'Compiled report'!C:D,2,FALSE),"")</f>
        <v>42759</v>
      </c>
      <c r="AK983" s="134" t="str">
        <f t="shared" si="219"/>
        <v>Yes</v>
      </c>
      <c r="AL983" s="134" t="str">
        <f t="shared" si="220"/>
        <v>Yes</v>
      </c>
      <c r="AM983" s="134" t="str">
        <f t="shared" si="221"/>
        <v>Yes</v>
      </c>
      <c r="AN983" s="134" t="str">
        <f t="shared" si="222"/>
        <v>Yes</v>
      </c>
      <c r="AO983" s="134" t="str">
        <f t="shared" si="225"/>
        <v>Installation Completed</v>
      </c>
      <c r="AP983" s="137" t="s">
        <v>770</v>
      </c>
    </row>
    <row r="984" spans="1:42" s="134" customFormat="1" ht="26.1" customHeight="1" x14ac:dyDescent="0.2">
      <c r="A984" s="258">
        <v>984</v>
      </c>
      <c r="B984" s="284" t="s">
        <v>419</v>
      </c>
      <c r="C984" s="134" t="s">
        <v>419</v>
      </c>
      <c r="D984" s="171" t="s">
        <v>82</v>
      </c>
      <c r="E984" s="283" t="s">
        <v>459</v>
      </c>
      <c r="F984" s="107">
        <v>585</v>
      </c>
      <c r="G984" s="284" t="s">
        <v>419</v>
      </c>
      <c r="H984" s="284" t="s">
        <v>2566</v>
      </c>
      <c r="I984" s="284" t="s">
        <v>2567</v>
      </c>
      <c r="J984" s="284" t="s">
        <v>384</v>
      </c>
      <c r="K984" s="284" t="s">
        <v>384</v>
      </c>
      <c r="L984" s="284" t="s">
        <v>419</v>
      </c>
      <c r="M984" s="284" t="s">
        <v>2444</v>
      </c>
      <c r="N984" s="103" t="s">
        <v>423</v>
      </c>
      <c r="O984" s="106"/>
      <c r="Q984" s="135"/>
      <c r="T984" s="135"/>
      <c r="U984" s="171" t="str">
        <f t="shared" si="224"/>
        <v>HBL-KHI-585</v>
      </c>
      <c r="V984" s="133" t="s">
        <v>90</v>
      </c>
      <c r="W984" s="107">
        <v>585</v>
      </c>
      <c r="X984" s="171" t="str">
        <f t="shared" si="226"/>
        <v>HBL-KHI-585-Dec16-1-1</v>
      </c>
      <c r="Y984" s="136" t="s">
        <v>2445</v>
      </c>
      <c r="Z984" s="134" t="str">
        <f t="shared" si="213"/>
        <v>Yes</v>
      </c>
      <c r="AA984" s="134" t="str">
        <f t="shared" si="214"/>
        <v>Yes</v>
      </c>
      <c r="AB984" s="134" t="str">
        <f t="shared" si="223"/>
        <v>Yes</v>
      </c>
      <c r="AC984" s="134" t="str">
        <f>VLOOKUP(F984,'Wired Branches'!B:E,4,FALSE)</f>
        <v>10.0.142.10</v>
      </c>
      <c r="AD984" s="134" t="str">
        <f t="shared" si="215"/>
        <v>255.255.255.0</v>
      </c>
      <c r="AE984" s="150" t="str">
        <f>VLOOKUP(W984,'Wired Branches'!B:F,5,FALSE)</f>
        <v>10.0.142.1</v>
      </c>
      <c r="AF984" s="112" t="str">
        <f>_xlfn.IFNA(VLOOKUP(F984,'Compiled report'!C:F,4,FALSE),"")</f>
        <v>265161007</v>
      </c>
      <c r="AG984" s="134" t="str">
        <f t="shared" si="216"/>
        <v>10.200.57.196</v>
      </c>
      <c r="AH984" s="134" t="str">
        <f t="shared" si="217"/>
        <v>Yes</v>
      </c>
      <c r="AI984" s="134" t="str">
        <f t="shared" si="218"/>
        <v>Yes</v>
      </c>
      <c r="AJ984" s="234">
        <f>_xlfn.IFNA(VLOOKUP(F984,'Compiled report'!C:D,2,FALSE),"")</f>
        <v>42758</v>
      </c>
      <c r="AK984" s="134" t="str">
        <f t="shared" si="219"/>
        <v>Yes</v>
      </c>
      <c r="AL984" s="134" t="str">
        <f t="shared" si="220"/>
        <v>Yes</v>
      </c>
      <c r="AM984" s="134" t="str">
        <f t="shared" si="221"/>
        <v>Yes</v>
      </c>
      <c r="AN984" s="134" t="str">
        <f t="shared" si="222"/>
        <v>Yes</v>
      </c>
      <c r="AO984" s="134" t="str">
        <f t="shared" si="225"/>
        <v>Installation Completed</v>
      </c>
      <c r="AP984" s="137" t="s">
        <v>770</v>
      </c>
    </row>
    <row r="985" spans="1:42" s="134" customFormat="1" ht="26.1" customHeight="1" x14ac:dyDescent="0.2">
      <c r="A985" s="258">
        <v>985</v>
      </c>
      <c r="B985" s="284" t="s">
        <v>419</v>
      </c>
      <c r="C985" s="134" t="s">
        <v>419</v>
      </c>
      <c r="D985" s="171" t="s">
        <v>82</v>
      </c>
      <c r="E985" s="283" t="s">
        <v>459</v>
      </c>
      <c r="F985" s="107">
        <v>599</v>
      </c>
      <c r="G985" s="284" t="s">
        <v>419</v>
      </c>
      <c r="H985" s="284" t="s">
        <v>2568</v>
      </c>
      <c r="I985" s="284" t="s">
        <v>2569</v>
      </c>
      <c r="J985" s="284" t="s">
        <v>384</v>
      </c>
      <c r="K985" s="284" t="s">
        <v>384</v>
      </c>
      <c r="L985" s="284" t="s">
        <v>419</v>
      </c>
      <c r="M985" s="284" t="s">
        <v>2458</v>
      </c>
      <c r="N985" s="103" t="s">
        <v>423</v>
      </c>
      <c r="O985" s="106"/>
      <c r="Q985" s="135"/>
      <c r="T985" s="135">
        <v>2</v>
      </c>
      <c r="U985" s="171" t="str">
        <f t="shared" si="224"/>
        <v>HBL-KHI-599</v>
      </c>
      <c r="V985" s="133" t="s">
        <v>90</v>
      </c>
      <c r="W985" s="107">
        <v>599</v>
      </c>
      <c r="X985" s="171" t="str">
        <f t="shared" si="226"/>
        <v>HBL-KHI-599-Dec16-1-1</v>
      </c>
      <c r="Y985" s="136" t="s">
        <v>2445</v>
      </c>
      <c r="Z985" s="134" t="str">
        <f t="shared" si="213"/>
        <v>Yes</v>
      </c>
      <c r="AA985" s="134" t="str">
        <f t="shared" si="214"/>
        <v>Yes</v>
      </c>
      <c r="AB985" s="134" t="str">
        <f t="shared" si="223"/>
        <v>Yes</v>
      </c>
      <c r="AC985" s="134" t="str">
        <f>VLOOKUP(F985,'Wired Branches'!B:E,4,FALSE)</f>
        <v>10.0.73.10</v>
      </c>
      <c r="AD985" s="134" t="str">
        <f t="shared" si="215"/>
        <v>255.255.255.0</v>
      </c>
      <c r="AE985" s="150" t="str">
        <f>VLOOKUP(W985,'Wired Branches'!B:F,5,FALSE)</f>
        <v>10.0.73.1</v>
      </c>
      <c r="AF985" s="112" t="str">
        <f>_xlfn.IFNA(VLOOKUP(F985,'Compiled report'!C:F,4,FALSE),"")</f>
        <v>265161008</v>
      </c>
      <c r="AG985" s="134" t="str">
        <f t="shared" si="216"/>
        <v>10.200.57.196</v>
      </c>
      <c r="AH985" s="134" t="str">
        <f t="shared" si="217"/>
        <v>Yes</v>
      </c>
      <c r="AI985" s="134" t="str">
        <f t="shared" si="218"/>
        <v>Yes</v>
      </c>
      <c r="AJ985" s="234">
        <f>_xlfn.IFNA(VLOOKUP(F985,'Compiled report'!C:D,2,FALSE),"")</f>
        <v>42760</v>
      </c>
      <c r="AK985" s="134" t="str">
        <f t="shared" si="219"/>
        <v>Yes</v>
      </c>
      <c r="AL985" s="134" t="str">
        <f t="shared" si="220"/>
        <v>Yes</v>
      </c>
      <c r="AM985" s="134" t="str">
        <f t="shared" si="221"/>
        <v>Yes</v>
      </c>
      <c r="AN985" s="134" t="str">
        <f t="shared" si="222"/>
        <v>Yes</v>
      </c>
      <c r="AO985" s="134" t="str">
        <f t="shared" si="225"/>
        <v>Installation Completed</v>
      </c>
      <c r="AP985" s="137" t="s">
        <v>770</v>
      </c>
    </row>
    <row r="986" spans="1:42" s="134" customFormat="1" ht="26.1" customHeight="1" x14ac:dyDescent="0.2">
      <c r="A986" s="258">
        <v>986</v>
      </c>
      <c r="B986" s="284" t="s">
        <v>419</v>
      </c>
      <c r="C986" s="134" t="s">
        <v>419</v>
      </c>
      <c r="D986" s="171" t="s">
        <v>82</v>
      </c>
      <c r="E986" s="283" t="s">
        <v>459</v>
      </c>
      <c r="F986" s="107">
        <v>606</v>
      </c>
      <c r="G986" s="284" t="s">
        <v>419</v>
      </c>
      <c r="H986" s="284" t="s">
        <v>2570</v>
      </c>
      <c r="I986" s="284" t="s">
        <v>2571</v>
      </c>
      <c r="J986" s="284" t="s">
        <v>384</v>
      </c>
      <c r="K986" s="284" t="s">
        <v>384</v>
      </c>
      <c r="L986" s="284" t="s">
        <v>419</v>
      </c>
      <c r="M986" s="284" t="s">
        <v>2444</v>
      </c>
      <c r="N986" s="103" t="s">
        <v>423</v>
      </c>
      <c r="O986" s="106"/>
      <c r="Q986" s="135"/>
      <c r="T986" s="135"/>
      <c r="U986" s="171" t="str">
        <f t="shared" si="224"/>
        <v>HBL-KHI-606</v>
      </c>
      <c r="V986" s="133" t="s">
        <v>90</v>
      </c>
      <c r="W986" s="107">
        <v>606</v>
      </c>
      <c r="X986" s="171" t="str">
        <f t="shared" si="226"/>
        <v>HBL-KHI-606-Dec16-1-1</v>
      </c>
      <c r="Y986" s="136" t="s">
        <v>2445</v>
      </c>
      <c r="Z986" s="134" t="str">
        <f t="shared" si="213"/>
        <v>Yes</v>
      </c>
      <c r="AA986" s="134" t="str">
        <f t="shared" si="214"/>
        <v>Yes</v>
      </c>
      <c r="AB986" s="134" t="str">
        <f t="shared" si="223"/>
        <v>Yes</v>
      </c>
      <c r="AC986" s="134" t="str">
        <f>VLOOKUP(F986,'Wired Branches'!B:E,4,FALSE)</f>
        <v>10.0.47.10</v>
      </c>
      <c r="AD986" s="134" t="str">
        <f t="shared" si="215"/>
        <v>255.255.255.0</v>
      </c>
      <c r="AE986" s="150" t="str">
        <f>VLOOKUP(W986,'Wired Branches'!B:F,5,FALSE)</f>
        <v>10.0.47.1</v>
      </c>
      <c r="AF986" s="112" t="str">
        <f>_xlfn.IFNA(VLOOKUP(F986,'Compiled report'!C:F,4,FALSE),"")</f>
        <v>265161009</v>
      </c>
      <c r="AG986" s="134" t="str">
        <f t="shared" si="216"/>
        <v>10.200.57.196</v>
      </c>
      <c r="AH986" s="134" t="str">
        <f t="shared" si="217"/>
        <v>Yes</v>
      </c>
      <c r="AI986" s="134" t="str">
        <f t="shared" si="218"/>
        <v>Yes</v>
      </c>
      <c r="AJ986" s="234">
        <f>_xlfn.IFNA(VLOOKUP(F986,'Compiled report'!C:D,2,FALSE),"")</f>
        <v>42754</v>
      </c>
      <c r="AK986" s="134" t="str">
        <f t="shared" si="219"/>
        <v>Yes</v>
      </c>
      <c r="AL986" s="134" t="str">
        <f t="shared" si="220"/>
        <v>Yes</v>
      </c>
      <c r="AM986" s="134" t="str">
        <f t="shared" si="221"/>
        <v>Yes</v>
      </c>
      <c r="AN986" s="134" t="str">
        <f t="shared" si="222"/>
        <v>Yes</v>
      </c>
      <c r="AO986" s="134" t="str">
        <f t="shared" si="225"/>
        <v>Installation Completed</v>
      </c>
      <c r="AP986" s="137" t="s">
        <v>770</v>
      </c>
    </row>
    <row r="987" spans="1:42" s="134" customFormat="1" ht="26.1" customHeight="1" x14ac:dyDescent="0.2">
      <c r="A987" s="258">
        <v>987</v>
      </c>
      <c r="B987" s="284" t="s">
        <v>419</v>
      </c>
      <c r="C987" s="134" t="s">
        <v>419</v>
      </c>
      <c r="D987" s="171" t="s">
        <v>82</v>
      </c>
      <c r="E987" s="283" t="s">
        <v>459</v>
      </c>
      <c r="F987" s="107">
        <v>622</v>
      </c>
      <c r="G987" s="284" t="s">
        <v>419</v>
      </c>
      <c r="H987" s="284" t="s">
        <v>2572</v>
      </c>
      <c r="I987" s="284" t="s">
        <v>2573</v>
      </c>
      <c r="J987" s="284" t="s">
        <v>384</v>
      </c>
      <c r="K987" s="284" t="s">
        <v>384</v>
      </c>
      <c r="L987" s="284" t="s">
        <v>419</v>
      </c>
      <c r="M987" s="284" t="s">
        <v>2469</v>
      </c>
      <c r="N987" s="103" t="s">
        <v>423</v>
      </c>
      <c r="O987" s="106"/>
      <c r="Q987" s="135"/>
      <c r="T987" s="135"/>
      <c r="U987" s="171" t="str">
        <f t="shared" si="224"/>
        <v>HBL-KHI-622</v>
      </c>
      <c r="V987" s="133" t="s">
        <v>90</v>
      </c>
      <c r="W987" s="107">
        <v>622</v>
      </c>
      <c r="X987" s="171" t="str">
        <f t="shared" si="226"/>
        <v>HBL-KHI-622-Dec16-1-1</v>
      </c>
      <c r="Y987" s="136" t="s">
        <v>2445</v>
      </c>
      <c r="Z987" s="134" t="str">
        <f t="shared" si="213"/>
        <v>Yes</v>
      </c>
      <c r="AA987" s="134" t="str">
        <f t="shared" si="214"/>
        <v>Yes</v>
      </c>
      <c r="AB987" s="134" t="str">
        <f t="shared" si="223"/>
        <v>Yes</v>
      </c>
      <c r="AC987" s="134" t="str">
        <f>VLOOKUP(F987,'Wired Branches'!B:E,4,FALSE)</f>
        <v>10.0.111.10</v>
      </c>
      <c r="AD987" s="134" t="str">
        <f t="shared" si="215"/>
        <v>255.255.255.0</v>
      </c>
      <c r="AE987" s="150" t="str">
        <f>VLOOKUP(W987,'Wired Branches'!B:F,5,FALSE)</f>
        <v>10.0.111.1</v>
      </c>
      <c r="AF987" s="112" t="str">
        <f>_xlfn.IFNA(VLOOKUP(F987,'Compiled report'!C:F,4,FALSE),"")</f>
        <v>26516100a</v>
      </c>
      <c r="AG987" s="134" t="str">
        <f t="shared" si="216"/>
        <v>10.200.57.196</v>
      </c>
      <c r="AH987" s="134" t="str">
        <f t="shared" si="217"/>
        <v>Yes</v>
      </c>
      <c r="AI987" s="134" t="str">
        <f t="shared" si="218"/>
        <v>Yes</v>
      </c>
      <c r="AJ987" s="234">
        <f>_xlfn.IFNA(VLOOKUP(F987,'Compiled report'!C:D,2,FALSE),"")</f>
        <v>42762</v>
      </c>
      <c r="AK987" s="134" t="str">
        <f t="shared" si="219"/>
        <v>Yes</v>
      </c>
      <c r="AL987" s="134" t="str">
        <f t="shared" si="220"/>
        <v>Yes</v>
      </c>
      <c r="AM987" s="134" t="str">
        <f t="shared" si="221"/>
        <v>Yes</v>
      </c>
      <c r="AN987" s="134" t="str">
        <f t="shared" si="222"/>
        <v>Yes</v>
      </c>
      <c r="AO987" s="134" t="str">
        <f t="shared" si="225"/>
        <v>Installation Completed</v>
      </c>
      <c r="AP987" s="137" t="s">
        <v>770</v>
      </c>
    </row>
    <row r="988" spans="1:42" s="134" customFormat="1" ht="26.1" customHeight="1" x14ac:dyDescent="0.2">
      <c r="A988" s="258">
        <v>988</v>
      </c>
      <c r="B988" s="284" t="s">
        <v>419</v>
      </c>
      <c r="C988" s="134" t="s">
        <v>419</v>
      </c>
      <c r="D988" s="171" t="s">
        <v>82</v>
      </c>
      <c r="E988" s="283" t="s">
        <v>459</v>
      </c>
      <c r="F988" s="107">
        <v>631</v>
      </c>
      <c r="G988" s="284" t="s">
        <v>419</v>
      </c>
      <c r="H988" s="284" t="s">
        <v>2574</v>
      </c>
      <c r="I988" s="284" t="s">
        <v>2575</v>
      </c>
      <c r="J988" s="284" t="s">
        <v>384</v>
      </c>
      <c r="K988" s="284" t="s">
        <v>384</v>
      </c>
      <c r="L988" s="284" t="s">
        <v>419</v>
      </c>
      <c r="M988" s="284" t="s">
        <v>2472</v>
      </c>
      <c r="N988" s="103" t="s">
        <v>423</v>
      </c>
      <c r="O988" s="106"/>
      <c r="Q988" s="135"/>
      <c r="T988" s="135"/>
      <c r="U988" s="171" t="str">
        <f t="shared" si="224"/>
        <v>HBL-KHI-631</v>
      </c>
      <c r="V988" s="133" t="s">
        <v>90</v>
      </c>
      <c r="W988" s="107">
        <v>631</v>
      </c>
      <c r="X988" s="171" t="str">
        <f t="shared" si="226"/>
        <v>HBL-KHI-631-Dec16-1-1</v>
      </c>
      <c r="Y988" s="136" t="s">
        <v>2445</v>
      </c>
      <c r="Z988" s="134" t="str">
        <f t="shared" si="213"/>
        <v>Yes</v>
      </c>
      <c r="AA988" s="134" t="str">
        <f t="shared" si="214"/>
        <v>Yes</v>
      </c>
      <c r="AB988" s="134" t="str">
        <f t="shared" si="223"/>
        <v>Yes</v>
      </c>
      <c r="AC988" s="134" t="str">
        <f>VLOOKUP(F988,'Wired Branches'!B:E,4,FALSE)</f>
        <v>10.0.223.10</v>
      </c>
      <c r="AD988" s="134" t="str">
        <f t="shared" si="215"/>
        <v>255.255.255.0</v>
      </c>
      <c r="AE988" s="150" t="str">
        <f>VLOOKUP(W988,'Wired Branches'!B:F,5,FALSE)</f>
        <v>10.0.223.1</v>
      </c>
      <c r="AF988" s="112" t="str">
        <f>_xlfn.IFNA(VLOOKUP(F988,'Compiled report'!C:F,4,FALSE),"")</f>
        <v>00026516100b</v>
      </c>
      <c r="AG988" s="134" t="str">
        <f t="shared" si="216"/>
        <v>10.200.57.196</v>
      </c>
      <c r="AH988" s="134" t="str">
        <f t="shared" si="217"/>
        <v>Yes</v>
      </c>
      <c r="AI988" s="134" t="str">
        <f t="shared" si="218"/>
        <v>Yes</v>
      </c>
      <c r="AJ988" s="234">
        <f>_xlfn.IFNA(VLOOKUP(F988,'Compiled report'!C:D,2,FALSE),"")</f>
        <v>42739</v>
      </c>
      <c r="AK988" s="134" t="str">
        <f t="shared" si="219"/>
        <v>Yes</v>
      </c>
      <c r="AL988" s="134" t="str">
        <f t="shared" si="220"/>
        <v>Yes</v>
      </c>
      <c r="AM988" s="134" t="str">
        <f t="shared" si="221"/>
        <v>Yes</v>
      </c>
      <c r="AN988" s="134" t="str">
        <f t="shared" si="222"/>
        <v>Yes</v>
      </c>
      <c r="AO988" s="134" t="str">
        <f t="shared" si="225"/>
        <v>Installation Completed</v>
      </c>
      <c r="AP988" s="137" t="s">
        <v>770</v>
      </c>
    </row>
    <row r="989" spans="1:42" s="134" customFormat="1" ht="26.1" customHeight="1" x14ac:dyDescent="0.2">
      <c r="A989" s="258">
        <v>989</v>
      </c>
      <c r="B989" s="284" t="s">
        <v>419</v>
      </c>
      <c r="C989" s="134" t="s">
        <v>419</v>
      </c>
      <c r="D989" s="171" t="s">
        <v>82</v>
      </c>
      <c r="E989" s="283" t="s">
        <v>459</v>
      </c>
      <c r="F989" s="107">
        <v>634</v>
      </c>
      <c r="G989" s="284" t="s">
        <v>419</v>
      </c>
      <c r="H989" s="284" t="s">
        <v>2576</v>
      </c>
      <c r="I989" s="284" t="s">
        <v>2577</v>
      </c>
      <c r="J989" s="284" t="s">
        <v>384</v>
      </c>
      <c r="K989" s="284" t="s">
        <v>384</v>
      </c>
      <c r="L989" s="284" t="s">
        <v>419</v>
      </c>
      <c r="M989" s="284" t="s">
        <v>2472</v>
      </c>
      <c r="N989" s="103" t="s">
        <v>423</v>
      </c>
      <c r="O989" s="106"/>
      <c r="Q989" s="135"/>
      <c r="T989" s="135">
        <v>2</v>
      </c>
      <c r="U989" s="171" t="str">
        <f t="shared" si="224"/>
        <v>HBL-KHI-634</v>
      </c>
      <c r="V989" s="133" t="s">
        <v>90</v>
      </c>
      <c r="W989" s="107">
        <v>634</v>
      </c>
      <c r="X989" s="171" t="str">
        <f t="shared" si="226"/>
        <v>HBL-KHI-634-Dec16-1-1</v>
      </c>
      <c r="Y989" s="136" t="s">
        <v>2445</v>
      </c>
      <c r="Z989" s="134" t="str">
        <f t="shared" si="213"/>
        <v>Yes</v>
      </c>
      <c r="AA989" s="134" t="str">
        <f t="shared" si="214"/>
        <v>Yes</v>
      </c>
      <c r="AB989" s="134" t="str">
        <f t="shared" si="223"/>
        <v>Yes</v>
      </c>
      <c r="AC989" s="134" t="str">
        <f>VLOOKUP(F989,'Wired Branches'!B:E,4,FALSE)</f>
        <v>10.0.165.10</v>
      </c>
      <c r="AD989" s="134" t="str">
        <f t="shared" si="215"/>
        <v>255.255.255.0</v>
      </c>
      <c r="AE989" s="150" t="str">
        <f>VLOOKUP(W989,'Wired Branches'!B:F,5,FALSE)</f>
        <v>10.0.165.1</v>
      </c>
      <c r="AF989" s="112" t="str">
        <f>_xlfn.IFNA(VLOOKUP(F989,'Compiled report'!C:F,4,FALSE),"")</f>
        <v>26516100c</v>
      </c>
      <c r="AG989" s="134" t="str">
        <f t="shared" si="216"/>
        <v>10.200.57.196</v>
      </c>
      <c r="AH989" s="134" t="str">
        <f t="shared" si="217"/>
        <v>Yes</v>
      </c>
      <c r="AI989" s="134" t="str">
        <f t="shared" si="218"/>
        <v>Yes</v>
      </c>
      <c r="AJ989" s="234">
        <f>_xlfn.IFNA(VLOOKUP(F989,'Compiled report'!C:D,2,FALSE),"")</f>
        <v>42758</v>
      </c>
      <c r="AK989" s="134" t="str">
        <f t="shared" si="219"/>
        <v>Yes</v>
      </c>
      <c r="AL989" s="134" t="str">
        <f t="shared" si="220"/>
        <v>Yes</v>
      </c>
      <c r="AM989" s="134" t="str">
        <f t="shared" si="221"/>
        <v>Yes</v>
      </c>
      <c r="AN989" s="134" t="str">
        <f t="shared" si="222"/>
        <v>Yes</v>
      </c>
      <c r="AO989" s="134" t="str">
        <f t="shared" si="225"/>
        <v>Installation Completed</v>
      </c>
      <c r="AP989" s="137" t="s">
        <v>770</v>
      </c>
    </row>
    <row r="990" spans="1:42" s="134" customFormat="1" ht="26.1" customHeight="1" x14ac:dyDescent="0.2">
      <c r="A990" s="258">
        <v>990</v>
      </c>
      <c r="B990" s="284" t="s">
        <v>419</v>
      </c>
      <c r="C990" s="134" t="s">
        <v>419</v>
      </c>
      <c r="D990" s="171" t="s">
        <v>82</v>
      </c>
      <c r="E990" s="283" t="s">
        <v>459</v>
      </c>
      <c r="F990" s="107">
        <v>674</v>
      </c>
      <c r="G990" s="284" t="s">
        <v>419</v>
      </c>
      <c r="H990" s="284" t="s">
        <v>2578</v>
      </c>
      <c r="I990" s="284" t="s">
        <v>2579</v>
      </c>
      <c r="J990" s="284" t="s">
        <v>384</v>
      </c>
      <c r="K990" s="284" t="s">
        <v>384</v>
      </c>
      <c r="L990" s="284" t="s">
        <v>2580</v>
      </c>
      <c r="M990" s="284" t="s">
        <v>828</v>
      </c>
      <c r="N990" s="103" t="s">
        <v>423</v>
      </c>
      <c r="O990" s="106"/>
      <c r="Q990" s="135"/>
      <c r="T990" s="135"/>
      <c r="U990" s="171" t="str">
        <f t="shared" si="224"/>
        <v>HBL-KHI-674</v>
      </c>
      <c r="V990" s="133" t="s">
        <v>90</v>
      </c>
      <c r="W990" s="107">
        <v>674</v>
      </c>
      <c r="X990" s="171" t="str">
        <f t="shared" si="226"/>
        <v>HBL-KHI-674-Dec16-1-1</v>
      </c>
      <c r="Y990" s="136" t="s">
        <v>2445</v>
      </c>
      <c r="Z990" s="134" t="str">
        <f t="shared" si="213"/>
        <v>Yes</v>
      </c>
      <c r="AA990" s="134" t="str">
        <f t="shared" si="214"/>
        <v>Yes</v>
      </c>
      <c r="AB990" s="134" t="str">
        <f t="shared" si="223"/>
        <v>Yes</v>
      </c>
      <c r="AC990" s="134" t="str">
        <f>VLOOKUP(F990,'Wired Branches'!B:E,4,FALSE)</f>
        <v>10.0.245.10</v>
      </c>
      <c r="AD990" s="134" t="str">
        <f t="shared" si="215"/>
        <v>255.255.255.0</v>
      </c>
      <c r="AE990" s="150" t="str">
        <f>VLOOKUP(W990,'Wired Branches'!B:F,5,FALSE)</f>
        <v>10.0.245.1</v>
      </c>
      <c r="AF990" s="112" t="str">
        <f>_xlfn.IFNA(VLOOKUP(F990,'Compiled report'!C:F,4,FALSE),"")</f>
        <v>265160fef</v>
      </c>
      <c r="AG990" s="134" t="str">
        <f t="shared" si="216"/>
        <v>10.200.57.196</v>
      </c>
      <c r="AH990" s="134" t="str">
        <f t="shared" si="217"/>
        <v>Yes</v>
      </c>
      <c r="AI990" s="134" t="str">
        <f t="shared" si="218"/>
        <v>Yes</v>
      </c>
      <c r="AJ990" s="234">
        <f>_xlfn.IFNA(VLOOKUP(F990,'Compiled report'!C:D,2,FALSE),"")</f>
        <v>42766</v>
      </c>
      <c r="AK990" s="134" t="str">
        <f t="shared" si="219"/>
        <v>Yes</v>
      </c>
      <c r="AL990" s="134" t="str">
        <f t="shared" si="220"/>
        <v>Yes</v>
      </c>
      <c r="AM990" s="134" t="str">
        <f t="shared" si="221"/>
        <v>Yes</v>
      </c>
      <c r="AN990" s="134" t="str">
        <f t="shared" si="222"/>
        <v>Yes</v>
      </c>
      <c r="AO990" s="134" t="str">
        <f t="shared" si="225"/>
        <v>Installation Completed</v>
      </c>
      <c r="AP990" s="137" t="s">
        <v>770</v>
      </c>
    </row>
    <row r="991" spans="1:42" s="134" customFormat="1" ht="26.1" customHeight="1" x14ac:dyDescent="0.2">
      <c r="A991" s="258">
        <v>991</v>
      </c>
      <c r="B991" s="284" t="s">
        <v>419</v>
      </c>
      <c r="C991" s="134" t="s">
        <v>419</v>
      </c>
      <c r="D991" s="171" t="s">
        <v>82</v>
      </c>
      <c r="E991" s="283" t="s">
        <v>459</v>
      </c>
      <c r="F991" s="107">
        <v>692</v>
      </c>
      <c r="G991" s="284" t="s">
        <v>419</v>
      </c>
      <c r="H991" s="284" t="s">
        <v>2581</v>
      </c>
      <c r="I991" s="284" t="s">
        <v>2582</v>
      </c>
      <c r="J991" s="284" t="s">
        <v>384</v>
      </c>
      <c r="K991" s="284" t="s">
        <v>384</v>
      </c>
      <c r="L991" s="284" t="s">
        <v>419</v>
      </c>
      <c r="M991" s="284" t="s">
        <v>2444</v>
      </c>
      <c r="N991" s="103" t="s">
        <v>423</v>
      </c>
      <c r="O991" s="106"/>
      <c r="Q991" s="135"/>
      <c r="T991" s="135"/>
      <c r="U991" s="171" t="str">
        <f t="shared" si="224"/>
        <v>HBL-KHI-692</v>
      </c>
      <c r="V991" s="133" t="s">
        <v>90</v>
      </c>
      <c r="W991" s="107">
        <v>692</v>
      </c>
      <c r="X991" s="171" t="str">
        <f t="shared" si="226"/>
        <v>HBL-KHI-692-Dec16-1-1</v>
      </c>
      <c r="Y991" s="136" t="s">
        <v>2445</v>
      </c>
      <c r="Z991" s="134" t="str">
        <f t="shared" si="213"/>
        <v>Yes</v>
      </c>
      <c r="AA991" s="134" t="str">
        <f t="shared" si="214"/>
        <v>Yes</v>
      </c>
      <c r="AB991" s="134" t="str">
        <f t="shared" si="223"/>
        <v>Yes</v>
      </c>
      <c r="AC991" s="134" t="str">
        <f>VLOOKUP(F991,'Wired Branches'!B:E,4,FALSE)</f>
        <v>10.0.108.10</v>
      </c>
      <c r="AD991" s="134" t="str">
        <f t="shared" si="215"/>
        <v>255.255.255.0</v>
      </c>
      <c r="AE991" s="150" t="str">
        <f>VLOOKUP(W991,'Wired Branches'!B:F,5,FALSE)</f>
        <v>10.0.108.1</v>
      </c>
      <c r="AF991" s="112" t="str">
        <f>_xlfn.IFNA(VLOOKUP(F991,'Compiled report'!C:F,4,FALSE),"")</f>
        <v>000265160ff0</v>
      </c>
      <c r="AG991" s="134" t="str">
        <f t="shared" si="216"/>
        <v>10.200.57.196</v>
      </c>
      <c r="AH991" s="134" t="str">
        <f t="shared" si="217"/>
        <v>Yes</v>
      </c>
      <c r="AI991" s="134" t="str">
        <f t="shared" si="218"/>
        <v>Yes</v>
      </c>
      <c r="AJ991" s="234">
        <f>_xlfn.IFNA(VLOOKUP(F991,'Compiled report'!C:D,2,FALSE),"")</f>
        <v>42765</v>
      </c>
      <c r="AK991" s="134" t="str">
        <f t="shared" si="219"/>
        <v>Yes</v>
      </c>
      <c r="AL991" s="134" t="str">
        <f t="shared" si="220"/>
        <v>Yes</v>
      </c>
      <c r="AM991" s="134" t="str">
        <f t="shared" si="221"/>
        <v>Yes</v>
      </c>
      <c r="AN991" s="134" t="str">
        <f t="shared" si="222"/>
        <v>Yes</v>
      </c>
      <c r="AO991" s="134" t="str">
        <f t="shared" si="225"/>
        <v>Installation Completed</v>
      </c>
      <c r="AP991" s="137" t="s">
        <v>770</v>
      </c>
    </row>
    <row r="992" spans="1:42" s="134" customFormat="1" ht="26.1" customHeight="1" x14ac:dyDescent="0.2">
      <c r="A992" s="258">
        <v>992</v>
      </c>
      <c r="B992" s="284" t="s">
        <v>419</v>
      </c>
      <c r="C992" s="134" t="s">
        <v>419</v>
      </c>
      <c r="D992" s="171" t="s">
        <v>82</v>
      </c>
      <c r="E992" s="283" t="s">
        <v>459</v>
      </c>
      <c r="F992" s="107">
        <v>804</v>
      </c>
      <c r="G992" s="284" t="s">
        <v>419</v>
      </c>
      <c r="H992" s="284" t="s">
        <v>2583</v>
      </c>
      <c r="I992" s="284" t="s">
        <v>2584</v>
      </c>
      <c r="J992" s="284" t="s">
        <v>384</v>
      </c>
      <c r="K992" s="284" t="s">
        <v>384</v>
      </c>
      <c r="L992" s="284" t="s">
        <v>419</v>
      </c>
      <c r="M992" s="284" t="s">
        <v>2444</v>
      </c>
      <c r="N992" s="103" t="s">
        <v>423</v>
      </c>
      <c r="O992" s="106"/>
      <c r="Q992" s="135"/>
      <c r="T992" s="135"/>
      <c r="U992" s="171" t="str">
        <f t="shared" si="224"/>
        <v>HBL-KHI-804</v>
      </c>
      <c r="V992" s="133" t="s">
        <v>90</v>
      </c>
      <c r="W992" s="107">
        <v>804</v>
      </c>
      <c r="X992" s="171" t="str">
        <f t="shared" si="226"/>
        <v>HBL-KHI-804-Dec16-1-1</v>
      </c>
      <c r="Y992" s="136" t="s">
        <v>2445</v>
      </c>
      <c r="Z992" s="134" t="str">
        <f t="shared" si="213"/>
        <v>Yes</v>
      </c>
      <c r="AA992" s="134" t="str">
        <f t="shared" si="214"/>
        <v>Yes</v>
      </c>
      <c r="AB992" s="134" t="str">
        <f t="shared" si="223"/>
        <v>Yes</v>
      </c>
      <c r="AC992" s="134" t="str">
        <f>VLOOKUP(F992,'Wired Branches'!B:E,4,FALSE)</f>
        <v>10.0.138.10</v>
      </c>
      <c r="AD992" s="134" t="str">
        <f t="shared" si="215"/>
        <v>255.255.255.0</v>
      </c>
      <c r="AE992" s="150" t="str">
        <f>VLOOKUP(W992,'Wired Branches'!B:F,5,FALSE)</f>
        <v>10.0.138.1</v>
      </c>
      <c r="AF992" s="112" t="str">
        <f>_xlfn.IFNA(VLOOKUP(F992,'Compiled report'!C:F,4,FALSE),"")</f>
        <v>265160ff2</v>
      </c>
      <c r="AG992" s="134" t="str">
        <f t="shared" si="216"/>
        <v>10.200.57.196</v>
      </c>
      <c r="AH992" s="134" t="str">
        <f t="shared" si="217"/>
        <v>Yes</v>
      </c>
      <c r="AI992" s="134" t="str">
        <f t="shared" si="218"/>
        <v>Yes</v>
      </c>
      <c r="AJ992" s="234">
        <f>_xlfn.IFNA(VLOOKUP(F992,'Compiled report'!C:D,2,FALSE),"")</f>
        <v>42761</v>
      </c>
      <c r="AK992" s="134" t="str">
        <f t="shared" si="219"/>
        <v>Yes</v>
      </c>
      <c r="AL992" s="134" t="str">
        <f t="shared" si="220"/>
        <v>Yes</v>
      </c>
      <c r="AM992" s="134" t="str">
        <f t="shared" si="221"/>
        <v>Yes</v>
      </c>
      <c r="AN992" s="134" t="str">
        <f t="shared" si="222"/>
        <v>Yes</v>
      </c>
      <c r="AO992" s="134" t="str">
        <f t="shared" si="225"/>
        <v>Installation Completed</v>
      </c>
      <c r="AP992" s="137" t="s">
        <v>770</v>
      </c>
    </row>
    <row r="993" spans="1:42" s="134" customFormat="1" ht="26.1" customHeight="1" x14ac:dyDescent="0.2">
      <c r="A993" s="258">
        <v>993</v>
      </c>
      <c r="B993" s="284" t="s">
        <v>419</v>
      </c>
      <c r="C993" s="134" t="s">
        <v>419</v>
      </c>
      <c r="D993" s="171" t="s">
        <v>82</v>
      </c>
      <c r="E993" s="283" t="s">
        <v>459</v>
      </c>
      <c r="F993" s="107">
        <v>827</v>
      </c>
      <c r="G993" s="284" t="s">
        <v>419</v>
      </c>
      <c r="H993" s="284" t="s">
        <v>2585</v>
      </c>
      <c r="I993" s="284" t="s">
        <v>2586</v>
      </c>
      <c r="J993" s="284" t="s">
        <v>384</v>
      </c>
      <c r="K993" s="284" t="s">
        <v>384</v>
      </c>
      <c r="L993" s="284" t="s">
        <v>419</v>
      </c>
      <c r="M993" s="284" t="s">
        <v>2444</v>
      </c>
      <c r="N993" s="103" t="s">
        <v>423</v>
      </c>
      <c r="O993" s="106"/>
      <c r="Q993" s="135"/>
      <c r="T993" s="135"/>
      <c r="U993" s="171" t="str">
        <f t="shared" si="224"/>
        <v>HBL-KHI-827</v>
      </c>
      <c r="V993" s="133" t="s">
        <v>90</v>
      </c>
      <c r="W993" s="107">
        <v>827</v>
      </c>
      <c r="X993" s="171" t="str">
        <f t="shared" si="226"/>
        <v>HBL-KHI-827-Dec16-1-1</v>
      </c>
      <c r="Y993" s="136" t="s">
        <v>2445</v>
      </c>
      <c r="Z993" s="134" t="str">
        <f t="shared" si="213"/>
        <v>Yes</v>
      </c>
      <c r="AA993" s="134" t="str">
        <f t="shared" si="214"/>
        <v>Yes</v>
      </c>
      <c r="AB993" s="134" t="str">
        <f t="shared" si="223"/>
        <v>Yes</v>
      </c>
      <c r="AC993" s="134" t="str">
        <f>VLOOKUP(F993,'Wired Branches'!B:E,4,FALSE)</f>
        <v>10.0.51.10</v>
      </c>
      <c r="AD993" s="134" t="str">
        <f t="shared" si="215"/>
        <v>255.255.255.0</v>
      </c>
      <c r="AE993" s="150" t="str">
        <f>VLOOKUP(W993,'Wired Branches'!B:F,5,FALSE)</f>
        <v>10.0.51.1</v>
      </c>
      <c r="AF993" s="112" t="str">
        <f>_xlfn.IFNA(VLOOKUP(F993,'Compiled report'!C:F,4,FALSE),"")</f>
        <v>000265160ff3</v>
      </c>
      <c r="AG993" s="134" t="str">
        <f t="shared" si="216"/>
        <v>10.200.57.196</v>
      </c>
      <c r="AH993" s="134" t="str">
        <f t="shared" si="217"/>
        <v>Yes</v>
      </c>
      <c r="AI993" s="134" t="str">
        <f t="shared" si="218"/>
        <v>Yes</v>
      </c>
      <c r="AJ993" s="234">
        <f>_xlfn.IFNA(VLOOKUP(F993,'Compiled report'!C:D,2,FALSE),"")</f>
        <v>42767</v>
      </c>
      <c r="AK993" s="134" t="str">
        <f t="shared" si="219"/>
        <v>Yes</v>
      </c>
      <c r="AL993" s="134" t="str">
        <f t="shared" si="220"/>
        <v>Yes</v>
      </c>
      <c r="AM993" s="134" t="str">
        <f t="shared" si="221"/>
        <v>Yes</v>
      </c>
      <c r="AN993" s="134" t="str">
        <f t="shared" si="222"/>
        <v>Yes</v>
      </c>
      <c r="AO993" s="134" t="str">
        <f t="shared" si="225"/>
        <v>Installation Completed</v>
      </c>
      <c r="AP993" s="137" t="s">
        <v>770</v>
      </c>
    </row>
    <row r="994" spans="1:42" s="134" customFormat="1" ht="26.1" customHeight="1" x14ac:dyDescent="0.2">
      <c r="A994" s="258">
        <v>994</v>
      </c>
      <c r="B994" s="284" t="s">
        <v>419</v>
      </c>
      <c r="C994" s="134" t="s">
        <v>419</v>
      </c>
      <c r="D994" s="171" t="s">
        <v>82</v>
      </c>
      <c r="E994" s="283" t="s">
        <v>459</v>
      </c>
      <c r="F994" s="107">
        <v>830</v>
      </c>
      <c r="G994" s="284" t="s">
        <v>419</v>
      </c>
      <c r="H994" s="284" t="s">
        <v>2587</v>
      </c>
      <c r="I994" s="284" t="s">
        <v>2588</v>
      </c>
      <c r="J994" s="284" t="s">
        <v>384</v>
      </c>
      <c r="K994" s="284" t="s">
        <v>384</v>
      </c>
      <c r="L994" s="284" t="s">
        <v>419</v>
      </c>
      <c r="M994" s="284" t="s">
        <v>2472</v>
      </c>
      <c r="N994" s="103" t="s">
        <v>423</v>
      </c>
      <c r="O994" s="106"/>
      <c r="Q994" s="135"/>
      <c r="T994" s="135"/>
      <c r="U994" s="171" t="str">
        <f t="shared" si="224"/>
        <v>HBL-KHI-830</v>
      </c>
      <c r="V994" s="133" t="s">
        <v>90</v>
      </c>
      <c r="W994" s="107">
        <v>830</v>
      </c>
      <c r="X994" s="171" t="str">
        <f t="shared" si="226"/>
        <v>HBL-KHI-830-Jan17-1-1</v>
      </c>
      <c r="Y994" s="136" t="s">
        <v>769</v>
      </c>
      <c r="Z994" s="134" t="str">
        <f t="shared" si="213"/>
        <v>Yes</v>
      </c>
      <c r="AA994" s="134" t="str">
        <f t="shared" si="214"/>
        <v>Yes</v>
      </c>
      <c r="AB994" s="134" t="str">
        <f t="shared" si="223"/>
        <v>Yes</v>
      </c>
      <c r="AC994" s="134" t="str">
        <f>VLOOKUP(F994,'Wired Branches'!B:E,4,FALSE)</f>
        <v>10.0.155.10</v>
      </c>
      <c r="AD994" s="134" t="str">
        <f t="shared" si="215"/>
        <v>255.255.255.0</v>
      </c>
      <c r="AE994" s="150" t="str">
        <f>VLOOKUP(W994,'Wired Branches'!B:F,5,FALSE)</f>
        <v>10.0.155.1</v>
      </c>
      <c r="AF994" s="112" t="str">
        <f>_xlfn.IFNA(VLOOKUP(F994,'Compiled report'!C:F,4,FALSE),"")</f>
        <v>265160ff4</v>
      </c>
      <c r="AG994" s="134" t="str">
        <f t="shared" si="216"/>
        <v>10.200.57.196</v>
      </c>
      <c r="AH994" s="134" t="str">
        <f t="shared" si="217"/>
        <v>Yes</v>
      </c>
      <c r="AI994" s="134" t="str">
        <f t="shared" si="218"/>
        <v>Yes</v>
      </c>
      <c r="AJ994" s="234">
        <f>_xlfn.IFNA(VLOOKUP(F994,'Compiled report'!C:D,2,FALSE),"")</f>
        <v>42752</v>
      </c>
      <c r="AK994" s="134" t="str">
        <f t="shared" si="219"/>
        <v>Yes</v>
      </c>
      <c r="AL994" s="134" t="str">
        <f t="shared" si="220"/>
        <v>Yes</v>
      </c>
      <c r="AM994" s="134" t="str">
        <f t="shared" si="221"/>
        <v>Yes</v>
      </c>
      <c r="AN994" s="134" t="str">
        <f t="shared" si="222"/>
        <v>Yes</v>
      </c>
      <c r="AO994" s="134" t="str">
        <f t="shared" si="225"/>
        <v>Installation Completed</v>
      </c>
      <c r="AP994" s="137" t="s">
        <v>770</v>
      </c>
    </row>
    <row r="995" spans="1:42" s="134" customFormat="1" ht="26.1" customHeight="1" x14ac:dyDescent="0.2">
      <c r="A995" s="258">
        <v>995</v>
      </c>
      <c r="B995" s="284" t="s">
        <v>419</v>
      </c>
      <c r="C995" s="134" t="s">
        <v>419</v>
      </c>
      <c r="D995" s="171" t="s">
        <v>82</v>
      </c>
      <c r="E995" s="283" t="s">
        <v>459</v>
      </c>
      <c r="F995" s="107">
        <v>849</v>
      </c>
      <c r="G995" s="284" t="s">
        <v>419</v>
      </c>
      <c r="H995" s="284" t="s">
        <v>2589</v>
      </c>
      <c r="I995" s="284" t="s">
        <v>2590</v>
      </c>
      <c r="J995" s="284" t="s">
        <v>384</v>
      </c>
      <c r="K995" s="284" t="s">
        <v>384</v>
      </c>
      <c r="L995" s="284" t="s">
        <v>419</v>
      </c>
      <c r="M995" s="284" t="s">
        <v>2458</v>
      </c>
      <c r="N995" s="103" t="s">
        <v>423</v>
      </c>
      <c r="O995" s="106"/>
      <c r="Q995" s="135"/>
      <c r="T995" s="135"/>
      <c r="U995" s="171" t="str">
        <f t="shared" si="224"/>
        <v>HBL-KHI-849</v>
      </c>
      <c r="V995" s="133" t="s">
        <v>90</v>
      </c>
      <c r="W995" s="107">
        <v>849</v>
      </c>
      <c r="X995" s="171" t="str">
        <f t="shared" si="226"/>
        <v>HBL-KHI-849-Dec16-1-1</v>
      </c>
      <c r="Y995" s="136" t="s">
        <v>2445</v>
      </c>
      <c r="Z995" s="134" t="str">
        <f t="shared" si="213"/>
        <v>Yes</v>
      </c>
      <c r="AA995" s="134" t="str">
        <f t="shared" si="214"/>
        <v>Yes</v>
      </c>
      <c r="AB995" s="134" t="str">
        <f t="shared" si="223"/>
        <v>Yes</v>
      </c>
      <c r="AC995" s="134" t="str">
        <f>VLOOKUP(F995,'Wired Branches'!B:E,4,FALSE)</f>
        <v>10.0.163.10</v>
      </c>
      <c r="AD995" s="134" t="str">
        <f t="shared" si="215"/>
        <v>255.255.255.0</v>
      </c>
      <c r="AE995" s="150" t="str">
        <f>VLOOKUP(W995,'Wired Branches'!B:F,5,FALSE)</f>
        <v>10.0.163.1</v>
      </c>
      <c r="AF995" s="112" t="str">
        <f>_xlfn.IFNA(VLOOKUP(F995,'Compiled report'!C:F,4,FALSE),"")</f>
        <v>265160ff5</v>
      </c>
      <c r="AG995" s="134" t="str">
        <f t="shared" si="216"/>
        <v>10.200.57.196</v>
      </c>
      <c r="AH995" s="134" t="str">
        <f t="shared" si="217"/>
        <v>Yes</v>
      </c>
      <c r="AI995" s="134" t="str">
        <f t="shared" si="218"/>
        <v>Yes</v>
      </c>
      <c r="AJ995" s="234">
        <f>_xlfn.IFNA(VLOOKUP(F995,'Compiled report'!C:D,2,FALSE),"")</f>
        <v>42760</v>
      </c>
      <c r="AK995" s="134" t="str">
        <f t="shared" si="219"/>
        <v>Yes</v>
      </c>
      <c r="AL995" s="134" t="str">
        <f t="shared" si="220"/>
        <v>Yes</v>
      </c>
      <c r="AM995" s="134" t="str">
        <f t="shared" si="221"/>
        <v>Yes</v>
      </c>
      <c r="AN995" s="134" t="str">
        <f t="shared" si="222"/>
        <v>Yes</v>
      </c>
      <c r="AO995" s="134" t="str">
        <f t="shared" si="225"/>
        <v>Installation Completed</v>
      </c>
      <c r="AP995" s="137" t="s">
        <v>770</v>
      </c>
    </row>
    <row r="996" spans="1:42" s="134" customFormat="1" ht="26.1" customHeight="1" x14ac:dyDescent="0.2">
      <c r="A996" s="258">
        <v>996</v>
      </c>
      <c r="B996" s="284" t="s">
        <v>419</v>
      </c>
      <c r="C996" s="134" t="s">
        <v>419</v>
      </c>
      <c r="D996" s="171" t="s">
        <v>82</v>
      </c>
      <c r="E996" s="283" t="s">
        <v>459</v>
      </c>
      <c r="F996" s="107">
        <v>851</v>
      </c>
      <c r="G996" s="284" t="s">
        <v>419</v>
      </c>
      <c r="H996" s="284" t="s">
        <v>2591</v>
      </c>
      <c r="I996" s="284" t="s">
        <v>2592</v>
      </c>
      <c r="J996" s="284" t="s">
        <v>384</v>
      </c>
      <c r="K996" s="284" t="s">
        <v>384</v>
      </c>
      <c r="L996" s="284" t="s">
        <v>419</v>
      </c>
      <c r="M996" s="284" t="s">
        <v>2501</v>
      </c>
      <c r="N996" s="103" t="s">
        <v>423</v>
      </c>
      <c r="O996" s="106"/>
      <c r="Q996" s="135"/>
      <c r="T996" s="135"/>
      <c r="U996" s="171" t="str">
        <f t="shared" si="224"/>
        <v>HBL-KHI-851</v>
      </c>
      <c r="V996" s="133" t="s">
        <v>90</v>
      </c>
      <c r="W996" s="107">
        <v>851</v>
      </c>
      <c r="X996" s="171" t="str">
        <f t="shared" si="226"/>
        <v>HBL-KHI-851-Dec16-1-1</v>
      </c>
      <c r="Y996" s="136" t="s">
        <v>2445</v>
      </c>
      <c r="Z996" s="134" t="str">
        <f t="shared" si="213"/>
        <v>Yes</v>
      </c>
      <c r="AA996" s="134" t="str">
        <f t="shared" si="214"/>
        <v>Yes</v>
      </c>
      <c r="AB996" s="134" t="str">
        <f t="shared" si="223"/>
        <v>Yes</v>
      </c>
      <c r="AC996" s="134" t="str">
        <f>VLOOKUP(F996,'Wired Branches'!B:E,4,FALSE)</f>
        <v>10.0.72.10</v>
      </c>
      <c r="AD996" s="134" t="str">
        <f t="shared" si="215"/>
        <v>255.255.255.0</v>
      </c>
      <c r="AE996" s="150" t="str">
        <f>VLOOKUP(W996,'Wired Branches'!B:F,5,FALSE)</f>
        <v>10.0.72.1</v>
      </c>
      <c r="AF996" s="112" t="str">
        <f>_xlfn.IFNA(VLOOKUP(F996,'Compiled report'!C:F,4,FALSE),"")</f>
        <v>265160ff6</v>
      </c>
      <c r="AG996" s="134" t="str">
        <f t="shared" si="216"/>
        <v>10.200.57.196</v>
      </c>
      <c r="AH996" s="134" t="str">
        <f t="shared" si="217"/>
        <v>Yes</v>
      </c>
      <c r="AI996" s="134" t="str">
        <f t="shared" si="218"/>
        <v>Yes</v>
      </c>
      <c r="AJ996" s="234">
        <f>_xlfn.IFNA(VLOOKUP(F996,'Compiled report'!C:D,2,FALSE),"")</f>
        <v>42773</v>
      </c>
      <c r="AK996" s="134" t="str">
        <f t="shared" si="219"/>
        <v>Yes</v>
      </c>
      <c r="AL996" s="134" t="str">
        <f t="shared" si="220"/>
        <v>Yes</v>
      </c>
      <c r="AM996" s="134" t="str">
        <f t="shared" si="221"/>
        <v>Yes</v>
      </c>
      <c r="AN996" s="134" t="str">
        <f t="shared" si="222"/>
        <v>Yes</v>
      </c>
      <c r="AO996" s="134" t="str">
        <f t="shared" si="225"/>
        <v>Installation Completed</v>
      </c>
      <c r="AP996" s="137" t="s">
        <v>770</v>
      </c>
    </row>
    <row r="997" spans="1:42" s="134" customFormat="1" ht="26.1" customHeight="1" x14ac:dyDescent="0.2">
      <c r="A997" s="258">
        <v>997</v>
      </c>
      <c r="B997" s="284" t="s">
        <v>419</v>
      </c>
      <c r="C997" s="134" t="s">
        <v>419</v>
      </c>
      <c r="D997" s="171" t="s">
        <v>82</v>
      </c>
      <c r="E997" s="283" t="s">
        <v>459</v>
      </c>
      <c r="F997" s="107">
        <v>857</v>
      </c>
      <c r="G997" s="284" t="s">
        <v>419</v>
      </c>
      <c r="H997" s="284" t="s">
        <v>2593</v>
      </c>
      <c r="I997" s="284" t="s">
        <v>2594</v>
      </c>
      <c r="J997" s="284" t="s">
        <v>384</v>
      </c>
      <c r="K997" s="284" t="s">
        <v>384</v>
      </c>
      <c r="L997" s="284" t="s">
        <v>419</v>
      </c>
      <c r="M997" s="284" t="s">
        <v>2469</v>
      </c>
      <c r="N997" s="103" t="s">
        <v>423</v>
      </c>
      <c r="O997" s="106"/>
      <c r="Q997" s="135"/>
      <c r="T997" s="135"/>
      <c r="U997" s="171" t="str">
        <f t="shared" si="224"/>
        <v>HBL-KHI-857</v>
      </c>
      <c r="V997" s="133" t="s">
        <v>90</v>
      </c>
      <c r="W997" s="107">
        <v>857</v>
      </c>
      <c r="X997" s="171" t="str">
        <f t="shared" si="226"/>
        <v>HBL-KHI-857-Dec16-1-1</v>
      </c>
      <c r="Y997" s="136" t="s">
        <v>2445</v>
      </c>
      <c r="Z997" s="134" t="str">
        <f t="shared" si="213"/>
        <v>Yes</v>
      </c>
      <c r="AA997" s="134" t="str">
        <f t="shared" si="214"/>
        <v>Yes</v>
      </c>
      <c r="AB997" s="134" t="str">
        <f t="shared" si="223"/>
        <v>Yes</v>
      </c>
      <c r="AC997" s="134" t="str">
        <f>VLOOKUP(F997,'Wired Branches'!B:E,4,FALSE)</f>
        <v>10.0.107.10</v>
      </c>
      <c r="AD997" s="134" t="str">
        <f t="shared" si="215"/>
        <v>255.255.255.0</v>
      </c>
      <c r="AE997" s="150" t="str">
        <f>VLOOKUP(W997,'Wired Branches'!B:F,5,FALSE)</f>
        <v>10.0.107.1</v>
      </c>
      <c r="AF997" s="112" t="str">
        <f>_xlfn.IFNA(VLOOKUP(F997,'Compiled report'!C:F,4,FALSE),"")</f>
        <v>265160ff7</v>
      </c>
      <c r="AG997" s="134" t="str">
        <f t="shared" si="216"/>
        <v>10.200.57.196</v>
      </c>
      <c r="AH997" s="134" t="str">
        <f t="shared" si="217"/>
        <v>Yes</v>
      </c>
      <c r="AI997" s="134" t="str">
        <f t="shared" si="218"/>
        <v>Yes</v>
      </c>
      <c r="AJ997" s="234">
        <f>_xlfn.IFNA(VLOOKUP(F997,'Compiled report'!C:D,2,FALSE),"")</f>
        <v>42754</v>
      </c>
      <c r="AK997" s="134" t="str">
        <f t="shared" si="219"/>
        <v>Yes</v>
      </c>
      <c r="AL997" s="134" t="str">
        <f t="shared" si="220"/>
        <v>Yes</v>
      </c>
      <c r="AM997" s="134" t="str">
        <f t="shared" si="221"/>
        <v>Yes</v>
      </c>
      <c r="AN997" s="134" t="str">
        <f t="shared" si="222"/>
        <v>Yes</v>
      </c>
      <c r="AO997" s="134" t="str">
        <f t="shared" si="225"/>
        <v>Installation Completed</v>
      </c>
      <c r="AP997" s="137" t="s">
        <v>770</v>
      </c>
    </row>
    <row r="998" spans="1:42" s="134" customFormat="1" ht="26.1" customHeight="1" x14ac:dyDescent="0.2">
      <c r="A998" s="258">
        <v>998</v>
      </c>
      <c r="B998" s="284" t="s">
        <v>419</v>
      </c>
      <c r="C998" s="134" t="s">
        <v>419</v>
      </c>
      <c r="D998" s="171" t="s">
        <v>82</v>
      </c>
      <c r="E998" s="283" t="s">
        <v>459</v>
      </c>
      <c r="F998" s="107">
        <v>861</v>
      </c>
      <c r="G998" s="284" t="s">
        <v>419</v>
      </c>
      <c r="H998" s="284" t="s">
        <v>2595</v>
      </c>
      <c r="I998" s="284" t="s">
        <v>2596</v>
      </c>
      <c r="J998" s="284" t="s">
        <v>384</v>
      </c>
      <c r="K998" s="284" t="s">
        <v>384</v>
      </c>
      <c r="L998" s="284" t="s">
        <v>419</v>
      </c>
      <c r="M998" s="284" t="s">
        <v>2458</v>
      </c>
      <c r="N998" s="103" t="s">
        <v>423</v>
      </c>
      <c r="O998" s="106"/>
      <c r="Q998" s="135"/>
      <c r="T998" s="135"/>
      <c r="U998" s="171" t="str">
        <f t="shared" si="224"/>
        <v>HBL-KHI-861</v>
      </c>
      <c r="V998" s="133" t="s">
        <v>90</v>
      </c>
      <c r="W998" s="107">
        <v>861</v>
      </c>
      <c r="X998" s="171" t="str">
        <f t="shared" si="226"/>
        <v>HBL-KHI-861-Dec16-1-1</v>
      </c>
      <c r="Y998" s="136" t="s">
        <v>2445</v>
      </c>
      <c r="Z998" s="134" t="str">
        <f t="shared" si="213"/>
        <v>Yes</v>
      </c>
      <c r="AA998" s="134" t="str">
        <f t="shared" si="214"/>
        <v>Yes</v>
      </c>
      <c r="AB998" s="134" t="str">
        <f t="shared" si="223"/>
        <v>Yes</v>
      </c>
      <c r="AC998" s="134" t="str">
        <f>VLOOKUP(F998,'Wired Branches'!B:E,4,FALSE)</f>
        <v>10.0.141.10</v>
      </c>
      <c r="AD998" s="134" t="str">
        <f t="shared" si="215"/>
        <v>255.255.255.0</v>
      </c>
      <c r="AE998" s="150" t="str">
        <f>VLOOKUP(W998,'Wired Branches'!B:F,5,FALSE)</f>
        <v>10.0.141.1</v>
      </c>
      <c r="AF998" s="112" t="str">
        <f>_xlfn.IFNA(VLOOKUP(F998,'Compiled report'!C:F,4,FALSE),"")</f>
        <v>265160ff8</v>
      </c>
      <c r="AG998" s="134" t="str">
        <f t="shared" si="216"/>
        <v>10.200.57.196</v>
      </c>
      <c r="AH998" s="134" t="str">
        <f t="shared" si="217"/>
        <v>Yes</v>
      </c>
      <c r="AI998" s="134" t="str">
        <f t="shared" si="218"/>
        <v>Yes</v>
      </c>
      <c r="AJ998" s="234">
        <f>_xlfn.IFNA(VLOOKUP(F998,'Compiled report'!C:D,2,FALSE),"")</f>
        <v>42762</v>
      </c>
      <c r="AK998" s="134" t="str">
        <f t="shared" si="219"/>
        <v>Yes</v>
      </c>
      <c r="AL998" s="134" t="str">
        <f t="shared" si="220"/>
        <v>Yes</v>
      </c>
      <c r="AM998" s="134" t="str">
        <f t="shared" si="221"/>
        <v>Yes</v>
      </c>
      <c r="AN998" s="134" t="str">
        <f t="shared" si="222"/>
        <v>Yes</v>
      </c>
      <c r="AO998" s="134" t="str">
        <f t="shared" si="225"/>
        <v>Installation Completed</v>
      </c>
      <c r="AP998" s="137" t="s">
        <v>770</v>
      </c>
    </row>
    <row r="999" spans="1:42" s="134" customFormat="1" ht="26.1" customHeight="1" x14ac:dyDescent="0.2">
      <c r="A999" s="258">
        <v>999</v>
      </c>
      <c r="B999" s="284" t="s">
        <v>419</v>
      </c>
      <c r="C999" s="134" t="s">
        <v>419</v>
      </c>
      <c r="D999" s="171" t="s">
        <v>82</v>
      </c>
      <c r="E999" s="283" t="s">
        <v>459</v>
      </c>
      <c r="F999" s="107">
        <v>877</v>
      </c>
      <c r="G999" s="284" t="s">
        <v>419</v>
      </c>
      <c r="H999" s="284" t="s">
        <v>2597</v>
      </c>
      <c r="I999" s="284" t="s">
        <v>2598</v>
      </c>
      <c r="J999" s="284" t="s">
        <v>384</v>
      </c>
      <c r="K999" s="284" t="s">
        <v>384</v>
      </c>
      <c r="L999" s="284" t="s">
        <v>419</v>
      </c>
      <c r="M999" s="284" t="s">
        <v>2458</v>
      </c>
      <c r="N999" s="103" t="s">
        <v>423</v>
      </c>
      <c r="O999" s="106"/>
      <c r="Q999" s="135"/>
      <c r="T999" s="135"/>
      <c r="U999" s="171" t="str">
        <f t="shared" si="224"/>
        <v>HBL-KHI-877</v>
      </c>
      <c r="V999" s="133" t="s">
        <v>90</v>
      </c>
      <c r="W999" s="107">
        <v>877</v>
      </c>
      <c r="X999" s="171" t="str">
        <f t="shared" si="226"/>
        <v>HBL-KHI-877-Dec16-1-1</v>
      </c>
      <c r="Y999" s="136" t="s">
        <v>2445</v>
      </c>
      <c r="Z999" s="134" t="str">
        <f t="shared" si="213"/>
        <v>Yes</v>
      </c>
      <c r="AA999" s="134" t="str">
        <f t="shared" si="214"/>
        <v>Yes</v>
      </c>
      <c r="AB999" s="134" t="str">
        <f t="shared" si="223"/>
        <v>Yes</v>
      </c>
      <c r="AC999" s="134" t="str">
        <f>VLOOKUP(F999,'Wired Branches'!B:E,4,FALSE)</f>
        <v>10.0.146.10</v>
      </c>
      <c r="AD999" s="134" t="str">
        <f t="shared" si="215"/>
        <v>255.255.255.0</v>
      </c>
      <c r="AE999" s="150" t="str">
        <f>VLOOKUP(W999,'Wired Branches'!B:F,5,FALSE)</f>
        <v>10.0.146.1</v>
      </c>
      <c r="AF999" s="112" t="str">
        <f>_xlfn.IFNA(VLOOKUP(F999,'Compiled report'!C:F,4,FALSE),"")</f>
        <v>265161053</v>
      </c>
      <c r="AG999" s="134" t="str">
        <f t="shared" si="216"/>
        <v>10.200.57.196</v>
      </c>
      <c r="AH999" s="134" t="str">
        <f t="shared" si="217"/>
        <v>Yes</v>
      </c>
      <c r="AI999" s="134" t="str">
        <f t="shared" si="218"/>
        <v>Yes</v>
      </c>
      <c r="AJ999" s="234">
        <f>_xlfn.IFNA(VLOOKUP(F999,'Compiled report'!C:D,2,FALSE),"")</f>
        <v>42760</v>
      </c>
      <c r="AK999" s="134" t="str">
        <f t="shared" si="219"/>
        <v>Yes</v>
      </c>
      <c r="AL999" s="134" t="str">
        <f t="shared" si="220"/>
        <v>Yes</v>
      </c>
      <c r="AM999" s="134" t="str">
        <f t="shared" si="221"/>
        <v>Yes</v>
      </c>
      <c r="AN999" s="134" t="str">
        <f t="shared" si="222"/>
        <v>Yes</v>
      </c>
      <c r="AO999" s="134" t="str">
        <f t="shared" si="225"/>
        <v>Installation Completed</v>
      </c>
      <c r="AP999" s="137" t="s">
        <v>770</v>
      </c>
    </row>
    <row r="1000" spans="1:42" s="134" customFormat="1" ht="26.1" customHeight="1" x14ac:dyDescent="0.2">
      <c r="A1000" s="258">
        <v>1000</v>
      </c>
      <c r="B1000" s="284" t="s">
        <v>419</v>
      </c>
      <c r="C1000" s="134" t="s">
        <v>419</v>
      </c>
      <c r="D1000" s="171" t="s">
        <v>82</v>
      </c>
      <c r="E1000" s="283" t="s">
        <v>459</v>
      </c>
      <c r="F1000" s="107">
        <v>878</v>
      </c>
      <c r="G1000" s="284" t="s">
        <v>419</v>
      </c>
      <c r="H1000" s="284" t="s">
        <v>2599</v>
      </c>
      <c r="I1000" s="284" t="s">
        <v>2600</v>
      </c>
      <c r="J1000" s="284" t="s">
        <v>384</v>
      </c>
      <c r="K1000" s="284" t="s">
        <v>384</v>
      </c>
      <c r="L1000" s="284" t="s">
        <v>419</v>
      </c>
      <c r="M1000" s="284" t="s">
        <v>2472</v>
      </c>
      <c r="N1000" s="103" t="s">
        <v>423</v>
      </c>
      <c r="O1000" s="106"/>
      <c r="Q1000" s="135"/>
      <c r="T1000" s="135"/>
      <c r="U1000" s="171" t="str">
        <f t="shared" si="224"/>
        <v>HBL-KHI-878</v>
      </c>
      <c r="V1000" s="133" t="s">
        <v>90</v>
      </c>
      <c r="W1000" s="107">
        <v>878</v>
      </c>
      <c r="X1000" s="171" t="str">
        <f t="shared" si="226"/>
        <v>HBL-KHI-878-Dec16-1-1</v>
      </c>
      <c r="Y1000" s="136" t="s">
        <v>2445</v>
      </c>
      <c r="Z1000" s="134" t="str">
        <f t="shared" si="213"/>
        <v>Yes</v>
      </c>
      <c r="AA1000" s="134" t="str">
        <f t="shared" si="214"/>
        <v>Yes</v>
      </c>
      <c r="AB1000" s="134" t="str">
        <f t="shared" si="223"/>
        <v>Yes</v>
      </c>
      <c r="AC1000" s="134" t="str">
        <f>VLOOKUP(F1000,'Wired Branches'!B:E,4,FALSE)</f>
        <v>10.0.159.10</v>
      </c>
      <c r="AD1000" s="134" t="str">
        <f t="shared" si="215"/>
        <v>255.255.255.0</v>
      </c>
      <c r="AE1000" s="150" t="str">
        <f>VLOOKUP(W1000,'Wired Branches'!B:F,5,FALSE)</f>
        <v>10.0.159.1</v>
      </c>
      <c r="AF1000" s="112" t="str">
        <f>_xlfn.IFNA(VLOOKUP(F1000,'Compiled report'!C:F,4,FALSE),"")</f>
        <v>265161054</v>
      </c>
      <c r="AG1000" s="134" t="str">
        <f t="shared" si="216"/>
        <v>10.200.57.196</v>
      </c>
      <c r="AH1000" s="134" t="str">
        <f t="shared" si="217"/>
        <v>Yes</v>
      </c>
      <c r="AI1000" s="134" t="str">
        <f t="shared" si="218"/>
        <v>Yes</v>
      </c>
      <c r="AJ1000" s="234">
        <f>_xlfn.IFNA(VLOOKUP(F1000,'Compiled report'!C:D,2,FALSE),"")</f>
        <v>42745</v>
      </c>
      <c r="AK1000" s="134" t="str">
        <f t="shared" si="219"/>
        <v>Yes</v>
      </c>
      <c r="AL1000" s="134" t="str">
        <f t="shared" si="220"/>
        <v>Yes</v>
      </c>
      <c r="AM1000" s="134" t="str">
        <f t="shared" si="221"/>
        <v>Yes</v>
      </c>
      <c r="AN1000" s="134" t="str">
        <f t="shared" si="222"/>
        <v>Yes</v>
      </c>
      <c r="AO1000" s="134" t="str">
        <f t="shared" si="225"/>
        <v>Installation Completed</v>
      </c>
      <c r="AP1000" s="137" t="s">
        <v>770</v>
      </c>
    </row>
    <row r="1001" spans="1:42" s="134" customFormat="1" ht="26.1" customHeight="1" x14ac:dyDescent="0.2">
      <c r="A1001" s="258">
        <v>1001</v>
      </c>
      <c r="B1001" s="284" t="s">
        <v>419</v>
      </c>
      <c r="C1001" s="134" t="s">
        <v>419</v>
      </c>
      <c r="D1001" s="171" t="s">
        <v>82</v>
      </c>
      <c r="E1001" s="283" t="s">
        <v>459</v>
      </c>
      <c r="F1001" s="107">
        <v>879</v>
      </c>
      <c r="G1001" s="284" t="s">
        <v>419</v>
      </c>
      <c r="H1001" s="284" t="s">
        <v>2601</v>
      </c>
      <c r="I1001" s="284" t="s">
        <v>2602</v>
      </c>
      <c r="J1001" s="284" t="s">
        <v>384</v>
      </c>
      <c r="K1001" s="284" t="s">
        <v>384</v>
      </c>
      <c r="L1001" s="284" t="s">
        <v>419</v>
      </c>
      <c r="M1001" s="284" t="s">
        <v>2469</v>
      </c>
      <c r="N1001" s="103" t="s">
        <v>423</v>
      </c>
      <c r="O1001" s="106"/>
      <c r="Q1001" s="135"/>
      <c r="T1001" s="135"/>
      <c r="U1001" s="171" t="str">
        <f t="shared" si="224"/>
        <v>HBL-KHI-879</v>
      </c>
      <c r="V1001" s="133" t="s">
        <v>90</v>
      </c>
      <c r="W1001" s="107">
        <v>879</v>
      </c>
      <c r="X1001" s="171" t="str">
        <f t="shared" si="226"/>
        <v>HBL-KHI-879-Dec16-1-1</v>
      </c>
      <c r="Y1001" s="136" t="s">
        <v>2445</v>
      </c>
      <c r="Z1001" s="134" t="str">
        <f t="shared" si="213"/>
        <v>Yes</v>
      </c>
      <c r="AA1001" s="134" t="str">
        <f t="shared" si="214"/>
        <v>Yes</v>
      </c>
      <c r="AB1001" s="134" t="str">
        <f t="shared" si="223"/>
        <v>Yes</v>
      </c>
      <c r="AC1001" s="134" t="str">
        <f>VLOOKUP(F1001,'Wired Branches'!B:E,4,FALSE)</f>
        <v>10.0.177.10</v>
      </c>
      <c r="AD1001" s="134" t="str">
        <f t="shared" si="215"/>
        <v>255.255.255.0</v>
      </c>
      <c r="AE1001" s="150" t="str">
        <f>VLOOKUP(W1001,'Wired Branches'!B:F,5,FALSE)</f>
        <v>10.0.177.1</v>
      </c>
      <c r="AF1001" s="112" t="str">
        <f>_xlfn.IFNA(VLOOKUP(F1001,'Compiled report'!C:F,4,FALSE),"")</f>
        <v>265161055</v>
      </c>
      <c r="AG1001" s="134" t="str">
        <f t="shared" si="216"/>
        <v>10.200.57.196</v>
      </c>
      <c r="AH1001" s="134" t="str">
        <f t="shared" si="217"/>
        <v>Yes</v>
      </c>
      <c r="AI1001" s="134" t="str">
        <f t="shared" si="218"/>
        <v>Yes</v>
      </c>
      <c r="AJ1001" s="234">
        <f>_xlfn.IFNA(VLOOKUP(F1001,'Compiled report'!C:D,2,FALSE),"")</f>
        <v>42754</v>
      </c>
      <c r="AK1001" s="134" t="str">
        <f t="shared" si="219"/>
        <v>Yes</v>
      </c>
      <c r="AL1001" s="134" t="str">
        <f t="shared" si="220"/>
        <v>Yes</v>
      </c>
      <c r="AM1001" s="134" t="str">
        <f t="shared" si="221"/>
        <v>Yes</v>
      </c>
      <c r="AN1001" s="134" t="str">
        <f t="shared" si="222"/>
        <v>Yes</v>
      </c>
      <c r="AO1001" s="134" t="str">
        <f t="shared" si="225"/>
        <v>Installation Completed</v>
      </c>
      <c r="AP1001" s="137" t="s">
        <v>770</v>
      </c>
    </row>
    <row r="1002" spans="1:42" s="134" customFormat="1" ht="26.1" customHeight="1" x14ac:dyDescent="0.2">
      <c r="A1002" s="258">
        <v>1002</v>
      </c>
      <c r="B1002" s="284" t="s">
        <v>419</v>
      </c>
      <c r="C1002" s="134" t="s">
        <v>419</v>
      </c>
      <c r="D1002" s="171" t="s">
        <v>82</v>
      </c>
      <c r="E1002" s="283" t="s">
        <v>459</v>
      </c>
      <c r="F1002" s="107" t="s">
        <v>2603</v>
      </c>
      <c r="G1002" s="284" t="s">
        <v>419</v>
      </c>
      <c r="H1002" s="284" t="s">
        <v>2604</v>
      </c>
      <c r="I1002" s="284" t="s">
        <v>2602</v>
      </c>
      <c r="J1002" s="284" t="s">
        <v>384</v>
      </c>
      <c r="K1002" s="284" t="s">
        <v>384</v>
      </c>
      <c r="L1002" s="284" t="s">
        <v>419</v>
      </c>
      <c r="M1002" s="284" t="s">
        <v>2469</v>
      </c>
      <c r="N1002" s="103" t="s">
        <v>423</v>
      </c>
      <c r="O1002" s="106"/>
      <c r="Q1002" s="135"/>
      <c r="T1002" s="135"/>
      <c r="U1002" s="171" t="str">
        <f t="shared" si="224"/>
        <v>HBL-KHI-879 B</v>
      </c>
      <c r="V1002" s="133" t="s">
        <v>90</v>
      </c>
      <c r="W1002" s="107">
        <v>8791</v>
      </c>
      <c r="X1002" s="171" t="str">
        <f t="shared" si="226"/>
        <v>HBL-KHI-879 B-Dec16-1-1</v>
      </c>
      <c r="Y1002" s="136" t="s">
        <v>2445</v>
      </c>
      <c r="Z1002" s="134" t="str">
        <f t="shared" si="213"/>
        <v>Yes</v>
      </c>
      <c r="AA1002" s="134" t="str">
        <f t="shared" si="214"/>
        <v>Yes</v>
      </c>
      <c r="AB1002" s="134" t="str">
        <f t="shared" si="223"/>
        <v>Yes</v>
      </c>
      <c r="AC1002" s="134" t="str">
        <f>VLOOKUP(F1002,'Wired Branches'!B:E,4,FALSE)</f>
        <v>10.0.208.10</v>
      </c>
      <c r="AD1002" s="134" t="str">
        <f t="shared" si="215"/>
        <v>255.255.255.0</v>
      </c>
      <c r="AE1002" s="150" t="e">
        <f>VLOOKUP(W1002,'Wired Branches'!B:F,5,FALSE)</f>
        <v>#N/A</v>
      </c>
      <c r="AF1002" s="112" t="str">
        <f>_xlfn.IFNA(VLOOKUP(F1002,'Compiled report'!C:F,4,FALSE),"")</f>
        <v>265161055</v>
      </c>
      <c r="AG1002" s="134" t="str">
        <f t="shared" si="216"/>
        <v>10.200.57.196</v>
      </c>
      <c r="AH1002" s="134" t="str">
        <f t="shared" si="217"/>
        <v>Yes</v>
      </c>
      <c r="AI1002" s="134" t="str">
        <f t="shared" si="218"/>
        <v>Yes</v>
      </c>
      <c r="AJ1002" s="234">
        <f>_xlfn.IFNA(VLOOKUP(F1002,'Compiled report'!C:D,2,FALSE),"")</f>
        <v>42754</v>
      </c>
      <c r="AK1002" s="134" t="str">
        <f t="shared" si="219"/>
        <v>Yes</v>
      </c>
      <c r="AL1002" s="134" t="str">
        <f t="shared" si="220"/>
        <v>Yes</v>
      </c>
      <c r="AM1002" s="134" t="str">
        <f t="shared" si="221"/>
        <v>Yes</v>
      </c>
      <c r="AN1002" s="134" t="str">
        <f t="shared" si="222"/>
        <v>Yes</v>
      </c>
      <c r="AO1002" s="134" t="str">
        <f t="shared" si="225"/>
        <v>Installation Completed</v>
      </c>
      <c r="AP1002" s="137" t="s">
        <v>770</v>
      </c>
    </row>
    <row r="1003" spans="1:42" s="134" customFormat="1" ht="26.1" customHeight="1" x14ac:dyDescent="0.2">
      <c r="A1003" s="258">
        <v>1003</v>
      </c>
      <c r="B1003" s="284" t="s">
        <v>419</v>
      </c>
      <c r="C1003" s="134" t="s">
        <v>419</v>
      </c>
      <c r="D1003" s="171" t="s">
        <v>82</v>
      </c>
      <c r="E1003" s="283" t="s">
        <v>459</v>
      </c>
      <c r="F1003" s="107">
        <v>889</v>
      </c>
      <c r="G1003" s="284" t="s">
        <v>419</v>
      </c>
      <c r="H1003" s="284" t="s">
        <v>2605</v>
      </c>
      <c r="I1003" s="284" t="s">
        <v>2606</v>
      </c>
      <c r="J1003" s="284" t="s">
        <v>384</v>
      </c>
      <c r="K1003" s="284" t="s">
        <v>384</v>
      </c>
      <c r="L1003" s="284" t="s">
        <v>419</v>
      </c>
      <c r="M1003" s="284" t="s">
        <v>2469</v>
      </c>
      <c r="N1003" s="103" t="s">
        <v>423</v>
      </c>
      <c r="O1003" s="106"/>
      <c r="Q1003" s="135"/>
      <c r="T1003" s="135"/>
      <c r="U1003" s="171" t="str">
        <f t="shared" si="224"/>
        <v>HBL-KHI-889</v>
      </c>
      <c r="V1003" s="133" t="s">
        <v>90</v>
      </c>
      <c r="W1003" s="107">
        <v>889</v>
      </c>
      <c r="X1003" s="171" t="str">
        <f t="shared" si="226"/>
        <v>HBL-KHI-889-Dec16-1-1</v>
      </c>
      <c r="Y1003" s="136" t="s">
        <v>2445</v>
      </c>
      <c r="Z1003" s="134" t="str">
        <f t="shared" ref="Z1003:Z1067" si="227">IF(AJ1003=""," ","Yes")</f>
        <v>Yes</v>
      </c>
      <c r="AA1003" s="134" t="str">
        <f t="shared" ref="AA1003:AA1067" si="228">IF(AJ1003=""," ","Yes")</f>
        <v>Yes</v>
      </c>
      <c r="AB1003" s="134" t="str">
        <f t="shared" si="223"/>
        <v>Yes</v>
      </c>
      <c r="AC1003" s="134" t="str">
        <f>VLOOKUP(F1003,'Wired Branches'!B:E,4,FALSE)</f>
        <v>10.0.98.10</v>
      </c>
      <c r="AD1003" s="134" t="str">
        <f t="shared" ref="AD1003:AD1067" si="229">IF(AJ1003=""," ","255.255.255.0")</f>
        <v>255.255.255.0</v>
      </c>
      <c r="AE1003" s="150" t="str">
        <f>VLOOKUP(W1003,'Wired Branches'!B:F,5,FALSE)</f>
        <v>10.0.98.1</v>
      </c>
      <c r="AF1003" s="112">
        <f>_xlfn.IFNA(VLOOKUP(F1003,'Compiled report'!C:F,4,FALSE),"")</f>
        <v>265161057</v>
      </c>
      <c r="AG1003" s="134" t="str">
        <f t="shared" ref="AG1003:AG1067" si="230">IF(AJ1003=""," ","10.200.57.196")</f>
        <v>10.200.57.196</v>
      </c>
      <c r="AH1003" s="134" t="str">
        <f t="shared" ref="AH1003:AH1067" si="231">IF(AJ1003=""," ","Yes")</f>
        <v>Yes</v>
      </c>
      <c r="AI1003" s="134" t="str">
        <f t="shared" ref="AI1003:AI1067" si="232">IF(AJ1003=""," ","Yes")</f>
        <v>Yes</v>
      </c>
      <c r="AJ1003" s="234">
        <f>_xlfn.IFNA(VLOOKUP(F1003,'Compiled report'!C:D,2,FALSE),"")</f>
        <v>42768</v>
      </c>
      <c r="AK1003" s="134" t="str">
        <f t="shared" ref="AK1003:AK1067" si="233">IF(AJ1003=""," ","Yes")</f>
        <v>Yes</v>
      </c>
      <c r="AL1003" s="134" t="str">
        <f t="shared" ref="AL1003:AL1067" si="234">IF((OR(AF1003="",AF1003=0)),"","Yes")</f>
        <v>Yes</v>
      </c>
      <c r="AM1003" s="134" t="str">
        <f t="shared" ref="AM1003:AM1067" si="235">IF(AJ1003=""," ","Yes")</f>
        <v>Yes</v>
      </c>
      <c r="AN1003" s="134" t="str">
        <f t="shared" ref="AN1003:AN1067" si="236">IF(AJ1003=""," ","Yes")</f>
        <v>Yes</v>
      </c>
      <c r="AO1003" s="134" t="str">
        <f t="shared" si="225"/>
        <v>Installation Completed</v>
      </c>
      <c r="AP1003" s="137" t="s">
        <v>770</v>
      </c>
    </row>
    <row r="1004" spans="1:42" s="134" customFormat="1" ht="26.1" customHeight="1" x14ac:dyDescent="0.2">
      <c r="A1004" s="258">
        <v>1004</v>
      </c>
      <c r="B1004" s="284" t="s">
        <v>419</v>
      </c>
      <c r="C1004" s="134" t="s">
        <v>419</v>
      </c>
      <c r="D1004" s="171" t="s">
        <v>82</v>
      </c>
      <c r="E1004" s="283" t="s">
        <v>459</v>
      </c>
      <c r="F1004" s="107">
        <v>890</v>
      </c>
      <c r="G1004" s="284" t="s">
        <v>419</v>
      </c>
      <c r="H1004" s="284" t="s">
        <v>2607</v>
      </c>
      <c r="I1004" s="284" t="s">
        <v>2608</v>
      </c>
      <c r="J1004" s="284" t="s">
        <v>384</v>
      </c>
      <c r="K1004" s="284" t="s">
        <v>384</v>
      </c>
      <c r="L1004" s="284" t="s">
        <v>419</v>
      </c>
      <c r="M1004" s="284" t="s">
        <v>2458</v>
      </c>
      <c r="N1004" s="103" t="s">
        <v>423</v>
      </c>
      <c r="O1004" s="106"/>
      <c r="Q1004" s="135"/>
      <c r="T1004" s="135"/>
      <c r="U1004" s="171" t="str">
        <f t="shared" si="224"/>
        <v>HBL-KHI-890</v>
      </c>
      <c r="V1004" s="133" t="s">
        <v>90</v>
      </c>
      <c r="W1004" s="107">
        <v>890</v>
      </c>
      <c r="X1004" s="171" t="str">
        <f t="shared" si="226"/>
        <v>HBL-KHI-890-Dec16-1-1</v>
      </c>
      <c r="Y1004" s="136" t="s">
        <v>2445</v>
      </c>
      <c r="Z1004" s="134" t="str">
        <f t="shared" si="227"/>
        <v>Yes</v>
      </c>
      <c r="AA1004" s="134" t="str">
        <f t="shared" si="228"/>
        <v>Yes</v>
      </c>
      <c r="AB1004" s="134" t="str">
        <f t="shared" si="223"/>
        <v>Yes</v>
      </c>
      <c r="AC1004" s="134" t="str">
        <f>VLOOKUP(F1004,'Wired Branches'!B:E,4,FALSE)</f>
        <v>10.0.202.10</v>
      </c>
      <c r="AD1004" s="134" t="str">
        <f t="shared" si="229"/>
        <v>255.255.255.0</v>
      </c>
      <c r="AE1004" s="150" t="str">
        <f>VLOOKUP(W1004,'Wired Branches'!B:F,5,FALSE)</f>
        <v>10.0.202.1</v>
      </c>
      <c r="AF1004" s="112" t="str">
        <f>_xlfn.IFNA(VLOOKUP(F1004,'Compiled report'!C:F,4,FALSE),"")</f>
        <v>265161058</v>
      </c>
      <c r="AG1004" s="134" t="str">
        <f t="shared" si="230"/>
        <v>10.200.57.196</v>
      </c>
      <c r="AH1004" s="134" t="str">
        <f t="shared" si="231"/>
        <v>Yes</v>
      </c>
      <c r="AI1004" s="134" t="str">
        <f t="shared" si="232"/>
        <v>Yes</v>
      </c>
      <c r="AJ1004" s="234">
        <f>_xlfn.IFNA(VLOOKUP(F1004,'Compiled report'!C:D,2,FALSE),"")</f>
        <v>42762</v>
      </c>
      <c r="AK1004" s="134" t="str">
        <f t="shared" si="233"/>
        <v>Yes</v>
      </c>
      <c r="AL1004" s="134" t="str">
        <f t="shared" si="234"/>
        <v>Yes</v>
      </c>
      <c r="AM1004" s="134" t="str">
        <f t="shared" si="235"/>
        <v>Yes</v>
      </c>
      <c r="AN1004" s="134" t="str">
        <f t="shared" si="236"/>
        <v>Yes</v>
      </c>
      <c r="AO1004" s="134" t="str">
        <f t="shared" si="225"/>
        <v>Installation Completed</v>
      </c>
      <c r="AP1004" s="137" t="s">
        <v>770</v>
      </c>
    </row>
    <row r="1005" spans="1:42" s="134" customFormat="1" ht="26.1" customHeight="1" x14ac:dyDescent="0.2">
      <c r="A1005" s="258">
        <v>1005</v>
      </c>
      <c r="B1005" s="284" t="s">
        <v>419</v>
      </c>
      <c r="C1005" s="134" t="s">
        <v>419</v>
      </c>
      <c r="D1005" s="171" t="s">
        <v>82</v>
      </c>
      <c r="E1005" s="283" t="s">
        <v>459</v>
      </c>
      <c r="F1005" s="107">
        <v>891</v>
      </c>
      <c r="G1005" s="284" t="s">
        <v>419</v>
      </c>
      <c r="H1005" s="284" t="s">
        <v>2609</v>
      </c>
      <c r="I1005" s="284" t="s">
        <v>2610</v>
      </c>
      <c r="J1005" s="284" t="s">
        <v>384</v>
      </c>
      <c r="K1005" s="284" t="s">
        <v>384</v>
      </c>
      <c r="L1005" s="284" t="s">
        <v>419</v>
      </c>
      <c r="M1005" s="284" t="s">
        <v>2444</v>
      </c>
      <c r="N1005" s="103" t="s">
        <v>423</v>
      </c>
      <c r="O1005" s="106"/>
      <c r="Q1005" s="135"/>
      <c r="T1005" s="135"/>
      <c r="U1005" s="171" t="str">
        <f t="shared" si="224"/>
        <v>HBL-KHI-891</v>
      </c>
      <c r="V1005" s="133" t="s">
        <v>90</v>
      </c>
      <c r="W1005" s="107">
        <v>891</v>
      </c>
      <c r="X1005" s="171" t="str">
        <f t="shared" si="226"/>
        <v>HBL-KHI-891-Dec16-1-1</v>
      </c>
      <c r="Y1005" s="136" t="s">
        <v>2445</v>
      </c>
      <c r="Z1005" s="134" t="str">
        <f t="shared" si="227"/>
        <v>Yes</v>
      </c>
      <c r="AA1005" s="134" t="str">
        <f t="shared" si="228"/>
        <v>Yes</v>
      </c>
      <c r="AB1005" s="134" t="str">
        <f t="shared" si="223"/>
        <v>Yes</v>
      </c>
      <c r="AC1005" s="134" t="str">
        <f>VLOOKUP(F1005,'Wired Branches'!B:E,4,FALSE)</f>
        <v>10.0.171.10</v>
      </c>
      <c r="AD1005" s="134" t="str">
        <f t="shared" si="229"/>
        <v>255.255.255.0</v>
      </c>
      <c r="AE1005" s="150" t="str">
        <f>VLOOKUP(W1005,'Wired Branches'!B:F,5,FALSE)</f>
        <v>10.0.171.1</v>
      </c>
      <c r="AF1005" s="112" t="str">
        <f>_xlfn.IFNA(VLOOKUP(F1005,'Compiled report'!C:F,4,FALSE),"")</f>
        <v>265161059</v>
      </c>
      <c r="AG1005" s="134" t="str">
        <f t="shared" si="230"/>
        <v>10.200.57.196</v>
      </c>
      <c r="AH1005" s="134" t="str">
        <f t="shared" si="231"/>
        <v>Yes</v>
      </c>
      <c r="AI1005" s="134" t="str">
        <f t="shared" si="232"/>
        <v>Yes</v>
      </c>
      <c r="AJ1005" s="234">
        <f>_xlfn.IFNA(VLOOKUP(F1005,'Compiled report'!C:D,2,FALSE),"")</f>
        <v>42761</v>
      </c>
      <c r="AK1005" s="134" t="str">
        <f t="shared" si="233"/>
        <v>Yes</v>
      </c>
      <c r="AL1005" s="134" t="str">
        <f t="shared" si="234"/>
        <v>Yes</v>
      </c>
      <c r="AM1005" s="134" t="str">
        <f t="shared" si="235"/>
        <v>Yes</v>
      </c>
      <c r="AN1005" s="134" t="str">
        <f t="shared" si="236"/>
        <v>Yes</v>
      </c>
      <c r="AO1005" s="134" t="str">
        <f t="shared" si="225"/>
        <v>Installation Completed</v>
      </c>
      <c r="AP1005" s="137" t="s">
        <v>770</v>
      </c>
    </row>
    <row r="1006" spans="1:42" s="134" customFormat="1" ht="26.1" customHeight="1" x14ac:dyDescent="0.2">
      <c r="A1006" s="258">
        <v>1006</v>
      </c>
      <c r="B1006" s="284" t="s">
        <v>419</v>
      </c>
      <c r="C1006" s="134" t="s">
        <v>419</v>
      </c>
      <c r="D1006" s="171" t="s">
        <v>82</v>
      </c>
      <c r="E1006" s="283" t="s">
        <v>459</v>
      </c>
      <c r="F1006" s="107">
        <v>893</v>
      </c>
      <c r="G1006" s="284" t="s">
        <v>419</v>
      </c>
      <c r="H1006" s="284" t="s">
        <v>2611</v>
      </c>
      <c r="I1006" s="284" t="s">
        <v>2612</v>
      </c>
      <c r="J1006" s="284" t="s">
        <v>384</v>
      </c>
      <c r="K1006" s="284" t="s">
        <v>384</v>
      </c>
      <c r="L1006" s="284" t="s">
        <v>419</v>
      </c>
      <c r="M1006" s="284" t="s">
        <v>2501</v>
      </c>
      <c r="N1006" s="103" t="s">
        <v>423</v>
      </c>
      <c r="O1006" s="106"/>
      <c r="Q1006" s="135"/>
      <c r="T1006" s="135"/>
      <c r="U1006" s="171" t="str">
        <f t="shared" si="224"/>
        <v>HBL-KHI-893</v>
      </c>
      <c r="V1006" s="133" t="s">
        <v>90</v>
      </c>
      <c r="W1006" s="107">
        <v>893</v>
      </c>
      <c r="X1006" s="171" t="str">
        <f t="shared" si="226"/>
        <v>HBL-KHI-893-Dec16-1-1</v>
      </c>
      <c r="Y1006" s="136" t="s">
        <v>2445</v>
      </c>
      <c r="Z1006" s="134" t="str">
        <f t="shared" si="227"/>
        <v>Yes</v>
      </c>
      <c r="AA1006" s="134" t="str">
        <f t="shared" si="228"/>
        <v>Yes</v>
      </c>
      <c r="AB1006" s="134" t="str">
        <f t="shared" si="223"/>
        <v>Yes</v>
      </c>
      <c r="AC1006" s="134" t="str">
        <f>VLOOKUP(F1006,'Wired Branches'!B:E,4,FALSE)</f>
        <v>10.0.219.10</v>
      </c>
      <c r="AD1006" s="134" t="str">
        <f t="shared" si="229"/>
        <v>255.255.255.0</v>
      </c>
      <c r="AE1006" s="150" t="str">
        <f>VLOOKUP(W1006,'Wired Branches'!B:F,5,FALSE)</f>
        <v>10.0.219.1</v>
      </c>
      <c r="AF1006" s="112" t="str">
        <f>_xlfn.IFNA(VLOOKUP(F1006,'Compiled report'!C:F,4,FALSE),"")</f>
        <v>00026516105a</v>
      </c>
      <c r="AG1006" s="134" t="str">
        <f t="shared" si="230"/>
        <v>10.200.57.196</v>
      </c>
      <c r="AH1006" s="134" t="str">
        <f t="shared" si="231"/>
        <v>Yes</v>
      </c>
      <c r="AI1006" s="134" t="str">
        <f t="shared" si="232"/>
        <v>Yes</v>
      </c>
      <c r="AJ1006" s="234">
        <f>_xlfn.IFNA(VLOOKUP(F1006,'Compiled report'!C:D,2,FALSE),"")</f>
        <v>42765</v>
      </c>
      <c r="AK1006" s="134" t="str">
        <f t="shared" si="233"/>
        <v>Yes</v>
      </c>
      <c r="AL1006" s="134" t="str">
        <f t="shared" si="234"/>
        <v>Yes</v>
      </c>
      <c r="AM1006" s="134" t="str">
        <f t="shared" si="235"/>
        <v>Yes</v>
      </c>
      <c r="AN1006" s="134" t="str">
        <f t="shared" si="236"/>
        <v>Yes</v>
      </c>
      <c r="AO1006" s="134" t="str">
        <f t="shared" si="225"/>
        <v>Installation Completed</v>
      </c>
      <c r="AP1006" s="137" t="s">
        <v>770</v>
      </c>
    </row>
    <row r="1007" spans="1:42" s="134" customFormat="1" ht="26.1" customHeight="1" x14ac:dyDescent="0.2">
      <c r="A1007" s="258">
        <v>1007</v>
      </c>
      <c r="B1007" s="284" t="s">
        <v>419</v>
      </c>
      <c r="C1007" s="134" t="s">
        <v>419</v>
      </c>
      <c r="D1007" s="171" t="s">
        <v>82</v>
      </c>
      <c r="E1007" s="283" t="s">
        <v>459</v>
      </c>
      <c r="F1007" s="107">
        <v>896</v>
      </c>
      <c r="G1007" s="284" t="s">
        <v>419</v>
      </c>
      <c r="H1007" s="284" t="s">
        <v>2613</v>
      </c>
      <c r="I1007" s="284" t="s">
        <v>2614</v>
      </c>
      <c r="J1007" s="284" t="s">
        <v>384</v>
      </c>
      <c r="K1007" s="284" t="s">
        <v>384</v>
      </c>
      <c r="L1007" s="284" t="s">
        <v>419</v>
      </c>
      <c r="M1007" s="284" t="s">
        <v>2458</v>
      </c>
      <c r="N1007" s="103" t="s">
        <v>423</v>
      </c>
      <c r="O1007" s="106"/>
      <c r="Q1007" s="135"/>
      <c r="T1007" s="135"/>
      <c r="U1007" s="171" t="str">
        <f t="shared" si="224"/>
        <v>HBL-KHI-896</v>
      </c>
      <c r="V1007" s="133" t="s">
        <v>90</v>
      </c>
      <c r="W1007" s="107">
        <v>896</v>
      </c>
      <c r="X1007" s="171" t="str">
        <f t="shared" si="226"/>
        <v>HBL-KHI-896-Dec16-1-1</v>
      </c>
      <c r="Y1007" s="136" t="s">
        <v>2445</v>
      </c>
      <c r="Z1007" s="134" t="str">
        <f t="shared" si="227"/>
        <v>Yes</v>
      </c>
      <c r="AA1007" s="134" t="str">
        <f t="shared" si="228"/>
        <v>Yes</v>
      </c>
      <c r="AB1007" s="134" t="str">
        <f t="shared" ref="AB1007:AB1071" si="237">IF(ISBLANK(AJ1007)," ","Yes")</f>
        <v>Yes</v>
      </c>
      <c r="AC1007" s="134" t="str">
        <f>VLOOKUP(F1007,'Wired Branches'!B:E,4,FALSE)</f>
        <v>10.0.12.10</v>
      </c>
      <c r="AD1007" s="134" t="str">
        <f t="shared" si="229"/>
        <v>255.255.255.0</v>
      </c>
      <c r="AE1007" s="150" t="str">
        <f>VLOOKUP(W1007,'Wired Branches'!B:F,5,FALSE)</f>
        <v>10.0.12.1</v>
      </c>
      <c r="AF1007" s="112" t="str">
        <f>_xlfn.IFNA(VLOOKUP(F1007,'Compiled report'!C:F,4,FALSE),"")</f>
        <v>26516105b</v>
      </c>
      <c r="AG1007" s="134" t="str">
        <f t="shared" si="230"/>
        <v>10.200.57.196</v>
      </c>
      <c r="AH1007" s="134" t="str">
        <f t="shared" si="231"/>
        <v>Yes</v>
      </c>
      <c r="AI1007" s="134" t="str">
        <f t="shared" si="232"/>
        <v>Yes</v>
      </c>
      <c r="AJ1007" s="234">
        <f>_xlfn.IFNA(VLOOKUP(F1007,'Compiled report'!C:D,2,FALSE),"")</f>
        <v>42760</v>
      </c>
      <c r="AK1007" s="134" t="str">
        <f t="shared" si="233"/>
        <v>Yes</v>
      </c>
      <c r="AL1007" s="134" t="str">
        <f t="shared" si="234"/>
        <v>Yes</v>
      </c>
      <c r="AM1007" s="134" t="str">
        <f t="shared" si="235"/>
        <v>Yes</v>
      </c>
      <c r="AN1007" s="134" t="str">
        <f t="shared" si="236"/>
        <v>Yes</v>
      </c>
      <c r="AO1007" s="134" t="str">
        <f t="shared" si="225"/>
        <v>Installation Completed</v>
      </c>
      <c r="AP1007" s="137" t="s">
        <v>770</v>
      </c>
    </row>
    <row r="1008" spans="1:42" s="134" customFormat="1" ht="26.1" customHeight="1" x14ac:dyDescent="0.2">
      <c r="A1008" s="258">
        <v>1008</v>
      </c>
      <c r="B1008" s="284" t="s">
        <v>419</v>
      </c>
      <c r="C1008" s="134" t="s">
        <v>419</v>
      </c>
      <c r="D1008" s="171" t="s">
        <v>82</v>
      </c>
      <c r="E1008" s="283" t="s">
        <v>459</v>
      </c>
      <c r="F1008" s="107">
        <v>900</v>
      </c>
      <c r="G1008" s="284" t="s">
        <v>419</v>
      </c>
      <c r="H1008" s="284" t="s">
        <v>2615</v>
      </c>
      <c r="I1008" s="284" t="s">
        <v>2616</v>
      </c>
      <c r="J1008" s="284" t="s">
        <v>384</v>
      </c>
      <c r="K1008" s="284" t="s">
        <v>384</v>
      </c>
      <c r="L1008" s="284" t="s">
        <v>419</v>
      </c>
      <c r="M1008" s="284" t="s">
        <v>2501</v>
      </c>
      <c r="N1008" s="103" t="s">
        <v>423</v>
      </c>
      <c r="O1008" s="106"/>
      <c r="Q1008" s="135"/>
      <c r="T1008" s="135"/>
      <c r="U1008" s="171" t="str">
        <f t="shared" si="224"/>
        <v>HBL-KHI-900</v>
      </c>
      <c r="V1008" s="133" t="s">
        <v>90</v>
      </c>
      <c r="W1008" s="107">
        <v>900</v>
      </c>
      <c r="X1008" s="171" t="str">
        <f t="shared" si="226"/>
        <v>HBL-KHI-900-Dec16-1-1</v>
      </c>
      <c r="Y1008" s="136" t="s">
        <v>2445</v>
      </c>
      <c r="Z1008" s="134" t="str">
        <f t="shared" si="227"/>
        <v>Yes</v>
      </c>
      <c r="AA1008" s="134" t="str">
        <f t="shared" si="228"/>
        <v>Yes</v>
      </c>
      <c r="AB1008" s="134" t="str">
        <f t="shared" si="237"/>
        <v>Yes</v>
      </c>
      <c r="AC1008" s="134" t="str">
        <f>VLOOKUP(F1008,'Wired Branches'!B:E,4,FALSE)</f>
        <v>10.0.217.10</v>
      </c>
      <c r="AD1008" s="134" t="str">
        <f t="shared" si="229"/>
        <v>255.255.255.0</v>
      </c>
      <c r="AE1008" s="150" t="str">
        <f>VLOOKUP(W1008,'Wired Branches'!B:F,5,FALSE)</f>
        <v>10.0.217.1</v>
      </c>
      <c r="AF1008" s="112" t="str">
        <f>_xlfn.IFNA(VLOOKUP(F1008,'Compiled report'!C:F,4,FALSE),"")</f>
        <v>00026516105c</v>
      </c>
      <c r="AG1008" s="134" t="str">
        <f t="shared" si="230"/>
        <v>10.200.57.196</v>
      </c>
      <c r="AH1008" s="134" t="str">
        <f t="shared" si="231"/>
        <v>Yes</v>
      </c>
      <c r="AI1008" s="134" t="str">
        <f t="shared" si="232"/>
        <v>Yes</v>
      </c>
      <c r="AJ1008" s="234">
        <f>_xlfn.IFNA(VLOOKUP(F1008,'Compiled report'!C:D,2,FALSE),"")</f>
        <v>42772</v>
      </c>
      <c r="AK1008" s="134" t="str">
        <f t="shared" si="233"/>
        <v>Yes</v>
      </c>
      <c r="AL1008" s="134" t="str">
        <f t="shared" si="234"/>
        <v>Yes</v>
      </c>
      <c r="AM1008" s="134" t="str">
        <f t="shared" si="235"/>
        <v>Yes</v>
      </c>
      <c r="AN1008" s="134" t="str">
        <f t="shared" si="236"/>
        <v>Yes</v>
      </c>
      <c r="AO1008" s="134" t="str">
        <f t="shared" si="225"/>
        <v>Installation Completed</v>
      </c>
      <c r="AP1008" s="137" t="s">
        <v>770</v>
      </c>
    </row>
    <row r="1009" spans="1:42" s="134" customFormat="1" ht="26.1" customHeight="1" x14ac:dyDescent="0.2">
      <c r="A1009" s="258">
        <v>1009</v>
      </c>
      <c r="B1009" s="284" t="s">
        <v>419</v>
      </c>
      <c r="C1009" s="134" t="s">
        <v>419</v>
      </c>
      <c r="D1009" s="171" t="s">
        <v>82</v>
      </c>
      <c r="E1009" s="283" t="s">
        <v>459</v>
      </c>
      <c r="F1009" s="107">
        <v>911</v>
      </c>
      <c r="G1009" s="284" t="s">
        <v>419</v>
      </c>
      <c r="H1009" s="284" t="s">
        <v>2617</v>
      </c>
      <c r="I1009" s="284" t="s">
        <v>2618</v>
      </c>
      <c r="J1009" s="284" t="s">
        <v>384</v>
      </c>
      <c r="K1009" s="284" t="s">
        <v>384</v>
      </c>
      <c r="L1009" s="284" t="s">
        <v>419</v>
      </c>
      <c r="M1009" s="284" t="s">
        <v>2501</v>
      </c>
      <c r="N1009" s="103" t="s">
        <v>423</v>
      </c>
      <c r="O1009" s="106"/>
      <c r="Q1009" s="135"/>
      <c r="T1009" s="135"/>
      <c r="U1009" s="171" t="str">
        <f t="shared" si="224"/>
        <v>HBL-KHI-911</v>
      </c>
      <c r="V1009" s="133" t="s">
        <v>90</v>
      </c>
      <c r="W1009" s="107">
        <v>911</v>
      </c>
      <c r="X1009" s="171" t="str">
        <f t="shared" si="226"/>
        <v>HBL-KHI-911-Dec16-1-1</v>
      </c>
      <c r="Y1009" s="136" t="s">
        <v>2445</v>
      </c>
      <c r="Z1009" s="134" t="str">
        <f t="shared" si="227"/>
        <v>Yes</v>
      </c>
      <c r="AA1009" s="134" t="str">
        <f t="shared" si="228"/>
        <v>Yes</v>
      </c>
      <c r="AB1009" s="134" t="str">
        <f t="shared" si="237"/>
        <v>Yes</v>
      </c>
      <c r="AC1009" s="134" t="str">
        <f>VLOOKUP(F1009,'Wired Branches'!B:E,4,FALSE)</f>
        <v>10.0.224.10</v>
      </c>
      <c r="AD1009" s="134" t="str">
        <f t="shared" si="229"/>
        <v>255.255.255.0</v>
      </c>
      <c r="AE1009" s="150" t="str">
        <f>VLOOKUP(W1009,'Wired Branches'!B:F,5,FALSE)</f>
        <v>10.0.224.1</v>
      </c>
      <c r="AF1009" s="112" t="str">
        <f>_xlfn.IFNA(VLOOKUP(F1009,'Compiled report'!C:F,4,FALSE),"")</f>
        <v>265161071</v>
      </c>
      <c r="AG1009" s="134" t="str">
        <f t="shared" si="230"/>
        <v>10.200.57.196</v>
      </c>
      <c r="AH1009" s="134" t="str">
        <f t="shared" si="231"/>
        <v>Yes</v>
      </c>
      <c r="AI1009" s="134" t="str">
        <f t="shared" si="232"/>
        <v>Yes</v>
      </c>
      <c r="AJ1009" s="234">
        <f>_xlfn.IFNA(VLOOKUP(F1009,'Compiled report'!C:D,2,FALSE),"")</f>
        <v>42758</v>
      </c>
      <c r="AK1009" s="134" t="str">
        <f t="shared" si="233"/>
        <v>Yes</v>
      </c>
      <c r="AL1009" s="134" t="str">
        <f t="shared" si="234"/>
        <v>Yes</v>
      </c>
      <c r="AM1009" s="134" t="str">
        <f t="shared" si="235"/>
        <v>Yes</v>
      </c>
      <c r="AN1009" s="134" t="str">
        <f t="shared" si="236"/>
        <v>Yes</v>
      </c>
      <c r="AO1009" s="134" t="str">
        <f t="shared" si="225"/>
        <v>Installation Completed</v>
      </c>
      <c r="AP1009" s="137" t="s">
        <v>770</v>
      </c>
    </row>
    <row r="1010" spans="1:42" s="134" customFormat="1" ht="26.1" customHeight="1" x14ac:dyDescent="0.2">
      <c r="A1010" s="258">
        <v>1010</v>
      </c>
      <c r="B1010" s="284" t="s">
        <v>419</v>
      </c>
      <c r="C1010" s="134" t="s">
        <v>419</v>
      </c>
      <c r="D1010" s="171" t="s">
        <v>82</v>
      </c>
      <c r="E1010" s="283" t="s">
        <v>459</v>
      </c>
      <c r="F1010" s="107">
        <v>913</v>
      </c>
      <c r="G1010" s="284" t="s">
        <v>419</v>
      </c>
      <c r="H1010" s="284" t="s">
        <v>2619</v>
      </c>
      <c r="I1010" s="284" t="s">
        <v>2620</v>
      </c>
      <c r="J1010" s="284" t="s">
        <v>384</v>
      </c>
      <c r="K1010" s="284" t="s">
        <v>384</v>
      </c>
      <c r="L1010" s="284" t="s">
        <v>419</v>
      </c>
      <c r="M1010" s="284" t="s">
        <v>2444</v>
      </c>
      <c r="N1010" s="103" t="s">
        <v>423</v>
      </c>
      <c r="O1010" s="106"/>
      <c r="Q1010" s="135"/>
      <c r="T1010" s="135"/>
      <c r="U1010" s="171" t="str">
        <f t="shared" si="224"/>
        <v>HBL-KHI-913</v>
      </c>
      <c r="V1010" s="133" t="s">
        <v>90</v>
      </c>
      <c r="W1010" s="107">
        <v>913</v>
      </c>
      <c r="X1010" s="171" t="str">
        <f t="shared" si="226"/>
        <v>HBL-KHI-913-Dec16-1-1</v>
      </c>
      <c r="Y1010" s="136" t="s">
        <v>2445</v>
      </c>
      <c r="Z1010" s="134" t="str">
        <f t="shared" si="227"/>
        <v>Yes</v>
      </c>
      <c r="AA1010" s="134" t="str">
        <f t="shared" si="228"/>
        <v>Yes</v>
      </c>
      <c r="AB1010" s="134" t="str">
        <f t="shared" si="237"/>
        <v>Yes</v>
      </c>
      <c r="AC1010" s="134" t="str">
        <f>VLOOKUP(F1010,'Wired Branches'!B:E,4,FALSE)</f>
        <v>10.0.136.10</v>
      </c>
      <c r="AD1010" s="134" t="str">
        <f t="shared" si="229"/>
        <v>255.255.255.0</v>
      </c>
      <c r="AE1010" s="150" t="str">
        <f>VLOOKUP(W1010,'Wired Branches'!B:F,5,FALSE)</f>
        <v>10.0.136.1</v>
      </c>
      <c r="AF1010" s="112" t="str">
        <f>_xlfn.IFNA(VLOOKUP(F1010,'Compiled report'!C:F,4,FALSE),"")</f>
        <v>265161072</v>
      </c>
      <c r="AG1010" s="134" t="str">
        <f t="shared" si="230"/>
        <v>10.200.57.196</v>
      </c>
      <c r="AH1010" s="134" t="str">
        <f t="shared" si="231"/>
        <v>Yes</v>
      </c>
      <c r="AI1010" s="134" t="str">
        <f t="shared" si="232"/>
        <v>Yes</v>
      </c>
      <c r="AJ1010" s="234">
        <f>_xlfn.IFNA(VLOOKUP(F1010,'Compiled report'!C:D,2,FALSE),"")</f>
        <v>42755</v>
      </c>
      <c r="AK1010" s="134" t="str">
        <f t="shared" si="233"/>
        <v>Yes</v>
      </c>
      <c r="AL1010" s="134" t="str">
        <f t="shared" si="234"/>
        <v>Yes</v>
      </c>
      <c r="AM1010" s="134" t="str">
        <f t="shared" si="235"/>
        <v>Yes</v>
      </c>
      <c r="AN1010" s="134" t="str">
        <f t="shared" si="236"/>
        <v>Yes</v>
      </c>
      <c r="AO1010" s="134" t="str">
        <f t="shared" si="225"/>
        <v>Installation Completed</v>
      </c>
      <c r="AP1010" s="137" t="s">
        <v>770</v>
      </c>
    </row>
    <row r="1011" spans="1:42" s="134" customFormat="1" ht="26.1" customHeight="1" x14ac:dyDescent="0.2">
      <c r="A1011" s="258">
        <v>1011</v>
      </c>
      <c r="B1011" s="284" t="s">
        <v>419</v>
      </c>
      <c r="C1011" s="134" t="s">
        <v>419</v>
      </c>
      <c r="D1011" s="171" t="s">
        <v>82</v>
      </c>
      <c r="E1011" s="283" t="s">
        <v>459</v>
      </c>
      <c r="F1011" s="107">
        <v>914</v>
      </c>
      <c r="G1011" s="284" t="s">
        <v>419</v>
      </c>
      <c r="H1011" s="284" t="s">
        <v>2621</v>
      </c>
      <c r="I1011" s="284" t="s">
        <v>2622</v>
      </c>
      <c r="J1011" s="284" t="s">
        <v>384</v>
      </c>
      <c r="K1011" s="284" t="s">
        <v>384</v>
      </c>
      <c r="L1011" s="284" t="s">
        <v>419</v>
      </c>
      <c r="M1011" s="284" t="s">
        <v>2472</v>
      </c>
      <c r="N1011" s="103" t="s">
        <v>423</v>
      </c>
      <c r="O1011" s="106"/>
      <c r="Q1011" s="135"/>
      <c r="T1011" s="135"/>
      <c r="U1011" s="171" t="str">
        <f t="shared" si="224"/>
        <v>HBL-KHI-914</v>
      </c>
      <c r="V1011" s="133" t="s">
        <v>90</v>
      </c>
      <c r="W1011" s="107">
        <v>914</v>
      </c>
      <c r="X1011" s="171" t="str">
        <f t="shared" si="226"/>
        <v>HBL-KHI-914-Dec16-1-1</v>
      </c>
      <c r="Y1011" s="136" t="s">
        <v>2445</v>
      </c>
      <c r="Z1011" s="134" t="str">
        <f t="shared" si="227"/>
        <v>Yes</v>
      </c>
      <c r="AA1011" s="134" t="str">
        <f t="shared" si="228"/>
        <v>Yes</v>
      </c>
      <c r="AB1011" s="134" t="str">
        <f t="shared" si="237"/>
        <v>Yes</v>
      </c>
      <c r="AC1011" s="134" t="str">
        <f>VLOOKUP(F1011,'Wired Branches'!B:E,4,FALSE)</f>
        <v>10.0.13.10</v>
      </c>
      <c r="AD1011" s="134" t="str">
        <f t="shared" si="229"/>
        <v>255.255.255.0</v>
      </c>
      <c r="AE1011" s="150" t="str">
        <f>VLOOKUP(W1011,'Wired Branches'!B:F,5,FALSE)</f>
        <v>10.0.13.1</v>
      </c>
      <c r="AF1011" s="112">
        <f>_xlfn.IFNA(VLOOKUP(F1011,'Compiled report'!C:F,4,FALSE),"")</f>
        <v>265161073</v>
      </c>
      <c r="AG1011" s="134" t="str">
        <f t="shared" si="230"/>
        <v>10.200.57.196</v>
      </c>
      <c r="AH1011" s="134" t="str">
        <f t="shared" si="231"/>
        <v>Yes</v>
      </c>
      <c r="AI1011" s="134" t="str">
        <f t="shared" si="232"/>
        <v>Yes</v>
      </c>
      <c r="AJ1011" s="234">
        <f>_xlfn.IFNA(VLOOKUP(F1011,'Compiled report'!C:D,2,FALSE),"")</f>
        <v>42744</v>
      </c>
      <c r="AK1011" s="134" t="str">
        <f t="shared" si="233"/>
        <v>Yes</v>
      </c>
      <c r="AL1011" s="134" t="str">
        <f t="shared" si="234"/>
        <v>Yes</v>
      </c>
      <c r="AM1011" s="134" t="str">
        <f t="shared" si="235"/>
        <v>Yes</v>
      </c>
      <c r="AN1011" s="134" t="str">
        <f t="shared" si="236"/>
        <v>Yes</v>
      </c>
      <c r="AO1011" s="134" t="str">
        <f t="shared" si="225"/>
        <v>Installation Completed</v>
      </c>
      <c r="AP1011" s="137" t="s">
        <v>770</v>
      </c>
    </row>
    <row r="1012" spans="1:42" s="134" customFormat="1" ht="26.1" customHeight="1" x14ac:dyDescent="0.2">
      <c r="A1012" s="258">
        <v>1012</v>
      </c>
      <c r="B1012" s="284" t="s">
        <v>419</v>
      </c>
      <c r="C1012" s="134" t="s">
        <v>419</v>
      </c>
      <c r="D1012" s="171" t="s">
        <v>82</v>
      </c>
      <c r="E1012" s="283" t="s">
        <v>459</v>
      </c>
      <c r="F1012" s="107">
        <v>916</v>
      </c>
      <c r="G1012" s="284" t="s">
        <v>419</v>
      </c>
      <c r="H1012" s="284" t="s">
        <v>2623</v>
      </c>
      <c r="I1012" s="284" t="s">
        <v>2624</v>
      </c>
      <c r="J1012" s="284" t="s">
        <v>384</v>
      </c>
      <c r="K1012" s="284" t="s">
        <v>384</v>
      </c>
      <c r="L1012" s="284" t="s">
        <v>419</v>
      </c>
      <c r="M1012" s="284" t="s">
        <v>2444</v>
      </c>
      <c r="N1012" s="103" t="s">
        <v>423</v>
      </c>
      <c r="O1012" s="106"/>
      <c r="Q1012" s="135"/>
      <c r="T1012" s="135"/>
      <c r="U1012" s="171" t="str">
        <f t="shared" si="224"/>
        <v>HBL-KHI-916</v>
      </c>
      <c r="V1012" s="133" t="s">
        <v>90</v>
      </c>
      <c r="W1012" s="107">
        <v>916</v>
      </c>
      <c r="X1012" s="171" t="str">
        <f t="shared" si="226"/>
        <v>HBL-KHI-916-Dec16-1-1</v>
      </c>
      <c r="Y1012" s="136" t="s">
        <v>2445</v>
      </c>
      <c r="Z1012" s="134" t="str">
        <f t="shared" si="227"/>
        <v>Yes</v>
      </c>
      <c r="AA1012" s="134" t="str">
        <f t="shared" si="228"/>
        <v>Yes</v>
      </c>
      <c r="AB1012" s="134" t="str">
        <f t="shared" si="237"/>
        <v>Yes</v>
      </c>
      <c r="AC1012" s="134" t="str">
        <f>VLOOKUP(F1012,'Wired Branches'!B:E,4,FALSE)</f>
        <v>10.0.45.10</v>
      </c>
      <c r="AD1012" s="134" t="str">
        <f t="shared" si="229"/>
        <v>255.255.255.0</v>
      </c>
      <c r="AE1012" s="150" t="str">
        <f>VLOOKUP(W1012,'Wired Branches'!B:F,5,FALSE)</f>
        <v>10.0.45.1</v>
      </c>
      <c r="AF1012" s="112" t="str">
        <f>_xlfn.IFNA(VLOOKUP(F1012,'Compiled report'!C:F,4,FALSE),"")</f>
        <v>265161074</v>
      </c>
      <c r="AG1012" s="134" t="str">
        <f t="shared" si="230"/>
        <v>10.200.57.196</v>
      </c>
      <c r="AH1012" s="134" t="str">
        <f t="shared" si="231"/>
        <v>Yes</v>
      </c>
      <c r="AI1012" s="134" t="str">
        <f t="shared" si="232"/>
        <v>Yes</v>
      </c>
      <c r="AJ1012" s="234">
        <f>_xlfn.IFNA(VLOOKUP(F1012,'Compiled report'!C:D,2,FALSE),"")</f>
        <v>42761</v>
      </c>
      <c r="AK1012" s="134" t="str">
        <f t="shared" si="233"/>
        <v>Yes</v>
      </c>
      <c r="AL1012" s="134" t="str">
        <f t="shared" si="234"/>
        <v>Yes</v>
      </c>
      <c r="AM1012" s="134" t="str">
        <f t="shared" si="235"/>
        <v>Yes</v>
      </c>
      <c r="AN1012" s="134" t="str">
        <f t="shared" si="236"/>
        <v>Yes</v>
      </c>
      <c r="AO1012" s="134" t="str">
        <f t="shared" si="225"/>
        <v>Installation Completed</v>
      </c>
      <c r="AP1012" s="137" t="s">
        <v>770</v>
      </c>
    </row>
    <row r="1013" spans="1:42" s="134" customFormat="1" ht="26.1" customHeight="1" x14ac:dyDescent="0.2">
      <c r="A1013" s="258">
        <v>1013</v>
      </c>
      <c r="B1013" s="284" t="s">
        <v>419</v>
      </c>
      <c r="C1013" s="134" t="s">
        <v>419</v>
      </c>
      <c r="D1013" s="171" t="s">
        <v>82</v>
      </c>
      <c r="E1013" s="283" t="s">
        <v>459</v>
      </c>
      <c r="F1013" s="107">
        <v>923</v>
      </c>
      <c r="G1013" s="284" t="s">
        <v>419</v>
      </c>
      <c r="H1013" s="284" t="s">
        <v>2625</v>
      </c>
      <c r="I1013" s="284" t="s">
        <v>2626</v>
      </c>
      <c r="J1013" s="284" t="s">
        <v>384</v>
      </c>
      <c r="K1013" s="284" t="s">
        <v>384</v>
      </c>
      <c r="L1013" s="284" t="s">
        <v>419</v>
      </c>
      <c r="M1013" s="284" t="s">
        <v>2472</v>
      </c>
      <c r="N1013" s="103" t="s">
        <v>423</v>
      </c>
      <c r="O1013" s="106"/>
      <c r="Q1013" s="135"/>
      <c r="T1013" s="135"/>
      <c r="U1013" s="171" t="str">
        <f t="shared" si="224"/>
        <v>HBL-KHI-923</v>
      </c>
      <c r="V1013" s="133" t="s">
        <v>90</v>
      </c>
      <c r="W1013" s="107">
        <v>923</v>
      </c>
      <c r="X1013" s="171" t="str">
        <f t="shared" si="226"/>
        <v>HBL-KHI-923-Dec16-1-1</v>
      </c>
      <c r="Y1013" s="136" t="s">
        <v>2445</v>
      </c>
      <c r="Z1013" s="134" t="str">
        <f t="shared" si="227"/>
        <v>Yes</v>
      </c>
      <c r="AA1013" s="134" t="str">
        <f t="shared" si="228"/>
        <v>Yes</v>
      </c>
      <c r="AB1013" s="134" t="str">
        <f t="shared" si="237"/>
        <v>Yes</v>
      </c>
      <c r="AC1013" s="134" t="str">
        <f>VLOOKUP(F1013,'Wired Branches'!B:E,4,FALSE)</f>
        <v>10.0.246.10</v>
      </c>
      <c r="AD1013" s="134" t="str">
        <f t="shared" si="229"/>
        <v>255.255.255.0</v>
      </c>
      <c r="AE1013" s="150" t="str">
        <f>VLOOKUP(W1013,'Wired Branches'!B:F,5,FALSE)</f>
        <v>10.0.246.1</v>
      </c>
      <c r="AF1013" s="112" t="str">
        <f>_xlfn.IFNA(VLOOKUP(F1013,'Compiled report'!C:F,4,FALSE),"")</f>
        <v>265161075</v>
      </c>
      <c r="AG1013" s="134" t="str">
        <f t="shared" si="230"/>
        <v>10.200.57.196</v>
      </c>
      <c r="AH1013" s="134" t="str">
        <f t="shared" si="231"/>
        <v>Yes</v>
      </c>
      <c r="AI1013" s="134" t="str">
        <f t="shared" si="232"/>
        <v>Yes</v>
      </c>
      <c r="AJ1013" s="234">
        <f>_xlfn.IFNA(VLOOKUP(F1013,'Compiled report'!C:D,2,FALSE),"")</f>
        <v>42759</v>
      </c>
      <c r="AK1013" s="134" t="str">
        <f t="shared" si="233"/>
        <v>Yes</v>
      </c>
      <c r="AL1013" s="134" t="str">
        <f t="shared" si="234"/>
        <v>Yes</v>
      </c>
      <c r="AM1013" s="134" t="str">
        <f t="shared" si="235"/>
        <v>Yes</v>
      </c>
      <c r="AN1013" s="134" t="str">
        <f t="shared" si="236"/>
        <v>Yes</v>
      </c>
      <c r="AO1013" s="134" t="str">
        <f t="shared" si="225"/>
        <v>Installation Completed</v>
      </c>
      <c r="AP1013" s="137" t="s">
        <v>770</v>
      </c>
    </row>
    <row r="1014" spans="1:42" s="134" customFormat="1" ht="26.1" customHeight="1" x14ac:dyDescent="0.2">
      <c r="A1014" s="258">
        <v>1014</v>
      </c>
      <c r="B1014" s="284" t="s">
        <v>419</v>
      </c>
      <c r="C1014" s="134" t="s">
        <v>419</v>
      </c>
      <c r="D1014" s="171" t="s">
        <v>82</v>
      </c>
      <c r="E1014" s="283" t="s">
        <v>459</v>
      </c>
      <c r="F1014" s="107">
        <v>947</v>
      </c>
      <c r="G1014" s="284" t="s">
        <v>419</v>
      </c>
      <c r="H1014" s="284" t="s">
        <v>2627</v>
      </c>
      <c r="I1014" s="284" t="s">
        <v>2628</v>
      </c>
      <c r="J1014" s="284" t="s">
        <v>384</v>
      </c>
      <c r="K1014" s="284" t="s">
        <v>384</v>
      </c>
      <c r="L1014" s="284" t="s">
        <v>419</v>
      </c>
      <c r="M1014" s="284" t="s">
        <v>2629</v>
      </c>
      <c r="N1014" s="103" t="s">
        <v>423</v>
      </c>
      <c r="O1014" s="106"/>
      <c r="Q1014" s="135"/>
      <c r="T1014" s="135"/>
      <c r="U1014" s="171" t="str">
        <f t="shared" si="224"/>
        <v>HBL-KHI-947</v>
      </c>
      <c r="V1014" s="133" t="s">
        <v>90</v>
      </c>
      <c r="W1014" s="107">
        <v>947</v>
      </c>
      <c r="X1014" s="171" t="str">
        <f t="shared" si="226"/>
        <v>HBL-KHI-947-Dec16-1-1</v>
      </c>
      <c r="Y1014" s="136" t="s">
        <v>2445</v>
      </c>
      <c r="Z1014" s="134" t="str">
        <f t="shared" si="227"/>
        <v>Yes</v>
      </c>
      <c r="AA1014" s="134" t="str">
        <f t="shared" si="228"/>
        <v>Yes</v>
      </c>
      <c r="AB1014" s="134" t="str">
        <f t="shared" si="237"/>
        <v>Yes</v>
      </c>
      <c r="AC1014" s="134" t="str">
        <f>VLOOKUP(F1014,'Wired Branches'!B:E,4,FALSE)</f>
        <v>10.0.26.10</v>
      </c>
      <c r="AD1014" s="134" t="str">
        <f t="shared" si="229"/>
        <v>255.255.255.0</v>
      </c>
      <c r="AE1014" s="150" t="str">
        <f>VLOOKUP(W1014,'Wired Branches'!B:F,5,FALSE)</f>
        <v>10.0.26.1</v>
      </c>
      <c r="AF1014" s="112" t="str">
        <f>_xlfn.IFNA(VLOOKUP(F1014,'Compiled report'!C:F,4,FALSE),"")</f>
        <v>265161076</v>
      </c>
      <c r="AG1014" s="134" t="str">
        <f t="shared" si="230"/>
        <v>10.200.57.196</v>
      </c>
      <c r="AH1014" s="134" t="str">
        <f t="shared" si="231"/>
        <v>Yes</v>
      </c>
      <c r="AI1014" s="134" t="str">
        <f t="shared" si="232"/>
        <v>Yes</v>
      </c>
      <c r="AJ1014" s="234">
        <f>_xlfn.IFNA(VLOOKUP(F1014,'Compiled report'!C:D,2,FALSE),"")</f>
        <v>42751</v>
      </c>
      <c r="AK1014" s="134" t="str">
        <f t="shared" si="233"/>
        <v>Yes</v>
      </c>
      <c r="AL1014" s="134" t="str">
        <f t="shared" si="234"/>
        <v>Yes</v>
      </c>
      <c r="AM1014" s="134" t="str">
        <f t="shared" si="235"/>
        <v>Yes</v>
      </c>
      <c r="AN1014" s="134" t="str">
        <f t="shared" si="236"/>
        <v>Yes</v>
      </c>
      <c r="AO1014" s="134" t="str">
        <f t="shared" si="225"/>
        <v>Installation Completed</v>
      </c>
      <c r="AP1014" s="137" t="s">
        <v>770</v>
      </c>
    </row>
    <row r="1015" spans="1:42" s="134" customFormat="1" ht="26.1" customHeight="1" x14ac:dyDescent="0.2">
      <c r="A1015" s="258">
        <v>1015</v>
      </c>
      <c r="B1015" s="284" t="s">
        <v>419</v>
      </c>
      <c r="C1015" s="134" t="s">
        <v>419</v>
      </c>
      <c r="D1015" s="171" t="s">
        <v>82</v>
      </c>
      <c r="E1015" s="283" t="s">
        <v>459</v>
      </c>
      <c r="F1015" s="107">
        <v>994</v>
      </c>
      <c r="G1015" s="284" t="s">
        <v>419</v>
      </c>
      <c r="H1015" s="284" t="s">
        <v>2630</v>
      </c>
      <c r="I1015" s="284" t="s">
        <v>2631</v>
      </c>
      <c r="J1015" s="284" t="s">
        <v>384</v>
      </c>
      <c r="K1015" s="284" t="s">
        <v>384</v>
      </c>
      <c r="L1015" s="284" t="s">
        <v>419</v>
      </c>
      <c r="M1015" s="284" t="s">
        <v>2501</v>
      </c>
      <c r="N1015" s="103" t="s">
        <v>423</v>
      </c>
      <c r="O1015" s="106"/>
      <c r="Q1015" s="135"/>
      <c r="T1015" s="135"/>
      <c r="U1015" s="171" t="str">
        <f t="shared" si="224"/>
        <v>HBL-KHI-994</v>
      </c>
      <c r="V1015" s="133" t="s">
        <v>90</v>
      </c>
      <c r="W1015" s="107">
        <v>994</v>
      </c>
      <c r="X1015" s="171" t="str">
        <f t="shared" si="226"/>
        <v>HBL-KHI-994-Dec16-1-1</v>
      </c>
      <c r="Y1015" s="136" t="s">
        <v>2445</v>
      </c>
      <c r="Z1015" s="134" t="str">
        <f t="shared" si="227"/>
        <v>Yes</v>
      </c>
      <c r="AA1015" s="134" t="str">
        <f t="shared" si="228"/>
        <v>Yes</v>
      </c>
      <c r="AB1015" s="134" t="str">
        <f t="shared" si="237"/>
        <v>Yes</v>
      </c>
      <c r="AC1015" s="134" t="str">
        <f>VLOOKUP(F1015,'Wired Branches'!B:E,4,FALSE)</f>
        <v>10.0.178.10</v>
      </c>
      <c r="AD1015" s="134" t="str">
        <f t="shared" si="229"/>
        <v>255.255.255.0</v>
      </c>
      <c r="AE1015" s="150" t="str">
        <f>VLOOKUP(W1015,'Wired Branches'!B:F,5,FALSE)</f>
        <v>10.0.178.1</v>
      </c>
      <c r="AF1015" s="112">
        <f>_xlfn.IFNA(VLOOKUP(F1015,'Compiled report'!C:F,4,FALSE),"")</f>
        <v>265161077</v>
      </c>
      <c r="AG1015" s="134" t="str">
        <f t="shared" si="230"/>
        <v>10.200.57.196</v>
      </c>
      <c r="AH1015" s="134" t="str">
        <f t="shared" si="231"/>
        <v>Yes</v>
      </c>
      <c r="AI1015" s="134" t="str">
        <f t="shared" si="232"/>
        <v>Yes</v>
      </c>
      <c r="AJ1015" s="234">
        <f>_xlfn.IFNA(VLOOKUP(F1015,'Compiled report'!C:D,2,FALSE),"")</f>
        <v>42765</v>
      </c>
      <c r="AK1015" s="134" t="str">
        <f t="shared" si="233"/>
        <v>Yes</v>
      </c>
      <c r="AL1015" s="134" t="str">
        <f t="shared" si="234"/>
        <v>Yes</v>
      </c>
      <c r="AM1015" s="134" t="str">
        <f t="shared" si="235"/>
        <v>Yes</v>
      </c>
      <c r="AN1015" s="134" t="str">
        <f t="shared" si="236"/>
        <v>Yes</v>
      </c>
      <c r="AO1015" s="134" t="str">
        <f t="shared" si="225"/>
        <v>Installation Completed</v>
      </c>
      <c r="AP1015" s="137" t="s">
        <v>770</v>
      </c>
    </row>
    <row r="1016" spans="1:42" s="134" customFormat="1" ht="26.1" customHeight="1" x14ac:dyDescent="0.2">
      <c r="A1016" s="258">
        <v>1016</v>
      </c>
      <c r="B1016" s="284" t="s">
        <v>419</v>
      </c>
      <c r="C1016" s="134" t="s">
        <v>419</v>
      </c>
      <c r="D1016" s="171" t="s">
        <v>82</v>
      </c>
      <c r="E1016" s="283" t="s">
        <v>459</v>
      </c>
      <c r="F1016" s="107">
        <v>1075</v>
      </c>
      <c r="G1016" s="284" t="s">
        <v>419</v>
      </c>
      <c r="H1016" s="284" t="s">
        <v>2632</v>
      </c>
      <c r="I1016" s="284" t="s">
        <v>2633</v>
      </c>
      <c r="J1016" s="284" t="s">
        <v>384</v>
      </c>
      <c r="K1016" s="284" t="s">
        <v>384</v>
      </c>
      <c r="L1016" s="284" t="s">
        <v>419</v>
      </c>
      <c r="M1016" s="284" t="s">
        <v>2472</v>
      </c>
      <c r="N1016" s="103" t="s">
        <v>423</v>
      </c>
      <c r="O1016" s="106"/>
      <c r="Q1016" s="135"/>
      <c r="T1016" s="135"/>
      <c r="U1016" s="171" t="str">
        <f t="shared" si="224"/>
        <v>HBL-KHI-1075</v>
      </c>
      <c r="V1016" s="133" t="s">
        <v>90</v>
      </c>
      <c r="W1016" s="107">
        <v>1075</v>
      </c>
      <c r="X1016" s="171" t="str">
        <f t="shared" si="226"/>
        <v>HBL-KHI-1075-Dec16-1-1</v>
      </c>
      <c r="Y1016" s="136" t="s">
        <v>2445</v>
      </c>
      <c r="Z1016" s="134" t="str">
        <f t="shared" si="227"/>
        <v>Yes</v>
      </c>
      <c r="AA1016" s="134" t="str">
        <f t="shared" si="228"/>
        <v>Yes</v>
      </c>
      <c r="AB1016" s="134" t="str">
        <f t="shared" si="237"/>
        <v>Yes</v>
      </c>
      <c r="AC1016" s="134" t="str">
        <f>VLOOKUP(F1016,'Wired Branches'!B:E,4,FALSE)</f>
        <v>10.0.148.10</v>
      </c>
      <c r="AD1016" s="134" t="str">
        <f t="shared" si="229"/>
        <v>255.255.255.0</v>
      </c>
      <c r="AE1016" s="150" t="str">
        <f>VLOOKUP(W1016,'Wired Branches'!B:F,5,FALSE)</f>
        <v>10.0.148.1</v>
      </c>
      <c r="AF1016" s="112" t="str">
        <f>_xlfn.IFNA(VLOOKUP(F1016,'Compiled report'!C:F,4,FALSE),"")</f>
        <v>265161078</v>
      </c>
      <c r="AG1016" s="134" t="str">
        <f t="shared" si="230"/>
        <v>10.200.57.196</v>
      </c>
      <c r="AH1016" s="134" t="str">
        <f t="shared" si="231"/>
        <v>Yes</v>
      </c>
      <c r="AI1016" s="134" t="str">
        <f t="shared" si="232"/>
        <v>Yes</v>
      </c>
      <c r="AJ1016" s="234">
        <f>_xlfn.IFNA(VLOOKUP(F1016,'Compiled report'!C:D,2,FALSE),"")</f>
        <v>42753</v>
      </c>
      <c r="AK1016" s="134" t="str">
        <f t="shared" si="233"/>
        <v>Yes</v>
      </c>
      <c r="AL1016" s="134" t="str">
        <f t="shared" si="234"/>
        <v>Yes</v>
      </c>
      <c r="AM1016" s="134" t="str">
        <f t="shared" si="235"/>
        <v>Yes</v>
      </c>
      <c r="AN1016" s="134" t="str">
        <f t="shared" si="236"/>
        <v>Yes</v>
      </c>
      <c r="AO1016" s="134" t="str">
        <f t="shared" si="225"/>
        <v>Installation Completed</v>
      </c>
      <c r="AP1016" s="137" t="s">
        <v>770</v>
      </c>
    </row>
    <row r="1017" spans="1:42" s="134" customFormat="1" ht="26.1" customHeight="1" x14ac:dyDescent="0.2">
      <c r="A1017" s="258">
        <v>1017</v>
      </c>
      <c r="B1017" s="284" t="s">
        <v>419</v>
      </c>
      <c r="C1017" s="134" t="s">
        <v>419</v>
      </c>
      <c r="D1017" s="171" t="s">
        <v>82</v>
      </c>
      <c r="E1017" s="283" t="s">
        <v>459</v>
      </c>
      <c r="F1017" s="107">
        <v>1089</v>
      </c>
      <c r="G1017" s="284" t="s">
        <v>419</v>
      </c>
      <c r="H1017" s="284" t="s">
        <v>2634</v>
      </c>
      <c r="I1017" s="284" t="s">
        <v>2635</v>
      </c>
      <c r="J1017" s="284" t="s">
        <v>384</v>
      </c>
      <c r="K1017" s="284" t="s">
        <v>384</v>
      </c>
      <c r="L1017" s="284" t="s">
        <v>419</v>
      </c>
      <c r="M1017" s="284" t="s">
        <v>2458</v>
      </c>
      <c r="N1017" s="103" t="s">
        <v>423</v>
      </c>
      <c r="O1017" s="106"/>
      <c r="Q1017" s="135"/>
      <c r="T1017" s="135"/>
      <c r="U1017" s="171" t="str">
        <f t="shared" si="224"/>
        <v>HBL-KHI-1089</v>
      </c>
      <c r="V1017" s="133" t="s">
        <v>90</v>
      </c>
      <c r="W1017" s="107">
        <v>1089</v>
      </c>
      <c r="X1017" s="171" t="str">
        <f t="shared" si="226"/>
        <v>HBL-KHI-1089-Dec16-1-1</v>
      </c>
      <c r="Y1017" s="136" t="s">
        <v>2445</v>
      </c>
      <c r="Z1017" s="134" t="str">
        <f t="shared" si="227"/>
        <v>Yes</v>
      </c>
      <c r="AA1017" s="134" t="str">
        <f t="shared" si="228"/>
        <v>Yes</v>
      </c>
      <c r="AB1017" s="134" t="str">
        <f t="shared" si="237"/>
        <v>Yes</v>
      </c>
      <c r="AC1017" s="134" t="str">
        <f>VLOOKUP(F1017,'Wired Branches'!B:E,4,FALSE)</f>
        <v>10.0.143.10</v>
      </c>
      <c r="AD1017" s="134" t="str">
        <f t="shared" si="229"/>
        <v>255.255.255.0</v>
      </c>
      <c r="AE1017" s="150" t="str">
        <f>VLOOKUP(W1017,'Wired Branches'!B:F,5,FALSE)</f>
        <v>10.0.143.1</v>
      </c>
      <c r="AF1017" s="112">
        <f>_xlfn.IFNA(VLOOKUP(F1017,'Compiled report'!C:F,4,FALSE),"")</f>
        <v>265161079</v>
      </c>
      <c r="AG1017" s="134" t="str">
        <f t="shared" si="230"/>
        <v>10.200.57.196</v>
      </c>
      <c r="AH1017" s="134" t="str">
        <f t="shared" si="231"/>
        <v>Yes</v>
      </c>
      <c r="AI1017" s="134" t="str">
        <f t="shared" si="232"/>
        <v>Yes</v>
      </c>
      <c r="AJ1017" s="234">
        <f>_xlfn.IFNA(VLOOKUP(F1017,'Compiled report'!C:D,2,FALSE),"")</f>
        <v>42740</v>
      </c>
      <c r="AK1017" s="134" t="str">
        <f t="shared" si="233"/>
        <v>Yes</v>
      </c>
      <c r="AL1017" s="134" t="str">
        <f t="shared" si="234"/>
        <v>Yes</v>
      </c>
      <c r="AM1017" s="134" t="str">
        <f t="shared" si="235"/>
        <v>Yes</v>
      </c>
      <c r="AN1017" s="134" t="str">
        <f t="shared" si="236"/>
        <v>Yes</v>
      </c>
      <c r="AO1017" s="134" t="str">
        <f t="shared" si="225"/>
        <v>Installation Completed</v>
      </c>
      <c r="AP1017" s="137" t="s">
        <v>770</v>
      </c>
    </row>
    <row r="1018" spans="1:42" s="134" customFormat="1" ht="26.1" customHeight="1" x14ac:dyDescent="0.2">
      <c r="A1018" s="258">
        <v>1018</v>
      </c>
      <c r="B1018" s="284" t="s">
        <v>419</v>
      </c>
      <c r="C1018" s="134" t="s">
        <v>419</v>
      </c>
      <c r="D1018" s="171" t="s">
        <v>82</v>
      </c>
      <c r="E1018" s="283" t="s">
        <v>459</v>
      </c>
      <c r="F1018" s="107">
        <v>1092</v>
      </c>
      <c r="G1018" s="284" t="s">
        <v>419</v>
      </c>
      <c r="H1018" s="284" t="s">
        <v>2636</v>
      </c>
      <c r="I1018" s="284" t="s">
        <v>2637</v>
      </c>
      <c r="J1018" s="284" t="s">
        <v>384</v>
      </c>
      <c r="K1018" s="284" t="s">
        <v>384</v>
      </c>
      <c r="L1018" s="284" t="s">
        <v>419</v>
      </c>
      <c r="M1018" s="284" t="s">
        <v>2458</v>
      </c>
      <c r="N1018" s="103" t="s">
        <v>423</v>
      </c>
      <c r="O1018" s="106"/>
      <c r="Q1018" s="135"/>
      <c r="T1018" s="135"/>
      <c r="U1018" s="171" t="str">
        <f t="shared" si="224"/>
        <v>HBL-KHI-1092</v>
      </c>
      <c r="V1018" s="133" t="s">
        <v>90</v>
      </c>
      <c r="W1018" s="107">
        <v>1092</v>
      </c>
      <c r="X1018" s="171" t="str">
        <f t="shared" si="226"/>
        <v>HBL-KHI-1092-Dec16-1-1</v>
      </c>
      <c r="Y1018" s="136" t="s">
        <v>2445</v>
      </c>
      <c r="Z1018" s="134" t="str">
        <f t="shared" si="227"/>
        <v>Yes</v>
      </c>
      <c r="AA1018" s="134" t="str">
        <f t="shared" si="228"/>
        <v>Yes</v>
      </c>
      <c r="AB1018" s="134" t="str">
        <f t="shared" si="237"/>
        <v>Yes</v>
      </c>
      <c r="AC1018" s="134" t="str">
        <f>VLOOKUP(F1018,'Wired Branches'!B:E,4,FALSE)</f>
        <v>10.0.247.10</v>
      </c>
      <c r="AD1018" s="134" t="str">
        <f t="shared" si="229"/>
        <v>255.255.255.0</v>
      </c>
      <c r="AE1018" s="150" t="str">
        <f>VLOOKUP(W1018,'Wired Branches'!B:F,5,FALSE)</f>
        <v>10.0.247.1</v>
      </c>
      <c r="AF1018" s="112" t="str">
        <f>_xlfn.IFNA(VLOOKUP(F1018,'Compiled report'!C:F,4,FALSE),"")</f>
        <v>26516107a</v>
      </c>
      <c r="AG1018" s="134" t="str">
        <f t="shared" si="230"/>
        <v>10.200.57.196</v>
      </c>
      <c r="AH1018" s="134" t="str">
        <f t="shared" si="231"/>
        <v>Yes</v>
      </c>
      <c r="AI1018" s="134" t="str">
        <f t="shared" si="232"/>
        <v>Yes</v>
      </c>
      <c r="AJ1018" s="234">
        <f>_xlfn.IFNA(VLOOKUP(F1018,'Compiled report'!C:D,2,FALSE),"")</f>
        <v>42762</v>
      </c>
      <c r="AK1018" s="134" t="str">
        <f t="shared" si="233"/>
        <v>Yes</v>
      </c>
      <c r="AL1018" s="134" t="str">
        <f t="shared" si="234"/>
        <v>Yes</v>
      </c>
      <c r="AM1018" s="134" t="str">
        <f t="shared" si="235"/>
        <v>Yes</v>
      </c>
      <c r="AN1018" s="134" t="str">
        <f t="shared" si="236"/>
        <v>Yes</v>
      </c>
      <c r="AO1018" s="134" t="str">
        <f t="shared" si="225"/>
        <v>Installation Completed</v>
      </c>
      <c r="AP1018" s="137" t="s">
        <v>770</v>
      </c>
    </row>
    <row r="1019" spans="1:42" s="134" customFormat="1" ht="26.1" customHeight="1" x14ac:dyDescent="0.2">
      <c r="A1019" s="258">
        <v>1019</v>
      </c>
      <c r="B1019" s="284" t="s">
        <v>419</v>
      </c>
      <c r="C1019" s="134" t="s">
        <v>419</v>
      </c>
      <c r="D1019" s="171" t="s">
        <v>82</v>
      </c>
      <c r="E1019" s="283" t="s">
        <v>459</v>
      </c>
      <c r="F1019" s="107">
        <v>1101</v>
      </c>
      <c r="G1019" s="284" t="s">
        <v>419</v>
      </c>
      <c r="H1019" s="284" t="s">
        <v>2638</v>
      </c>
      <c r="I1019" s="284" t="s">
        <v>2639</v>
      </c>
      <c r="J1019" s="284" t="s">
        <v>384</v>
      </c>
      <c r="K1019" s="284" t="s">
        <v>384</v>
      </c>
      <c r="L1019" s="284" t="s">
        <v>419</v>
      </c>
      <c r="M1019" s="284" t="s">
        <v>2472</v>
      </c>
      <c r="N1019" s="103" t="s">
        <v>423</v>
      </c>
      <c r="O1019" s="106"/>
      <c r="Q1019" s="135"/>
      <c r="T1019" s="135"/>
      <c r="U1019" s="171" t="str">
        <f t="shared" si="224"/>
        <v>HBL-KHI-1101</v>
      </c>
      <c r="V1019" s="133" t="s">
        <v>90</v>
      </c>
      <c r="W1019" s="107">
        <v>1101</v>
      </c>
      <c r="X1019" s="171" t="str">
        <f t="shared" si="226"/>
        <v>HBL-KHI-1101-Dec16-1-1</v>
      </c>
      <c r="Y1019" s="136" t="s">
        <v>2445</v>
      </c>
      <c r="Z1019" s="134" t="str">
        <f t="shared" si="227"/>
        <v>Yes</v>
      </c>
      <c r="AA1019" s="134" t="str">
        <f t="shared" si="228"/>
        <v>Yes</v>
      </c>
      <c r="AB1019" s="134" t="str">
        <f t="shared" si="237"/>
        <v>Yes</v>
      </c>
      <c r="AC1019" s="134" t="str">
        <f>VLOOKUP(F1019,'Wired Branches'!B:E,4,FALSE)</f>
        <v>10.0.166.10</v>
      </c>
      <c r="AD1019" s="134" t="str">
        <f t="shared" si="229"/>
        <v>255.255.255.0</v>
      </c>
      <c r="AE1019" s="150" t="str">
        <f>VLOOKUP(W1019,'Wired Branches'!B:F,5,FALSE)</f>
        <v>10.0.166.1</v>
      </c>
      <c r="AF1019" s="112">
        <f>_xlfn.IFNA(VLOOKUP(F1019,'Compiled report'!C:F,4,FALSE),"")</f>
        <v>0</v>
      </c>
      <c r="AG1019" s="134" t="str">
        <f t="shared" si="230"/>
        <v>10.200.57.196</v>
      </c>
      <c r="AH1019" s="134" t="str">
        <f t="shared" si="231"/>
        <v>Yes</v>
      </c>
      <c r="AI1019" s="134" t="str">
        <f t="shared" si="232"/>
        <v>Yes</v>
      </c>
      <c r="AJ1019" s="234">
        <f>_xlfn.IFNA(VLOOKUP(F1019,'Compiled report'!C:D,2,FALSE),"")</f>
        <v>42748</v>
      </c>
      <c r="AK1019" s="134" t="str">
        <f t="shared" si="233"/>
        <v>Yes</v>
      </c>
      <c r="AL1019" s="134" t="str">
        <f t="shared" si="234"/>
        <v/>
      </c>
      <c r="AM1019" s="134" t="str">
        <f t="shared" si="235"/>
        <v>Yes</v>
      </c>
      <c r="AN1019" s="134" t="str">
        <f t="shared" si="236"/>
        <v>Yes</v>
      </c>
      <c r="AO1019" s="134" t="str">
        <f t="shared" si="225"/>
        <v>Installation Completed</v>
      </c>
      <c r="AP1019" s="137" t="s">
        <v>770</v>
      </c>
    </row>
    <row r="1020" spans="1:42" s="134" customFormat="1" ht="26.1" customHeight="1" x14ac:dyDescent="0.2">
      <c r="A1020" s="258">
        <v>1020</v>
      </c>
      <c r="B1020" s="284" t="s">
        <v>419</v>
      </c>
      <c r="C1020" s="134" t="s">
        <v>419</v>
      </c>
      <c r="D1020" s="171" t="s">
        <v>82</v>
      </c>
      <c r="E1020" s="283" t="s">
        <v>459</v>
      </c>
      <c r="F1020" s="107">
        <v>1102</v>
      </c>
      <c r="G1020" s="284" t="s">
        <v>419</v>
      </c>
      <c r="H1020" s="284" t="s">
        <v>2640</v>
      </c>
      <c r="I1020" s="284" t="s">
        <v>2641</v>
      </c>
      <c r="J1020" s="284" t="s">
        <v>384</v>
      </c>
      <c r="K1020" s="284" t="s">
        <v>384</v>
      </c>
      <c r="L1020" s="284" t="s">
        <v>419</v>
      </c>
      <c r="M1020" s="284" t="s">
        <v>2472</v>
      </c>
      <c r="N1020" s="103" t="s">
        <v>423</v>
      </c>
      <c r="O1020" s="106"/>
      <c r="Q1020" s="135"/>
      <c r="T1020" s="135"/>
      <c r="U1020" s="171" t="str">
        <f t="shared" si="224"/>
        <v>HBL-KHI-1102</v>
      </c>
      <c r="V1020" s="133" t="s">
        <v>90</v>
      </c>
      <c r="W1020" s="107">
        <v>1102</v>
      </c>
      <c r="X1020" s="171" t="str">
        <f t="shared" si="226"/>
        <v>HBL-KHI-1102-Dec16-1-1</v>
      </c>
      <c r="Y1020" s="136" t="s">
        <v>2445</v>
      </c>
      <c r="Z1020" s="134" t="str">
        <f t="shared" si="227"/>
        <v>Yes</v>
      </c>
      <c r="AA1020" s="134" t="str">
        <f t="shared" si="228"/>
        <v>Yes</v>
      </c>
      <c r="AB1020" s="134" t="str">
        <f t="shared" si="237"/>
        <v>Yes</v>
      </c>
      <c r="AC1020" s="134" t="str">
        <f>VLOOKUP(F1020,'Wired Branches'!B:E,4,FALSE)</f>
        <v>10.0.147.10</v>
      </c>
      <c r="AD1020" s="134" t="str">
        <f t="shared" si="229"/>
        <v>255.255.255.0</v>
      </c>
      <c r="AE1020" s="150" t="str">
        <f>VLOOKUP(W1020,'Wired Branches'!B:F,5,FALSE)</f>
        <v>10.0.147.1</v>
      </c>
      <c r="AF1020" s="112" t="str">
        <f>_xlfn.IFNA(VLOOKUP(F1020,'Compiled report'!C:F,4,FALSE),"")</f>
        <v>00026516104a</v>
      </c>
      <c r="AG1020" s="134" t="str">
        <f t="shared" si="230"/>
        <v>10.200.57.196</v>
      </c>
      <c r="AH1020" s="134" t="str">
        <f t="shared" si="231"/>
        <v>Yes</v>
      </c>
      <c r="AI1020" s="134" t="str">
        <f t="shared" si="232"/>
        <v>Yes</v>
      </c>
      <c r="AJ1020" s="234">
        <f>_xlfn.IFNA(VLOOKUP(F1020,'Compiled report'!C:D,2,FALSE),"")</f>
        <v>42765</v>
      </c>
      <c r="AK1020" s="134" t="str">
        <f t="shared" si="233"/>
        <v>Yes</v>
      </c>
      <c r="AL1020" s="134" t="str">
        <f t="shared" si="234"/>
        <v>Yes</v>
      </c>
      <c r="AM1020" s="134" t="str">
        <f t="shared" si="235"/>
        <v>Yes</v>
      </c>
      <c r="AN1020" s="134" t="str">
        <f t="shared" si="236"/>
        <v>Yes</v>
      </c>
      <c r="AO1020" s="134" t="str">
        <f t="shared" si="225"/>
        <v>Installation Completed</v>
      </c>
      <c r="AP1020" s="137" t="s">
        <v>770</v>
      </c>
    </row>
    <row r="1021" spans="1:42" s="134" customFormat="1" ht="26.1" customHeight="1" x14ac:dyDescent="0.2">
      <c r="A1021" s="258">
        <v>1021</v>
      </c>
      <c r="B1021" s="284" t="s">
        <v>419</v>
      </c>
      <c r="C1021" s="134" t="s">
        <v>419</v>
      </c>
      <c r="D1021" s="171" t="s">
        <v>82</v>
      </c>
      <c r="E1021" s="283" t="s">
        <v>459</v>
      </c>
      <c r="F1021" s="107">
        <v>1103</v>
      </c>
      <c r="G1021" s="284" t="s">
        <v>419</v>
      </c>
      <c r="H1021" s="284" t="s">
        <v>2642</v>
      </c>
      <c r="I1021" s="284" t="s">
        <v>2643</v>
      </c>
      <c r="J1021" s="284" t="s">
        <v>384</v>
      </c>
      <c r="K1021" s="284" t="s">
        <v>384</v>
      </c>
      <c r="L1021" s="284" t="s">
        <v>419</v>
      </c>
      <c r="M1021" s="284" t="s">
        <v>2458</v>
      </c>
      <c r="N1021" s="103" t="s">
        <v>423</v>
      </c>
      <c r="O1021" s="106"/>
      <c r="Q1021" s="135"/>
      <c r="T1021" s="135"/>
      <c r="U1021" s="171" t="str">
        <f t="shared" si="224"/>
        <v>HBL-KHI-1103</v>
      </c>
      <c r="V1021" s="133" t="s">
        <v>90</v>
      </c>
      <c r="W1021" s="107">
        <v>1103</v>
      </c>
      <c r="X1021" s="171" t="str">
        <f t="shared" si="226"/>
        <v>HBL-KHI-1103-Dec16-1-1</v>
      </c>
      <c r="Y1021" s="136" t="s">
        <v>2445</v>
      </c>
      <c r="Z1021" s="134" t="str">
        <f t="shared" si="227"/>
        <v>Yes</v>
      </c>
      <c r="AA1021" s="134" t="str">
        <f t="shared" si="228"/>
        <v>Yes</v>
      </c>
      <c r="AB1021" s="134" t="str">
        <f t="shared" si="237"/>
        <v>Yes</v>
      </c>
      <c r="AC1021" s="134" t="str">
        <f>VLOOKUP(F1021,'Wired Branches'!B:E,4,FALSE)</f>
        <v>10.0.214.10</v>
      </c>
      <c r="AD1021" s="134" t="str">
        <f t="shared" si="229"/>
        <v>255.255.255.0</v>
      </c>
      <c r="AE1021" s="150" t="str">
        <f>VLOOKUP(W1021,'Wired Branches'!B:F,5,FALSE)</f>
        <v>10.0.214.1</v>
      </c>
      <c r="AF1021" s="112" t="str">
        <f>_xlfn.IFNA(VLOOKUP(F1021,'Compiled report'!C:F,4,FALSE),"")</f>
        <v>00026516104b</v>
      </c>
      <c r="AG1021" s="134" t="str">
        <f t="shared" si="230"/>
        <v>10.200.57.196</v>
      </c>
      <c r="AH1021" s="134" t="str">
        <f t="shared" si="231"/>
        <v>Yes</v>
      </c>
      <c r="AI1021" s="134" t="str">
        <f t="shared" si="232"/>
        <v>Yes</v>
      </c>
      <c r="AJ1021" s="234">
        <f>_xlfn.IFNA(VLOOKUP(F1021,'Compiled report'!C:D,2,FALSE),"")</f>
        <v>42760</v>
      </c>
      <c r="AK1021" s="134" t="str">
        <f t="shared" si="233"/>
        <v>Yes</v>
      </c>
      <c r="AL1021" s="134" t="str">
        <f t="shared" si="234"/>
        <v>Yes</v>
      </c>
      <c r="AM1021" s="134" t="str">
        <f t="shared" si="235"/>
        <v>Yes</v>
      </c>
      <c r="AN1021" s="134" t="str">
        <f t="shared" si="236"/>
        <v>Yes</v>
      </c>
      <c r="AO1021" s="134" t="str">
        <f t="shared" si="225"/>
        <v>Installation Completed</v>
      </c>
      <c r="AP1021" s="137" t="s">
        <v>770</v>
      </c>
    </row>
    <row r="1022" spans="1:42" s="134" customFormat="1" ht="26.1" customHeight="1" x14ac:dyDescent="0.2">
      <c r="A1022" s="258">
        <v>1022</v>
      </c>
      <c r="B1022" s="284" t="s">
        <v>419</v>
      </c>
      <c r="C1022" s="134" t="s">
        <v>419</v>
      </c>
      <c r="D1022" s="171" t="s">
        <v>82</v>
      </c>
      <c r="E1022" s="283" t="s">
        <v>459</v>
      </c>
      <c r="F1022" s="107">
        <v>1115</v>
      </c>
      <c r="G1022" s="284" t="s">
        <v>419</v>
      </c>
      <c r="H1022" s="284" t="s">
        <v>2644</v>
      </c>
      <c r="I1022" s="284" t="s">
        <v>2645</v>
      </c>
      <c r="J1022" s="284" t="s">
        <v>384</v>
      </c>
      <c r="K1022" s="284" t="s">
        <v>384</v>
      </c>
      <c r="L1022" s="284" t="s">
        <v>419</v>
      </c>
      <c r="M1022" s="284" t="s">
        <v>2472</v>
      </c>
      <c r="N1022" s="103" t="s">
        <v>423</v>
      </c>
      <c r="O1022" s="106"/>
      <c r="Q1022" s="135"/>
      <c r="T1022" s="135"/>
      <c r="U1022" s="171" t="str">
        <f t="shared" si="224"/>
        <v>HBL-KHI-1115</v>
      </c>
      <c r="V1022" s="133" t="s">
        <v>90</v>
      </c>
      <c r="W1022" s="107">
        <v>1115</v>
      </c>
      <c r="X1022" s="171" t="str">
        <f t="shared" si="226"/>
        <v>HBL-KHI-1115-Dec16-1-1</v>
      </c>
      <c r="Y1022" s="136" t="s">
        <v>2445</v>
      </c>
      <c r="Z1022" s="134" t="str">
        <f t="shared" si="227"/>
        <v>Yes</v>
      </c>
      <c r="AA1022" s="134" t="str">
        <f t="shared" si="228"/>
        <v>Yes</v>
      </c>
      <c r="AB1022" s="134" t="str">
        <f t="shared" si="237"/>
        <v>Yes</v>
      </c>
      <c r="AC1022" s="134" t="str">
        <f>VLOOKUP(F1022,'Wired Branches'!B:E,4,FALSE)</f>
        <v>10.0.78.10</v>
      </c>
      <c r="AD1022" s="134" t="str">
        <f t="shared" si="229"/>
        <v>255.255.255.0</v>
      </c>
      <c r="AE1022" s="150" t="str">
        <f>VLOOKUP(W1022,'Wired Branches'!B:F,5,FALSE)</f>
        <v>10.0.78.1</v>
      </c>
      <c r="AF1022" s="112">
        <f>_xlfn.IFNA(VLOOKUP(F1022,'Compiled report'!C:F,4,FALSE),"")</f>
        <v>0</v>
      </c>
      <c r="AG1022" s="134" t="str">
        <f t="shared" si="230"/>
        <v>10.200.57.196</v>
      </c>
      <c r="AH1022" s="134" t="str">
        <f t="shared" si="231"/>
        <v>Yes</v>
      </c>
      <c r="AI1022" s="134" t="str">
        <f t="shared" si="232"/>
        <v>Yes</v>
      </c>
      <c r="AJ1022" s="234">
        <f>_xlfn.IFNA(VLOOKUP(F1022,'Compiled report'!C:D,2,FALSE),"")</f>
        <v>42767</v>
      </c>
      <c r="AK1022" s="134" t="str">
        <f t="shared" si="233"/>
        <v>Yes</v>
      </c>
      <c r="AL1022" s="134" t="str">
        <f t="shared" si="234"/>
        <v/>
      </c>
      <c r="AM1022" s="134" t="str">
        <f t="shared" si="235"/>
        <v>Yes</v>
      </c>
      <c r="AN1022" s="134" t="str">
        <f t="shared" si="236"/>
        <v>Yes</v>
      </c>
      <c r="AO1022" s="134" t="str">
        <f t="shared" si="225"/>
        <v>Installation Completed</v>
      </c>
      <c r="AP1022" s="137" t="s">
        <v>770</v>
      </c>
    </row>
    <row r="1023" spans="1:42" s="134" customFormat="1" ht="26.1" customHeight="1" x14ac:dyDescent="0.2">
      <c r="A1023" s="258">
        <v>1023</v>
      </c>
      <c r="B1023" s="284" t="s">
        <v>419</v>
      </c>
      <c r="C1023" s="134" t="s">
        <v>419</v>
      </c>
      <c r="D1023" s="171" t="s">
        <v>82</v>
      </c>
      <c r="E1023" s="283" t="s">
        <v>459</v>
      </c>
      <c r="F1023" s="107">
        <v>1116</v>
      </c>
      <c r="G1023" s="284" t="s">
        <v>419</v>
      </c>
      <c r="H1023" s="284" t="s">
        <v>2646</v>
      </c>
      <c r="I1023" s="284" t="s">
        <v>2647</v>
      </c>
      <c r="J1023" s="284" t="s">
        <v>384</v>
      </c>
      <c r="K1023" s="284" t="s">
        <v>384</v>
      </c>
      <c r="L1023" s="284" t="s">
        <v>419</v>
      </c>
      <c r="M1023" s="284" t="s">
        <v>2472</v>
      </c>
      <c r="N1023" s="103" t="s">
        <v>423</v>
      </c>
      <c r="O1023" s="106"/>
      <c r="Q1023" s="135"/>
      <c r="T1023" s="135"/>
      <c r="U1023" s="171" t="str">
        <f t="shared" si="224"/>
        <v>HBL-KHI-1116</v>
      </c>
      <c r="V1023" s="133" t="s">
        <v>90</v>
      </c>
      <c r="W1023" s="107">
        <v>1116</v>
      </c>
      <c r="X1023" s="171" t="str">
        <f t="shared" si="226"/>
        <v>HBL-KHI-1116-Dec16-1-1</v>
      </c>
      <c r="Y1023" s="136" t="s">
        <v>2445</v>
      </c>
      <c r="Z1023" s="134" t="str">
        <f t="shared" si="227"/>
        <v>Yes</v>
      </c>
      <c r="AA1023" s="134" t="str">
        <f t="shared" si="228"/>
        <v>Yes</v>
      </c>
      <c r="AB1023" s="134" t="str">
        <f t="shared" si="237"/>
        <v>Yes</v>
      </c>
      <c r="AC1023" s="134" t="str">
        <f>VLOOKUP(F1023,'Wired Branches'!B:E,4,FALSE)</f>
        <v>10.0.179.10</v>
      </c>
      <c r="AD1023" s="134" t="str">
        <f t="shared" si="229"/>
        <v>255.255.255.0</v>
      </c>
      <c r="AE1023" s="150" t="str">
        <f>VLOOKUP(W1023,'Wired Branches'!B:F,5,FALSE)</f>
        <v>10.0.179.1</v>
      </c>
      <c r="AF1023" s="112" t="str">
        <f>_xlfn.IFNA(VLOOKUP(F1023,'Compiled report'!C:F,4,FALSE),"")</f>
        <v>26516104d</v>
      </c>
      <c r="AG1023" s="134" t="str">
        <f t="shared" si="230"/>
        <v>10.200.57.196</v>
      </c>
      <c r="AH1023" s="134" t="str">
        <f t="shared" si="231"/>
        <v>Yes</v>
      </c>
      <c r="AI1023" s="134" t="str">
        <f t="shared" si="232"/>
        <v>Yes</v>
      </c>
      <c r="AJ1023" s="234">
        <f>_xlfn.IFNA(VLOOKUP(F1023,'Compiled report'!C:D,2,FALSE),"")</f>
        <v>42755</v>
      </c>
      <c r="AK1023" s="134" t="str">
        <f t="shared" si="233"/>
        <v>Yes</v>
      </c>
      <c r="AL1023" s="134" t="str">
        <f t="shared" si="234"/>
        <v>Yes</v>
      </c>
      <c r="AM1023" s="134" t="str">
        <f t="shared" si="235"/>
        <v>Yes</v>
      </c>
      <c r="AN1023" s="134" t="str">
        <f t="shared" si="236"/>
        <v>Yes</v>
      </c>
      <c r="AO1023" s="134" t="str">
        <f t="shared" si="225"/>
        <v>Installation Completed</v>
      </c>
      <c r="AP1023" s="137" t="s">
        <v>770</v>
      </c>
    </row>
    <row r="1024" spans="1:42" s="134" customFormat="1" ht="26.1" customHeight="1" x14ac:dyDescent="0.2">
      <c r="A1024" s="258">
        <v>1024</v>
      </c>
      <c r="B1024" s="284" t="s">
        <v>419</v>
      </c>
      <c r="C1024" s="134" t="s">
        <v>419</v>
      </c>
      <c r="D1024" s="171" t="s">
        <v>82</v>
      </c>
      <c r="E1024" s="283" t="s">
        <v>459</v>
      </c>
      <c r="F1024" s="107">
        <v>1117</v>
      </c>
      <c r="G1024" s="284" t="s">
        <v>419</v>
      </c>
      <c r="H1024" s="284" t="s">
        <v>2648</v>
      </c>
      <c r="I1024" s="284" t="s">
        <v>2649</v>
      </c>
      <c r="J1024" s="284" t="s">
        <v>384</v>
      </c>
      <c r="K1024" s="284" t="s">
        <v>384</v>
      </c>
      <c r="L1024" s="284" t="s">
        <v>419</v>
      </c>
      <c r="M1024" s="284" t="s">
        <v>2472</v>
      </c>
      <c r="N1024" s="103" t="s">
        <v>423</v>
      </c>
      <c r="O1024" s="106"/>
      <c r="Q1024" s="135"/>
      <c r="T1024" s="135"/>
      <c r="U1024" s="171" t="str">
        <f t="shared" si="224"/>
        <v>HBL-KHI-1117</v>
      </c>
      <c r="V1024" s="133" t="s">
        <v>90</v>
      </c>
      <c r="W1024" s="107">
        <v>1117</v>
      </c>
      <c r="X1024" s="171" t="str">
        <f t="shared" si="226"/>
        <v>HBL-KHI-1117-Dec16-1-1</v>
      </c>
      <c r="Y1024" s="136" t="s">
        <v>2445</v>
      </c>
      <c r="Z1024" s="134" t="str">
        <f t="shared" si="227"/>
        <v>Yes</v>
      </c>
      <c r="AA1024" s="134" t="str">
        <f t="shared" si="228"/>
        <v>Yes</v>
      </c>
      <c r="AB1024" s="134" t="str">
        <f t="shared" si="237"/>
        <v>Yes</v>
      </c>
      <c r="AC1024" s="134" t="str">
        <f>VLOOKUP(F1024,'Wired Branches'!B:E,4,FALSE)</f>
        <v>10.0.180.10</v>
      </c>
      <c r="AD1024" s="134" t="str">
        <f t="shared" si="229"/>
        <v>255.255.255.0</v>
      </c>
      <c r="AE1024" s="150" t="str">
        <f>VLOOKUP(W1024,'Wired Branches'!B:F,5,FALSE)</f>
        <v>10.0.180.1</v>
      </c>
      <c r="AF1024" s="112" t="str">
        <f>_xlfn.IFNA(VLOOKUP(F1024,'Compiled report'!C:F,4,FALSE),"")</f>
        <v>00026516104e</v>
      </c>
      <c r="AG1024" s="134" t="str">
        <f t="shared" si="230"/>
        <v>10.200.57.196</v>
      </c>
      <c r="AH1024" s="134" t="str">
        <f t="shared" si="231"/>
        <v>Yes</v>
      </c>
      <c r="AI1024" s="134" t="str">
        <f t="shared" si="232"/>
        <v>Yes</v>
      </c>
      <c r="AJ1024" s="234">
        <f>_xlfn.IFNA(VLOOKUP(F1024,'Compiled report'!C:D,2,FALSE),"")</f>
        <v>42765</v>
      </c>
      <c r="AK1024" s="134" t="str">
        <f t="shared" si="233"/>
        <v>Yes</v>
      </c>
      <c r="AL1024" s="134" t="str">
        <f t="shared" si="234"/>
        <v>Yes</v>
      </c>
      <c r="AM1024" s="134" t="str">
        <f t="shared" si="235"/>
        <v>Yes</v>
      </c>
      <c r="AN1024" s="134" t="str">
        <f t="shared" si="236"/>
        <v>Yes</v>
      </c>
      <c r="AO1024" s="134" t="str">
        <f t="shared" si="225"/>
        <v>Installation Completed</v>
      </c>
      <c r="AP1024" s="137" t="s">
        <v>770</v>
      </c>
    </row>
    <row r="1025" spans="1:42" s="134" customFormat="1" ht="26.1" customHeight="1" x14ac:dyDescent="0.2">
      <c r="A1025" s="258">
        <v>1025</v>
      </c>
      <c r="B1025" s="284" t="s">
        <v>419</v>
      </c>
      <c r="C1025" s="134" t="s">
        <v>419</v>
      </c>
      <c r="D1025" s="171" t="s">
        <v>82</v>
      </c>
      <c r="E1025" s="283" t="s">
        <v>459</v>
      </c>
      <c r="F1025" s="107">
        <v>1118</v>
      </c>
      <c r="G1025" s="284" t="s">
        <v>419</v>
      </c>
      <c r="H1025" s="284" t="s">
        <v>2650</v>
      </c>
      <c r="I1025" s="284" t="s">
        <v>2651</v>
      </c>
      <c r="J1025" s="284" t="s">
        <v>384</v>
      </c>
      <c r="K1025" s="284" t="s">
        <v>384</v>
      </c>
      <c r="L1025" s="284" t="s">
        <v>419</v>
      </c>
      <c r="M1025" s="284" t="s">
        <v>2472</v>
      </c>
      <c r="N1025" s="103" t="s">
        <v>423</v>
      </c>
      <c r="O1025" s="106"/>
      <c r="Q1025" s="135"/>
      <c r="T1025" s="135"/>
      <c r="U1025" s="171" t="str">
        <f t="shared" si="224"/>
        <v>HBL-KHI-1118</v>
      </c>
      <c r="V1025" s="133" t="s">
        <v>90</v>
      </c>
      <c r="W1025" s="107">
        <v>1118</v>
      </c>
      <c r="X1025" s="171" t="str">
        <f t="shared" si="226"/>
        <v>HBL-KHI-1118-Dec16-1-1</v>
      </c>
      <c r="Y1025" s="136" t="s">
        <v>2445</v>
      </c>
      <c r="Z1025" s="134" t="str">
        <f t="shared" si="227"/>
        <v>Yes</v>
      </c>
      <c r="AA1025" s="134" t="str">
        <f t="shared" si="228"/>
        <v>Yes</v>
      </c>
      <c r="AB1025" s="134" t="str">
        <f t="shared" si="237"/>
        <v>Yes</v>
      </c>
      <c r="AC1025" s="134" t="str">
        <f>VLOOKUP(F1025,'Wired Branches'!B:E,4,FALSE)</f>
        <v>10.0.15.10</v>
      </c>
      <c r="AD1025" s="134" t="str">
        <f t="shared" si="229"/>
        <v>255.255.255.0</v>
      </c>
      <c r="AE1025" s="150" t="str">
        <f>VLOOKUP(W1025,'Wired Branches'!B:F,5,FALSE)</f>
        <v>10.0.15.1</v>
      </c>
      <c r="AF1025" s="112" t="str">
        <f>_xlfn.IFNA(VLOOKUP(F1025,'Compiled report'!C:F,4,FALSE),"")</f>
        <v>00026516104f</v>
      </c>
      <c r="AG1025" s="134" t="str">
        <f t="shared" si="230"/>
        <v>10.200.57.196</v>
      </c>
      <c r="AH1025" s="134" t="str">
        <f t="shared" si="231"/>
        <v>Yes</v>
      </c>
      <c r="AI1025" s="134" t="str">
        <f t="shared" si="232"/>
        <v>Yes</v>
      </c>
      <c r="AJ1025" s="234">
        <f>_xlfn.IFNA(VLOOKUP(F1025,'Compiled report'!C:D,2,FALSE),"")</f>
        <v>42739</v>
      </c>
      <c r="AK1025" s="134" t="str">
        <f t="shared" si="233"/>
        <v>Yes</v>
      </c>
      <c r="AL1025" s="134" t="str">
        <f t="shared" si="234"/>
        <v>Yes</v>
      </c>
      <c r="AM1025" s="134" t="str">
        <f t="shared" si="235"/>
        <v>Yes</v>
      </c>
      <c r="AN1025" s="134" t="str">
        <f t="shared" si="236"/>
        <v>Yes</v>
      </c>
      <c r="AO1025" s="134" t="str">
        <f t="shared" si="225"/>
        <v>Installation Completed</v>
      </c>
      <c r="AP1025" s="137" t="s">
        <v>770</v>
      </c>
    </row>
    <row r="1026" spans="1:42" s="134" customFormat="1" ht="26.1" customHeight="1" x14ac:dyDescent="0.2">
      <c r="A1026" s="258">
        <v>1026</v>
      </c>
      <c r="B1026" s="284" t="s">
        <v>419</v>
      </c>
      <c r="C1026" s="134" t="s">
        <v>419</v>
      </c>
      <c r="D1026" s="171" t="s">
        <v>82</v>
      </c>
      <c r="E1026" s="283" t="s">
        <v>459</v>
      </c>
      <c r="F1026" s="107">
        <v>1119</v>
      </c>
      <c r="G1026" s="284" t="s">
        <v>419</v>
      </c>
      <c r="H1026" s="284" t="s">
        <v>2652</v>
      </c>
      <c r="I1026" s="284" t="s">
        <v>2653</v>
      </c>
      <c r="J1026" s="284" t="s">
        <v>384</v>
      </c>
      <c r="K1026" s="284" t="s">
        <v>384</v>
      </c>
      <c r="L1026" s="284" t="s">
        <v>419</v>
      </c>
      <c r="M1026" s="284" t="s">
        <v>2472</v>
      </c>
      <c r="N1026" s="103" t="s">
        <v>423</v>
      </c>
      <c r="O1026" s="106"/>
      <c r="Q1026" s="135"/>
      <c r="T1026" s="135"/>
      <c r="U1026" s="171" t="str">
        <f t="shared" ref="U1026:U1089" si="238">CONCATENATE(D1026,"-",E1026,"-",F1026)</f>
        <v>HBL-KHI-1119</v>
      </c>
      <c r="V1026" s="133" t="s">
        <v>90</v>
      </c>
      <c r="W1026" s="107">
        <v>1119</v>
      </c>
      <c r="X1026" s="171" t="str">
        <f t="shared" si="226"/>
        <v>HBL-KHI-1119-Dec16-1-1</v>
      </c>
      <c r="Y1026" s="136" t="s">
        <v>2445</v>
      </c>
      <c r="Z1026" s="134" t="str">
        <f t="shared" si="227"/>
        <v>Yes</v>
      </c>
      <c r="AA1026" s="134" t="str">
        <f t="shared" si="228"/>
        <v>Yes</v>
      </c>
      <c r="AB1026" s="134" t="str">
        <f t="shared" si="237"/>
        <v>Yes</v>
      </c>
      <c r="AC1026" s="134" t="str">
        <f>VLOOKUP(F1026,'Wired Branches'!B:E,4,FALSE)</f>
        <v>10.0.154.10</v>
      </c>
      <c r="AD1026" s="134" t="str">
        <f t="shared" si="229"/>
        <v>255.255.255.0</v>
      </c>
      <c r="AE1026" s="150" t="str">
        <f>VLOOKUP(W1026,'Wired Branches'!B:F,5,FALSE)</f>
        <v>10.0.154.1</v>
      </c>
      <c r="AF1026" s="112">
        <f>_xlfn.IFNA(VLOOKUP(F1026,'Compiled report'!C:F,4,FALSE),"")</f>
        <v>265161050</v>
      </c>
      <c r="AG1026" s="134" t="str">
        <f t="shared" si="230"/>
        <v>10.200.57.196</v>
      </c>
      <c r="AH1026" s="134" t="str">
        <f t="shared" si="231"/>
        <v>Yes</v>
      </c>
      <c r="AI1026" s="134" t="str">
        <f t="shared" si="232"/>
        <v>Yes</v>
      </c>
      <c r="AJ1026" s="234">
        <f>_xlfn.IFNA(VLOOKUP(F1026,'Compiled report'!C:D,2,FALSE),"")</f>
        <v>42741</v>
      </c>
      <c r="AK1026" s="134" t="str">
        <f t="shared" si="233"/>
        <v>Yes</v>
      </c>
      <c r="AL1026" s="134" t="str">
        <f t="shared" si="234"/>
        <v>Yes</v>
      </c>
      <c r="AM1026" s="134" t="str">
        <f t="shared" si="235"/>
        <v>Yes</v>
      </c>
      <c r="AN1026" s="134" t="str">
        <f t="shared" si="236"/>
        <v>Yes</v>
      </c>
      <c r="AO1026" s="134" t="str">
        <f t="shared" si="225"/>
        <v>Installation Completed</v>
      </c>
      <c r="AP1026" s="137" t="s">
        <v>770</v>
      </c>
    </row>
    <row r="1027" spans="1:42" s="134" customFormat="1" ht="26.1" customHeight="1" x14ac:dyDescent="0.2">
      <c r="A1027" s="258">
        <v>1027</v>
      </c>
      <c r="B1027" s="284" t="s">
        <v>419</v>
      </c>
      <c r="C1027" s="134" t="s">
        <v>419</v>
      </c>
      <c r="D1027" s="171" t="s">
        <v>82</v>
      </c>
      <c r="E1027" s="283" t="s">
        <v>459</v>
      </c>
      <c r="F1027" s="107">
        <v>1120</v>
      </c>
      <c r="G1027" s="284" t="s">
        <v>419</v>
      </c>
      <c r="H1027" s="284" t="s">
        <v>2654</v>
      </c>
      <c r="I1027" s="284" t="s">
        <v>2655</v>
      </c>
      <c r="J1027" s="284" t="s">
        <v>384</v>
      </c>
      <c r="K1027" s="284" t="s">
        <v>384</v>
      </c>
      <c r="L1027" s="284" t="s">
        <v>419</v>
      </c>
      <c r="M1027" s="284" t="s">
        <v>2444</v>
      </c>
      <c r="N1027" s="103" t="s">
        <v>423</v>
      </c>
      <c r="O1027" s="106"/>
      <c r="Q1027" s="135"/>
      <c r="T1027" s="135"/>
      <c r="U1027" s="171" t="str">
        <f t="shared" si="238"/>
        <v>HBL-KHI-1120</v>
      </c>
      <c r="V1027" s="133" t="s">
        <v>90</v>
      </c>
      <c r="W1027" s="107">
        <v>1120</v>
      </c>
      <c r="X1027" s="171" t="str">
        <f t="shared" si="226"/>
        <v>HBL-KHI-1120-Dec16-1-1</v>
      </c>
      <c r="Y1027" s="136" t="s">
        <v>2445</v>
      </c>
      <c r="Z1027" s="134" t="str">
        <f t="shared" si="227"/>
        <v>Yes</v>
      </c>
      <c r="AA1027" s="134" t="str">
        <f t="shared" si="228"/>
        <v>Yes</v>
      </c>
      <c r="AB1027" s="134" t="str">
        <f t="shared" si="237"/>
        <v>Yes</v>
      </c>
      <c r="AC1027" s="134" t="str">
        <f>VLOOKUP(F1027,'Wired Branches'!B:E,4,FALSE)</f>
        <v>10.0.203.10</v>
      </c>
      <c r="AD1027" s="134" t="str">
        <f t="shared" si="229"/>
        <v>255.255.255.0</v>
      </c>
      <c r="AE1027" s="150" t="str">
        <f>VLOOKUP(W1027,'Wired Branches'!B:F,5,FALSE)</f>
        <v>10.0.203.1</v>
      </c>
      <c r="AF1027" s="112">
        <f>_xlfn.IFNA(VLOOKUP(F1027,'Compiled report'!C:F,4,FALSE),"")</f>
        <v>265161051</v>
      </c>
      <c r="AG1027" s="134" t="str">
        <f t="shared" si="230"/>
        <v>10.200.57.196</v>
      </c>
      <c r="AH1027" s="134" t="str">
        <f t="shared" si="231"/>
        <v>Yes</v>
      </c>
      <c r="AI1027" s="134" t="str">
        <f t="shared" si="232"/>
        <v>Yes</v>
      </c>
      <c r="AJ1027" s="234">
        <f>_xlfn.IFNA(VLOOKUP(F1027,'Compiled report'!C:D,2,FALSE),"")</f>
        <v>42765</v>
      </c>
      <c r="AK1027" s="134" t="str">
        <f t="shared" si="233"/>
        <v>Yes</v>
      </c>
      <c r="AL1027" s="134" t="str">
        <f t="shared" si="234"/>
        <v>Yes</v>
      </c>
      <c r="AM1027" s="134" t="str">
        <f t="shared" si="235"/>
        <v>Yes</v>
      </c>
      <c r="AN1027" s="134" t="str">
        <f t="shared" si="236"/>
        <v>Yes</v>
      </c>
      <c r="AO1027" s="134" t="str">
        <f t="shared" si="225"/>
        <v>Installation Completed</v>
      </c>
      <c r="AP1027" s="137" t="s">
        <v>770</v>
      </c>
    </row>
    <row r="1028" spans="1:42" s="134" customFormat="1" ht="26.1" customHeight="1" x14ac:dyDescent="0.2">
      <c r="A1028" s="258">
        <v>1028</v>
      </c>
      <c r="B1028" s="284" t="s">
        <v>419</v>
      </c>
      <c r="C1028" s="134" t="s">
        <v>419</v>
      </c>
      <c r="D1028" s="171" t="s">
        <v>82</v>
      </c>
      <c r="E1028" s="283" t="s">
        <v>459</v>
      </c>
      <c r="F1028" s="107">
        <v>1155</v>
      </c>
      <c r="G1028" s="284" t="s">
        <v>419</v>
      </c>
      <c r="H1028" s="284" t="s">
        <v>2656</v>
      </c>
      <c r="I1028" s="284" t="s">
        <v>2657</v>
      </c>
      <c r="J1028" s="284" t="s">
        <v>384</v>
      </c>
      <c r="K1028" s="284" t="s">
        <v>384</v>
      </c>
      <c r="L1028" s="284" t="s">
        <v>419</v>
      </c>
      <c r="M1028" s="284" t="s">
        <v>2444</v>
      </c>
      <c r="N1028" s="103" t="s">
        <v>423</v>
      </c>
      <c r="O1028" s="106"/>
      <c r="Q1028" s="135"/>
      <c r="T1028" s="135"/>
      <c r="U1028" s="171" t="str">
        <f t="shared" si="238"/>
        <v>HBL-KHI-1155</v>
      </c>
      <c r="V1028" s="133" t="s">
        <v>90</v>
      </c>
      <c r="W1028" s="107">
        <v>1155</v>
      </c>
      <c r="X1028" s="171" t="str">
        <f t="shared" si="226"/>
        <v>HBL-KHI-1155-Dec16-1-1</v>
      </c>
      <c r="Y1028" s="136" t="s">
        <v>2445</v>
      </c>
      <c r="Z1028" s="134" t="str">
        <f t="shared" si="227"/>
        <v>Yes</v>
      </c>
      <c r="AA1028" s="134" t="str">
        <f t="shared" si="228"/>
        <v>Yes</v>
      </c>
      <c r="AB1028" s="134" t="str">
        <f t="shared" si="237"/>
        <v>Yes</v>
      </c>
      <c r="AC1028" s="134" t="str">
        <f>VLOOKUP(F1028,'Wired Branches'!B:E,4,FALSE)</f>
        <v>10.0.37.10</v>
      </c>
      <c r="AD1028" s="134" t="str">
        <f t="shared" si="229"/>
        <v>255.255.255.0</v>
      </c>
      <c r="AE1028" s="150" t="str">
        <f>VLOOKUP(W1028,'Wired Branches'!B:F,5,FALSE)</f>
        <v>10.0.37.1</v>
      </c>
      <c r="AF1028" s="112">
        <f>_xlfn.IFNA(VLOOKUP(F1028,'Compiled report'!C:F,4,FALSE),"")</f>
        <v>265161052</v>
      </c>
      <c r="AG1028" s="134" t="str">
        <f t="shared" si="230"/>
        <v>10.200.57.196</v>
      </c>
      <c r="AH1028" s="134" t="str">
        <f t="shared" si="231"/>
        <v>Yes</v>
      </c>
      <c r="AI1028" s="134" t="str">
        <f t="shared" si="232"/>
        <v>Yes</v>
      </c>
      <c r="AJ1028" s="234">
        <f>_xlfn.IFNA(VLOOKUP(F1028,'Compiled report'!C:D,2,FALSE),"")</f>
        <v>42746</v>
      </c>
      <c r="AK1028" s="134" t="str">
        <f t="shared" si="233"/>
        <v>Yes</v>
      </c>
      <c r="AL1028" s="134" t="str">
        <f t="shared" si="234"/>
        <v>Yes</v>
      </c>
      <c r="AM1028" s="134" t="str">
        <f t="shared" si="235"/>
        <v>Yes</v>
      </c>
      <c r="AN1028" s="134" t="str">
        <f t="shared" si="236"/>
        <v>Yes</v>
      </c>
      <c r="AO1028" s="134" t="str">
        <f t="shared" si="225"/>
        <v>Installation Completed</v>
      </c>
      <c r="AP1028" s="137" t="s">
        <v>770</v>
      </c>
    </row>
    <row r="1029" spans="1:42" s="134" customFormat="1" ht="26.1" customHeight="1" x14ac:dyDescent="0.2">
      <c r="A1029" s="258">
        <v>1029</v>
      </c>
      <c r="B1029" s="284" t="s">
        <v>419</v>
      </c>
      <c r="C1029" s="134" t="s">
        <v>419</v>
      </c>
      <c r="D1029" s="171" t="s">
        <v>82</v>
      </c>
      <c r="E1029" s="283" t="s">
        <v>459</v>
      </c>
      <c r="F1029" s="107">
        <v>1156</v>
      </c>
      <c r="G1029" s="284" t="s">
        <v>419</v>
      </c>
      <c r="H1029" s="284" t="s">
        <v>2658</v>
      </c>
      <c r="I1029" s="284" t="s">
        <v>2659</v>
      </c>
      <c r="J1029" s="284" t="s">
        <v>384</v>
      </c>
      <c r="K1029" s="284" t="s">
        <v>384</v>
      </c>
      <c r="L1029" s="284" t="s">
        <v>419</v>
      </c>
      <c r="M1029" s="284" t="s">
        <v>2469</v>
      </c>
      <c r="N1029" s="103" t="s">
        <v>423</v>
      </c>
      <c r="O1029" s="106"/>
      <c r="Q1029" s="135"/>
      <c r="T1029" s="135"/>
      <c r="U1029" s="171" t="str">
        <f t="shared" si="238"/>
        <v>HBL-KHI-1156</v>
      </c>
      <c r="V1029" s="133" t="s">
        <v>90</v>
      </c>
      <c r="W1029" s="107">
        <v>1156</v>
      </c>
      <c r="X1029" s="171" t="str">
        <f t="shared" si="226"/>
        <v>HBL-KHI-1156-Dec16-1-1</v>
      </c>
      <c r="Y1029" s="136" t="s">
        <v>2445</v>
      </c>
      <c r="Z1029" s="134" t="str">
        <f t="shared" si="227"/>
        <v>Yes</v>
      </c>
      <c r="AA1029" s="134" t="str">
        <f t="shared" si="228"/>
        <v>Yes</v>
      </c>
      <c r="AB1029" s="134" t="str">
        <f t="shared" si="237"/>
        <v>Yes</v>
      </c>
      <c r="AC1029" s="134" t="str">
        <f>VLOOKUP(F1029,'Wired Branches'!B:E,4,FALSE)</f>
        <v>10.0.87.10</v>
      </c>
      <c r="AD1029" s="134" t="str">
        <f t="shared" si="229"/>
        <v>255.255.255.0</v>
      </c>
      <c r="AE1029" s="150" t="str">
        <f>VLOOKUP(W1029,'Wired Branches'!B:F,5,FALSE)</f>
        <v>10.0.87.1</v>
      </c>
      <c r="AF1029" s="112">
        <f>_xlfn.IFNA(VLOOKUP(F1029,'Compiled report'!C:F,4,FALSE),"")</f>
        <v>0</v>
      </c>
      <c r="AG1029" s="134" t="str">
        <f t="shared" si="230"/>
        <v>10.200.57.196</v>
      </c>
      <c r="AH1029" s="134" t="str">
        <f t="shared" si="231"/>
        <v>Yes</v>
      </c>
      <c r="AI1029" s="134" t="str">
        <f t="shared" si="232"/>
        <v>Yes</v>
      </c>
      <c r="AJ1029" s="234">
        <f>_xlfn.IFNA(VLOOKUP(F1029,'Compiled report'!C:D,2,FALSE),"")</f>
        <v>42766</v>
      </c>
      <c r="AK1029" s="134" t="str">
        <f t="shared" si="233"/>
        <v>Yes</v>
      </c>
      <c r="AL1029" s="134" t="str">
        <f t="shared" si="234"/>
        <v/>
      </c>
      <c r="AM1029" s="134" t="str">
        <f t="shared" si="235"/>
        <v>Yes</v>
      </c>
      <c r="AN1029" s="134" t="str">
        <f t="shared" si="236"/>
        <v>Yes</v>
      </c>
      <c r="AO1029" s="134" t="str">
        <f t="shared" si="225"/>
        <v>Installation Completed</v>
      </c>
      <c r="AP1029" s="137" t="s">
        <v>770</v>
      </c>
    </row>
    <row r="1030" spans="1:42" s="134" customFormat="1" ht="26.1" customHeight="1" x14ac:dyDescent="0.2">
      <c r="A1030" s="258">
        <v>1030</v>
      </c>
      <c r="B1030" s="284" t="s">
        <v>419</v>
      </c>
      <c r="C1030" s="134" t="s">
        <v>419</v>
      </c>
      <c r="D1030" s="171" t="s">
        <v>82</v>
      </c>
      <c r="E1030" s="283" t="s">
        <v>459</v>
      </c>
      <c r="F1030" s="107">
        <v>1178</v>
      </c>
      <c r="G1030" s="284" t="s">
        <v>419</v>
      </c>
      <c r="H1030" s="284" t="s">
        <v>2660</v>
      </c>
      <c r="I1030" s="284" t="s">
        <v>2661</v>
      </c>
      <c r="J1030" s="284" t="s">
        <v>384</v>
      </c>
      <c r="K1030" s="284" t="s">
        <v>384</v>
      </c>
      <c r="L1030" s="284" t="s">
        <v>419</v>
      </c>
      <c r="M1030" s="284" t="s">
        <v>2458</v>
      </c>
      <c r="N1030" s="103" t="s">
        <v>423</v>
      </c>
      <c r="O1030" s="106"/>
      <c r="Q1030" s="135"/>
      <c r="T1030" s="135"/>
      <c r="U1030" s="171" t="str">
        <f t="shared" si="238"/>
        <v>HBL-KHI-1178</v>
      </c>
      <c r="V1030" s="133" t="s">
        <v>90</v>
      </c>
      <c r="W1030" s="107">
        <v>1178</v>
      </c>
      <c r="X1030" s="171" t="str">
        <f t="shared" si="226"/>
        <v>HBL-KHI-1178-Dec16-1-1</v>
      </c>
      <c r="Y1030" s="136" t="s">
        <v>2445</v>
      </c>
      <c r="Z1030" s="134" t="str">
        <f t="shared" si="227"/>
        <v>Yes</v>
      </c>
      <c r="AA1030" s="134" t="str">
        <f t="shared" si="228"/>
        <v>Yes</v>
      </c>
      <c r="AB1030" s="134" t="str">
        <f t="shared" si="237"/>
        <v>Yes</v>
      </c>
      <c r="AC1030" s="134" t="str">
        <f>VLOOKUP(F1030,'Wired Branches'!B:E,4,FALSE)</f>
        <v>10.0.7.10</v>
      </c>
      <c r="AD1030" s="134" t="str">
        <f t="shared" si="229"/>
        <v>255.255.255.0</v>
      </c>
      <c r="AE1030" s="150" t="str">
        <f>VLOOKUP(W1030,'Wired Branches'!B:F,5,FALSE)</f>
        <v>10.0.7.1</v>
      </c>
      <c r="AF1030" s="112" t="str">
        <f>_xlfn.IFNA(VLOOKUP(F1030,'Compiled report'!C:F,4,FALSE),"")</f>
        <v>265161036</v>
      </c>
      <c r="AG1030" s="134" t="str">
        <f t="shared" si="230"/>
        <v>10.200.57.196</v>
      </c>
      <c r="AH1030" s="134" t="str">
        <f t="shared" si="231"/>
        <v>Yes</v>
      </c>
      <c r="AI1030" s="134" t="str">
        <f t="shared" si="232"/>
        <v>Yes</v>
      </c>
      <c r="AJ1030" s="234">
        <f>_xlfn.IFNA(VLOOKUP(F1030,'Compiled report'!C:D,2,FALSE),"")</f>
        <v>42758</v>
      </c>
      <c r="AK1030" s="134" t="str">
        <f t="shared" si="233"/>
        <v>Yes</v>
      </c>
      <c r="AL1030" s="134" t="str">
        <f t="shared" si="234"/>
        <v>Yes</v>
      </c>
      <c r="AM1030" s="134" t="str">
        <f t="shared" si="235"/>
        <v>Yes</v>
      </c>
      <c r="AN1030" s="134" t="str">
        <f t="shared" si="236"/>
        <v>Yes</v>
      </c>
      <c r="AO1030" s="134" t="str">
        <f t="shared" si="225"/>
        <v>Installation Completed</v>
      </c>
      <c r="AP1030" s="137" t="s">
        <v>770</v>
      </c>
    </row>
    <row r="1031" spans="1:42" s="134" customFormat="1" ht="26.1" customHeight="1" x14ac:dyDescent="0.2">
      <c r="A1031" s="258">
        <v>1031</v>
      </c>
      <c r="B1031" s="284" t="s">
        <v>419</v>
      </c>
      <c r="C1031" s="134" t="s">
        <v>419</v>
      </c>
      <c r="D1031" s="171" t="s">
        <v>82</v>
      </c>
      <c r="E1031" s="283" t="s">
        <v>459</v>
      </c>
      <c r="F1031" s="107">
        <v>1212</v>
      </c>
      <c r="G1031" s="284" t="s">
        <v>419</v>
      </c>
      <c r="H1031" s="284" t="s">
        <v>2662</v>
      </c>
      <c r="I1031" s="284" t="s">
        <v>2663</v>
      </c>
      <c r="J1031" s="284" t="s">
        <v>384</v>
      </c>
      <c r="K1031" s="284" t="s">
        <v>384</v>
      </c>
      <c r="L1031" s="284" t="s">
        <v>419</v>
      </c>
      <c r="M1031" s="284" t="s">
        <v>2472</v>
      </c>
      <c r="N1031" s="103" t="s">
        <v>423</v>
      </c>
      <c r="O1031" s="106"/>
      <c r="Q1031" s="135"/>
      <c r="T1031" s="135">
        <v>2</v>
      </c>
      <c r="U1031" s="171" t="str">
        <f t="shared" si="238"/>
        <v>HBL-KHI-1212</v>
      </c>
      <c r="V1031" s="133" t="s">
        <v>90</v>
      </c>
      <c r="W1031" s="107">
        <v>1212</v>
      </c>
      <c r="X1031" s="171" t="str">
        <f t="shared" si="226"/>
        <v>HBL-KHI-1212-Dec16-1-1</v>
      </c>
      <c r="Y1031" s="136" t="s">
        <v>2445</v>
      </c>
      <c r="Z1031" s="134" t="str">
        <f t="shared" si="227"/>
        <v>Yes</v>
      </c>
      <c r="AA1031" s="134" t="str">
        <f t="shared" si="228"/>
        <v>Yes</v>
      </c>
      <c r="AB1031" s="134" t="str">
        <f t="shared" si="237"/>
        <v>Yes</v>
      </c>
      <c r="AC1031" s="134" t="str">
        <f>VLOOKUP(F1031,'Wired Branches'!B:E,4,FALSE)</f>
        <v>10.0.248.10</v>
      </c>
      <c r="AD1031" s="134" t="str">
        <f t="shared" si="229"/>
        <v>255.255.255.0</v>
      </c>
      <c r="AE1031" s="150" t="str">
        <f>VLOOKUP(W1031,'Wired Branches'!B:F,5,FALSE)</f>
        <v>10.0.248.1</v>
      </c>
      <c r="AF1031" s="112">
        <f>_xlfn.IFNA(VLOOKUP(F1031,'Compiled report'!C:F,4,FALSE),"")</f>
        <v>265161037</v>
      </c>
      <c r="AG1031" s="134" t="str">
        <f t="shared" si="230"/>
        <v>10.200.57.196</v>
      </c>
      <c r="AH1031" s="134" t="str">
        <f t="shared" si="231"/>
        <v>Yes</v>
      </c>
      <c r="AI1031" s="134" t="str">
        <f t="shared" si="232"/>
        <v>Yes</v>
      </c>
      <c r="AJ1031" s="234">
        <f>_xlfn.IFNA(VLOOKUP(F1031,'Compiled report'!C:D,2,FALSE),"")</f>
        <v>42741</v>
      </c>
      <c r="AK1031" s="134" t="str">
        <f t="shared" si="233"/>
        <v>Yes</v>
      </c>
      <c r="AL1031" s="134" t="str">
        <f t="shared" si="234"/>
        <v>Yes</v>
      </c>
      <c r="AM1031" s="134" t="str">
        <f t="shared" si="235"/>
        <v>Yes</v>
      </c>
      <c r="AN1031" s="134" t="str">
        <f t="shared" si="236"/>
        <v>Yes</v>
      </c>
      <c r="AO1031" s="134" t="str">
        <f t="shared" si="225"/>
        <v>Installation Completed</v>
      </c>
      <c r="AP1031" s="137" t="s">
        <v>770</v>
      </c>
    </row>
    <row r="1032" spans="1:42" s="134" customFormat="1" ht="26.1" customHeight="1" x14ac:dyDescent="0.2">
      <c r="A1032" s="258">
        <v>1032</v>
      </c>
      <c r="B1032" s="284" t="s">
        <v>419</v>
      </c>
      <c r="C1032" s="134" t="s">
        <v>419</v>
      </c>
      <c r="D1032" s="171" t="s">
        <v>82</v>
      </c>
      <c r="E1032" s="283" t="s">
        <v>459</v>
      </c>
      <c r="F1032" s="107">
        <v>1213</v>
      </c>
      <c r="G1032" s="284" t="s">
        <v>419</v>
      </c>
      <c r="H1032" s="284" t="s">
        <v>2664</v>
      </c>
      <c r="I1032" s="284" t="s">
        <v>2665</v>
      </c>
      <c r="J1032" s="284" t="s">
        <v>384</v>
      </c>
      <c r="K1032" s="284" t="s">
        <v>384</v>
      </c>
      <c r="L1032" s="284" t="s">
        <v>419</v>
      </c>
      <c r="M1032" s="284" t="s">
        <v>2458</v>
      </c>
      <c r="N1032" s="103" t="s">
        <v>423</v>
      </c>
      <c r="O1032" s="106"/>
      <c r="Q1032" s="135"/>
      <c r="T1032" s="135"/>
      <c r="U1032" s="171" t="str">
        <f t="shared" si="238"/>
        <v>HBL-KHI-1213</v>
      </c>
      <c r="V1032" s="133" t="s">
        <v>90</v>
      </c>
      <c r="W1032" s="107">
        <v>1213</v>
      </c>
      <c r="X1032" s="171" t="str">
        <f t="shared" si="226"/>
        <v>HBL-KHI-1213-Dec16-1-1</v>
      </c>
      <c r="Y1032" s="136" t="s">
        <v>2445</v>
      </c>
      <c r="Z1032" s="134" t="str">
        <f t="shared" si="227"/>
        <v>Yes</v>
      </c>
      <c r="AA1032" s="134" t="str">
        <f t="shared" si="228"/>
        <v>Yes</v>
      </c>
      <c r="AB1032" s="134" t="str">
        <f t="shared" si="237"/>
        <v>Yes</v>
      </c>
      <c r="AC1032" s="134" t="str">
        <f>VLOOKUP(F1032,'Wired Branches'!B:E,4,FALSE)</f>
        <v>10.0.211.10</v>
      </c>
      <c r="AD1032" s="134" t="str">
        <f t="shared" si="229"/>
        <v>255.255.255.0</v>
      </c>
      <c r="AE1032" s="150" t="str">
        <f>VLOOKUP(W1032,'Wired Branches'!B:F,5,FALSE)</f>
        <v>10.0.211.1</v>
      </c>
      <c r="AF1032" s="112">
        <f>_xlfn.IFNA(VLOOKUP(F1032,'Compiled report'!C:F,4,FALSE),"")</f>
        <v>265161038</v>
      </c>
      <c r="AG1032" s="134" t="str">
        <f t="shared" si="230"/>
        <v>10.200.57.196</v>
      </c>
      <c r="AH1032" s="134" t="str">
        <f t="shared" si="231"/>
        <v>Yes</v>
      </c>
      <c r="AI1032" s="134" t="str">
        <f t="shared" si="232"/>
        <v>Yes</v>
      </c>
      <c r="AJ1032" s="234">
        <f>_xlfn.IFNA(VLOOKUP(F1032,'Compiled report'!C:D,2,FALSE),"")</f>
        <v>42767</v>
      </c>
      <c r="AK1032" s="134" t="str">
        <f t="shared" si="233"/>
        <v>Yes</v>
      </c>
      <c r="AL1032" s="134" t="str">
        <f t="shared" si="234"/>
        <v>Yes</v>
      </c>
      <c r="AM1032" s="134" t="str">
        <f t="shared" si="235"/>
        <v>Yes</v>
      </c>
      <c r="AN1032" s="134" t="str">
        <f t="shared" si="236"/>
        <v>Yes</v>
      </c>
      <c r="AO1032" s="134" t="str">
        <f t="shared" si="225"/>
        <v>Installation Completed</v>
      </c>
      <c r="AP1032" s="137" t="s">
        <v>770</v>
      </c>
    </row>
    <row r="1033" spans="1:42" s="134" customFormat="1" ht="26.1" customHeight="1" x14ac:dyDescent="0.2">
      <c r="A1033" s="258">
        <v>1033</v>
      </c>
      <c r="B1033" s="284" t="s">
        <v>419</v>
      </c>
      <c r="C1033" s="134" t="s">
        <v>419</v>
      </c>
      <c r="D1033" s="171" t="s">
        <v>82</v>
      </c>
      <c r="E1033" s="283" t="s">
        <v>459</v>
      </c>
      <c r="F1033" s="107">
        <v>1214</v>
      </c>
      <c r="G1033" s="284" t="s">
        <v>419</v>
      </c>
      <c r="H1033" s="284" t="s">
        <v>2666</v>
      </c>
      <c r="I1033" s="284" t="s">
        <v>2667</v>
      </c>
      <c r="J1033" s="284" t="s">
        <v>384</v>
      </c>
      <c r="K1033" s="284" t="s">
        <v>384</v>
      </c>
      <c r="L1033" s="284" t="s">
        <v>419</v>
      </c>
      <c r="M1033" s="284" t="s">
        <v>2501</v>
      </c>
      <c r="N1033" s="103" t="s">
        <v>423</v>
      </c>
      <c r="O1033" s="106"/>
      <c r="Q1033" s="135"/>
      <c r="T1033" s="135"/>
      <c r="U1033" s="171" t="str">
        <f t="shared" si="238"/>
        <v>HBL-KHI-1214</v>
      </c>
      <c r="V1033" s="133" t="s">
        <v>90</v>
      </c>
      <c r="W1033" s="107">
        <v>1214</v>
      </c>
      <c r="X1033" s="171" t="str">
        <f t="shared" si="226"/>
        <v>HBL-KHI-1214-Dec16-1-1</v>
      </c>
      <c r="Y1033" s="136" t="s">
        <v>2445</v>
      </c>
      <c r="Z1033" s="134" t="str">
        <f t="shared" si="227"/>
        <v>Yes</v>
      </c>
      <c r="AA1033" s="134" t="str">
        <f t="shared" si="228"/>
        <v>Yes</v>
      </c>
      <c r="AB1033" s="134" t="str">
        <f t="shared" si="237"/>
        <v>Yes</v>
      </c>
      <c r="AC1033" s="134" t="str">
        <f>VLOOKUP(F1033,'Wired Branches'!B:E,4,FALSE)</f>
        <v>10.0.212.10</v>
      </c>
      <c r="AD1033" s="134" t="str">
        <f t="shared" si="229"/>
        <v>255.255.255.0</v>
      </c>
      <c r="AE1033" s="150" t="str">
        <f>VLOOKUP(W1033,'Wired Branches'!B:F,5,FALSE)</f>
        <v>10.0.212.1</v>
      </c>
      <c r="AF1033" s="112" t="str">
        <f>_xlfn.IFNA(VLOOKUP(F1033,'Compiled report'!C:F,4,FALSE),"")</f>
        <v>265161039</v>
      </c>
      <c r="AG1033" s="134" t="str">
        <f t="shared" si="230"/>
        <v>10.200.57.196</v>
      </c>
      <c r="AH1033" s="134" t="str">
        <f t="shared" si="231"/>
        <v>Yes</v>
      </c>
      <c r="AI1033" s="134" t="str">
        <f t="shared" si="232"/>
        <v>Yes</v>
      </c>
      <c r="AJ1033" s="234">
        <f>_xlfn.IFNA(VLOOKUP(F1033,'Compiled report'!C:D,2,FALSE),"")</f>
        <v>42758</v>
      </c>
      <c r="AK1033" s="134" t="str">
        <f t="shared" si="233"/>
        <v>Yes</v>
      </c>
      <c r="AL1033" s="134" t="str">
        <f t="shared" si="234"/>
        <v>Yes</v>
      </c>
      <c r="AM1033" s="134" t="str">
        <f t="shared" si="235"/>
        <v>Yes</v>
      </c>
      <c r="AN1033" s="134" t="str">
        <f t="shared" si="236"/>
        <v>Yes</v>
      </c>
      <c r="AO1033" s="134" t="str">
        <f t="shared" si="225"/>
        <v>Installation Completed</v>
      </c>
      <c r="AP1033" s="137" t="s">
        <v>770</v>
      </c>
    </row>
    <row r="1034" spans="1:42" s="134" customFormat="1" ht="26.1" customHeight="1" x14ac:dyDescent="0.2">
      <c r="A1034" s="258">
        <v>1034</v>
      </c>
      <c r="B1034" s="284" t="s">
        <v>419</v>
      </c>
      <c r="C1034" s="134" t="s">
        <v>419</v>
      </c>
      <c r="D1034" s="171" t="s">
        <v>82</v>
      </c>
      <c r="E1034" s="283" t="s">
        <v>459</v>
      </c>
      <c r="F1034" s="107">
        <v>1215</v>
      </c>
      <c r="G1034" s="284" t="s">
        <v>419</v>
      </c>
      <c r="H1034" s="284" t="s">
        <v>2668</v>
      </c>
      <c r="I1034" s="284" t="s">
        <v>2669</v>
      </c>
      <c r="J1034" s="284" t="s">
        <v>384</v>
      </c>
      <c r="K1034" s="284" t="s">
        <v>384</v>
      </c>
      <c r="L1034" s="284" t="s">
        <v>419</v>
      </c>
      <c r="M1034" s="284" t="s">
        <v>2501</v>
      </c>
      <c r="N1034" s="103" t="s">
        <v>423</v>
      </c>
      <c r="O1034" s="106"/>
      <c r="Q1034" s="135"/>
      <c r="T1034" s="135"/>
      <c r="U1034" s="171" t="str">
        <f t="shared" si="238"/>
        <v>HBL-KHI-1215</v>
      </c>
      <c r="V1034" s="133" t="s">
        <v>90</v>
      </c>
      <c r="W1034" s="107">
        <v>1215</v>
      </c>
      <c r="X1034" s="171" t="str">
        <f t="shared" si="226"/>
        <v>HBL-KHI-1215-Dec16-1-1</v>
      </c>
      <c r="Y1034" s="136" t="s">
        <v>2445</v>
      </c>
      <c r="Z1034" s="134" t="str">
        <f t="shared" si="227"/>
        <v>Yes</v>
      </c>
      <c r="AA1034" s="134" t="str">
        <f t="shared" si="228"/>
        <v>Yes</v>
      </c>
      <c r="AB1034" s="134" t="str">
        <f t="shared" si="237"/>
        <v>Yes</v>
      </c>
      <c r="AC1034" s="134" t="str">
        <f>VLOOKUP(F1034,'Wired Branches'!B:E,4,FALSE)</f>
        <v>10.0.228.10</v>
      </c>
      <c r="AD1034" s="134" t="str">
        <f t="shared" si="229"/>
        <v>255.255.255.0</v>
      </c>
      <c r="AE1034" s="150" t="str">
        <f>VLOOKUP(W1034,'Wired Branches'!B:F,5,FALSE)</f>
        <v>10.0.228.1</v>
      </c>
      <c r="AF1034" s="112" t="str">
        <f>_xlfn.IFNA(VLOOKUP(F1034,'Compiled report'!C:F,4,FALSE),"")</f>
        <v>00026516103a</v>
      </c>
      <c r="AG1034" s="134" t="str">
        <f t="shared" si="230"/>
        <v>10.200.57.196</v>
      </c>
      <c r="AH1034" s="134" t="str">
        <f t="shared" si="231"/>
        <v>Yes</v>
      </c>
      <c r="AI1034" s="134" t="str">
        <f t="shared" si="232"/>
        <v>Yes</v>
      </c>
      <c r="AJ1034" s="234">
        <f>_xlfn.IFNA(VLOOKUP(F1034,'Compiled report'!C:D,2,FALSE),"")</f>
        <v>42769</v>
      </c>
      <c r="AK1034" s="134" t="str">
        <f t="shared" si="233"/>
        <v>Yes</v>
      </c>
      <c r="AL1034" s="134" t="str">
        <f t="shared" si="234"/>
        <v>Yes</v>
      </c>
      <c r="AM1034" s="134" t="str">
        <f t="shared" si="235"/>
        <v>Yes</v>
      </c>
      <c r="AN1034" s="134" t="str">
        <f t="shared" si="236"/>
        <v>Yes</v>
      </c>
      <c r="AO1034" s="134" t="str">
        <f t="shared" si="225"/>
        <v>Installation Completed</v>
      </c>
      <c r="AP1034" s="137" t="s">
        <v>770</v>
      </c>
    </row>
    <row r="1035" spans="1:42" s="134" customFormat="1" ht="26.1" customHeight="1" x14ac:dyDescent="0.2">
      <c r="A1035" s="258">
        <v>1035</v>
      </c>
      <c r="B1035" s="284" t="s">
        <v>419</v>
      </c>
      <c r="C1035" s="134" t="s">
        <v>419</v>
      </c>
      <c r="D1035" s="171" t="s">
        <v>82</v>
      </c>
      <c r="E1035" s="283" t="s">
        <v>459</v>
      </c>
      <c r="F1035" s="107">
        <v>1216</v>
      </c>
      <c r="G1035" s="284" t="s">
        <v>419</v>
      </c>
      <c r="H1035" s="284" t="s">
        <v>2670</v>
      </c>
      <c r="I1035" s="284" t="s">
        <v>2671</v>
      </c>
      <c r="J1035" s="284" t="s">
        <v>384</v>
      </c>
      <c r="K1035" s="284" t="s">
        <v>384</v>
      </c>
      <c r="L1035" s="284" t="s">
        <v>419</v>
      </c>
      <c r="M1035" s="284" t="s">
        <v>2444</v>
      </c>
      <c r="N1035" s="103" t="s">
        <v>423</v>
      </c>
      <c r="O1035" s="106"/>
      <c r="Q1035" s="135"/>
      <c r="T1035" s="135"/>
      <c r="U1035" s="171" t="str">
        <f t="shared" si="238"/>
        <v>HBL-KHI-1216</v>
      </c>
      <c r="V1035" s="133" t="s">
        <v>90</v>
      </c>
      <c r="W1035" s="107">
        <v>1216</v>
      </c>
      <c r="X1035" s="171" t="str">
        <f t="shared" si="226"/>
        <v>HBL-KHI-1216-Dec16-1-1</v>
      </c>
      <c r="Y1035" s="136" t="s">
        <v>2445</v>
      </c>
      <c r="Z1035" s="134" t="str">
        <f t="shared" si="227"/>
        <v>Yes</v>
      </c>
      <c r="AA1035" s="134" t="str">
        <f t="shared" si="228"/>
        <v>Yes</v>
      </c>
      <c r="AB1035" s="134" t="str">
        <f t="shared" si="237"/>
        <v>Yes</v>
      </c>
      <c r="AC1035" s="134" t="str">
        <f>VLOOKUP(F1035,'Wired Branches'!B:E,4,FALSE)</f>
        <v>10.0.62.10</v>
      </c>
      <c r="AD1035" s="134" t="str">
        <f t="shared" si="229"/>
        <v>255.255.255.0</v>
      </c>
      <c r="AE1035" s="150" t="str">
        <f>VLOOKUP(W1035,'Wired Branches'!B:F,5,FALSE)</f>
        <v>10.0.62.1</v>
      </c>
      <c r="AF1035" s="112" t="str">
        <f>_xlfn.IFNA(VLOOKUP(F1035,'Compiled report'!C:F,4,FALSE),"")</f>
        <v>26516103b</v>
      </c>
      <c r="AG1035" s="134" t="str">
        <f t="shared" si="230"/>
        <v>10.200.57.196</v>
      </c>
      <c r="AH1035" s="134" t="str">
        <f t="shared" si="231"/>
        <v>Yes</v>
      </c>
      <c r="AI1035" s="134" t="str">
        <f t="shared" si="232"/>
        <v>Yes</v>
      </c>
      <c r="AJ1035" s="234">
        <f>_xlfn.IFNA(VLOOKUP(F1035,'Compiled report'!C:D,2,FALSE),"")</f>
        <v>42766</v>
      </c>
      <c r="AK1035" s="134" t="str">
        <f t="shared" si="233"/>
        <v>Yes</v>
      </c>
      <c r="AL1035" s="134" t="str">
        <f t="shared" si="234"/>
        <v>Yes</v>
      </c>
      <c r="AM1035" s="134" t="str">
        <f t="shared" si="235"/>
        <v>Yes</v>
      </c>
      <c r="AN1035" s="134" t="str">
        <f t="shared" si="236"/>
        <v>Yes</v>
      </c>
      <c r="AO1035" s="134" t="str">
        <f t="shared" ref="AO1035:AO1099" si="239">IF(AJ1035=""," ","Installation Completed")</f>
        <v>Installation Completed</v>
      </c>
      <c r="AP1035" s="137" t="s">
        <v>770</v>
      </c>
    </row>
    <row r="1036" spans="1:42" s="134" customFormat="1" ht="26.1" customHeight="1" x14ac:dyDescent="0.2">
      <c r="A1036" s="258">
        <v>1036</v>
      </c>
      <c r="B1036" s="284" t="s">
        <v>419</v>
      </c>
      <c r="C1036" s="134" t="s">
        <v>419</v>
      </c>
      <c r="D1036" s="171" t="s">
        <v>82</v>
      </c>
      <c r="E1036" s="283" t="s">
        <v>459</v>
      </c>
      <c r="F1036" s="107">
        <v>1217</v>
      </c>
      <c r="G1036" s="284" t="s">
        <v>419</v>
      </c>
      <c r="H1036" s="284" t="s">
        <v>2672</v>
      </c>
      <c r="I1036" s="284" t="s">
        <v>2673</v>
      </c>
      <c r="J1036" s="284" t="s">
        <v>384</v>
      </c>
      <c r="K1036" s="284" t="s">
        <v>384</v>
      </c>
      <c r="L1036" s="284" t="s">
        <v>419</v>
      </c>
      <c r="M1036" s="284" t="s">
        <v>2469</v>
      </c>
      <c r="N1036" s="103" t="s">
        <v>423</v>
      </c>
      <c r="O1036" s="106"/>
      <c r="Q1036" s="135"/>
      <c r="T1036" s="135"/>
      <c r="U1036" s="171" t="str">
        <f t="shared" si="238"/>
        <v>HBL-KHI-1217</v>
      </c>
      <c r="V1036" s="133" t="s">
        <v>90</v>
      </c>
      <c r="W1036" s="107">
        <v>1217</v>
      </c>
      <c r="X1036" s="171" t="str">
        <f t="shared" si="226"/>
        <v>HBL-KHI-1217-Dec16-1-1</v>
      </c>
      <c r="Y1036" s="136" t="s">
        <v>2445</v>
      </c>
      <c r="Z1036" s="134" t="str">
        <f t="shared" si="227"/>
        <v>Yes</v>
      </c>
      <c r="AA1036" s="134" t="str">
        <f t="shared" si="228"/>
        <v>Yes</v>
      </c>
      <c r="AB1036" s="134" t="str">
        <f t="shared" si="237"/>
        <v>Yes</v>
      </c>
      <c r="AC1036" s="134" t="str">
        <f>VLOOKUP(F1036,'Wired Branches'!B:E,4,FALSE)</f>
        <v>10.0.85.10</v>
      </c>
      <c r="AD1036" s="134" t="str">
        <f t="shared" si="229"/>
        <v>255.255.255.0</v>
      </c>
      <c r="AE1036" s="150" t="str">
        <f>VLOOKUP(W1036,'Wired Branches'!B:F,5,FALSE)</f>
        <v>10.0.85.1</v>
      </c>
      <c r="AF1036" s="112" t="str">
        <f>_xlfn.IFNA(VLOOKUP(F1036,'Compiled report'!C:F,4,FALSE),"")</f>
        <v>00026516103c</v>
      </c>
      <c r="AG1036" s="134" t="str">
        <f t="shared" si="230"/>
        <v>10.200.57.196</v>
      </c>
      <c r="AH1036" s="134" t="str">
        <f t="shared" si="231"/>
        <v>Yes</v>
      </c>
      <c r="AI1036" s="134" t="str">
        <f t="shared" si="232"/>
        <v>Yes</v>
      </c>
      <c r="AJ1036" s="234">
        <f>_xlfn.IFNA(VLOOKUP(F1036,'Compiled report'!C:D,2,FALSE),"")</f>
        <v>42769</v>
      </c>
      <c r="AK1036" s="134" t="str">
        <f t="shared" si="233"/>
        <v>Yes</v>
      </c>
      <c r="AL1036" s="134" t="str">
        <f t="shared" si="234"/>
        <v>Yes</v>
      </c>
      <c r="AM1036" s="134" t="str">
        <f t="shared" si="235"/>
        <v>Yes</v>
      </c>
      <c r="AN1036" s="134" t="str">
        <f t="shared" si="236"/>
        <v>Yes</v>
      </c>
      <c r="AO1036" s="134" t="str">
        <f t="shared" si="239"/>
        <v>Installation Completed</v>
      </c>
      <c r="AP1036" s="137" t="s">
        <v>770</v>
      </c>
    </row>
    <row r="1037" spans="1:42" s="134" customFormat="1" ht="26.1" customHeight="1" x14ac:dyDescent="0.2">
      <c r="A1037" s="258">
        <v>1037</v>
      </c>
      <c r="B1037" s="284" t="s">
        <v>419</v>
      </c>
      <c r="C1037" s="134" t="s">
        <v>419</v>
      </c>
      <c r="D1037" s="171" t="s">
        <v>82</v>
      </c>
      <c r="E1037" s="283" t="s">
        <v>459</v>
      </c>
      <c r="F1037" s="107">
        <v>1218</v>
      </c>
      <c r="G1037" s="284" t="s">
        <v>419</v>
      </c>
      <c r="H1037" s="284" t="s">
        <v>2674</v>
      </c>
      <c r="I1037" s="284" t="s">
        <v>2675</v>
      </c>
      <c r="J1037" s="284" t="s">
        <v>384</v>
      </c>
      <c r="K1037" s="284" t="s">
        <v>384</v>
      </c>
      <c r="L1037" s="284" t="s">
        <v>419</v>
      </c>
      <c r="M1037" s="284" t="s">
        <v>2472</v>
      </c>
      <c r="N1037" s="103" t="s">
        <v>423</v>
      </c>
      <c r="O1037" s="106"/>
      <c r="Q1037" s="135"/>
      <c r="T1037" s="135"/>
      <c r="U1037" s="171" t="str">
        <f t="shared" si="238"/>
        <v>HBL-KHI-1218</v>
      </c>
      <c r="V1037" s="133" t="s">
        <v>90</v>
      </c>
      <c r="W1037" s="107">
        <v>1218</v>
      </c>
      <c r="X1037" s="171" t="str">
        <f t="shared" si="226"/>
        <v>HBL-KHI-1218-Dec16-1-1</v>
      </c>
      <c r="Y1037" s="136" t="s">
        <v>2445</v>
      </c>
      <c r="Z1037" s="134" t="str">
        <f t="shared" si="227"/>
        <v>Yes</v>
      </c>
      <c r="AA1037" s="134" t="str">
        <f t="shared" si="228"/>
        <v>Yes</v>
      </c>
      <c r="AB1037" s="134" t="str">
        <f t="shared" si="237"/>
        <v>Yes</v>
      </c>
      <c r="AC1037" s="134" t="str">
        <f>VLOOKUP(F1037,'Wired Branches'!B:E,4,FALSE)</f>
        <v>10.0.221.10</v>
      </c>
      <c r="AD1037" s="134" t="str">
        <f t="shared" si="229"/>
        <v>255.255.255.0</v>
      </c>
      <c r="AE1037" s="150" t="str">
        <f>VLOOKUP(W1037,'Wired Branches'!B:F,5,FALSE)</f>
        <v>10.0.221.1</v>
      </c>
      <c r="AF1037" s="112" t="str">
        <f>_xlfn.IFNA(VLOOKUP(F1037,'Compiled report'!C:F,4,FALSE),"")</f>
        <v>00026516103d</v>
      </c>
      <c r="AG1037" s="134" t="str">
        <f t="shared" si="230"/>
        <v>10.200.57.196</v>
      </c>
      <c r="AH1037" s="134" t="str">
        <f t="shared" si="231"/>
        <v>Yes</v>
      </c>
      <c r="AI1037" s="134" t="str">
        <f t="shared" si="232"/>
        <v>Yes</v>
      </c>
      <c r="AJ1037" s="234">
        <f>_xlfn.IFNA(VLOOKUP(F1037,'Compiled report'!C:D,2,FALSE),"")</f>
        <v>42739</v>
      </c>
      <c r="AK1037" s="134" t="str">
        <f t="shared" si="233"/>
        <v>Yes</v>
      </c>
      <c r="AL1037" s="134" t="str">
        <f t="shared" si="234"/>
        <v>Yes</v>
      </c>
      <c r="AM1037" s="134" t="str">
        <f t="shared" si="235"/>
        <v>Yes</v>
      </c>
      <c r="AN1037" s="134" t="str">
        <f t="shared" si="236"/>
        <v>Yes</v>
      </c>
      <c r="AO1037" s="134" t="str">
        <f t="shared" si="239"/>
        <v>Installation Completed</v>
      </c>
      <c r="AP1037" s="137" t="s">
        <v>770</v>
      </c>
    </row>
    <row r="1038" spans="1:42" s="134" customFormat="1" ht="26.1" customHeight="1" x14ac:dyDescent="0.2">
      <c r="A1038" s="258">
        <v>1038</v>
      </c>
      <c r="B1038" s="284" t="s">
        <v>419</v>
      </c>
      <c r="C1038" s="134" t="s">
        <v>419</v>
      </c>
      <c r="D1038" s="171" t="s">
        <v>82</v>
      </c>
      <c r="E1038" s="283" t="s">
        <v>459</v>
      </c>
      <c r="F1038" s="107">
        <v>1220</v>
      </c>
      <c r="G1038" s="284" t="s">
        <v>419</v>
      </c>
      <c r="H1038" s="284" t="s">
        <v>2676</v>
      </c>
      <c r="I1038" s="284" t="s">
        <v>2677</v>
      </c>
      <c r="J1038" s="284" t="s">
        <v>384</v>
      </c>
      <c r="K1038" s="284" t="s">
        <v>384</v>
      </c>
      <c r="L1038" s="284" t="s">
        <v>419</v>
      </c>
      <c r="M1038" s="284" t="s">
        <v>2458</v>
      </c>
      <c r="N1038" s="103" t="s">
        <v>423</v>
      </c>
      <c r="O1038" s="106"/>
      <c r="Q1038" s="135"/>
      <c r="T1038" s="135"/>
      <c r="U1038" s="171" t="str">
        <f t="shared" si="238"/>
        <v>HBL-KHI-1220</v>
      </c>
      <c r="V1038" s="133" t="s">
        <v>90</v>
      </c>
      <c r="W1038" s="107">
        <v>1220</v>
      </c>
      <c r="X1038" s="171" t="str">
        <f t="shared" si="226"/>
        <v>HBL-KHI-1220-Dec16-1-1</v>
      </c>
      <c r="Y1038" s="136" t="s">
        <v>2445</v>
      </c>
      <c r="Z1038" s="134" t="str">
        <f t="shared" si="227"/>
        <v>Yes</v>
      </c>
      <c r="AA1038" s="134" t="str">
        <f t="shared" si="228"/>
        <v>Yes</v>
      </c>
      <c r="AB1038" s="134" t="str">
        <f t="shared" si="237"/>
        <v>Yes</v>
      </c>
      <c r="AC1038" s="134">
        <f>VLOOKUP(F1038,'Wired Branches'!B:E,4,FALSE)</f>
        <v>0</v>
      </c>
      <c r="AD1038" s="134" t="str">
        <f t="shared" si="229"/>
        <v>255.255.255.0</v>
      </c>
      <c r="AE1038" s="150" t="e">
        <f>VLOOKUP(W1038,'Wired Branches'!B:F,5,FALSE)</f>
        <v>#VALUE!</v>
      </c>
      <c r="AF1038" s="112" t="str">
        <f>_xlfn.IFNA(VLOOKUP(F1038,'Compiled report'!C:F,4,FALSE),"")</f>
        <v>00026516103e</v>
      </c>
      <c r="AG1038" s="134" t="str">
        <f t="shared" si="230"/>
        <v>10.200.57.196</v>
      </c>
      <c r="AH1038" s="134" t="str">
        <f t="shared" si="231"/>
        <v>Yes</v>
      </c>
      <c r="AI1038" s="134" t="str">
        <f t="shared" si="232"/>
        <v>Yes</v>
      </c>
      <c r="AJ1038" s="234">
        <f>_xlfn.IFNA(VLOOKUP(F1038,'Compiled report'!C:D,2,FALSE),"")</f>
        <v>42744</v>
      </c>
      <c r="AK1038" s="134" t="str">
        <f t="shared" si="233"/>
        <v>Yes</v>
      </c>
      <c r="AL1038" s="134" t="str">
        <f t="shared" si="234"/>
        <v>Yes</v>
      </c>
      <c r="AM1038" s="134" t="str">
        <f t="shared" si="235"/>
        <v>Yes</v>
      </c>
      <c r="AN1038" s="134" t="str">
        <f t="shared" si="236"/>
        <v>Yes</v>
      </c>
      <c r="AO1038" s="134" t="str">
        <f t="shared" si="239"/>
        <v>Installation Completed</v>
      </c>
      <c r="AP1038" s="137" t="s">
        <v>770</v>
      </c>
    </row>
    <row r="1039" spans="1:42" s="134" customFormat="1" ht="26.1" customHeight="1" x14ac:dyDescent="0.2">
      <c r="A1039" s="258">
        <v>1039</v>
      </c>
      <c r="B1039" s="284" t="s">
        <v>419</v>
      </c>
      <c r="C1039" s="134" t="s">
        <v>419</v>
      </c>
      <c r="D1039" s="171" t="s">
        <v>82</v>
      </c>
      <c r="E1039" s="283" t="s">
        <v>459</v>
      </c>
      <c r="F1039" s="107">
        <v>1403</v>
      </c>
      <c r="G1039" s="284" t="s">
        <v>419</v>
      </c>
      <c r="H1039" s="284" t="s">
        <v>2678</v>
      </c>
      <c r="I1039" s="284" t="s">
        <v>2679</v>
      </c>
      <c r="J1039" s="284" t="s">
        <v>384</v>
      </c>
      <c r="K1039" s="284" t="s">
        <v>384</v>
      </c>
      <c r="L1039" s="284" t="s">
        <v>419</v>
      </c>
      <c r="M1039" s="284" t="s">
        <v>2444</v>
      </c>
      <c r="N1039" s="103" t="s">
        <v>423</v>
      </c>
      <c r="O1039" s="106"/>
      <c r="Q1039" s="135"/>
      <c r="T1039" s="135"/>
      <c r="U1039" s="171" t="str">
        <f t="shared" si="238"/>
        <v>HBL-KHI-1403</v>
      </c>
      <c r="V1039" s="133" t="s">
        <v>90</v>
      </c>
      <c r="W1039" s="107">
        <v>1403</v>
      </c>
      <c r="X1039" s="171" t="str">
        <f t="shared" si="226"/>
        <v>HBL-KHI-1403-Dec16-1-1</v>
      </c>
      <c r="Y1039" s="136" t="s">
        <v>2445</v>
      </c>
      <c r="Z1039" s="134" t="str">
        <f t="shared" si="227"/>
        <v>Yes</v>
      </c>
      <c r="AA1039" s="134" t="str">
        <f t="shared" si="228"/>
        <v>Yes</v>
      </c>
      <c r="AB1039" s="134" t="str">
        <f t="shared" si="237"/>
        <v>Yes</v>
      </c>
      <c r="AC1039" s="134" t="str">
        <f>VLOOKUP(F1039,'Wired Branches'!B:E,4,FALSE)</f>
        <v>10.0.130.10</v>
      </c>
      <c r="AD1039" s="134" t="str">
        <f t="shared" si="229"/>
        <v>255.255.255.0</v>
      </c>
      <c r="AE1039" s="150" t="str">
        <f>VLOOKUP(W1039,'Wired Branches'!B:F,5,FALSE)</f>
        <v>10.0.130.1</v>
      </c>
      <c r="AF1039" s="112" t="str">
        <f>_xlfn.IFNA(VLOOKUP(F1039,'Compiled report'!C:F,4,FALSE),"")</f>
        <v>000265160ff9</v>
      </c>
      <c r="AG1039" s="134" t="str">
        <f t="shared" si="230"/>
        <v>10.200.57.196</v>
      </c>
      <c r="AH1039" s="134" t="str">
        <f t="shared" si="231"/>
        <v>Yes</v>
      </c>
      <c r="AI1039" s="134" t="str">
        <f t="shared" si="232"/>
        <v>Yes</v>
      </c>
      <c r="AJ1039" s="234">
        <f>_xlfn.IFNA(VLOOKUP(F1039,'Compiled report'!C:D,2,FALSE),"")</f>
        <v>42744</v>
      </c>
      <c r="AK1039" s="134" t="str">
        <f t="shared" si="233"/>
        <v>Yes</v>
      </c>
      <c r="AL1039" s="134" t="str">
        <f t="shared" si="234"/>
        <v>Yes</v>
      </c>
      <c r="AM1039" s="134" t="str">
        <f t="shared" si="235"/>
        <v>Yes</v>
      </c>
      <c r="AN1039" s="134" t="str">
        <f t="shared" si="236"/>
        <v>Yes</v>
      </c>
      <c r="AO1039" s="134" t="str">
        <f t="shared" si="239"/>
        <v>Installation Completed</v>
      </c>
      <c r="AP1039" s="137" t="s">
        <v>770</v>
      </c>
    </row>
    <row r="1040" spans="1:42" s="134" customFormat="1" ht="26.1" customHeight="1" x14ac:dyDescent="0.2">
      <c r="A1040" s="258">
        <v>1040</v>
      </c>
      <c r="B1040" s="284" t="s">
        <v>419</v>
      </c>
      <c r="C1040" s="134" t="s">
        <v>419</v>
      </c>
      <c r="D1040" s="171" t="s">
        <v>82</v>
      </c>
      <c r="E1040" s="283" t="s">
        <v>459</v>
      </c>
      <c r="F1040" s="107">
        <v>1500</v>
      </c>
      <c r="G1040" s="284" t="s">
        <v>419</v>
      </c>
      <c r="H1040" s="284" t="s">
        <v>2680</v>
      </c>
      <c r="I1040" s="284" t="s">
        <v>2681</v>
      </c>
      <c r="J1040" s="284" t="s">
        <v>384</v>
      </c>
      <c r="K1040" s="284" t="s">
        <v>384</v>
      </c>
      <c r="L1040" s="284" t="s">
        <v>419</v>
      </c>
      <c r="M1040" s="284" t="s">
        <v>2472</v>
      </c>
      <c r="N1040" s="103" t="s">
        <v>423</v>
      </c>
      <c r="O1040" s="106"/>
      <c r="Q1040" s="135"/>
      <c r="T1040" s="135"/>
      <c r="U1040" s="171" t="str">
        <f t="shared" si="238"/>
        <v>HBL-KHI-1500</v>
      </c>
      <c r="V1040" s="133" t="s">
        <v>90</v>
      </c>
      <c r="W1040" s="107">
        <v>1500</v>
      </c>
      <c r="X1040" s="171" t="str">
        <f t="shared" ref="X1040:X1103" si="240">CONCATENATE(U1040,"-",Y1040,"-",V1040)</f>
        <v>HBL-KHI-1500-Dec16-1-1</v>
      </c>
      <c r="Y1040" s="136" t="s">
        <v>2445</v>
      </c>
      <c r="Z1040" s="134" t="str">
        <f t="shared" si="227"/>
        <v>Yes</v>
      </c>
      <c r="AA1040" s="134" t="str">
        <f t="shared" si="228"/>
        <v>Yes</v>
      </c>
      <c r="AB1040" s="134" t="str">
        <f t="shared" si="237"/>
        <v>Yes</v>
      </c>
      <c r="AC1040" s="134" t="str">
        <f>VLOOKUP(F1040,'Wired Branches'!B:E,4,FALSE)</f>
        <v>10.0.156.10</v>
      </c>
      <c r="AD1040" s="134" t="str">
        <f t="shared" si="229"/>
        <v>255.255.255.0</v>
      </c>
      <c r="AE1040" s="150" t="str">
        <f>VLOOKUP(W1040,'Wired Branches'!B:F,5,FALSE)</f>
        <v>10.0.156.1</v>
      </c>
      <c r="AF1040" s="112" t="str">
        <f>_xlfn.IFNA(VLOOKUP(F1040,'Compiled report'!C:F,4,FALSE),"")</f>
        <v>000265160ffa</v>
      </c>
      <c r="AG1040" s="134" t="str">
        <f t="shared" si="230"/>
        <v>10.200.57.196</v>
      </c>
      <c r="AH1040" s="134" t="str">
        <f t="shared" si="231"/>
        <v>Yes</v>
      </c>
      <c r="AI1040" s="134" t="str">
        <f t="shared" si="232"/>
        <v>Yes</v>
      </c>
      <c r="AJ1040" s="234">
        <f>_xlfn.IFNA(VLOOKUP(F1040,'Compiled report'!C:D,2,FALSE),"")</f>
        <v>42768</v>
      </c>
      <c r="AK1040" s="134" t="str">
        <f t="shared" si="233"/>
        <v>Yes</v>
      </c>
      <c r="AL1040" s="134" t="str">
        <f t="shared" si="234"/>
        <v>Yes</v>
      </c>
      <c r="AM1040" s="134" t="str">
        <f t="shared" si="235"/>
        <v>Yes</v>
      </c>
      <c r="AN1040" s="134" t="str">
        <f t="shared" si="236"/>
        <v>Yes</v>
      </c>
      <c r="AO1040" s="134" t="str">
        <f t="shared" si="239"/>
        <v>Installation Completed</v>
      </c>
      <c r="AP1040" s="137" t="s">
        <v>770</v>
      </c>
    </row>
    <row r="1041" spans="1:42" s="134" customFormat="1" ht="26.1" customHeight="1" x14ac:dyDescent="0.2">
      <c r="A1041" s="258">
        <v>1041</v>
      </c>
      <c r="B1041" s="284" t="s">
        <v>419</v>
      </c>
      <c r="C1041" s="134" t="s">
        <v>419</v>
      </c>
      <c r="D1041" s="171" t="s">
        <v>82</v>
      </c>
      <c r="E1041" s="283" t="s">
        <v>459</v>
      </c>
      <c r="F1041" s="107">
        <v>1509</v>
      </c>
      <c r="G1041" s="284" t="s">
        <v>419</v>
      </c>
      <c r="H1041" s="284" t="s">
        <v>2682</v>
      </c>
      <c r="I1041" s="284" t="s">
        <v>2683</v>
      </c>
      <c r="J1041" s="284" t="s">
        <v>384</v>
      </c>
      <c r="K1041" s="284" t="s">
        <v>384</v>
      </c>
      <c r="L1041" s="284" t="s">
        <v>419</v>
      </c>
      <c r="M1041" s="284" t="s">
        <v>2444</v>
      </c>
      <c r="N1041" s="103" t="s">
        <v>423</v>
      </c>
      <c r="O1041" s="106"/>
      <c r="Q1041" s="135"/>
      <c r="T1041" s="135"/>
      <c r="U1041" s="171" t="str">
        <f t="shared" si="238"/>
        <v>HBL-KHI-1509</v>
      </c>
      <c r="V1041" s="133" t="s">
        <v>90</v>
      </c>
      <c r="W1041" s="107">
        <v>1509</v>
      </c>
      <c r="X1041" s="171" t="str">
        <f t="shared" si="240"/>
        <v>HBL-KHI-1509-Dec16-1-1</v>
      </c>
      <c r="Y1041" s="136" t="s">
        <v>2445</v>
      </c>
      <c r="Z1041" s="134" t="str">
        <f t="shared" si="227"/>
        <v>Yes</v>
      </c>
      <c r="AA1041" s="134" t="str">
        <f t="shared" si="228"/>
        <v>Yes</v>
      </c>
      <c r="AB1041" s="134" t="str">
        <f t="shared" si="237"/>
        <v>Yes</v>
      </c>
      <c r="AC1041" s="134" t="str">
        <f>VLOOKUP(F1041,'Wired Branches'!B:E,4,FALSE)</f>
        <v>10.0.204.10</v>
      </c>
      <c r="AD1041" s="134" t="str">
        <f t="shared" si="229"/>
        <v>255.255.255.0</v>
      </c>
      <c r="AE1041" s="150" t="str">
        <f>VLOOKUP(W1041,'Wired Branches'!B:F,5,FALSE)</f>
        <v>10.0.204.1</v>
      </c>
      <c r="AF1041" s="112" t="str">
        <f>_xlfn.IFNA(VLOOKUP(F1041,'Compiled report'!C:F,4,FALSE),"")</f>
        <v>265160ffb</v>
      </c>
      <c r="AG1041" s="134" t="str">
        <f t="shared" si="230"/>
        <v>10.200.57.196</v>
      </c>
      <c r="AH1041" s="134" t="str">
        <f t="shared" si="231"/>
        <v>Yes</v>
      </c>
      <c r="AI1041" s="134" t="str">
        <f t="shared" si="232"/>
        <v>Yes</v>
      </c>
      <c r="AJ1041" s="234">
        <f>_xlfn.IFNA(VLOOKUP(F1041,'Compiled report'!C:D,2,FALSE),"")</f>
        <v>42754</v>
      </c>
      <c r="AK1041" s="134" t="str">
        <f t="shared" si="233"/>
        <v>Yes</v>
      </c>
      <c r="AL1041" s="134" t="str">
        <f t="shared" si="234"/>
        <v>Yes</v>
      </c>
      <c r="AM1041" s="134" t="str">
        <f t="shared" si="235"/>
        <v>Yes</v>
      </c>
      <c r="AN1041" s="134" t="str">
        <f t="shared" si="236"/>
        <v>Yes</v>
      </c>
      <c r="AO1041" s="134" t="str">
        <f t="shared" si="239"/>
        <v>Installation Completed</v>
      </c>
      <c r="AP1041" s="137" t="s">
        <v>770</v>
      </c>
    </row>
    <row r="1042" spans="1:42" s="134" customFormat="1" ht="26.1" customHeight="1" x14ac:dyDescent="0.2">
      <c r="A1042" s="258">
        <v>1042</v>
      </c>
      <c r="B1042" s="284" t="s">
        <v>419</v>
      </c>
      <c r="C1042" s="134" t="s">
        <v>419</v>
      </c>
      <c r="D1042" s="171" t="s">
        <v>82</v>
      </c>
      <c r="E1042" s="283" t="s">
        <v>459</v>
      </c>
      <c r="F1042" s="107">
        <v>1524</v>
      </c>
      <c r="G1042" s="284" t="s">
        <v>419</v>
      </c>
      <c r="H1042" s="284" t="s">
        <v>2684</v>
      </c>
      <c r="I1042" s="284" t="s">
        <v>2685</v>
      </c>
      <c r="J1042" s="284" t="s">
        <v>384</v>
      </c>
      <c r="K1042" s="284" t="s">
        <v>384</v>
      </c>
      <c r="L1042" s="284" t="s">
        <v>419</v>
      </c>
      <c r="M1042" s="284" t="s">
        <v>2458</v>
      </c>
      <c r="N1042" s="103" t="s">
        <v>423</v>
      </c>
      <c r="O1042" s="106"/>
      <c r="Q1042" s="135"/>
      <c r="T1042" s="135"/>
      <c r="U1042" s="171" t="str">
        <f t="shared" si="238"/>
        <v>HBL-KHI-1524</v>
      </c>
      <c r="V1042" s="133" t="s">
        <v>90</v>
      </c>
      <c r="W1042" s="107">
        <v>1524</v>
      </c>
      <c r="X1042" s="171" t="str">
        <f t="shared" si="240"/>
        <v>HBL-KHI-1524-Dec16-1-1</v>
      </c>
      <c r="Y1042" s="136" t="s">
        <v>2445</v>
      </c>
      <c r="Z1042" s="134" t="str">
        <f t="shared" si="227"/>
        <v>Yes</v>
      </c>
      <c r="AA1042" s="134" t="str">
        <f t="shared" si="228"/>
        <v>Yes</v>
      </c>
      <c r="AB1042" s="134" t="str">
        <f t="shared" si="237"/>
        <v>Yes</v>
      </c>
      <c r="AC1042" s="134" t="str">
        <f>VLOOKUP(F1042,'Wired Branches'!B:E,4,FALSE)</f>
        <v>10.0.181.10</v>
      </c>
      <c r="AD1042" s="134" t="str">
        <f t="shared" si="229"/>
        <v>255.255.255.0</v>
      </c>
      <c r="AE1042" s="150" t="str">
        <f>VLOOKUP(W1042,'Wired Branches'!B:F,5,FALSE)</f>
        <v>10.0.181.1</v>
      </c>
      <c r="AF1042" s="112" t="str">
        <f>_xlfn.IFNA(VLOOKUP(F1042,'Compiled report'!C:F,4,FALSE),"")</f>
        <v>265160ffc</v>
      </c>
      <c r="AG1042" s="134" t="str">
        <f t="shared" si="230"/>
        <v>10.200.57.196</v>
      </c>
      <c r="AH1042" s="134" t="str">
        <f t="shared" si="231"/>
        <v>Yes</v>
      </c>
      <c r="AI1042" s="134" t="str">
        <f t="shared" si="232"/>
        <v>Yes</v>
      </c>
      <c r="AJ1042" s="234">
        <f>_xlfn.IFNA(VLOOKUP(F1042,'Compiled report'!C:D,2,FALSE),"")</f>
        <v>42759</v>
      </c>
      <c r="AK1042" s="134" t="str">
        <f t="shared" si="233"/>
        <v>Yes</v>
      </c>
      <c r="AL1042" s="134" t="str">
        <f t="shared" si="234"/>
        <v>Yes</v>
      </c>
      <c r="AM1042" s="134" t="str">
        <f t="shared" si="235"/>
        <v>Yes</v>
      </c>
      <c r="AN1042" s="134" t="str">
        <f t="shared" si="236"/>
        <v>Yes</v>
      </c>
      <c r="AO1042" s="134" t="str">
        <f t="shared" si="239"/>
        <v>Installation Completed</v>
      </c>
      <c r="AP1042" s="137" t="s">
        <v>770</v>
      </c>
    </row>
    <row r="1043" spans="1:42" s="134" customFormat="1" ht="26.1" customHeight="1" x14ac:dyDescent="0.2">
      <c r="A1043" s="258">
        <v>1043</v>
      </c>
      <c r="B1043" s="284" t="s">
        <v>419</v>
      </c>
      <c r="C1043" s="134" t="s">
        <v>419</v>
      </c>
      <c r="D1043" s="171" t="s">
        <v>82</v>
      </c>
      <c r="E1043" s="283" t="s">
        <v>459</v>
      </c>
      <c r="F1043" s="107">
        <v>1549</v>
      </c>
      <c r="G1043" s="284" t="s">
        <v>419</v>
      </c>
      <c r="H1043" s="284" t="s">
        <v>2686</v>
      </c>
      <c r="I1043" s="284" t="s">
        <v>2687</v>
      </c>
      <c r="J1043" s="284" t="s">
        <v>384</v>
      </c>
      <c r="K1043" s="284" t="s">
        <v>384</v>
      </c>
      <c r="L1043" s="284" t="s">
        <v>419</v>
      </c>
      <c r="M1043" s="284" t="s">
        <v>2458</v>
      </c>
      <c r="N1043" s="103" t="s">
        <v>423</v>
      </c>
      <c r="O1043" s="106"/>
      <c r="Q1043" s="135"/>
      <c r="T1043" s="135"/>
      <c r="U1043" s="171" t="str">
        <f t="shared" si="238"/>
        <v>HBL-KHI-1549</v>
      </c>
      <c r="V1043" s="133" t="s">
        <v>90</v>
      </c>
      <c r="W1043" s="107">
        <v>1549</v>
      </c>
      <c r="X1043" s="171" t="str">
        <f t="shared" si="240"/>
        <v>HBL-KHI-1549-Dec16-1-1</v>
      </c>
      <c r="Y1043" s="136" t="s">
        <v>2445</v>
      </c>
      <c r="Z1043" s="134" t="str">
        <f t="shared" si="227"/>
        <v>Yes</v>
      </c>
      <c r="AA1043" s="134" t="str">
        <f t="shared" si="228"/>
        <v>Yes</v>
      </c>
      <c r="AB1043" s="134" t="str">
        <f t="shared" si="237"/>
        <v>Yes</v>
      </c>
      <c r="AC1043" s="134" t="str">
        <f>VLOOKUP(F1043,'Wired Branches'!B:E,4,FALSE)</f>
        <v>10.0.150.10</v>
      </c>
      <c r="AD1043" s="134" t="str">
        <f t="shared" si="229"/>
        <v>255.255.255.0</v>
      </c>
      <c r="AE1043" s="150" t="str">
        <f>VLOOKUP(W1043,'Wired Branches'!B:F,5,FALSE)</f>
        <v>10.0.150.1</v>
      </c>
      <c r="AF1043" s="112" t="str">
        <f>_xlfn.IFNA(VLOOKUP(F1043,'Compiled report'!C:F,4,FALSE),"")</f>
        <v>000265160ffd</v>
      </c>
      <c r="AG1043" s="134" t="str">
        <f t="shared" si="230"/>
        <v>10.200.57.196</v>
      </c>
      <c r="AH1043" s="134" t="str">
        <f t="shared" si="231"/>
        <v>Yes</v>
      </c>
      <c r="AI1043" s="134" t="str">
        <f t="shared" si="232"/>
        <v>Yes</v>
      </c>
      <c r="AJ1043" s="234">
        <f>_xlfn.IFNA(VLOOKUP(F1043,'Compiled report'!C:D,2,FALSE),"")</f>
        <v>42751</v>
      </c>
      <c r="AK1043" s="134" t="str">
        <f t="shared" si="233"/>
        <v>Yes</v>
      </c>
      <c r="AL1043" s="134" t="str">
        <f t="shared" si="234"/>
        <v>Yes</v>
      </c>
      <c r="AM1043" s="134" t="str">
        <f t="shared" si="235"/>
        <v>Yes</v>
      </c>
      <c r="AN1043" s="134" t="str">
        <f t="shared" si="236"/>
        <v>Yes</v>
      </c>
      <c r="AO1043" s="134" t="str">
        <f t="shared" si="239"/>
        <v>Installation Completed</v>
      </c>
      <c r="AP1043" s="137" t="s">
        <v>770</v>
      </c>
    </row>
    <row r="1044" spans="1:42" s="134" customFormat="1" ht="26.1" customHeight="1" x14ac:dyDescent="0.2">
      <c r="A1044" s="258">
        <v>1044</v>
      </c>
      <c r="B1044" s="284" t="s">
        <v>419</v>
      </c>
      <c r="C1044" s="134" t="s">
        <v>419</v>
      </c>
      <c r="D1044" s="171" t="s">
        <v>82</v>
      </c>
      <c r="E1044" s="283" t="s">
        <v>459</v>
      </c>
      <c r="F1044" s="107">
        <v>1642</v>
      </c>
      <c r="G1044" s="284" t="s">
        <v>419</v>
      </c>
      <c r="H1044" s="284" t="s">
        <v>2688</v>
      </c>
      <c r="I1044" s="284" t="s">
        <v>2689</v>
      </c>
      <c r="J1044" s="284" t="s">
        <v>384</v>
      </c>
      <c r="K1044" s="284" t="s">
        <v>384</v>
      </c>
      <c r="L1044" s="284" t="s">
        <v>419</v>
      </c>
      <c r="M1044" s="284" t="s">
        <v>2458</v>
      </c>
      <c r="N1044" s="103" t="s">
        <v>423</v>
      </c>
      <c r="O1044" s="106"/>
      <c r="Q1044" s="135"/>
      <c r="T1044" s="135"/>
      <c r="U1044" s="171" t="str">
        <f t="shared" si="238"/>
        <v>HBL-KHI-1642</v>
      </c>
      <c r="V1044" s="133" t="s">
        <v>90</v>
      </c>
      <c r="W1044" s="107">
        <v>1642</v>
      </c>
      <c r="X1044" s="171" t="str">
        <f t="shared" si="240"/>
        <v>HBL-KHI-1642-Dec16-1-1</v>
      </c>
      <c r="Y1044" s="136" t="s">
        <v>2445</v>
      </c>
      <c r="Z1044" s="134" t="str">
        <f t="shared" si="227"/>
        <v>Yes</v>
      </c>
      <c r="AA1044" s="134" t="str">
        <f t="shared" si="228"/>
        <v>Yes</v>
      </c>
      <c r="AB1044" s="134" t="str">
        <f t="shared" si="237"/>
        <v>Yes</v>
      </c>
      <c r="AC1044" s="134" t="str">
        <f>VLOOKUP(F1044,'Wired Branches'!B:E,4,FALSE)</f>
        <v>10.0.133.10</v>
      </c>
      <c r="AD1044" s="134" t="str">
        <f t="shared" si="229"/>
        <v>255.255.255.0</v>
      </c>
      <c r="AE1044" s="150" t="str">
        <f>VLOOKUP(W1044,'Wired Branches'!B:F,5,FALSE)</f>
        <v>10.0.133.1</v>
      </c>
      <c r="AF1044" s="112" t="str">
        <f>_xlfn.IFNA(VLOOKUP(F1044,'Compiled report'!C:F,4,FALSE),"")</f>
        <v>000265160ffe</v>
      </c>
      <c r="AG1044" s="134" t="str">
        <f t="shared" si="230"/>
        <v>10.200.57.196</v>
      </c>
      <c r="AH1044" s="134" t="str">
        <f t="shared" si="231"/>
        <v>Yes</v>
      </c>
      <c r="AI1044" s="134" t="str">
        <f t="shared" si="232"/>
        <v>Yes</v>
      </c>
      <c r="AJ1044" s="234">
        <f>_xlfn.IFNA(VLOOKUP(F1044,'Compiled report'!C:D,2,FALSE),"")</f>
        <v>42762</v>
      </c>
      <c r="AK1044" s="134" t="str">
        <f t="shared" si="233"/>
        <v>Yes</v>
      </c>
      <c r="AL1044" s="134" t="str">
        <f t="shared" si="234"/>
        <v>Yes</v>
      </c>
      <c r="AM1044" s="134" t="str">
        <f t="shared" si="235"/>
        <v>Yes</v>
      </c>
      <c r="AN1044" s="134" t="str">
        <f t="shared" si="236"/>
        <v>Yes</v>
      </c>
      <c r="AO1044" s="134" t="str">
        <f t="shared" si="239"/>
        <v>Installation Completed</v>
      </c>
      <c r="AP1044" s="137" t="s">
        <v>770</v>
      </c>
    </row>
    <row r="1045" spans="1:42" s="134" customFormat="1" ht="26.1" customHeight="1" x14ac:dyDescent="0.2">
      <c r="A1045" s="258">
        <v>1045</v>
      </c>
      <c r="B1045" s="284" t="s">
        <v>419</v>
      </c>
      <c r="C1045" s="134" t="s">
        <v>419</v>
      </c>
      <c r="D1045" s="171" t="s">
        <v>82</v>
      </c>
      <c r="E1045" s="283" t="s">
        <v>459</v>
      </c>
      <c r="F1045" s="107">
        <v>1678</v>
      </c>
      <c r="G1045" s="284" t="s">
        <v>419</v>
      </c>
      <c r="H1045" s="284" t="s">
        <v>2690</v>
      </c>
      <c r="I1045" s="284" t="s">
        <v>2691</v>
      </c>
      <c r="J1045" s="284" t="s">
        <v>384</v>
      </c>
      <c r="K1045" s="284" t="s">
        <v>384</v>
      </c>
      <c r="L1045" s="284" t="s">
        <v>419</v>
      </c>
      <c r="M1045" s="284" t="s">
        <v>2472</v>
      </c>
      <c r="N1045" s="103" t="s">
        <v>423</v>
      </c>
      <c r="O1045" s="106"/>
      <c r="Q1045" s="135"/>
      <c r="T1045" s="135"/>
      <c r="U1045" s="171" t="str">
        <f t="shared" si="238"/>
        <v>HBL-KHI-1678</v>
      </c>
      <c r="V1045" s="133" t="s">
        <v>90</v>
      </c>
      <c r="W1045" s="107">
        <v>1678</v>
      </c>
      <c r="X1045" s="171" t="str">
        <f t="shared" si="240"/>
        <v>HBL-KHI-1678-Dec16-1-1</v>
      </c>
      <c r="Y1045" s="136" t="s">
        <v>2445</v>
      </c>
      <c r="Z1045" s="134" t="str">
        <f t="shared" si="227"/>
        <v>Yes</v>
      </c>
      <c r="AA1045" s="134" t="str">
        <f t="shared" si="228"/>
        <v>Yes</v>
      </c>
      <c r="AB1045" s="134" t="str">
        <f t="shared" si="237"/>
        <v>Yes</v>
      </c>
      <c r="AC1045" s="134" t="str">
        <f>VLOOKUP(F1045,'Wired Branches'!B:E,4,FALSE)</f>
        <v>10.0.152.10</v>
      </c>
      <c r="AD1045" s="134" t="str">
        <f t="shared" si="229"/>
        <v>255.255.255.0</v>
      </c>
      <c r="AE1045" s="150">
        <f>VLOOKUP(W1045,'Wired Branches'!B:F,5,FALSE)</f>
        <v>0</v>
      </c>
      <c r="AF1045" s="112" t="str">
        <f>_xlfn.IFNA(VLOOKUP(F1045,'Compiled report'!C:F,4,FALSE),"")</f>
        <v>265160fff</v>
      </c>
      <c r="AG1045" s="134" t="str">
        <f t="shared" si="230"/>
        <v>10.200.57.196</v>
      </c>
      <c r="AH1045" s="134" t="str">
        <f t="shared" si="231"/>
        <v>Yes</v>
      </c>
      <c r="AI1045" s="134" t="str">
        <f t="shared" si="232"/>
        <v>Yes</v>
      </c>
      <c r="AJ1045" s="234">
        <f>_xlfn.IFNA(VLOOKUP(F1045,'Compiled report'!C:D,2,FALSE),"")</f>
        <v>42753</v>
      </c>
      <c r="AK1045" s="134" t="str">
        <f t="shared" si="233"/>
        <v>Yes</v>
      </c>
      <c r="AL1045" s="134" t="str">
        <f t="shared" si="234"/>
        <v>Yes</v>
      </c>
      <c r="AM1045" s="134" t="str">
        <f t="shared" si="235"/>
        <v>Yes</v>
      </c>
      <c r="AN1045" s="134" t="str">
        <f t="shared" si="236"/>
        <v>Yes</v>
      </c>
      <c r="AO1045" s="134" t="str">
        <f t="shared" si="239"/>
        <v>Installation Completed</v>
      </c>
      <c r="AP1045" s="137" t="s">
        <v>770</v>
      </c>
    </row>
    <row r="1046" spans="1:42" s="134" customFormat="1" ht="26.1" customHeight="1" x14ac:dyDescent="0.2">
      <c r="A1046" s="258">
        <v>1046</v>
      </c>
      <c r="B1046" s="284" t="s">
        <v>419</v>
      </c>
      <c r="C1046" s="134" t="s">
        <v>419</v>
      </c>
      <c r="D1046" s="171" t="s">
        <v>82</v>
      </c>
      <c r="E1046" s="283" t="s">
        <v>459</v>
      </c>
      <c r="F1046" s="107">
        <v>1679</v>
      </c>
      <c r="G1046" s="284" t="s">
        <v>419</v>
      </c>
      <c r="H1046" s="284" t="s">
        <v>2692</v>
      </c>
      <c r="I1046" s="284" t="s">
        <v>2693</v>
      </c>
      <c r="J1046" s="284" t="s">
        <v>384</v>
      </c>
      <c r="K1046" s="284" t="s">
        <v>384</v>
      </c>
      <c r="L1046" s="284" t="s">
        <v>419</v>
      </c>
      <c r="M1046" s="284" t="s">
        <v>2472</v>
      </c>
      <c r="N1046" s="103" t="s">
        <v>423</v>
      </c>
      <c r="O1046" s="106"/>
      <c r="Q1046" s="135"/>
      <c r="T1046" s="135"/>
      <c r="U1046" s="171" t="str">
        <f t="shared" si="238"/>
        <v>HBL-KHI-1679</v>
      </c>
      <c r="V1046" s="133" t="s">
        <v>90</v>
      </c>
      <c r="W1046" s="107">
        <v>1679</v>
      </c>
      <c r="X1046" s="171" t="str">
        <f t="shared" si="240"/>
        <v>HBL-KHI-1679-Dec16-1-1</v>
      </c>
      <c r="Y1046" s="136" t="s">
        <v>2445</v>
      </c>
      <c r="Z1046" s="134" t="str">
        <f t="shared" si="227"/>
        <v>Yes</v>
      </c>
      <c r="AA1046" s="134" t="str">
        <f t="shared" si="228"/>
        <v>Yes</v>
      </c>
      <c r="AB1046" s="134" t="str">
        <f t="shared" si="237"/>
        <v>Yes</v>
      </c>
      <c r="AC1046" s="134" t="str">
        <f>VLOOKUP(F1046,'Wired Branches'!B:E,4,FALSE)</f>
        <v>10.0.39.10</v>
      </c>
      <c r="AD1046" s="134" t="str">
        <f t="shared" si="229"/>
        <v>255.255.255.0</v>
      </c>
      <c r="AE1046" s="150">
        <f>VLOOKUP(W1046,'Wired Branches'!B:F,5,FALSE)</f>
        <v>0</v>
      </c>
      <c r="AF1046" s="112" t="str">
        <f>_xlfn.IFNA(VLOOKUP(F1046,'Compiled report'!C:F,4,FALSE),"")</f>
        <v>265161000</v>
      </c>
      <c r="AG1046" s="134" t="str">
        <f t="shared" si="230"/>
        <v>10.200.57.196</v>
      </c>
      <c r="AH1046" s="134" t="str">
        <f t="shared" si="231"/>
        <v>Yes</v>
      </c>
      <c r="AI1046" s="134" t="str">
        <f t="shared" si="232"/>
        <v>Yes</v>
      </c>
      <c r="AJ1046" s="234">
        <f>_xlfn.IFNA(VLOOKUP(F1046,'Compiled report'!C:D,2,FALSE),"")</f>
        <v>42748</v>
      </c>
      <c r="AK1046" s="134" t="str">
        <f t="shared" si="233"/>
        <v>Yes</v>
      </c>
      <c r="AL1046" s="134" t="str">
        <f t="shared" si="234"/>
        <v>Yes</v>
      </c>
      <c r="AM1046" s="134" t="str">
        <f t="shared" si="235"/>
        <v>Yes</v>
      </c>
      <c r="AN1046" s="134" t="str">
        <f t="shared" si="236"/>
        <v>Yes</v>
      </c>
      <c r="AO1046" s="134" t="str">
        <f t="shared" si="239"/>
        <v>Installation Completed</v>
      </c>
      <c r="AP1046" s="137" t="s">
        <v>770</v>
      </c>
    </row>
    <row r="1047" spans="1:42" s="134" customFormat="1" ht="26.1" customHeight="1" x14ac:dyDescent="0.2">
      <c r="A1047" s="258">
        <v>1047</v>
      </c>
      <c r="B1047" s="284" t="s">
        <v>419</v>
      </c>
      <c r="C1047" s="134" t="s">
        <v>419</v>
      </c>
      <c r="D1047" s="171" t="s">
        <v>82</v>
      </c>
      <c r="E1047" s="283" t="s">
        <v>459</v>
      </c>
      <c r="F1047" s="107">
        <v>1757</v>
      </c>
      <c r="G1047" s="284" t="s">
        <v>419</v>
      </c>
      <c r="H1047" s="284" t="s">
        <v>2694</v>
      </c>
      <c r="I1047" s="284" t="s">
        <v>2695</v>
      </c>
      <c r="J1047" s="284" t="s">
        <v>384</v>
      </c>
      <c r="K1047" s="284" t="s">
        <v>384</v>
      </c>
      <c r="L1047" s="284" t="s">
        <v>419</v>
      </c>
      <c r="M1047" s="284" t="s">
        <v>2469</v>
      </c>
      <c r="N1047" s="103" t="s">
        <v>423</v>
      </c>
      <c r="O1047" s="106"/>
      <c r="Q1047" s="135"/>
      <c r="T1047" s="135"/>
      <c r="U1047" s="171" t="str">
        <f t="shared" si="238"/>
        <v>HBL-KHI-1757</v>
      </c>
      <c r="V1047" s="133" t="s">
        <v>90</v>
      </c>
      <c r="W1047" s="107">
        <v>1757</v>
      </c>
      <c r="X1047" s="171" t="str">
        <f t="shared" si="240"/>
        <v>HBL-KHI-1757-Dec16-1-1</v>
      </c>
      <c r="Y1047" s="136" t="s">
        <v>2445</v>
      </c>
      <c r="Z1047" s="134" t="str">
        <f t="shared" si="227"/>
        <v>Yes</v>
      </c>
      <c r="AA1047" s="134" t="str">
        <f t="shared" si="228"/>
        <v>Yes</v>
      </c>
      <c r="AB1047" s="134" t="str">
        <f t="shared" si="237"/>
        <v>Yes</v>
      </c>
      <c r="AC1047" s="134" t="str">
        <f>VLOOKUP(F1047,'Wired Branches'!B:E,4,FALSE)</f>
        <v>10.0.164.10</v>
      </c>
      <c r="AD1047" s="134" t="str">
        <f t="shared" si="229"/>
        <v>255.255.255.0</v>
      </c>
      <c r="AE1047" s="150">
        <f>VLOOKUP(W1047,'Wired Branches'!B:F,5,FALSE)</f>
        <v>0</v>
      </c>
      <c r="AF1047" s="112" t="str">
        <f>_xlfn.IFNA(VLOOKUP(F1047,'Compiled report'!C:F,4,FALSE),"")</f>
        <v>265161001</v>
      </c>
      <c r="AG1047" s="134" t="str">
        <f t="shared" si="230"/>
        <v>10.200.57.196</v>
      </c>
      <c r="AH1047" s="134" t="str">
        <f t="shared" si="231"/>
        <v>Yes</v>
      </c>
      <c r="AI1047" s="134" t="str">
        <f t="shared" si="232"/>
        <v>Yes</v>
      </c>
      <c r="AJ1047" s="234">
        <f>_xlfn.IFNA(VLOOKUP(F1047,'Compiled report'!C:D,2,FALSE),"")</f>
        <v>42766</v>
      </c>
      <c r="AK1047" s="134" t="str">
        <f t="shared" si="233"/>
        <v>Yes</v>
      </c>
      <c r="AL1047" s="134" t="str">
        <f t="shared" si="234"/>
        <v>Yes</v>
      </c>
      <c r="AM1047" s="134" t="str">
        <f t="shared" si="235"/>
        <v>Yes</v>
      </c>
      <c r="AN1047" s="134" t="str">
        <f t="shared" si="236"/>
        <v>Yes</v>
      </c>
      <c r="AO1047" s="134" t="str">
        <f t="shared" si="239"/>
        <v>Installation Completed</v>
      </c>
      <c r="AP1047" s="137" t="s">
        <v>770</v>
      </c>
    </row>
    <row r="1048" spans="1:42" s="134" customFormat="1" ht="26.1" customHeight="1" x14ac:dyDescent="0.2">
      <c r="A1048" s="258">
        <v>1048</v>
      </c>
      <c r="B1048" s="284" t="s">
        <v>419</v>
      </c>
      <c r="C1048" s="134" t="s">
        <v>419</v>
      </c>
      <c r="D1048" s="171" t="s">
        <v>82</v>
      </c>
      <c r="E1048" s="283" t="s">
        <v>459</v>
      </c>
      <c r="F1048" s="107">
        <v>1783</v>
      </c>
      <c r="G1048" s="284" t="s">
        <v>419</v>
      </c>
      <c r="H1048" s="284" t="s">
        <v>2696</v>
      </c>
      <c r="I1048" s="284" t="s">
        <v>2697</v>
      </c>
      <c r="J1048" s="284" t="s">
        <v>384</v>
      </c>
      <c r="K1048" s="284" t="s">
        <v>384</v>
      </c>
      <c r="L1048" s="284" t="s">
        <v>419</v>
      </c>
      <c r="M1048" s="284" t="s">
        <v>2444</v>
      </c>
      <c r="N1048" s="103" t="s">
        <v>423</v>
      </c>
      <c r="O1048" s="106"/>
      <c r="Q1048" s="135"/>
      <c r="T1048" s="135"/>
      <c r="U1048" s="171" t="str">
        <f t="shared" si="238"/>
        <v>HBL-KHI-1783</v>
      </c>
      <c r="V1048" s="133" t="s">
        <v>90</v>
      </c>
      <c r="W1048" s="107">
        <v>1783</v>
      </c>
      <c r="X1048" s="171" t="str">
        <f t="shared" si="240"/>
        <v>HBL-KHI-1783-Jan17-1-1</v>
      </c>
      <c r="Y1048" s="136" t="s">
        <v>769</v>
      </c>
      <c r="Z1048" s="134" t="str">
        <f t="shared" si="227"/>
        <v>Yes</v>
      </c>
      <c r="AA1048" s="134" t="str">
        <f t="shared" si="228"/>
        <v>Yes</v>
      </c>
      <c r="AB1048" s="134" t="str">
        <f t="shared" si="237"/>
        <v>Yes</v>
      </c>
      <c r="AC1048" s="134" t="str">
        <f>VLOOKUP(F1048,'Wired Branches'!B:E,4,FALSE)</f>
        <v>10.0.49.10</v>
      </c>
      <c r="AD1048" s="134" t="str">
        <f t="shared" si="229"/>
        <v>255.255.255.0</v>
      </c>
      <c r="AE1048" s="150">
        <f>VLOOKUP(W1048,'Wired Branches'!B:F,5,FALSE)</f>
        <v>0</v>
      </c>
      <c r="AF1048" s="112" t="str">
        <f>_xlfn.IFNA(VLOOKUP(F1048,'Compiled report'!C:F,4,FALSE),"")</f>
        <v>265161002</v>
      </c>
      <c r="AG1048" s="134" t="str">
        <f t="shared" si="230"/>
        <v>10.200.57.196</v>
      </c>
      <c r="AH1048" s="134" t="str">
        <f t="shared" si="231"/>
        <v>Yes</v>
      </c>
      <c r="AI1048" s="134" t="str">
        <f t="shared" si="232"/>
        <v>Yes</v>
      </c>
      <c r="AJ1048" s="234">
        <f>_xlfn.IFNA(VLOOKUP(F1048,'Compiled report'!C:D,2,FALSE),"")</f>
        <v>42747</v>
      </c>
      <c r="AK1048" s="134" t="str">
        <f t="shared" si="233"/>
        <v>Yes</v>
      </c>
      <c r="AL1048" s="134" t="str">
        <f t="shared" si="234"/>
        <v>Yes</v>
      </c>
      <c r="AM1048" s="134" t="str">
        <f t="shared" si="235"/>
        <v>Yes</v>
      </c>
      <c r="AN1048" s="134" t="str">
        <f t="shared" si="236"/>
        <v>Yes</v>
      </c>
      <c r="AO1048" s="134" t="str">
        <f t="shared" si="239"/>
        <v>Installation Completed</v>
      </c>
      <c r="AP1048" s="137" t="s">
        <v>770</v>
      </c>
    </row>
    <row r="1049" spans="1:42" s="134" customFormat="1" ht="26.1" customHeight="1" x14ac:dyDescent="0.2">
      <c r="A1049" s="258">
        <v>1049</v>
      </c>
      <c r="B1049" s="284" t="s">
        <v>419</v>
      </c>
      <c r="C1049" s="134" t="s">
        <v>419</v>
      </c>
      <c r="D1049" s="171" t="s">
        <v>82</v>
      </c>
      <c r="E1049" s="283" t="s">
        <v>459</v>
      </c>
      <c r="F1049" s="107">
        <v>1795</v>
      </c>
      <c r="G1049" s="284" t="s">
        <v>419</v>
      </c>
      <c r="H1049" s="284" t="s">
        <v>2698</v>
      </c>
      <c r="I1049" s="284" t="s">
        <v>2699</v>
      </c>
      <c r="J1049" s="284" t="s">
        <v>384</v>
      </c>
      <c r="K1049" s="284" t="s">
        <v>384</v>
      </c>
      <c r="L1049" s="284" t="s">
        <v>419</v>
      </c>
      <c r="M1049" s="284" t="s">
        <v>2444</v>
      </c>
      <c r="N1049" s="103" t="s">
        <v>423</v>
      </c>
      <c r="O1049" s="106"/>
      <c r="Q1049" s="135"/>
      <c r="T1049" s="135"/>
      <c r="U1049" s="171" t="str">
        <f t="shared" si="238"/>
        <v>HBL-KHI-1795</v>
      </c>
      <c r="V1049" s="133" t="s">
        <v>90</v>
      </c>
      <c r="W1049" s="107">
        <v>1795</v>
      </c>
      <c r="X1049" s="171" t="str">
        <f t="shared" si="240"/>
        <v>HBL-KHI-1795-Dec16-1-1</v>
      </c>
      <c r="Y1049" s="136" t="s">
        <v>2445</v>
      </c>
      <c r="Z1049" s="134" t="str">
        <f t="shared" si="227"/>
        <v>Yes</v>
      </c>
      <c r="AA1049" s="134" t="str">
        <f t="shared" si="228"/>
        <v>Yes</v>
      </c>
      <c r="AB1049" s="134" t="str">
        <f t="shared" si="237"/>
        <v>Yes</v>
      </c>
      <c r="AC1049" s="134" t="str">
        <f>VLOOKUP(F1049,'Wired Branches'!B:E,4,FALSE)</f>
        <v>10.0.118.10</v>
      </c>
      <c r="AD1049" s="134" t="str">
        <f t="shared" si="229"/>
        <v>255.255.255.0</v>
      </c>
      <c r="AE1049" s="150">
        <f>VLOOKUP(W1049,'Wired Branches'!B:F,5,FALSE)</f>
        <v>0</v>
      </c>
      <c r="AF1049" s="112" t="str">
        <f>_xlfn.IFNA(VLOOKUP(F1049,'Compiled report'!C:F,4,FALSE),"")</f>
        <v>2651610f3</v>
      </c>
      <c r="AG1049" s="134" t="str">
        <f t="shared" si="230"/>
        <v>10.200.57.196</v>
      </c>
      <c r="AH1049" s="134" t="str">
        <f t="shared" si="231"/>
        <v>Yes</v>
      </c>
      <c r="AI1049" s="134" t="str">
        <f t="shared" si="232"/>
        <v>Yes</v>
      </c>
      <c r="AJ1049" s="234">
        <f>_xlfn.IFNA(VLOOKUP(F1049,'Compiled report'!C:D,2,FALSE),"")</f>
        <v>42761</v>
      </c>
      <c r="AK1049" s="134" t="str">
        <f t="shared" si="233"/>
        <v>Yes</v>
      </c>
      <c r="AL1049" s="134" t="str">
        <f t="shared" si="234"/>
        <v>Yes</v>
      </c>
      <c r="AM1049" s="134" t="str">
        <f t="shared" si="235"/>
        <v>Yes</v>
      </c>
      <c r="AN1049" s="134" t="str">
        <f t="shared" si="236"/>
        <v>Yes</v>
      </c>
      <c r="AO1049" s="134" t="str">
        <f t="shared" si="239"/>
        <v>Installation Completed</v>
      </c>
      <c r="AP1049" s="137" t="s">
        <v>770</v>
      </c>
    </row>
    <row r="1050" spans="1:42" s="134" customFormat="1" ht="26.1" customHeight="1" x14ac:dyDescent="0.2">
      <c r="A1050" s="258">
        <v>1050</v>
      </c>
      <c r="B1050" s="284" t="s">
        <v>419</v>
      </c>
      <c r="C1050" s="134" t="s">
        <v>419</v>
      </c>
      <c r="D1050" s="171" t="s">
        <v>82</v>
      </c>
      <c r="E1050" s="283" t="s">
        <v>459</v>
      </c>
      <c r="F1050" s="107">
        <v>1797</v>
      </c>
      <c r="G1050" s="284" t="s">
        <v>419</v>
      </c>
      <c r="H1050" s="284" t="s">
        <v>2700</v>
      </c>
      <c r="I1050" s="284" t="s">
        <v>2701</v>
      </c>
      <c r="J1050" s="284" t="s">
        <v>384</v>
      </c>
      <c r="K1050" s="284" t="s">
        <v>384</v>
      </c>
      <c r="L1050" s="284" t="s">
        <v>419</v>
      </c>
      <c r="M1050" s="284" t="s">
        <v>2472</v>
      </c>
      <c r="N1050" s="103" t="s">
        <v>423</v>
      </c>
      <c r="O1050" s="106"/>
      <c r="Q1050" s="135"/>
      <c r="T1050" s="135"/>
      <c r="U1050" s="171" t="str">
        <f t="shared" si="238"/>
        <v>HBL-KHI-1797</v>
      </c>
      <c r="V1050" s="133" t="s">
        <v>90</v>
      </c>
      <c r="W1050" s="107">
        <v>1797</v>
      </c>
      <c r="X1050" s="171" t="str">
        <f t="shared" si="240"/>
        <v>HBL-KHI-1797-Dec16-1-1</v>
      </c>
      <c r="Y1050" s="136" t="s">
        <v>2445</v>
      </c>
      <c r="Z1050" s="134" t="str">
        <f t="shared" si="227"/>
        <v>Yes</v>
      </c>
      <c r="AA1050" s="134" t="str">
        <f t="shared" si="228"/>
        <v>Yes</v>
      </c>
      <c r="AB1050" s="134" t="str">
        <f t="shared" si="237"/>
        <v>Yes</v>
      </c>
      <c r="AC1050" s="134" t="str">
        <f>VLOOKUP(F1050,'Wired Branches'!B:E,4,FALSE)</f>
        <v>10.0.109.10</v>
      </c>
      <c r="AD1050" s="134" t="str">
        <f t="shared" si="229"/>
        <v>255.255.255.0</v>
      </c>
      <c r="AE1050" s="150">
        <f>VLOOKUP(W1050,'Wired Branches'!B:F,5,FALSE)</f>
        <v>0</v>
      </c>
      <c r="AF1050" s="112" t="str">
        <f>_xlfn.IFNA(VLOOKUP(F1050,'Compiled report'!C:F,4,FALSE),"")</f>
        <v>2651610f4</v>
      </c>
      <c r="AG1050" s="134" t="str">
        <f t="shared" si="230"/>
        <v>10.200.57.196</v>
      </c>
      <c r="AH1050" s="134" t="str">
        <f t="shared" si="231"/>
        <v>Yes</v>
      </c>
      <c r="AI1050" s="134" t="str">
        <f t="shared" si="232"/>
        <v>Yes</v>
      </c>
      <c r="AJ1050" s="234">
        <f>_xlfn.IFNA(VLOOKUP(F1050,'Compiled report'!C:D,2,FALSE),"")</f>
        <v>42755</v>
      </c>
      <c r="AK1050" s="134" t="str">
        <f t="shared" si="233"/>
        <v>Yes</v>
      </c>
      <c r="AL1050" s="134" t="str">
        <f t="shared" si="234"/>
        <v>Yes</v>
      </c>
      <c r="AM1050" s="134" t="str">
        <f t="shared" si="235"/>
        <v>Yes</v>
      </c>
      <c r="AN1050" s="134" t="str">
        <f t="shared" si="236"/>
        <v>Yes</v>
      </c>
      <c r="AO1050" s="134" t="str">
        <f t="shared" si="239"/>
        <v>Installation Completed</v>
      </c>
      <c r="AP1050" s="137" t="s">
        <v>770</v>
      </c>
    </row>
    <row r="1051" spans="1:42" s="134" customFormat="1" ht="26.1" customHeight="1" x14ac:dyDescent="0.2">
      <c r="A1051" s="258">
        <v>1051</v>
      </c>
      <c r="B1051" s="284" t="s">
        <v>419</v>
      </c>
      <c r="C1051" s="134" t="s">
        <v>419</v>
      </c>
      <c r="D1051" s="171" t="s">
        <v>82</v>
      </c>
      <c r="E1051" s="283" t="s">
        <v>459</v>
      </c>
      <c r="F1051" s="107">
        <v>1815</v>
      </c>
      <c r="G1051" s="284" t="s">
        <v>419</v>
      </c>
      <c r="H1051" s="284" t="s">
        <v>2702</v>
      </c>
      <c r="I1051" s="284" t="s">
        <v>2703</v>
      </c>
      <c r="J1051" s="284" t="s">
        <v>384</v>
      </c>
      <c r="K1051" s="284" t="s">
        <v>384</v>
      </c>
      <c r="L1051" s="284" t="s">
        <v>2704</v>
      </c>
      <c r="M1051" s="284" t="s">
        <v>2171</v>
      </c>
      <c r="N1051" s="103" t="s">
        <v>2705</v>
      </c>
      <c r="O1051" s="106"/>
      <c r="Q1051" s="135"/>
      <c r="T1051" s="135"/>
      <c r="U1051" s="171" t="str">
        <f t="shared" si="238"/>
        <v>HBL-KHI-1815</v>
      </c>
      <c r="V1051" s="133" t="s">
        <v>90</v>
      </c>
      <c r="W1051" s="107">
        <v>1815</v>
      </c>
      <c r="X1051" s="171" t="str">
        <f t="shared" si="240"/>
        <v>HBL-KHI-1815-Dec16-1-1</v>
      </c>
      <c r="Y1051" s="136" t="s">
        <v>2445</v>
      </c>
      <c r="Z1051" s="134" t="str">
        <f t="shared" si="227"/>
        <v>Yes</v>
      </c>
      <c r="AA1051" s="134" t="str">
        <f t="shared" si="228"/>
        <v>Yes</v>
      </c>
      <c r="AB1051" s="134" t="str">
        <f t="shared" si="237"/>
        <v>Yes</v>
      </c>
      <c r="AC1051" s="134" t="str">
        <f>VLOOKUP(F1051,'Wired Branches'!B:E,4,FALSE)</f>
        <v>10.0.225.10</v>
      </c>
      <c r="AD1051" s="134" t="str">
        <f t="shared" si="229"/>
        <v>255.255.255.0</v>
      </c>
      <c r="AE1051" s="150">
        <f>VLOOKUP(W1051,'Wired Branches'!B:F,5,FALSE)</f>
        <v>0</v>
      </c>
      <c r="AF1051" s="112">
        <f>_xlfn.IFNA(VLOOKUP(F1051,'Compiled report'!C:F,4,FALSE),"")</f>
        <v>0</v>
      </c>
      <c r="AG1051" s="134" t="str">
        <f t="shared" si="230"/>
        <v>10.200.57.196</v>
      </c>
      <c r="AH1051" s="134" t="str">
        <f t="shared" si="231"/>
        <v>Yes</v>
      </c>
      <c r="AI1051" s="134" t="str">
        <f t="shared" si="232"/>
        <v>Yes</v>
      </c>
      <c r="AJ1051" s="234">
        <f>_xlfn.IFNA(VLOOKUP(F1051,'Compiled report'!C:D,2,FALSE),"")</f>
        <v>42765</v>
      </c>
      <c r="AK1051" s="134" t="str">
        <f t="shared" si="233"/>
        <v>Yes</v>
      </c>
      <c r="AL1051" s="134" t="str">
        <f t="shared" si="234"/>
        <v/>
      </c>
      <c r="AM1051" s="134" t="str">
        <f t="shared" si="235"/>
        <v>Yes</v>
      </c>
      <c r="AN1051" s="134" t="str">
        <f t="shared" si="236"/>
        <v>Yes</v>
      </c>
      <c r="AO1051" s="134" t="str">
        <f t="shared" si="239"/>
        <v>Installation Completed</v>
      </c>
      <c r="AP1051" s="137" t="s">
        <v>770</v>
      </c>
    </row>
    <row r="1052" spans="1:42" s="134" customFormat="1" ht="26.1" customHeight="1" x14ac:dyDescent="0.2">
      <c r="A1052" s="258">
        <v>1052</v>
      </c>
      <c r="B1052" s="284" t="s">
        <v>419</v>
      </c>
      <c r="C1052" s="134" t="s">
        <v>419</v>
      </c>
      <c r="D1052" s="171" t="s">
        <v>82</v>
      </c>
      <c r="E1052" s="283" t="s">
        <v>459</v>
      </c>
      <c r="F1052" s="107">
        <v>1848</v>
      </c>
      <c r="G1052" s="284" t="s">
        <v>419</v>
      </c>
      <c r="H1052" s="284" t="s">
        <v>2706</v>
      </c>
      <c r="I1052" s="284" t="s">
        <v>2707</v>
      </c>
      <c r="J1052" s="284" t="s">
        <v>384</v>
      </c>
      <c r="K1052" s="284" t="s">
        <v>384</v>
      </c>
      <c r="L1052" s="284" t="s">
        <v>419</v>
      </c>
      <c r="M1052" s="284" t="s">
        <v>2458</v>
      </c>
      <c r="N1052" s="103" t="s">
        <v>423</v>
      </c>
      <c r="O1052" s="106"/>
      <c r="Q1052" s="135"/>
      <c r="T1052" s="135"/>
      <c r="U1052" s="171" t="str">
        <f t="shared" si="238"/>
        <v>HBL-KHI-1848</v>
      </c>
      <c r="V1052" s="133" t="s">
        <v>90</v>
      </c>
      <c r="W1052" s="107">
        <v>1848</v>
      </c>
      <c r="X1052" s="171" t="str">
        <f t="shared" si="240"/>
        <v>HBL-KHI-1848-Dec16-1-1</v>
      </c>
      <c r="Y1052" s="136" t="s">
        <v>2445</v>
      </c>
      <c r="Z1052" s="134" t="str">
        <f t="shared" si="227"/>
        <v>Yes</v>
      </c>
      <c r="AA1052" s="134" t="str">
        <f t="shared" si="228"/>
        <v>Yes</v>
      </c>
      <c r="AB1052" s="134" t="str">
        <f t="shared" si="237"/>
        <v>Yes</v>
      </c>
      <c r="AC1052" s="134" t="str">
        <f>VLOOKUP(F1052,'Wired Branches'!B:E,4,FALSE)</f>
        <v>10.0.145.10</v>
      </c>
      <c r="AD1052" s="134" t="str">
        <f t="shared" si="229"/>
        <v>255.255.255.0</v>
      </c>
      <c r="AE1052" s="150">
        <f>VLOOKUP(W1052,'Wired Branches'!B:F,5,FALSE)</f>
        <v>0</v>
      </c>
      <c r="AF1052" s="112" t="str">
        <f>_xlfn.IFNA(VLOOKUP(F1052,'Compiled report'!C:F,4,FALSE),"")</f>
        <v>0002651610f6</v>
      </c>
      <c r="AG1052" s="134" t="str">
        <f t="shared" si="230"/>
        <v>10.200.57.196</v>
      </c>
      <c r="AH1052" s="134" t="str">
        <f t="shared" si="231"/>
        <v>Yes</v>
      </c>
      <c r="AI1052" s="134" t="str">
        <f t="shared" si="232"/>
        <v>Yes</v>
      </c>
      <c r="AJ1052" s="234">
        <f>_xlfn.IFNA(VLOOKUP(F1052,'Compiled report'!C:D,2,FALSE),"")</f>
        <v>42744</v>
      </c>
      <c r="AK1052" s="134" t="str">
        <f t="shared" si="233"/>
        <v>Yes</v>
      </c>
      <c r="AL1052" s="134" t="str">
        <f t="shared" si="234"/>
        <v>Yes</v>
      </c>
      <c r="AM1052" s="134" t="str">
        <f t="shared" si="235"/>
        <v>Yes</v>
      </c>
      <c r="AN1052" s="134" t="str">
        <f t="shared" si="236"/>
        <v>Yes</v>
      </c>
      <c r="AO1052" s="134" t="str">
        <f t="shared" si="239"/>
        <v>Installation Completed</v>
      </c>
      <c r="AP1052" s="137" t="s">
        <v>770</v>
      </c>
    </row>
    <row r="1053" spans="1:42" s="134" customFormat="1" ht="26.1" customHeight="1" x14ac:dyDescent="0.2">
      <c r="A1053" s="258">
        <v>1053</v>
      </c>
      <c r="B1053" s="284" t="s">
        <v>419</v>
      </c>
      <c r="C1053" s="134" t="s">
        <v>419</v>
      </c>
      <c r="D1053" s="171" t="s">
        <v>82</v>
      </c>
      <c r="E1053" s="283" t="s">
        <v>459</v>
      </c>
      <c r="F1053" s="107">
        <v>1854</v>
      </c>
      <c r="G1053" s="284" t="s">
        <v>419</v>
      </c>
      <c r="H1053" s="284" t="s">
        <v>2708</v>
      </c>
      <c r="I1053" s="284" t="s">
        <v>2709</v>
      </c>
      <c r="J1053" s="284" t="s">
        <v>384</v>
      </c>
      <c r="K1053" s="284" t="s">
        <v>384</v>
      </c>
      <c r="L1053" s="284" t="s">
        <v>419</v>
      </c>
      <c r="M1053" s="284" t="s">
        <v>2458</v>
      </c>
      <c r="N1053" s="103" t="s">
        <v>423</v>
      </c>
      <c r="O1053" s="106"/>
      <c r="Q1053" s="135"/>
      <c r="T1053" s="135"/>
      <c r="U1053" s="171" t="str">
        <f t="shared" si="238"/>
        <v>HBL-KHI-1854</v>
      </c>
      <c r="V1053" s="133" t="s">
        <v>90</v>
      </c>
      <c r="W1053" s="107">
        <v>1854</v>
      </c>
      <c r="X1053" s="171" t="str">
        <f t="shared" si="240"/>
        <v>HBL-KHI-1854-Dec16-1-1</v>
      </c>
      <c r="Y1053" s="136" t="s">
        <v>2445</v>
      </c>
      <c r="Z1053" s="134" t="str">
        <f t="shared" si="227"/>
        <v>Yes</v>
      </c>
      <c r="AA1053" s="134" t="str">
        <f t="shared" si="228"/>
        <v>Yes</v>
      </c>
      <c r="AB1053" s="134" t="str">
        <f t="shared" si="237"/>
        <v>Yes</v>
      </c>
      <c r="AC1053" s="134" t="str">
        <f>VLOOKUP(F1053,'Wired Branches'!B:E,4,FALSE)</f>
        <v>10.0.220.10</v>
      </c>
      <c r="AD1053" s="134" t="str">
        <f t="shared" si="229"/>
        <v>255.255.255.0</v>
      </c>
      <c r="AE1053" s="150" t="str">
        <f>VLOOKUP(W1053,'Wired Branches'!B:F,5,FALSE)</f>
        <v>10.0.220.1</v>
      </c>
      <c r="AF1053" s="112" t="str">
        <f>_xlfn.IFNA(VLOOKUP(F1053,'Compiled report'!C:F,4,FALSE),"")</f>
        <v>2651610f7</v>
      </c>
      <c r="AG1053" s="134" t="str">
        <f t="shared" si="230"/>
        <v>10.200.57.196</v>
      </c>
      <c r="AH1053" s="134" t="str">
        <f t="shared" si="231"/>
        <v>Yes</v>
      </c>
      <c r="AI1053" s="134" t="str">
        <f t="shared" si="232"/>
        <v>Yes</v>
      </c>
      <c r="AJ1053" s="234">
        <f>_xlfn.IFNA(VLOOKUP(F1053,'Compiled report'!C:D,2,FALSE),"")</f>
        <v>42762</v>
      </c>
      <c r="AK1053" s="134" t="str">
        <f t="shared" si="233"/>
        <v>Yes</v>
      </c>
      <c r="AL1053" s="134" t="str">
        <f t="shared" si="234"/>
        <v>Yes</v>
      </c>
      <c r="AM1053" s="134" t="str">
        <f t="shared" si="235"/>
        <v>Yes</v>
      </c>
      <c r="AN1053" s="134" t="str">
        <f t="shared" si="236"/>
        <v>Yes</v>
      </c>
      <c r="AO1053" s="134" t="str">
        <f t="shared" si="239"/>
        <v>Installation Completed</v>
      </c>
      <c r="AP1053" s="137" t="s">
        <v>770</v>
      </c>
    </row>
    <row r="1054" spans="1:42" s="134" customFormat="1" ht="26.1" customHeight="1" x14ac:dyDescent="0.2">
      <c r="A1054" s="258">
        <v>1054</v>
      </c>
      <c r="B1054" s="284" t="s">
        <v>419</v>
      </c>
      <c r="C1054" s="134" t="s">
        <v>419</v>
      </c>
      <c r="D1054" s="171" t="s">
        <v>82</v>
      </c>
      <c r="E1054" s="283" t="s">
        <v>459</v>
      </c>
      <c r="F1054" s="107">
        <v>1910</v>
      </c>
      <c r="G1054" s="284" t="s">
        <v>419</v>
      </c>
      <c r="H1054" s="284" t="s">
        <v>2710</v>
      </c>
      <c r="I1054" s="284" t="s">
        <v>2711</v>
      </c>
      <c r="J1054" s="284" t="s">
        <v>384</v>
      </c>
      <c r="K1054" s="284" t="s">
        <v>384</v>
      </c>
      <c r="L1054" s="284" t="s">
        <v>419</v>
      </c>
      <c r="M1054" s="284" t="s">
        <v>2444</v>
      </c>
      <c r="N1054" s="103" t="s">
        <v>423</v>
      </c>
      <c r="O1054" s="106"/>
      <c r="Q1054" s="135"/>
      <c r="T1054" s="135"/>
      <c r="U1054" s="171" t="str">
        <f t="shared" si="238"/>
        <v>HBL-KHI-1910</v>
      </c>
      <c r="V1054" s="133" t="s">
        <v>90</v>
      </c>
      <c r="W1054" s="107">
        <v>1910</v>
      </c>
      <c r="X1054" s="171" t="str">
        <f t="shared" si="240"/>
        <v>HBL-KHI-1910-Dec16-1-1</v>
      </c>
      <c r="Y1054" s="136" t="s">
        <v>2445</v>
      </c>
      <c r="Z1054" s="134" t="str">
        <f t="shared" si="227"/>
        <v>Yes</v>
      </c>
      <c r="AA1054" s="134" t="str">
        <f t="shared" si="228"/>
        <v>Yes</v>
      </c>
      <c r="AB1054" s="134" t="str">
        <f t="shared" si="237"/>
        <v>Yes</v>
      </c>
      <c r="AC1054" s="134" t="str">
        <f>VLOOKUP(F1054,'Wired Branches'!B:E,4,FALSE)</f>
        <v>10.0.54.10</v>
      </c>
      <c r="AD1054" s="134" t="str">
        <f t="shared" si="229"/>
        <v>255.255.255.0</v>
      </c>
      <c r="AE1054" s="150" t="str">
        <f>VLOOKUP(W1054,'Wired Branches'!B:F,5,FALSE)</f>
        <v>10.0.54.1</v>
      </c>
      <c r="AF1054" s="112" t="str">
        <f>_xlfn.IFNA(VLOOKUP(F1054,'Compiled report'!C:F,4,FALSE),"")</f>
        <v>0002651610f8</v>
      </c>
      <c r="AG1054" s="134" t="str">
        <f t="shared" si="230"/>
        <v>10.200.57.196</v>
      </c>
      <c r="AH1054" s="134" t="str">
        <f t="shared" si="231"/>
        <v>Yes</v>
      </c>
      <c r="AI1054" s="134" t="str">
        <f t="shared" si="232"/>
        <v>Yes</v>
      </c>
      <c r="AJ1054" s="234">
        <f>_xlfn.IFNA(VLOOKUP(F1054,'Compiled report'!C:D,2,FALSE),"")</f>
        <v>42746</v>
      </c>
      <c r="AK1054" s="134" t="str">
        <f t="shared" si="233"/>
        <v>Yes</v>
      </c>
      <c r="AL1054" s="134" t="str">
        <f t="shared" si="234"/>
        <v>Yes</v>
      </c>
      <c r="AM1054" s="134" t="str">
        <f t="shared" si="235"/>
        <v>Yes</v>
      </c>
      <c r="AN1054" s="134" t="str">
        <f t="shared" si="236"/>
        <v>Yes</v>
      </c>
      <c r="AO1054" s="134" t="str">
        <f t="shared" si="239"/>
        <v>Installation Completed</v>
      </c>
      <c r="AP1054" s="137" t="s">
        <v>770</v>
      </c>
    </row>
    <row r="1055" spans="1:42" s="134" customFormat="1" ht="26.1" customHeight="1" x14ac:dyDescent="0.2">
      <c r="A1055" s="258">
        <v>1055</v>
      </c>
      <c r="B1055" s="284" t="s">
        <v>419</v>
      </c>
      <c r="C1055" s="134" t="s">
        <v>419</v>
      </c>
      <c r="D1055" s="171" t="s">
        <v>82</v>
      </c>
      <c r="E1055" s="283" t="s">
        <v>459</v>
      </c>
      <c r="F1055" s="107">
        <v>1973</v>
      </c>
      <c r="G1055" s="284" t="s">
        <v>419</v>
      </c>
      <c r="H1055" s="284" t="s">
        <v>2712</v>
      </c>
      <c r="I1055" s="284" t="s">
        <v>2713</v>
      </c>
      <c r="J1055" s="284" t="s">
        <v>384</v>
      </c>
      <c r="K1055" s="284" t="s">
        <v>384</v>
      </c>
      <c r="L1055" s="284" t="s">
        <v>419</v>
      </c>
      <c r="M1055" s="284" t="s">
        <v>2469</v>
      </c>
      <c r="N1055" s="103" t="s">
        <v>423</v>
      </c>
      <c r="O1055" s="106"/>
      <c r="Q1055" s="135"/>
      <c r="T1055" s="135"/>
      <c r="U1055" s="171" t="str">
        <f t="shared" si="238"/>
        <v>HBL-KHI-1973</v>
      </c>
      <c r="V1055" s="133" t="s">
        <v>90</v>
      </c>
      <c r="W1055" s="107">
        <v>1973</v>
      </c>
      <c r="X1055" s="171" t="str">
        <f t="shared" si="240"/>
        <v>HBL-KHI-1973-Dec16-1-1</v>
      </c>
      <c r="Y1055" s="136" t="s">
        <v>2445</v>
      </c>
      <c r="Z1055" s="134" t="str">
        <f t="shared" si="227"/>
        <v>Yes</v>
      </c>
      <c r="AA1055" s="134" t="str">
        <f t="shared" si="228"/>
        <v>Yes</v>
      </c>
      <c r="AB1055" s="134" t="str">
        <f t="shared" si="237"/>
        <v>Yes</v>
      </c>
      <c r="AC1055" s="134" t="str">
        <f>VLOOKUP(F1055,'Wired Branches'!B:E,4,FALSE)</f>
        <v>10.0.27.10</v>
      </c>
      <c r="AD1055" s="134" t="str">
        <f t="shared" si="229"/>
        <v>255.255.255.0</v>
      </c>
      <c r="AE1055" s="150" t="str">
        <f>VLOOKUP(W1055,'Wired Branches'!B:F,5,FALSE)</f>
        <v>10.0.27.1</v>
      </c>
      <c r="AF1055" s="112" t="str">
        <f>_xlfn.IFNA(VLOOKUP(F1055,'Compiled report'!C:F,4,FALSE),"")</f>
        <v>2651610fa</v>
      </c>
      <c r="AG1055" s="134" t="str">
        <f t="shared" si="230"/>
        <v>10.200.57.196</v>
      </c>
      <c r="AH1055" s="134" t="str">
        <f t="shared" si="231"/>
        <v>Yes</v>
      </c>
      <c r="AI1055" s="134" t="str">
        <f t="shared" si="232"/>
        <v>Yes</v>
      </c>
      <c r="AJ1055" s="234">
        <f>_xlfn.IFNA(VLOOKUP(F1055,'Compiled report'!C:D,2,FALSE),"")</f>
        <v>42766</v>
      </c>
      <c r="AK1055" s="134" t="str">
        <f t="shared" si="233"/>
        <v>Yes</v>
      </c>
      <c r="AL1055" s="134" t="str">
        <f t="shared" si="234"/>
        <v>Yes</v>
      </c>
      <c r="AM1055" s="134" t="str">
        <f t="shared" si="235"/>
        <v>Yes</v>
      </c>
      <c r="AN1055" s="134" t="str">
        <f t="shared" si="236"/>
        <v>Yes</v>
      </c>
      <c r="AO1055" s="134" t="str">
        <f t="shared" si="239"/>
        <v>Installation Completed</v>
      </c>
      <c r="AP1055" s="137" t="s">
        <v>770</v>
      </c>
    </row>
    <row r="1056" spans="1:42" s="134" customFormat="1" ht="26.1" customHeight="1" x14ac:dyDescent="0.2">
      <c r="A1056" s="258">
        <v>1056</v>
      </c>
      <c r="B1056" s="284" t="s">
        <v>419</v>
      </c>
      <c r="C1056" s="134" t="s">
        <v>419</v>
      </c>
      <c r="D1056" s="171" t="s">
        <v>82</v>
      </c>
      <c r="E1056" s="283" t="s">
        <v>459</v>
      </c>
      <c r="F1056" s="107">
        <v>2082</v>
      </c>
      <c r="G1056" s="284" t="s">
        <v>419</v>
      </c>
      <c r="H1056" s="284" t="s">
        <v>2714</v>
      </c>
      <c r="I1056" s="284" t="s">
        <v>2715</v>
      </c>
      <c r="J1056" s="284" t="s">
        <v>384</v>
      </c>
      <c r="K1056" s="284" t="s">
        <v>384</v>
      </c>
      <c r="L1056" s="284" t="s">
        <v>419</v>
      </c>
      <c r="M1056" s="284" t="s">
        <v>2469</v>
      </c>
      <c r="N1056" s="103" t="s">
        <v>423</v>
      </c>
      <c r="O1056" s="106"/>
      <c r="Q1056" s="135"/>
      <c r="T1056" s="135"/>
      <c r="U1056" s="171" t="str">
        <f t="shared" si="238"/>
        <v>HBL-KHI-2082</v>
      </c>
      <c r="V1056" s="133" t="s">
        <v>90</v>
      </c>
      <c r="W1056" s="107">
        <v>2082</v>
      </c>
      <c r="X1056" s="171" t="str">
        <f t="shared" si="240"/>
        <v>HBL-KHI-2082-Dec16-1-1</v>
      </c>
      <c r="Y1056" s="136" t="s">
        <v>2445</v>
      </c>
      <c r="Z1056" s="134" t="str">
        <f t="shared" si="227"/>
        <v>Yes</v>
      </c>
      <c r="AA1056" s="134" t="str">
        <f t="shared" si="228"/>
        <v>Yes</v>
      </c>
      <c r="AB1056" s="134" t="str">
        <f t="shared" si="237"/>
        <v>Yes</v>
      </c>
      <c r="AC1056" s="134" t="str">
        <f>VLOOKUP(F1056,'Wired Branches'!B:E,4,FALSE)</f>
        <v>10.0.209.10</v>
      </c>
      <c r="AD1056" s="134" t="str">
        <f t="shared" si="229"/>
        <v>255.255.255.0</v>
      </c>
      <c r="AE1056" s="150" t="str">
        <f>VLOOKUP(W1056,'Wired Branches'!B:F,5,FALSE)</f>
        <v>10.0.209.1</v>
      </c>
      <c r="AF1056" s="112" t="str">
        <f>_xlfn.IFNA(VLOOKUP(F1056,'Compiled report'!C:F,4,FALSE),"")</f>
        <v>0002651610fb</v>
      </c>
      <c r="AG1056" s="134" t="str">
        <f t="shared" si="230"/>
        <v>10.200.57.196</v>
      </c>
      <c r="AH1056" s="134" t="str">
        <f t="shared" si="231"/>
        <v>Yes</v>
      </c>
      <c r="AI1056" s="134" t="str">
        <f t="shared" si="232"/>
        <v>Yes</v>
      </c>
      <c r="AJ1056" s="234">
        <f>_xlfn.IFNA(VLOOKUP(F1056,'Compiled report'!C:D,2,FALSE),"")</f>
        <v>42768</v>
      </c>
      <c r="AK1056" s="134" t="str">
        <f t="shared" si="233"/>
        <v>Yes</v>
      </c>
      <c r="AL1056" s="134" t="str">
        <f t="shared" si="234"/>
        <v>Yes</v>
      </c>
      <c r="AM1056" s="134" t="str">
        <f t="shared" si="235"/>
        <v>Yes</v>
      </c>
      <c r="AN1056" s="134" t="str">
        <f t="shared" si="236"/>
        <v>Yes</v>
      </c>
      <c r="AO1056" s="134" t="str">
        <f t="shared" si="239"/>
        <v>Installation Completed</v>
      </c>
      <c r="AP1056" s="137" t="s">
        <v>770</v>
      </c>
    </row>
    <row r="1057" spans="1:42" s="134" customFormat="1" ht="26.1" customHeight="1" x14ac:dyDescent="0.2">
      <c r="A1057" s="258">
        <v>1057</v>
      </c>
      <c r="B1057" s="284" t="s">
        <v>419</v>
      </c>
      <c r="C1057" s="134" t="s">
        <v>419</v>
      </c>
      <c r="D1057" s="171" t="s">
        <v>82</v>
      </c>
      <c r="E1057" s="283" t="s">
        <v>459</v>
      </c>
      <c r="F1057" s="107">
        <v>2214</v>
      </c>
      <c r="G1057" s="284" t="s">
        <v>419</v>
      </c>
      <c r="H1057" s="284" t="s">
        <v>2716</v>
      </c>
      <c r="I1057" s="284" t="s">
        <v>2717</v>
      </c>
      <c r="J1057" s="284" t="s">
        <v>384</v>
      </c>
      <c r="K1057" s="284" t="s">
        <v>384</v>
      </c>
      <c r="L1057" s="284" t="s">
        <v>419</v>
      </c>
      <c r="M1057" s="284" t="s">
        <v>2469</v>
      </c>
      <c r="N1057" s="103" t="s">
        <v>423</v>
      </c>
      <c r="O1057" s="106"/>
      <c r="Q1057" s="135"/>
      <c r="T1057" s="135"/>
      <c r="U1057" s="171" t="str">
        <f t="shared" si="238"/>
        <v>HBL-KHI-2214</v>
      </c>
      <c r="V1057" s="133" t="s">
        <v>90</v>
      </c>
      <c r="W1057" s="107">
        <v>2214</v>
      </c>
      <c r="X1057" s="171" t="str">
        <f t="shared" si="240"/>
        <v>HBL-KHI-2214-Dec16-1-1</v>
      </c>
      <c r="Y1057" s="136" t="s">
        <v>2445</v>
      </c>
      <c r="Z1057" s="134" t="str">
        <f t="shared" si="227"/>
        <v>Yes</v>
      </c>
      <c r="AA1057" s="134" t="str">
        <f t="shared" si="228"/>
        <v>Yes</v>
      </c>
      <c r="AB1057" s="134" t="str">
        <f t="shared" si="237"/>
        <v>Yes</v>
      </c>
      <c r="AC1057" s="134" t="str">
        <f>VLOOKUP(F1057,'Wired Branches'!B:E,4,FALSE)</f>
        <v>10.0.172.10</v>
      </c>
      <c r="AD1057" s="134" t="str">
        <f t="shared" si="229"/>
        <v>255.255.255.0</v>
      </c>
      <c r="AE1057" s="150" t="str">
        <f>VLOOKUP(W1057,'Wired Branches'!B:F,5,FALSE)</f>
        <v>10.0.172.1</v>
      </c>
      <c r="AF1057" s="112" t="str">
        <f>_xlfn.IFNA(VLOOKUP(F1057,'Compiled report'!C:F,4,FALSE),"")</f>
        <v>0002651610fc</v>
      </c>
      <c r="AG1057" s="134" t="str">
        <f t="shared" si="230"/>
        <v>10.200.57.196</v>
      </c>
      <c r="AH1057" s="134" t="str">
        <f t="shared" si="231"/>
        <v>Yes</v>
      </c>
      <c r="AI1057" s="134" t="str">
        <f t="shared" si="232"/>
        <v>Yes</v>
      </c>
      <c r="AJ1057" s="234">
        <f>_xlfn.IFNA(VLOOKUP(F1057,'Compiled report'!C:D,2,FALSE),"")</f>
        <v>42741</v>
      </c>
      <c r="AK1057" s="134" t="str">
        <f t="shared" si="233"/>
        <v>Yes</v>
      </c>
      <c r="AL1057" s="134" t="str">
        <f t="shared" si="234"/>
        <v>Yes</v>
      </c>
      <c r="AM1057" s="134" t="str">
        <f t="shared" si="235"/>
        <v>Yes</v>
      </c>
      <c r="AN1057" s="134" t="str">
        <f t="shared" si="236"/>
        <v>Yes</v>
      </c>
      <c r="AO1057" s="134" t="str">
        <f t="shared" si="239"/>
        <v>Installation Completed</v>
      </c>
      <c r="AP1057" s="137" t="s">
        <v>770</v>
      </c>
    </row>
    <row r="1058" spans="1:42" s="134" customFormat="1" ht="26.1" customHeight="1" x14ac:dyDescent="0.2">
      <c r="A1058" s="258">
        <v>1058</v>
      </c>
      <c r="B1058" s="284" t="s">
        <v>419</v>
      </c>
      <c r="C1058" s="134" t="s">
        <v>419</v>
      </c>
      <c r="D1058" s="171" t="s">
        <v>82</v>
      </c>
      <c r="E1058" s="283" t="s">
        <v>459</v>
      </c>
      <c r="F1058" s="107">
        <v>2254</v>
      </c>
      <c r="G1058" s="284" t="s">
        <v>419</v>
      </c>
      <c r="H1058" s="284" t="s">
        <v>2718</v>
      </c>
      <c r="I1058" s="284" t="s">
        <v>2719</v>
      </c>
      <c r="J1058" s="284" t="s">
        <v>384</v>
      </c>
      <c r="K1058" s="284" t="s">
        <v>384</v>
      </c>
      <c r="L1058" s="284" t="s">
        <v>419</v>
      </c>
      <c r="M1058" s="284" t="s">
        <v>2444</v>
      </c>
      <c r="N1058" s="103" t="s">
        <v>423</v>
      </c>
      <c r="O1058" s="106"/>
      <c r="Q1058" s="135"/>
      <c r="T1058" s="135"/>
      <c r="U1058" s="171" t="str">
        <f t="shared" si="238"/>
        <v>HBL-KHI-2254</v>
      </c>
      <c r="V1058" s="133" t="s">
        <v>90</v>
      </c>
      <c r="W1058" s="107">
        <v>2254</v>
      </c>
      <c r="X1058" s="171" t="str">
        <f t="shared" si="240"/>
        <v>HBL-KHI-2254-Dec16-1-1</v>
      </c>
      <c r="Y1058" s="136" t="s">
        <v>2445</v>
      </c>
      <c r="Z1058" s="134" t="str">
        <f t="shared" si="227"/>
        <v>Yes</v>
      </c>
      <c r="AA1058" s="134" t="str">
        <f t="shared" si="228"/>
        <v>Yes</v>
      </c>
      <c r="AB1058" s="134" t="str">
        <f t="shared" si="237"/>
        <v>Yes</v>
      </c>
      <c r="AC1058" s="134" t="str">
        <f>VLOOKUP(F1058,'Wired Branches'!B:E,4,FALSE)</f>
        <v>10.0.128.10</v>
      </c>
      <c r="AD1058" s="134" t="str">
        <f t="shared" si="229"/>
        <v>255.255.255.0</v>
      </c>
      <c r="AE1058" s="150" t="str">
        <f>VLOOKUP(W1058,'Wired Branches'!B:F,5,FALSE)</f>
        <v>10.0.128.1</v>
      </c>
      <c r="AF1058" s="112" t="str">
        <f>_xlfn.IFNA(VLOOKUP(F1058,'Compiled report'!C:F,4,FALSE),"")</f>
        <v>265160e7d</v>
      </c>
      <c r="AG1058" s="134" t="str">
        <f t="shared" si="230"/>
        <v>10.200.57.196</v>
      </c>
      <c r="AH1058" s="134" t="str">
        <f t="shared" si="231"/>
        <v>Yes</v>
      </c>
      <c r="AI1058" s="134" t="str">
        <f t="shared" si="232"/>
        <v>Yes</v>
      </c>
      <c r="AJ1058" s="234">
        <f>_xlfn.IFNA(VLOOKUP(F1058,'Compiled report'!C:D,2,FALSE),"")</f>
        <v>42752</v>
      </c>
      <c r="AK1058" s="134" t="str">
        <f t="shared" si="233"/>
        <v>Yes</v>
      </c>
      <c r="AL1058" s="134" t="str">
        <f t="shared" si="234"/>
        <v>Yes</v>
      </c>
      <c r="AM1058" s="134" t="str">
        <f t="shared" si="235"/>
        <v>Yes</v>
      </c>
      <c r="AN1058" s="134" t="str">
        <f t="shared" si="236"/>
        <v>Yes</v>
      </c>
      <c r="AO1058" s="134" t="str">
        <f t="shared" si="239"/>
        <v>Installation Completed</v>
      </c>
      <c r="AP1058" s="137" t="s">
        <v>770</v>
      </c>
    </row>
    <row r="1059" spans="1:42" s="134" customFormat="1" ht="26.1" customHeight="1" x14ac:dyDescent="0.2">
      <c r="A1059" s="258">
        <v>1059</v>
      </c>
      <c r="B1059" s="284" t="s">
        <v>419</v>
      </c>
      <c r="C1059" s="134" t="s">
        <v>419</v>
      </c>
      <c r="D1059" s="171" t="s">
        <v>82</v>
      </c>
      <c r="E1059" s="283" t="s">
        <v>459</v>
      </c>
      <c r="F1059" s="107">
        <v>2255</v>
      </c>
      <c r="G1059" s="284" t="s">
        <v>419</v>
      </c>
      <c r="H1059" s="284" t="s">
        <v>2720</v>
      </c>
      <c r="I1059" s="284" t="s">
        <v>2721</v>
      </c>
      <c r="J1059" s="284" t="s">
        <v>384</v>
      </c>
      <c r="K1059" s="284" t="s">
        <v>384</v>
      </c>
      <c r="L1059" s="284" t="s">
        <v>419</v>
      </c>
      <c r="M1059" s="284" t="s">
        <v>2444</v>
      </c>
      <c r="N1059" s="103" t="s">
        <v>423</v>
      </c>
      <c r="O1059" s="106"/>
      <c r="Q1059" s="135"/>
      <c r="T1059" s="135"/>
      <c r="U1059" s="171" t="str">
        <f t="shared" si="238"/>
        <v>HBL-KHI-2255</v>
      </c>
      <c r="V1059" s="133" t="s">
        <v>90</v>
      </c>
      <c r="W1059" s="107">
        <v>2255</v>
      </c>
      <c r="X1059" s="171" t="str">
        <f t="shared" si="240"/>
        <v>HBL-KHI-2255-Dec16-1-1</v>
      </c>
      <c r="Y1059" s="136" t="s">
        <v>2445</v>
      </c>
      <c r="Z1059" s="134" t="str">
        <f t="shared" si="227"/>
        <v>Yes</v>
      </c>
      <c r="AA1059" s="134" t="str">
        <f t="shared" si="228"/>
        <v>Yes</v>
      </c>
      <c r="AB1059" s="134" t="str">
        <f t="shared" si="237"/>
        <v>Yes</v>
      </c>
      <c r="AC1059" s="134" t="str">
        <f>VLOOKUP(F1059,'Wired Branches'!B:E,4,FALSE)</f>
        <v>10.0.185.10</v>
      </c>
      <c r="AD1059" s="134" t="str">
        <f t="shared" si="229"/>
        <v>255.255.255.0</v>
      </c>
      <c r="AE1059" s="150" t="str">
        <f>VLOOKUP(W1059,'Wired Branches'!B:F,5,FALSE)</f>
        <v>10.0.185.1</v>
      </c>
      <c r="AF1059" s="112" t="str">
        <f>_xlfn.IFNA(VLOOKUP(F1059,'Compiled report'!C:F,4,FALSE),"")</f>
        <v>000265160e7e</v>
      </c>
      <c r="AG1059" s="134" t="str">
        <f t="shared" si="230"/>
        <v>10.200.57.196</v>
      </c>
      <c r="AH1059" s="134" t="str">
        <f t="shared" si="231"/>
        <v>Yes</v>
      </c>
      <c r="AI1059" s="134" t="str">
        <f t="shared" si="232"/>
        <v>Yes</v>
      </c>
      <c r="AJ1059" s="234">
        <f>_xlfn.IFNA(VLOOKUP(F1059,'Compiled report'!C:D,2,FALSE),"")</f>
        <v>42751</v>
      </c>
      <c r="AK1059" s="134" t="str">
        <f t="shared" si="233"/>
        <v>Yes</v>
      </c>
      <c r="AL1059" s="134" t="str">
        <f t="shared" si="234"/>
        <v>Yes</v>
      </c>
      <c r="AM1059" s="134" t="str">
        <f t="shared" si="235"/>
        <v>Yes</v>
      </c>
      <c r="AN1059" s="134" t="str">
        <f t="shared" si="236"/>
        <v>Yes</v>
      </c>
      <c r="AO1059" s="134" t="str">
        <f t="shared" si="239"/>
        <v>Installation Completed</v>
      </c>
      <c r="AP1059" s="137" t="s">
        <v>770</v>
      </c>
    </row>
    <row r="1060" spans="1:42" s="134" customFormat="1" ht="26.1" customHeight="1" x14ac:dyDescent="0.2">
      <c r="A1060" s="258">
        <v>1060</v>
      </c>
      <c r="B1060" s="284" t="s">
        <v>419</v>
      </c>
      <c r="C1060" s="134" t="s">
        <v>419</v>
      </c>
      <c r="D1060" s="171" t="s">
        <v>82</v>
      </c>
      <c r="E1060" s="283" t="s">
        <v>459</v>
      </c>
      <c r="F1060" s="107">
        <v>2256</v>
      </c>
      <c r="G1060" s="284" t="s">
        <v>419</v>
      </c>
      <c r="H1060" s="284" t="s">
        <v>2722</v>
      </c>
      <c r="I1060" s="284" t="s">
        <v>2723</v>
      </c>
      <c r="J1060" s="284" t="s">
        <v>384</v>
      </c>
      <c r="K1060" s="284" t="s">
        <v>384</v>
      </c>
      <c r="L1060" s="284" t="s">
        <v>419</v>
      </c>
      <c r="M1060" s="284" t="s">
        <v>2444</v>
      </c>
      <c r="N1060" s="103" t="s">
        <v>423</v>
      </c>
      <c r="O1060" s="106"/>
      <c r="Q1060" s="135"/>
      <c r="T1060" s="135"/>
      <c r="U1060" s="171" t="str">
        <f t="shared" si="238"/>
        <v>HBL-KHI-2256</v>
      </c>
      <c r="V1060" s="133" t="s">
        <v>90</v>
      </c>
      <c r="W1060" s="107">
        <v>2256</v>
      </c>
      <c r="X1060" s="171" t="str">
        <f t="shared" si="240"/>
        <v>HBL-KHI-2256-Dec16-1-1</v>
      </c>
      <c r="Y1060" s="136" t="s">
        <v>2445</v>
      </c>
      <c r="Z1060" s="134" t="str">
        <f t="shared" si="227"/>
        <v>Yes</v>
      </c>
      <c r="AA1060" s="134" t="str">
        <f t="shared" si="228"/>
        <v>Yes</v>
      </c>
      <c r="AB1060" s="134" t="str">
        <f t="shared" si="237"/>
        <v>Yes</v>
      </c>
      <c r="AC1060" s="134" t="str">
        <f>VLOOKUP(F1060,'Wired Branches'!B:E,4,FALSE)</f>
        <v>10.0.129.10</v>
      </c>
      <c r="AD1060" s="134" t="str">
        <f t="shared" si="229"/>
        <v>255.255.255.0</v>
      </c>
      <c r="AE1060" s="150" t="str">
        <f>VLOOKUP(W1060,'Wired Branches'!B:F,5,FALSE)</f>
        <v>10.0.129.1</v>
      </c>
      <c r="AF1060" s="112" t="str">
        <f>_xlfn.IFNA(VLOOKUP(F1060,'Compiled report'!C:F,4,FALSE),"")</f>
        <v>000265160e7f</v>
      </c>
      <c r="AG1060" s="134" t="str">
        <f t="shared" si="230"/>
        <v>10.200.57.196</v>
      </c>
      <c r="AH1060" s="134" t="str">
        <f t="shared" si="231"/>
        <v>Yes</v>
      </c>
      <c r="AI1060" s="134" t="str">
        <f t="shared" si="232"/>
        <v>Yes</v>
      </c>
      <c r="AJ1060" s="234">
        <f>_xlfn.IFNA(VLOOKUP(F1060,'Compiled report'!C:D,2,FALSE),"")</f>
        <v>42753</v>
      </c>
      <c r="AK1060" s="134" t="str">
        <f t="shared" si="233"/>
        <v>Yes</v>
      </c>
      <c r="AL1060" s="134" t="str">
        <f t="shared" si="234"/>
        <v>Yes</v>
      </c>
      <c r="AM1060" s="134" t="str">
        <f t="shared" si="235"/>
        <v>Yes</v>
      </c>
      <c r="AN1060" s="134" t="str">
        <f t="shared" si="236"/>
        <v>Yes</v>
      </c>
      <c r="AO1060" s="134" t="str">
        <f t="shared" si="239"/>
        <v>Installation Completed</v>
      </c>
      <c r="AP1060" s="137" t="s">
        <v>770</v>
      </c>
    </row>
    <row r="1061" spans="1:42" s="134" customFormat="1" ht="26.1" customHeight="1" x14ac:dyDescent="0.2">
      <c r="A1061" s="258">
        <v>1061</v>
      </c>
      <c r="B1061" s="284" t="s">
        <v>419</v>
      </c>
      <c r="C1061" s="134" t="s">
        <v>419</v>
      </c>
      <c r="D1061" s="171" t="s">
        <v>82</v>
      </c>
      <c r="E1061" s="283" t="s">
        <v>459</v>
      </c>
      <c r="F1061" s="107">
        <v>2265</v>
      </c>
      <c r="G1061" s="284" t="s">
        <v>419</v>
      </c>
      <c r="H1061" s="284" t="s">
        <v>2724</v>
      </c>
      <c r="I1061" s="284" t="s">
        <v>2725</v>
      </c>
      <c r="J1061" s="284" t="s">
        <v>384</v>
      </c>
      <c r="K1061" s="284" t="s">
        <v>384</v>
      </c>
      <c r="L1061" s="284" t="s">
        <v>419</v>
      </c>
      <c r="M1061" s="284" t="s">
        <v>2444</v>
      </c>
      <c r="N1061" s="103" t="s">
        <v>423</v>
      </c>
      <c r="O1061" s="106"/>
      <c r="Q1061" s="135"/>
      <c r="T1061" s="135"/>
      <c r="U1061" s="171" t="str">
        <f t="shared" si="238"/>
        <v>HBL-KHI-2265</v>
      </c>
      <c r="V1061" s="133" t="s">
        <v>90</v>
      </c>
      <c r="W1061" s="107">
        <v>22651</v>
      </c>
      <c r="X1061" s="171" t="str">
        <f t="shared" si="240"/>
        <v>HBL-KHI-2265-Dec16-1-1</v>
      </c>
      <c r="Y1061" s="136" t="s">
        <v>2445</v>
      </c>
      <c r="Z1061" s="134" t="str">
        <f t="shared" si="227"/>
        <v>Yes</v>
      </c>
      <c r="AA1061" s="134" t="str">
        <f t="shared" si="228"/>
        <v>Yes</v>
      </c>
      <c r="AB1061" s="134" t="str">
        <f t="shared" si="237"/>
        <v>Yes</v>
      </c>
      <c r="AC1061" s="134" t="e">
        <f>VLOOKUP(F1061,'Wired Branches'!B:E,4,FALSE)</f>
        <v>#N/A</v>
      </c>
      <c r="AD1061" s="134" t="str">
        <f t="shared" si="229"/>
        <v>255.255.255.0</v>
      </c>
      <c r="AE1061" s="150" t="e">
        <f>VLOOKUP(W1061,'Wired Branches'!B:F,5,FALSE)</f>
        <v>#N/A</v>
      </c>
      <c r="AF1061" s="112">
        <f>_xlfn.IFNA(VLOOKUP(F1061,'Compiled report'!C:F,4,FALSE),"")</f>
        <v>2.6515999999999999E+85</v>
      </c>
      <c r="AG1061" s="134" t="str">
        <f t="shared" si="230"/>
        <v>10.200.57.196</v>
      </c>
      <c r="AH1061" s="134" t="str">
        <f t="shared" si="231"/>
        <v>Yes</v>
      </c>
      <c r="AI1061" s="134" t="str">
        <f t="shared" si="232"/>
        <v>Yes</v>
      </c>
      <c r="AJ1061" s="234">
        <f>_xlfn.IFNA(VLOOKUP(F1061,'Compiled report'!C:D,2,FALSE),"")</f>
        <v>42768</v>
      </c>
      <c r="AK1061" s="134" t="str">
        <f t="shared" si="233"/>
        <v>Yes</v>
      </c>
      <c r="AL1061" s="134" t="str">
        <f t="shared" si="234"/>
        <v>Yes</v>
      </c>
      <c r="AM1061" s="134" t="str">
        <f t="shared" si="235"/>
        <v>Yes</v>
      </c>
      <c r="AN1061" s="134" t="str">
        <f t="shared" si="236"/>
        <v>Yes</v>
      </c>
      <c r="AO1061" s="134" t="str">
        <f t="shared" si="239"/>
        <v>Installation Completed</v>
      </c>
      <c r="AP1061" s="137" t="s">
        <v>770</v>
      </c>
    </row>
    <row r="1062" spans="1:42" s="134" customFormat="1" ht="26.1" customHeight="1" x14ac:dyDescent="0.2">
      <c r="A1062" s="258">
        <v>1061</v>
      </c>
      <c r="B1062" s="284" t="s">
        <v>419</v>
      </c>
      <c r="C1062" s="134" t="s">
        <v>419</v>
      </c>
      <c r="D1062" s="171" t="s">
        <v>82</v>
      </c>
      <c r="E1062" s="283" t="s">
        <v>459</v>
      </c>
      <c r="F1062" s="107" t="s">
        <v>2726</v>
      </c>
      <c r="G1062" s="284" t="s">
        <v>419</v>
      </c>
      <c r="H1062" s="284" t="s">
        <v>2724</v>
      </c>
      <c r="I1062" s="284" t="s">
        <v>2725</v>
      </c>
      <c r="J1062" s="284" t="s">
        <v>384</v>
      </c>
      <c r="K1062" s="284" t="s">
        <v>384</v>
      </c>
      <c r="L1062" s="284" t="s">
        <v>419</v>
      </c>
      <c r="M1062" s="284" t="s">
        <v>2444</v>
      </c>
      <c r="N1062" s="103" t="s">
        <v>423</v>
      </c>
      <c r="O1062" s="106"/>
      <c r="Q1062" s="135"/>
      <c r="T1062" s="135"/>
      <c r="U1062" s="171" t="str">
        <f t="shared" si="238"/>
        <v>HBL-KHI-2265 A</v>
      </c>
      <c r="V1062" s="133" t="s">
        <v>90</v>
      </c>
      <c r="W1062" s="107">
        <v>2265</v>
      </c>
      <c r="X1062" s="171" t="str">
        <f t="shared" si="240"/>
        <v>HBL-KHI-2265 A-Dec16-1-1</v>
      </c>
      <c r="Y1062" s="136" t="s">
        <v>2445</v>
      </c>
      <c r="Z1062" s="134" t="str">
        <f t="shared" ref="Z1062" si="241">IF(AJ1062=""," ","Yes")</f>
        <v>Yes</v>
      </c>
      <c r="AA1062" s="134" t="str">
        <f t="shared" ref="AA1062" si="242">IF(AJ1062=""," ","Yes")</f>
        <v>Yes</v>
      </c>
      <c r="AB1062" s="134" t="str">
        <f t="shared" ref="AB1062" si="243">IF(ISBLANK(AJ1062)," ","Yes")</f>
        <v>Yes</v>
      </c>
      <c r="AC1062" s="134" t="e">
        <f>VLOOKUP(F1062,'Wired Branches'!B:E,4,FALSE)</f>
        <v>#N/A</v>
      </c>
      <c r="AD1062" s="134" t="str">
        <f t="shared" ref="AD1062" si="244">IF(AJ1062=""," ","255.255.255.0")</f>
        <v>255.255.255.0</v>
      </c>
      <c r="AE1062" s="150" t="e">
        <f>VLOOKUP(W1062,'Wired Branches'!B:F,5,FALSE)</f>
        <v>#N/A</v>
      </c>
      <c r="AF1062" s="112" t="str">
        <f>_xlfn.IFNA(VLOOKUP(F1062,'Compiled report'!C:F,4,FALSE),"")</f>
        <v>265161114</v>
      </c>
      <c r="AG1062" s="134" t="str">
        <f t="shared" ref="AG1062" si="245">IF(AJ1062=""," ","10.200.57.196")</f>
        <v>10.200.57.196</v>
      </c>
      <c r="AH1062" s="134" t="str">
        <f t="shared" ref="AH1062" si="246">IF(AJ1062=""," ","Yes")</f>
        <v>Yes</v>
      </c>
      <c r="AI1062" s="134" t="str">
        <f t="shared" ref="AI1062" si="247">IF(AJ1062=""," ","Yes")</f>
        <v>Yes</v>
      </c>
      <c r="AJ1062" s="234">
        <f>_xlfn.IFNA(VLOOKUP(F1062,'Compiled report'!C:D,2,FALSE),"")</f>
        <v>42776</v>
      </c>
      <c r="AK1062" s="134" t="str">
        <f t="shared" ref="AK1062" si="248">IF(AJ1062=""," ","Yes")</f>
        <v>Yes</v>
      </c>
      <c r="AL1062" s="134" t="str">
        <f t="shared" ref="AL1062" si="249">IF((OR(AF1062="",AF1062=0)),"","Yes")</f>
        <v>Yes</v>
      </c>
      <c r="AM1062" s="134" t="str">
        <f t="shared" ref="AM1062" si="250">IF(AJ1062=""," ","Yes")</f>
        <v>Yes</v>
      </c>
      <c r="AN1062" s="134" t="str">
        <f t="shared" ref="AN1062" si="251">IF(AJ1062=""," ","Yes")</f>
        <v>Yes</v>
      </c>
      <c r="AO1062" s="134" t="str">
        <f t="shared" ref="AO1062" si="252">IF(AJ1062=""," ","Installation Completed")</f>
        <v>Installation Completed</v>
      </c>
      <c r="AP1062" s="137" t="s">
        <v>770</v>
      </c>
    </row>
    <row r="1063" spans="1:42" s="134" customFormat="1" ht="26.1" customHeight="1" x14ac:dyDescent="0.2">
      <c r="A1063" s="258">
        <v>1062</v>
      </c>
      <c r="B1063" s="284" t="s">
        <v>419</v>
      </c>
      <c r="C1063" s="134" t="s">
        <v>419</v>
      </c>
      <c r="D1063" s="171" t="s">
        <v>82</v>
      </c>
      <c r="E1063" s="283" t="s">
        <v>459</v>
      </c>
      <c r="F1063" s="107">
        <v>2272</v>
      </c>
      <c r="G1063" s="284" t="s">
        <v>419</v>
      </c>
      <c r="H1063" s="284" t="s">
        <v>2727</v>
      </c>
      <c r="I1063" s="284" t="s">
        <v>2728</v>
      </c>
      <c r="J1063" s="284" t="s">
        <v>384</v>
      </c>
      <c r="K1063" s="284" t="s">
        <v>384</v>
      </c>
      <c r="L1063" s="284" t="s">
        <v>419</v>
      </c>
      <c r="M1063" s="284" t="s">
        <v>2444</v>
      </c>
      <c r="N1063" s="103" t="s">
        <v>423</v>
      </c>
      <c r="O1063" s="106"/>
      <c r="Q1063" s="135"/>
      <c r="T1063" s="135"/>
      <c r="U1063" s="171" t="str">
        <f t="shared" si="238"/>
        <v>HBL-KHI-2272</v>
      </c>
      <c r="V1063" s="133" t="s">
        <v>90</v>
      </c>
      <c r="W1063" s="107">
        <v>2272</v>
      </c>
      <c r="X1063" s="171" t="str">
        <f t="shared" si="240"/>
        <v>HBL-KHI-2272-Dec16-1-1</v>
      </c>
      <c r="Y1063" s="136" t="s">
        <v>2445</v>
      </c>
      <c r="Z1063" s="134" t="str">
        <f t="shared" si="227"/>
        <v>Yes</v>
      </c>
      <c r="AA1063" s="134" t="str">
        <f t="shared" si="228"/>
        <v>Yes</v>
      </c>
      <c r="AB1063" s="134" t="str">
        <f t="shared" si="237"/>
        <v>Yes</v>
      </c>
      <c r="AC1063" s="134" t="str">
        <f>VLOOKUP(F1063,'Wired Branches'!B:E,4,FALSE)</f>
        <v>10.0.206.10</v>
      </c>
      <c r="AD1063" s="134" t="str">
        <f t="shared" si="229"/>
        <v>255.255.255.0</v>
      </c>
      <c r="AE1063" s="150" t="str">
        <f>VLOOKUP(W1063,'Wired Branches'!B:F,5,FALSE)</f>
        <v>10.0.206.1</v>
      </c>
      <c r="AF1063" s="112">
        <f>_xlfn.IFNA(VLOOKUP(F1063,'Compiled report'!C:F,4,FALSE),"")</f>
        <v>2.6515999999999999E+86</v>
      </c>
      <c r="AG1063" s="134" t="str">
        <f t="shared" si="230"/>
        <v>10.200.57.196</v>
      </c>
      <c r="AH1063" s="134" t="str">
        <f t="shared" si="231"/>
        <v>Yes</v>
      </c>
      <c r="AI1063" s="134" t="str">
        <f t="shared" si="232"/>
        <v>Yes</v>
      </c>
      <c r="AJ1063" s="234">
        <f>_xlfn.IFNA(VLOOKUP(F1063,'Compiled report'!C:D,2,FALSE),"")</f>
        <v>42762</v>
      </c>
      <c r="AK1063" s="134" t="str">
        <f t="shared" si="233"/>
        <v>Yes</v>
      </c>
      <c r="AL1063" s="134" t="str">
        <f t="shared" si="234"/>
        <v>Yes</v>
      </c>
      <c r="AM1063" s="134" t="str">
        <f t="shared" si="235"/>
        <v>Yes</v>
      </c>
      <c r="AN1063" s="134" t="str">
        <f t="shared" si="236"/>
        <v>Yes</v>
      </c>
      <c r="AO1063" s="134" t="str">
        <f t="shared" si="239"/>
        <v>Installation Completed</v>
      </c>
      <c r="AP1063" s="137" t="s">
        <v>770</v>
      </c>
    </row>
    <row r="1064" spans="1:42" s="134" customFormat="1" ht="26.1" customHeight="1" x14ac:dyDescent="0.2">
      <c r="A1064" s="258">
        <v>1063</v>
      </c>
      <c r="B1064" s="284" t="s">
        <v>419</v>
      </c>
      <c r="C1064" s="134" t="s">
        <v>419</v>
      </c>
      <c r="D1064" s="171" t="s">
        <v>82</v>
      </c>
      <c r="E1064" s="283" t="s">
        <v>459</v>
      </c>
      <c r="F1064" s="107">
        <v>2274</v>
      </c>
      <c r="G1064" s="284" t="s">
        <v>419</v>
      </c>
      <c r="H1064" s="284" t="s">
        <v>2729</v>
      </c>
      <c r="I1064" s="284" t="s">
        <v>2730</v>
      </c>
      <c r="J1064" s="284" t="s">
        <v>384</v>
      </c>
      <c r="K1064" s="284" t="s">
        <v>384</v>
      </c>
      <c r="L1064" s="284" t="s">
        <v>419</v>
      </c>
      <c r="M1064" s="284" t="s">
        <v>2444</v>
      </c>
      <c r="N1064" s="103" t="s">
        <v>423</v>
      </c>
      <c r="O1064" s="106"/>
      <c r="Q1064" s="135"/>
      <c r="T1064" s="135"/>
      <c r="U1064" s="171" t="str">
        <f t="shared" si="238"/>
        <v>HBL-KHI-2274</v>
      </c>
      <c r="V1064" s="133" t="s">
        <v>90</v>
      </c>
      <c r="W1064" s="107">
        <v>2274</v>
      </c>
      <c r="X1064" s="171" t="str">
        <f t="shared" si="240"/>
        <v>HBL-KHI-2274-Dec16-1-1</v>
      </c>
      <c r="Y1064" s="136" t="s">
        <v>2445</v>
      </c>
      <c r="Z1064" s="134" t="str">
        <f t="shared" si="227"/>
        <v>Yes</v>
      </c>
      <c r="AA1064" s="134" t="str">
        <f t="shared" si="228"/>
        <v>Yes</v>
      </c>
      <c r="AB1064" s="134" t="str">
        <f t="shared" si="237"/>
        <v>Yes</v>
      </c>
      <c r="AC1064" s="134" t="str">
        <f>VLOOKUP(F1064,'Wired Branches'!B:E,4,FALSE)</f>
        <v>10.0.188.10</v>
      </c>
      <c r="AD1064" s="134" t="str">
        <f t="shared" si="229"/>
        <v>255.255.255.0</v>
      </c>
      <c r="AE1064" s="150" t="str">
        <f>VLOOKUP(W1064,'Wired Branches'!B:F,5,FALSE)</f>
        <v>10.0.188.1</v>
      </c>
      <c r="AF1064" s="112">
        <f>_xlfn.IFNA(VLOOKUP(F1064,'Compiled report'!C:F,4,FALSE),"")</f>
        <v>2.6516000000000002E+87</v>
      </c>
      <c r="AG1064" s="134" t="str">
        <f t="shared" si="230"/>
        <v>10.200.57.196</v>
      </c>
      <c r="AH1064" s="134" t="str">
        <f t="shared" si="231"/>
        <v>Yes</v>
      </c>
      <c r="AI1064" s="134" t="str">
        <f t="shared" si="232"/>
        <v>Yes</v>
      </c>
      <c r="AJ1064" s="234">
        <f>_xlfn.IFNA(VLOOKUP(F1064,'Compiled report'!C:D,2,FALSE),"")</f>
        <v>42765</v>
      </c>
      <c r="AK1064" s="134" t="str">
        <f t="shared" si="233"/>
        <v>Yes</v>
      </c>
      <c r="AL1064" s="134" t="str">
        <f t="shared" si="234"/>
        <v>Yes</v>
      </c>
      <c r="AM1064" s="134" t="str">
        <f t="shared" si="235"/>
        <v>Yes</v>
      </c>
      <c r="AN1064" s="134" t="str">
        <f t="shared" si="236"/>
        <v>Yes</v>
      </c>
      <c r="AO1064" s="134" t="str">
        <f t="shared" si="239"/>
        <v>Installation Completed</v>
      </c>
      <c r="AP1064" s="137" t="s">
        <v>770</v>
      </c>
    </row>
    <row r="1065" spans="1:42" s="134" customFormat="1" ht="26.1" customHeight="1" x14ac:dyDescent="0.2">
      <c r="A1065" s="258">
        <v>1064</v>
      </c>
      <c r="B1065" s="284" t="s">
        <v>419</v>
      </c>
      <c r="C1065" s="134" t="s">
        <v>419</v>
      </c>
      <c r="D1065" s="171" t="s">
        <v>82</v>
      </c>
      <c r="E1065" s="283" t="s">
        <v>459</v>
      </c>
      <c r="F1065" s="107">
        <v>2282</v>
      </c>
      <c r="G1065" s="284" t="s">
        <v>419</v>
      </c>
      <c r="H1065" s="284" t="s">
        <v>2731</v>
      </c>
      <c r="I1065" s="284" t="s">
        <v>2732</v>
      </c>
      <c r="J1065" s="284" t="s">
        <v>384</v>
      </c>
      <c r="K1065" s="284" t="s">
        <v>384</v>
      </c>
      <c r="L1065" s="284" t="s">
        <v>419</v>
      </c>
      <c r="M1065" s="284" t="s">
        <v>2444</v>
      </c>
      <c r="N1065" s="103" t="s">
        <v>423</v>
      </c>
      <c r="O1065" s="106"/>
      <c r="Q1065" s="135"/>
      <c r="T1065" s="135"/>
      <c r="U1065" s="171" t="str">
        <f t="shared" si="238"/>
        <v>HBL-KHI-2282</v>
      </c>
      <c r="V1065" s="133" t="s">
        <v>90</v>
      </c>
      <c r="W1065" s="107">
        <v>2282</v>
      </c>
      <c r="X1065" s="171" t="str">
        <f t="shared" si="240"/>
        <v>HBL-KHI-2282-Dec16-1-1</v>
      </c>
      <c r="Y1065" s="136" t="s">
        <v>2445</v>
      </c>
      <c r="Z1065" s="134" t="str">
        <f t="shared" si="227"/>
        <v>Yes</v>
      </c>
      <c r="AA1065" s="134" t="str">
        <f t="shared" si="228"/>
        <v>Yes</v>
      </c>
      <c r="AB1065" s="134" t="str">
        <f t="shared" si="237"/>
        <v>Yes</v>
      </c>
      <c r="AC1065" s="134" t="str">
        <f>VLOOKUP(F1065,'Wired Branches'!B:E,4,FALSE)</f>
        <v>10.0.197.10</v>
      </c>
      <c r="AD1065" s="134" t="str">
        <f t="shared" si="229"/>
        <v>255.255.255.0</v>
      </c>
      <c r="AE1065" s="150" t="str">
        <f>VLOOKUP(W1065,'Wired Branches'!B:F,5,FALSE)</f>
        <v>10.0.197.1</v>
      </c>
      <c r="AF1065" s="112" t="str">
        <f>_xlfn.IFNA(VLOOKUP(F1065,'Compiled report'!C:F,4,FALSE),"")</f>
        <v>265160e83</v>
      </c>
      <c r="AG1065" s="134" t="str">
        <f t="shared" si="230"/>
        <v>10.200.57.196</v>
      </c>
      <c r="AH1065" s="134" t="str">
        <f t="shared" si="231"/>
        <v>Yes</v>
      </c>
      <c r="AI1065" s="134" t="str">
        <f t="shared" si="232"/>
        <v>Yes</v>
      </c>
      <c r="AJ1065" s="234">
        <f>_xlfn.IFNA(VLOOKUP(F1065,'Compiled report'!C:D,2,FALSE),"")</f>
        <v>42746</v>
      </c>
      <c r="AK1065" s="134" t="str">
        <f t="shared" si="233"/>
        <v>Yes</v>
      </c>
      <c r="AL1065" s="134" t="str">
        <f t="shared" si="234"/>
        <v>Yes</v>
      </c>
      <c r="AM1065" s="134" t="str">
        <f t="shared" si="235"/>
        <v>Yes</v>
      </c>
      <c r="AN1065" s="134" t="str">
        <f t="shared" si="236"/>
        <v>Yes</v>
      </c>
      <c r="AO1065" s="134" t="str">
        <f t="shared" si="239"/>
        <v>Installation Completed</v>
      </c>
      <c r="AP1065" s="137" t="s">
        <v>770</v>
      </c>
    </row>
    <row r="1066" spans="1:42" s="134" customFormat="1" ht="26.1" customHeight="1" x14ac:dyDescent="0.2">
      <c r="A1066" s="258">
        <v>1065</v>
      </c>
      <c r="B1066" s="284" t="s">
        <v>419</v>
      </c>
      <c r="C1066" s="134" t="s">
        <v>419</v>
      </c>
      <c r="D1066" s="171" t="s">
        <v>82</v>
      </c>
      <c r="E1066" s="283" t="s">
        <v>459</v>
      </c>
      <c r="F1066" s="107">
        <v>2283</v>
      </c>
      <c r="G1066" s="284" t="s">
        <v>419</v>
      </c>
      <c r="H1066" s="284" t="s">
        <v>2733</v>
      </c>
      <c r="I1066" s="284" t="s">
        <v>2734</v>
      </c>
      <c r="J1066" s="284" t="s">
        <v>384</v>
      </c>
      <c r="K1066" s="284" t="s">
        <v>384</v>
      </c>
      <c r="L1066" s="284" t="s">
        <v>419</v>
      </c>
      <c r="M1066" s="284" t="s">
        <v>2469</v>
      </c>
      <c r="N1066" s="103" t="s">
        <v>423</v>
      </c>
      <c r="O1066" s="106"/>
      <c r="Q1066" s="135"/>
      <c r="T1066" s="135"/>
      <c r="U1066" s="171" t="str">
        <f t="shared" si="238"/>
        <v>HBL-KHI-2283</v>
      </c>
      <c r="V1066" s="133" t="s">
        <v>90</v>
      </c>
      <c r="W1066" s="107">
        <v>2283</v>
      </c>
      <c r="X1066" s="171" t="str">
        <f t="shared" si="240"/>
        <v>HBL-KHI-2283-Dec16-1-1</v>
      </c>
      <c r="Y1066" s="136" t="s">
        <v>2445</v>
      </c>
      <c r="Z1066" s="134" t="str">
        <f t="shared" si="227"/>
        <v>Yes</v>
      </c>
      <c r="AA1066" s="134" t="str">
        <f t="shared" si="228"/>
        <v>Yes</v>
      </c>
      <c r="AB1066" s="134" t="str">
        <f t="shared" si="237"/>
        <v>Yes</v>
      </c>
      <c r="AC1066" s="134" t="str">
        <f>VLOOKUP(F1066,'Wired Branches'!B:E,4,FALSE)</f>
        <v>10.0.195.10</v>
      </c>
      <c r="AD1066" s="134" t="str">
        <f t="shared" si="229"/>
        <v>255.255.255.0</v>
      </c>
      <c r="AE1066" s="150" t="str">
        <f>VLOOKUP(W1066,'Wired Branches'!B:F,5,FALSE)</f>
        <v>10.0.195.1</v>
      </c>
      <c r="AF1066" s="112">
        <f>_xlfn.IFNA(VLOOKUP(F1066,'Compiled report'!C:F,4,FALSE),"")</f>
        <v>2.6515999999999998E+89</v>
      </c>
      <c r="AG1066" s="134" t="str">
        <f t="shared" si="230"/>
        <v>10.200.57.196</v>
      </c>
      <c r="AH1066" s="134" t="str">
        <f t="shared" si="231"/>
        <v>Yes</v>
      </c>
      <c r="AI1066" s="134" t="str">
        <f t="shared" si="232"/>
        <v>Yes</v>
      </c>
      <c r="AJ1066" s="234">
        <f>_xlfn.IFNA(VLOOKUP(F1066,'Compiled report'!C:D,2,FALSE),"")</f>
        <v>42769</v>
      </c>
      <c r="AK1066" s="134" t="str">
        <f t="shared" si="233"/>
        <v>Yes</v>
      </c>
      <c r="AL1066" s="134" t="str">
        <f t="shared" si="234"/>
        <v>Yes</v>
      </c>
      <c r="AM1066" s="134" t="str">
        <f t="shared" si="235"/>
        <v>Yes</v>
      </c>
      <c r="AN1066" s="134" t="str">
        <f t="shared" si="236"/>
        <v>Yes</v>
      </c>
      <c r="AO1066" s="134" t="str">
        <f t="shared" si="239"/>
        <v>Installation Completed</v>
      </c>
      <c r="AP1066" s="137" t="s">
        <v>770</v>
      </c>
    </row>
    <row r="1067" spans="1:42" s="134" customFormat="1" ht="26.1" customHeight="1" x14ac:dyDescent="0.2">
      <c r="A1067" s="258">
        <v>1066</v>
      </c>
      <c r="B1067" s="284" t="s">
        <v>419</v>
      </c>
      <c r="C1067" s="134" t="s">
        <v>419</v>
      </c>
      <c r="D1067" s="171" t="s">
        <v>82</v>
      </c>
      <c r="E1067" s="283" t="s">
        <v>459</v>
      </c>
      <c r="F1067" s="107">
        <v>2289</v>
      </c>
      <c r="G1067" s="284" t="s">
        <v>419</v>
      </c>
      <c r="H1067" s="284" t="s">
        <v>2735</v>
      </c>
      <c r="I1067" s="284" t="s">
        <v>2736</v>
      </c>
      <c r="J1067" s="284" t="s">
        <v>384</v>
      </c>
      <c r="K1067" s="284" t="s">
        <v>384</v>
      </c>
      <c r="L1067" s="284" t="s">
        <v>419</v>
      </c>
      <c r="M1067" s="284" t="s">
        <v>2444</v>
      </c>
      <c r="N1067" s="103" t="s">
        <v>423</v>
      </c>
      <c r="O1067" s="106"/>
      <c r="Q1067" s="135"/>
      <c r="T1067" s="135"/>
      <c r="U1067" s="171" t="str">
        <f t="shared" si="238"/>
        <v>HBL-KHI-2289</v>
      </c>
      <c r="V1067" s="133" t="s">
        <v>90</v>
      </c>
      <c r="W1067" s="107">
        <v>2289</v>
      </c>
      <c r="X1067" s="171" t="str">
        <f t="shared" si="240"/>
        <v>HBL-KHI-2289-Dec16-1-1</v>
      </c>
      <c r="Y1067" s="136" t="s">
        <v>2445</v>
      </c>
      <c r="Z1067" s="134" t="str">
        <f t="shared" si="227"/>
        <v>Yes</v>
      </c>
      <c r="AA1067" s="134" t="str">
        <f t="shared" si="228"/>
        <v>Yes</v>
      </c>
      <c r="AB1067" s="134" t="str">
        <f t="shared" si="237"/>
        <v>Yes</v>
      </c>
      <c r="AC1067" s="134" t="str">
        <f>VLOOKUP(F1067,'Wired Branches'!B:E,4,FALSE)</f>
        <v>10.0.196.10</v>
      </c>
      <c r="AD1067" s="134" t="str">
        <f t="shared" si="229"/>
        <v>255.255.255.0</v>
      </c>
      <c r="AE1067" s="150" t="str">
        <f>VLOOKUP(W1067,'Wired Branches'!B:F,5,FALSE)</f>
        <v>10.0.196.1</v>
      </c>
      <c r="AF1067" s="112" t="str">
        <f>_xlfn.IFNA(VLOOKUP(F1067,'Compiled report'!C:F,4,FALSE),"")</f>
        <v>265160e85</v>
      </c>
      <c r="AG1067" s="134" t="str">
        <f t="shared" si="230"/>
        <v>10.200.57.196</v>
      </c>
      <c r="AH1067" s="134" t="str">
        <f t="shared" si="231"/>
        <v>Yes</v>
      </c>
      <c r="AI1067" s="134" t="str">
        <f t="shared" si="232"/>
        <v>Yes</v>
      </c>
      <c r="AJ1067" s="234">
        <f>_xlfn.IFNA(VLOOKUP(F1067,'Compiled report'!C:D,2,FALSE),"")</f>
        <v>42761</v>
      </c>
      <c r="AK1067" s="134" t="str">
        <f t="shared" si="233"/>
        <v>Yes</v>
      </c>
      <c r="AL1067" s="134" t="str">
        <f t="shared" si="234"/>
        <v>Yes</v>
      </c>
      <c r="AM1067" s="134" t="str">
        <f t="shared" si="235"/>
        <v>Yes</v>
      </c>
      <c r="AN1067" s="134" t="str">
        <f t="shared" si="236"/>
        <v>Yes</v>
      </c>
      <c r="AO1067" s="134" t="str">
        <f t="shared" si="239"/>
        <v>Installation Completed</v>
      </c>
      <c r="AP1067" s="137" t="s">
        <v>770</v>
      </c>
    </row>
    <row r="1068" spans="1:42" s="134" customFormat="1" ht="26.1" customHeight="1" x14ac:dyDescent="0.2">
      <c r="A1068" s="258">
        <v>1067</v>
      </c>
      <c r="B1068" s="284" t="s">
        <v>419</v>
      </c>
      <c r="C1068" s="134" t="s">
        <v>419</v>
      </c>
      <c r="D1068" s="171" t="s">
        <v>82</v>
      </c>
      <c r="E1068" s="283" t="s">
        <v>459</v>
      </c>
      <c r="F1068" s="107">
        <v>2298</v>
      </c>
      <c r="G1068" s="284" t="s">
        <v>419</v>
      </c>
      <c r="H1068" s="284" t="s">
        <v>2737</v>
      </c>
      <c r="I1068" s="284" t="s">
        <v>2738</v>
      </c>
      <c r="J1068" s="284" t="s">
        <v>384</v>
      </c>
      <c r="K1068" s="284" t="s">
        <v>384</v>
      </c>
      <c r="L1068" s="284" t="s">
        <v>419</v>
      </c>
      <c r="M1068" s="284" t="s">
        <v>2444</v>
      </c>
      <c r="N1068" s="103" t="s">
        <v>423</v>
      </c>
      <c r="O1068" s="106"/>
      <c r="Q1068" s="135"/>
      <c r="T1068" s="135"/>
      <c r="U1068" s="171" t="str">
        <f t="shared" si="238"/>
        <v>HBL-KHI-2298</v>
      </c>
      <c r="V1068" s="133" t="s">
        <v>90</v>
      </c>
      <c r="W1068" s="107">
        <v>2298</v>
      </c>
      <c r="X1068" s="171" t="str">
        <f t="shared" si="240"/>
        <v>HBL-KHI-2298-Dec16-1-1</v>
      </c>
      <c r="Y1068" s="136" t="s">
        <v>2445</v>
      </c>
      <c r="Z1068" s="134" t="str">
        <f t="shared" ref="Z1068:Z1134" si="253">IF(AJ1068=""," ","Yes")</f>
        <v>Yes</v>
      </c>
      <c r="AA1068" s="134" t="str">
        <f t="shared" ref="AA1068:AA1134" si="254">IF(AJ1068=""," ","Yes")</f>
        <v>Yes</v>
      </c>
      <c r="AB1068" s="134" t="str">
        <f t="shared" si="237"/>
        <v>Yes</v>
      </c>
      <c r="AC1068" s="134" t="str">
        <f>VLOOKUP(F1068,'Wired Branches'!B:E,4,FALSE)</f>
        <v>10.0.169.10</v>
      </c>
      <c r="AD1068" s="134" t="str">
        <f t="shared" ref="AD1068:AD1134" si="255">IF(AJ1068=""," ","255.255.255.0")</f>
        <v>255.255.255.0</v>
      </c>
      <c r="AE1068" s="150" t="str">
        <f>VLOOKUP(W1068,'Wired Branches'!B:F,5,FALSE)</f>
        <v>10.0.169.1</v>
      </c>
      <c r="AF1068" s="112">
        <f>_xlfn.IFNA(VLOOKUP(F1068,'Compiled report'!C:F,4,FALSE),"")</f>
        <v>2.6515999999999999E+91</v>
      </c>
      <c r="AG1068" s="134" t="str">
        <f t="shared" ref="AG1068:AG1134" si="256">IF(AJ1068=""," ","10.200.57.196")</f>
        <v>10.200.57.196</v>
      </c>
      <c r="AH1068" s="134" t="str">
        <f t="shared" ref="AH1068:AH1134" si="257">IF(AJ1068=""," ","Yes")</f>
        <v>Yes</v>
      </c>
      <c r="AI1068" s="134" t="str">
        <f t="shared" ref="AI1068:AI1134" si="258">IF(AJ1068=""," ","Yes")</f>
        <v>Yes</v>
      </c>
      <c r="AJ1068" s="234">
        <f>_xlfn.IFNA(VLOOKUP(F1068,'Compiled report'!C:D,2,FALSE),"")</f>
        <v>42767</v>
      </c>
      <c r="AK1068" s="134" t="str">
        <f t="shared" ref="AK1068:AK1134" si="259">IF(AJ1068=""," ","Yes")</f>
        <v>Yes</v>
      </c>
      <c r="AL1068" s="134" t="str">
        <f t="shared" ref="AL1068:AL1134" si="260">IF((OR(AF1068="",AF1068=0)),"","Yes")</f>
        <v>Yes</v>
      </c>
      <c r="AM1068" s="134" t="str">
        <f t="shared" ref="AM1068:AM1134" si="261">IF(AJ1068=""," ","Yes")</f>
        <v>Yes</v>
      </c>
      <c r="AN1068" s="134" t="str">
        <f t="shared" ref="AN1068:AN1134" si="262">IF(AJ1068=""," ","Yes")</f>
        <v>Yes</v>
      </c>
      <c r="AO1068" s="134" t="str">
        <f t="shared" si="239"/>
        <v>Installation Completed</v>
      </c>
      <c r="AP1068" s="137" t="s">
        <v>770</v>
      </c>
    </row>
    <row r="1069" spans="1:42" s="134" customFormat="1" ht="26.1" customHeight="1" x14ac:dyDescent="0.2">
      <c r="A1069" s="258">
        <v>1068</v>
      </c>
      <c r="B1069" s="284" t="s">
        <v>419</v>
      </c>
      <c r="C1069" s="134" t="s">
        <v>419</v>
      </c>
      <c r="D1069" s="171" t="s">
        <v>82</v>
      </c>
      <c r="E1069" s="283" t="s">
        <v>459</v>
      </c>
      <c r="F1069" s="107">
        <v>2302</v>
      </c>
      <c r="G1069" s="284" t="s">
        <v>419</v>
      </c>
      <c r="H1069" s="284" t="s">
        <v>2739</v>
      </c>
      <c r="I1069" s="284" t="s">
        <v>2740</v>
      </c>
      <c r="J1069" s="284" t="s">
        <v>384</v>
      </c>
      <c r="K1069" s="284" t="s">
        <v>384</v>
      </c>
      <c r="L1069" s="284" t="s">
        <v>419</v>
      </c>
      <c r="M1069" s="284" t="s">
        <v>2444</v>
      </c>
      <c r="N1069" s="103" t="s">
        <v>423</v>
      </c>
      <c r="O1069" s="106"/>
      <c r="Q1069" s="135"/>
      <c r="T1069" s="135"/>
      <c r="U1069" s="171" t="str">
        <f t="shared" si="238"/>
        <v>HBL-KHI-2302</v>
      </c>
      <c r="V1069" s="133" t="s">
        <v>90</v>
      </c>
      <c r="W1069" s="107">
        <v>2302</v>
      </c>
      <c r="X1069" s="171" t="str">
        <f t="shared" si="240"/>
        <v>HBL-KHI-2302-Dec16-1-1</v>
      </c>
      <c r="Y1069" s="136" t="s">
        <v>2445</v>
      </c>
      <c r="Z1069" s="134" t="str">
        <f t="shared" si="253"/>
        <v>Yes</v>
      </c>
      <c r="AA1069" s="134" t="str">
        <f t="shared" si="254"/>
        <v>Yes</v>
      </c>
      <c r="AB1069" s="134" t="str">
        <f t="shared" si="237"/>
        <v>Yes</v>
      </c>
      <c r="AC1069" s="134" t="str">
        <f>VLOOKUP(F1069,'Wired Branches'!B:E,4,FALSE)</f>
        <v>10.6.1.10</v>
      </c>
      <c r="AD1069" s="134" t="str">
        <f t="shared" si="255"/>
        <v>255.255.255.0</v>
      </c>
      <c r="AE1069" s="150" t="str">
        <f>VLOOKUP(W1069,'Wired Branches'!B:F,5,FALSE)</f>
        <v>10.6.1.1</v>
      </c>
      <c r="AF1069" s="112" t="str">
        <f>_xlfn.IFNA(VLOOKUP(F1069,'Compiled report'!C:F,4,FALSE),"")</f>
        <v>0002651610df</v>
      </c>
      <c r="AG1069" s="134" t="str">
        <f t="shared" si="256"/>
        <v>10.200.57.196</v>
      </c>
      <c r="AH1069" s="134" t="str">
        <f t="shared" si="257"/>
        <v>Yes</v>
      </c>
      <c r="AI1069" s="134" t="str">
        <f t="shared" si="258"/>
        <v>Yes</v>
      </c>
      <c r="AJ1069" s="234">
        <f>_xlfn.IFNA(VLOOKUP(F1069,'Compiled report'!C:D,2,FALSE),"")</f>
        <v>42769</v>
      </c>
      <c r="AK1069" s="134" t="str">
        <f t="shared" si="259"/>
        <v>Yes</v>
      </c>
      <c r="AL1069" s="134" t="str">
        <f t="shared" si="260"/>
        <v>Yes</v>
      </c>
      <c r="AM1069" s="134" t="str">
        <f t="shared" si="261"/>
        <v>Yes</v>
      </c>
      <c r="AN1069" s="134" t="str">
        <f t="shared" si="262"/>
        <v>Yes</v>
      </c>
      <c r="AO1069" s="134" t="str">
        <f t="shared" si="239"/>
        <v>Installation Completed</v>
      </c>
      <c r="AP1069" s="137" t="s">
        <v>770</v>
      </c>
    </row>
    <row r="1070" spans="1:42" s="134" customFormat="1" ht="26.1" customHeight="1" x14ac:dyDescent="0.2">
      <c r="A1070" s="258">
        <v>1069</v>
      </c>
      <c r="B1070" s="284" t="s">
        <v>419</v>
      </c>
      <c r="C1070" s="134" t="s">
        <v>419</v>
      </c>
      <c r="D1070" s="171" t="s">
        <v>82</v>
      </c>
      <c r="E1070" s="283" t="s">
        <v>459</v>
      </c>
      <c r="F1070" s="107">
        <v>2309</v>
      </c>
      <c r="G1070" s="284" t="s">
        <v>419</v>
      </c>
      <c r="H1070" s="284" t="s">
        <v>2741</v>
      </c>
      <c r="I1070" s="284" t="s">
        <v>2742</v>
      </c>
      <c r="J1070" s="284" t="s">
        <v>384</v>
      </c>
      <c r="K1070" s="284" t="s">
        <v>384</v>
      </c>
      <c r="L1070" s="284" t="s">
        <v>419</v>
      </c>
      <c r="M1070" s="284" t="s">
        <v>2501</v>
      </c>
      <c r="N1070" s="103" t="s">
        <v>423</v>
      </c>
      <c r="O1070" s="106"/>
      <c r="Q1070" s="135"/>
      <c r="T1070" s="135"/>
      <c r="U1070" s="171" t="str">
        <f t="shared" si="238"/>
        <v>HBL-KHI-2309</v>
      </c>
      <c r="V1070" s="133" t="s">
        <v>90</v>
      </c>
      <c r="W1070" s="107">
        <v>2309</v>
      </c>
      <c r="X1070" s="171" t="str">
        <f t="shared" si="240"/>
        <v>HBL-KHI-2309-Dec16-1-1</v>
      </c>
      <c r="Y1070" s="136" t="s">
        <v>2445</v>
      </c>
      <c r="Z1070" s="134" t="str">
        <f t="shared" si="253"/>
        <v>Yes</v>
      </c>
      <c r="AA1070" s="134" t="str">
        <f t="shared" si="254"/>
        <v>Yes</v>
      </c>
      <c r="AB1070" s="134" t="str">
        <f t="shared" si="237"/>
        <v>Yes</v>
      </c>
      <c r="AC1070" s="134" t="str">
        <f>VLOOKUP(F1070,'Wired Branches'!B:E,4,FALSE)</f>
        <v>10.6.10.10</v>
      </c>
      <c r="AD1070" s="134" t="str">
        <f t="shared" si="255"/>
        <v>255.255.255.0</v>
      </c>
      <c r="AE1070" s="150" t="str">
        <f>VLOOKUP(W1070,'Wired Branches'!B:F,5,FALSE)</f>
        <v>10.6.10.1</v>
      </c>
      <c r="AF1070" s="112">
        <f>_xlfn.IFNA(VLOOKUP(F1070,'Compiled report'!C:F,4,FALSE),"")</f>
        <v>2651610</v>
      </c>
      <c r="AG1070" s="134" t="str">
        <f t="shared" si="256"/>
        <v>10.200.57.196</v>
      </c>
      <c r="AH1070" s="134" t="str">
        <f t="shared" si="257"/>
        <v>Yes</v>
      </c>
      <c r="AI1070" s="134" t="str">
        <f t="shared" si="258"/>
        <v>Yes</v>
      </c>
      <c r="AJ1070" s="234">
        <f>_xlfn.IFNA(VLOOKUP(F1070,'Compiled report'!C:D,2,FALSE),"")</f>
        <v>42765</v>
      </c>
      <c r="AK1070" s="134" t="str">
        <f t="shared" si="259"/>
        <v>Yes</v>
      </c>
      <c r="AL1070" s="134" t="str">
        <f t="shared" si="260"/>
        <v>Yes</v>
      </c>
      <c r="AM1070" s="134" t="str">
        <f t="shared" si="261"/>
        <v>Yes</v>
      </c>
      <c r="AN1070" s="134" t="str">
        <f t="shared" si="262"/>
        <v>Yes</v>
      </c>
      <c r="AO1070" s="134" t="str">
        <f t="shared" si="239"/>
        <v>Installation Completed</v>
      </c>
      <c r="AP1070" s="137" t="s">
        <v>770</v>
      </c>
    </row>
    <row r="1071" spans="1:42" s="134" customFormat="1" ht="26.1" customHeight="1" x14ac:dyDescent="0.2">
      <c r="A1071" s="258">
        <v>1070</v>
      </c>
      <c r="B1071" s="284" t="s">
        <v>419</v>
      </c>
      <c r="C1071" s="134" t="s">
        <v>419</v>
      </c>
      <c r="D1071" s="171" t="s">
        <v>82</v>
      </c>
      <c r="E1071" s="283" t="s">
        <v>459</v>
      </c>
      <c r="F1071" s="107">
        <v>2312</v>
      </c>
      <c r="G1071" s="284" t="s">
        <v>419</v>
      </c>
      <c r="H1071" s="284" t="s">
        <v>2743</v>
      </c>
      <c r="I1071" s="284" t="s">
        <v>2744</v>
      </c>
      <c r="J1071" s="284" t="s">
        <v>384</v>
      </c>
      <c r="K1071" s="284" t="s">
        <v>384</v>
      </c>
      <c r="L1071" s="284" t="s">
        <v>419</v>
      </c>
      <c r="M1071" s="284" t="s">
        <v>2501</v>
      </c>
      <c r="N1071" s="103" t="s">
        <v>423</v>
      </c>
      <c r="O1071" s="106"/>
      <c r="Q1071" s="135"/>
      <c r="T1071" s="135"/>
      <c r="U1071" s="171" t="str">
        <f t="shared" si="238"/>
        <v>HBL-KHI-2312</v>
      </c>
      <c r="V1071" s="133" t="s">
        <v>90</v>
      </c>
      <c r="W1071" s="107">
        <v>2312</v>
      </c>
      <c r="X1071" s="171" t="str">
        <f t="shared" si="240"/>
        <v>HBL-KHI-2312-Dec16-1-1</v>
      </c>
      <c r="Y1071" s="136" t="s">
        <v>2445</v>
      </c>
      <c r="Z1071" s="134" t="str">
        <f t="shared" si="253"/>
        <v>Yes</v>
      </c>
      <c r="AA1071" s="134" t="str">
        <f t="shared" si="254"/>
        <v>Yes</v>
      </c>
      <c r="AB1071" s="134" t="str">
        <f t="shared" si="237"/>
        <v>Yes</v>
      </c>
      <c r="AC1071" s="134" t="str">
        <f>VLOOKUP(F1071,'Wired Branches'!B:E,4,FALSE)</f>
        <v>10.0.42.10</v>
      </c>
      <c r="AD1071" s="134" t="str">
        <f t="shared" si="255"/>
        <v>255.255.255.0</v>
      </c>
      <c r="AE1071" s="150" t="str">
        <f>VLOOKUP(W1071,'Wired Branches'!B:F,5,FALSE)</f>
        <v>10.0.42.1</v>
      </c>
      <c r="AF1071" s="112">
        <f>_xlfn.IFNA(VLOOKUP(F1071,'Compiled report'!C:F,4,FALSE),"")</f>
        <v>26516100</v>
      </c>
      <c r="AG1071" s="134" t="str">
        <f t="shared" si="256"/>
        <v>10.200.57.196</v>
      </c>
      <c r="AH1071" s="134" t="str">
        <f t="shared" si="257"/>
        <v>Yes</v>
      </c>
      <c r="AI1071" s="134" t="str">
        <f t="shared" si="258"/>
        <v>Yes</v>
      </c>
      <c r="AJ1071" s="234">
        <f>_xlfn.IFNA(VLOOKUP(F1071,'Compiled report'!C:D,2,FALSE),"")</f>
        <v>42740</v>
      </c>
      <c r="AK1071" s="134" t="str">
        <f t="shared" si="259"/>
        <v>Yes</v>
      </c>
      <c r="AL1071" s="134" t="str">
        <f t="shared" si="260"/>
        <v>Yes</v>
      </c>
      <c r="AM1071" s="134" t="str">
        <f t="shared" si="261"/>
        <v>Yes</v>
      </c>
      <c r="AN1071" s="134" t="str">
        <f t="shared" si="262"/>
        <v>Yes</v>
      </c>
      <c r="AO1071" s="134" t="str">
        <f t="shared" si="239"/>
        <v>Installation Completed</v>
      </c>
      <c r="AP1071" s="137" t="s">
        <v>770</v>
      </c>
    </row>
    <row r="1072" spans="1:42" s="134" customFormat="1" ht="26.1" customHeight="1" x14ac:dyDescent="0.2">
      <c r="A1072" s="258">
        <v>1071</v>
      </c>
      <c r="B1072" s="284" t="s">
        <v>419</v>
      </c>
      <c r="C1072" s="134" t="s">
        <v>419</v>
      </c>
      <c r="D1072" s="171" t="s">
        <v>82</v>
      </c>
      <c r="E1072" s="283" t="s">
        <v>459</v>
      </c>
      <c r="F1072" s="107">
        <v>2313</v>
      </c>
      <c r="G1072" s="284" t="s">
        <v>419</v>
      </c>
      <c r="H1072" s="284" t="s">
        <v>2745</v>
      </c>
      <c r="I1072" s="284" t="s">
        <v>2746</v>
      </c>
      <c r="J1072" s="284" t="s">
        <v>384</v>
      </c>
      <c r="K1072" s="284" t="s">
        <v>384</v>
      </c>
      <c r="L1072" s="284" t="s">
        <v>419</v>
      </c>
      <c r="M1072" s="284" t="s">
        <v>2501</v>
      </c>
      <c r="N1072" s="103" t="s">
        <v>423</v>
      </c>
      <c r="O1072" s="106"/>
      <c r="Q1072" s="135"/>
      <c r="T1072" s="135"/>
      <c r="U1072" s="171" t="str">
        <f t="shared" si="238"/>
        <v>HBL-KHI-2313</v>
      </c>
      <c r="V1072" s="133" t="s">
        <v>90</v>
      </c>
      <c r="W1072" s="107">
        <v>2313</v>
      </c>
      <c r="X1072" s="171" t="str">
        <f t="shared" si="240"/>
        <v>HBL-KHI-2313-Dec16-1-1</v>
      </c>
      <c r="Y1072" s="136" t="s">
        <v>2445</v>
      </c>
      <c r="Z1072" s="134" t="str">
        <f t="shared" si="253"/>
        <v>Yes</v>
      </c>
      <c r="AA1072" s="134" t="str">
        <f t="shared" si="254"/>
        <v>Yes</v>
      </c>
      <c r="AB1072" s="134" t="str">
        <f t="shared" ref="AB1072:AB1137" si="263">IF(ISBLANK(AJ1072)," ","Yes")</f>
        <v>Yes</v>
      </c>
      <c r="AC1072" s="134" t="str">
        <f>VLOOKUP(F1072,'Wired Branches'!B:E,4,FALSE)</f>
        <v>10.6.15.10</v>
      </c>
      <c r="AD1072" s="134" t="str">
        <f t="shared" si="255"/>
        <v>255.255.255.0</v>
      </c>
      <c r="AE1072" s="150" t="str">
        <f>VLOOKUP(W1072,'Wired Branches'!B:F,5,FALSE)</f>
        <v>10.6.15.1</v>
      </c>
      <c r="AF1072" s="112" t="str">
        <f>_xlfn.IFNA(VLOOKUP(F1072,'Compiled report'!C:F,4,FALSE),"")</f>
        <v>2651610e2</v>
      </c>
      <c r="AG1072" s="134" t="str">
        <f t="shared" si="256"/>
        <v>10.200.57.196</v>
      </c>
      <c r="AH1072" s="134" t="str">
        <f t="shared" si="257"/>
        <v>Yes</v>
      </c>
      <c r="AI1072" s="134" t="str">
        <f t="shared" si="258"/>
        <v>Yes</v>
      </c>
      <c r="AJ1072" s="234">
        <f>_xlfn.IFNA(VLOOKUP(F1072,'Compiled report'!C:D,2,FALSE),"")</f>
        <v>42746</v>
      </c>
      <c r="AK1072" s="134" t="str">
        <f t="shared" si="259"/>
        <v>Yes</v>
      </c>
      <c r="AL1072" s="134" t="str">
        <f t="shared" si="260"/>
        <v>Yes</v>
      </c>
      <c r="AM1072" s="134" t="str">
        <f t="shared" si="261"/>
        <v>Yes</v>
      </c>
      <c r="AN1072" s="134" t="str">
        <f t="shared" si="262"/>
        <v>Yes</v>
      </c>
      <c r="AO1072" s="134" t="str">
        <f t="shared" si="239"/>
        <v>Installation Completed</v>
      </c>
      <c r="AP1072" s="137" t="s">
        <v>770</v>
      </c>
    </row>
    <row r="1073" spans="1:42" s="134" customFormat="1" ht="26.1" customHeight="1" x14ac:dyDescent="0.2">
      <c r="A1073" s="258">
        <v>1072</v>
      </c>
      <c r="B1073" s="284" t="s">
        <v>419</v>
      </c>
      <c r="C1073" s="134" t="s">
        <v>419</v>
      </c>
      <c r="D1073" s="171" t="s">
        <v>82</v>
      </c>
      <c r="E1073" s="283" t="s">
        <v>459</v>
      </c>
      <c r="F1073" s="107">
        <v>2325</v>
      </c>
      <c r="G1073" s="284" t="s">
        <v>419</v>
      </c>
      <c r="H1073" s="284" t="s">
        <v>2747</v>
      </c>
      <c r="I1073" s="284" t="s">
        <v>2748</v>
      </c>
      <c r="J1073" s="284" t="s">
        <v>384</v>
      </c>
      <c r="K1073" s="284" t="s">
        <v>384</v>
      </c>
      <c r="L1073" s="284" t="s">
        <v>419</v>
      </c>
      <c r="M1073" s="284" t="s">
        <v>2469</v>
      </c>
      <c r="N1073" s="103" t="s">
        <v>423</v>
      </c>
      <c r="O1073" s="106"/>
      <c r="Q1073" s="135"/>
      <c r="T1073" s="135"/>
      <c r="U1073" s="171" t="str">
        <f t="shared" si="238"/>
        <v>HBL-KHI-2325</v>
      </c>
      <c r="V1073" s="133" t="s">
        <v>90</v>
      </c>
      <c r="W1073" s="107">
        <v>2325</v>
      </c>
      <c r="X1073" s="171" t="str">
        <f t="shared" si="240"/>
        <v>HBL-KHI-2325-Dec16-1-1</v>
      </c>
      <c r="Y1073" s="136" t="s">
        <v>2445</v>
      </c>
      <c r="Z1073" s="134" t="str">
        <f t="shared" si="253"/>
        <v>Yes</v>
      </c>
      <c r="AA1073" s="134" t="str">
        <f t="shared" si="254"/>
        <v>Yes</v>
      </c>
      <c r="AB1073" s="134" t="str">
        <f t="shared" si="263"/>
        <v>Yes</v>
      </c>
      <c r="AC1073" s="134" t="str">
        <f>VLOOKUP(F1073,'Wired Branches'!B:E,4,FALSE)</f>
        <v>10.6.16.10</v>
      </c>
      <c r="AD1073" s="134" t="str">
        <f t="shared" si="255"/>
        <v>255.255.255.0</v>
      </c>
      <c r="AE1073" s="150" t="str">
        <f>VLOOKUP(W1073,'Wired Branches'!B:F,5,FALSE)</f>
        <v>10.6.16.1</v>
      </c>
      <c r="AF1073" s="112">
        <f>_xlfn.IFNA(VLOOKUP(F1073,'Compiled report'!C:F,4,FALSE),"")</f>
        <v>0</v>
      </c>
      <c r="AG1073" s="134" t="str">
        <f t="shared" si="256"/>
        <v>10.200.57.196</v>
      </c>
      <c r="AH1073" s="134" t="str">
        <f t="shared" si="257"/>
        <v>Yes</v>
      </c>
      <c r="AI1073" s="134" t="str">
        <f t="shared" si="258"/>
        <v>Yes</v>
      </c>
      <c r="AJ1073" s="234">
        <f>_xlfn.IFNA(VLOOKUP(F1073,'Compiled report'!C:D,2,FALSE),"")</f>
        <v>42766</v>
      </c>
      <c r="AK1073" s="134" t="str">
        <f t="shared" si="259"/>
        <v>Yes</v>
      </c>
      <c r="AL1073" s="134" t="str">
        <f t="shared" si="260"/>
        <v/>
      </c>
      <c r="AM1073" s="134" t="str">
        <f t="shared" si="261"/>
        <v>Yes</v>
      </c>
      <c r="AN1073" s="134" t="str">
        <f t="shared" si="262"/>
        <v>Yes</v>
      </c>
      <c r="AO1073" s="134" t="str">
        <f t="shared" si="239"/>
        <v>Installation Completed</v>
      </c>
      <c r="AP1073" s="137" t="s">
        <v>770</v>
      </c>
    </row>
    <row r="1074" spans="1:42" s="134" customFormat="1" ht="26.1" customHeight="1" x14ac:dyDescent="0.2">
      <c r="A1074" s="258">
        <v>1073</v>
      </c>
      <c r="B1074" s="284" t="s">
        <v>419</v>
      </c>
      <c r="C1074" s="134" t="s">
        <v>419</v>
      </c>
      <c r="D1074" s="171" t="s">
        <v>82</v>
      </c>
      <c r="E1074" s="283" t="s">
        <v>459</v>
      </c>
      <c r="F1074" s="107">
        <v>2338</v>
      </c>
      <c r="G1074" s="284" t="s">
        <v>419</v>
      </c>
      <c r="H1074" s="284" t="s">
        <v>2749</v>
      </c>
      <c r="I1074" s="284" t="s">
        <v>2750</v>
      </c>
      <c r="J1074" s="284" t="s">
        <v>384</v>
      </c>
      <c r="K1074" s="284" t="s">
        <v>384</v>
      </c>
      <c r="L1074" s="284" t="s">
        <v>419</v>
      </c>
      <c r="M1074" s="284" t="s">
        <v>2501</v>
      </c>
      <c r="N1074" s="103" t="s">
        <v>423</v>
      </c>
      <c r="O1074" s="106"/>
      <c r="Q1074" s="135"/>
      <c r="T1074" s="135"/>
      <c r="U1074" s="171" t="str">
        <f t="shared" si="238"/>
        <v>HBL-KHI-2338</v>
      </c>
      <c r="V1074" s="133" t="s">
        <v>90</v>
      </c>
      <c r="W1074" s="107">
        <v>2338</v>
      </c>
      <c r="X1074" s="171" t="str">
        <f t="shared" si="240"/>
        <v>HBL-KHI-2338-Dec16-1-1</v>
      </c>
      <c r="Y1074" s="136" t="s">
        <v>2445</v>
      </c>
      <c r="Z1074" s="134" t="str">
        <f t="shared" si="253"/>
        <v>Yes</v>
      </c>
      <c r="AA1074" s="134" t="str">
        <f t="shared" si="254"/>
        <v>Yes</v>
      </c>
      <c r="AB1074" s="134" t="str">
        <f t="shared" si="263"/>
        <v>Yes</v>
      </c>
      <c r="AC1074" s="134" t="str">
        <f>VLOOKUP(F1074,'Wired Branches'!B:E,4,FALSE)</f>
        <v>10.6.20.10</v>
      </c>
      <c r="AD1074" s="134" t="str">
        <f t="shared" si="255"/>
        <v>255.255.255.0</v>
      </c>
      <c r="AE1074" s="150" t="str">
        <f>VLOOKUP(W1074,'Wired Branches'!B:F,5,FALSE)</f>
        <v>10.6.20.1</v>
      </c>
      <c r="AF1074" s="112">
        <f>_xlfn.IFNA(VLOOKUP(F1074,'Compiled report'!C:F,4,FALSE),"")</f>
        <v>26516100000</v>
      </c>
      <c r="AG1074" s="134" t="str">
        <f t="shared" si="256"/>
        <v>10.200.57.196</v>
      </c>
      <c r="AH1074" s="134" t="str">
        <f t="shared" si="257"/>
        <v>Yes</v>
      </c>
      <c r="AI1074" s="134" t="str">
        <f t="shared" si="258"/>
        <v>Yes</v>
      </c>
      <c r="AJ1074" s="234">
        <f>_xlfn.IFNA(VLOOKUP(F1074,'Compiled report'!C:D,2,FALSE),"")</f>
        <v>42767</v>
      </c>
      <c r="AK1074" s="134" t="str">
        <f t="shared" si="259"/>
        <v>Yes</v>
      </c>
      <c r="AL1074" s="134" t="str">
        <f t="shared" si="260"/>
        <v>Yes</v>
      </c>
      <c r="AM1074" s="134" t="str">
        <f t="shared" si="261"/>
        <v>Yes</v>
      </c>
      <c r="AN1074" s="134" t="str">
        <f t="shared" si="262"/>
        <v>Yes</v>
      </c>
      <c r="AO1074" s="134" t="str">
        <f t="shared" si="239"/>
        <v>Installation Completed</v>
      </c>
      <c r="AP1074" s="137" t="s">
        <v>770</v>
      </c>
    </row>
    <row r="1075" spans="1:42" s="134" customFormat="1" ht="26.1" customHeight="1" x14ac:dyDescent="0.2">
      <c r="A1075" s="258">
        <v>1074</v>
      </c>
      <c r="B1075" s="284" t="s">
        <v>419</v>
      </c>
      <c r="C1075" s="134" t="s">
        <v>419</v>
      </c>
      <c r="D1075" s="171" t="s">
        <v>82</v>
      </c>
      <c r="E1075" s="283" t="s">
        <v>459</v>
      </c>
      <c r="F1075" s="107">
        <v>2341</v>
      </c>
      <c r="G1075" s="284" t="s">
        <v>419</v>
      </c>
      <c r="H1075" s="284" t="s">
        <v>2751</v>
      </c>
      <c r="I1075" s="284" t="s">
        <v>2752</v>
      </c>
      <c r="J1075" s="284" t="s">
        <v>384</v>
      </c>
      <c r="K1075" s="284" t="s">
        <v>384</v>
      </c>
      <c r="L1075" s="284" t="s">
        <v>419</v>
      </c>
      <c r="M1075" s="284" t="s">
        <v>2501</v>
      </c>
      <c r="N1075" s="103" t="s">
        <v>423</v>
      </c>
      <c r="O1075" s="106"/>
      <c r="Q1075" s="135"/>
      <c r="T1075" s="135">
        <v>2</v>
      </c>
      <c r="U1075" s="171" t="str">
        <f t="shared" si="238"/>
        <v>HBL-KHI-2341</v>
      </c>
      <c r="V1075" s="133" t="s">
        <v>90</v>
      </c>
      <c r="W1075" s="107">
        <v>2341</v>
      </c>
      <c r="X1075" s="171" t="str">
        <f t="shared" si="240"/>
        <v>HBL-KHI-2341-Dec16-1-1</v>
      </c>
      <c r="Y1075" s="136" t="s">
        <v>2445</v>
      </c>
      <c r="Z1075" s="134" t="str">
        <f t="shared" si="253"/>
        <v>Yes</v>
      </c>
      <c r="AA1075" s="134" t="str">
        <f t="shared" si="254"/>
        <v>Yes</v>
      </c>
      <c r="AB1075" s="134" t="str">
        <f t="shared" si="263"/>
        <v>Yes</v>
      </c>
      <c r="AC1075" s="134" t="str">
        <f>VLOOKUP(F1075,'Wired Branches'!B:E,4,FALSE)</f>
        <v>10.6.21.10</v>
      </c>
      <c r="AD1075" s="134" t="str">
        <f t="shared" si="255"/>
        <v>255.255.255.0</v>
      </c>
      <c r="AE1075" s="150" t="str">
        <f>VLOOKUP(W1075,'Wired Branches'!B:F,5,FALSE)</f>
        <v>10.6.21.1</v>
      </c>
      <c r="AF1075" s="112" t="str">
        <f>_xlfn.IFNA(VLOOKUP(F1075,'Compiled report'!C:F,4,FALSE),"")</f>
        <v>2651610e5</v>
      </c>
      <c r="AG1075" s="134" t="str">
        <f t="shared" si="256"/>
        <v>10.200.57.196</v>
      </c>
      <c r="AH1075" s="134" t="str">
        <f t="shared" si="257"/>
        <v>Yes</v>
      </c>
      <c r="AI1075" s="134" t="str">
        <f t="shared" si="258"/>
        <v>Yes</v>
      </c>
      <c r="AJ1075" s="234">
        <f>_xlfn.IFNA(VLOOKUP(F1075,'Compiled report'!C:D,2,FALSE),"")</f>
        <v>42748</v>
      </c>
      <c r="AK1075" s="134" t="str">
        <f t="shared" si="259"/>
        <v>Yes</v>
      </c>
      <c r="AL1075" s="134" t="str">
        <f t="shared" si="260"/>
        <v>Yes</v>
      </c>
      <c r="AM1075" s="134" t="str">
        <f t="shared" si="261"/>
        <v>Yes</v>
      </c>
      <c r="AN1075" s="134" t="str">
        <f t="shared" si="262"/>
        <v>Yes</v>
      </c>
      <c r="AO1075" s="134" t="str">
        <f t="shared" si="239"/>
        <v>Installation Completed</v>
      </c>
      <c r="AP1075" s="137" t="s">
        <v>770</v>
      </c>
    </row>
    <row r="1076" spans="1:42" s="134" customFormat="1" ht="26.1" customHeight="1" x14ac:dyDescent="0.2">
      <c r="A1076" s="258">
        <v>1075</v>
      </c>
      <c r="B1076" s="284" t="s">
        <v>419</v>
      </c>
      <c r="C1076" s="134" t="s">
        <v>419</v>
      </c>
      <c r="D1076" s="171" t="s">
        <v>82</v>
      </c>
      <c r="E1076" s="283" t="s">
        <v>459</v>
      </c>
      <c r="F1076" s="107">
        <v>2342</v>
      </c>
      <c r="G1076" s="284" t="s">
        <v>419</v>
      </c>
      <c r="H1076" s="284" t="s">
        <v>2753</v>
      </c>
      <c r="I1076" s="284" t="s">
        <v>2754</v>
      </c>
      <c r="J1076" s="284" t="s">
        <v>384</v>
      </c>
      <c r="K1076" s="284" t="s">
        <v>384</v>
      </c>
      <c r="L1076" s="284" t="s">
        <v>419</v>
      </c>
      <c r="M1076" s="284" t="s">
        <v>2469</v>
      </c>
      <c r="N1076" s="103" t="s">
        <v>423</v>
      </c>
      <c r="O1076" s="106"/>
      <c r="Q1076" s="135"/>
      <c r="T1076" s="135"/>
      <c r="U1076" s="171" t="str">
        <f t="shared" si="238"/>
        <v>HBL-KHI-2342</v>
      </c>
      <c r="V1076" s="133" t="s">
        <v>90</v>
      </c>
      <c r="W1076" s="107">
        <v>2342</v>
      </c>
      <c r="X1076" s="171" t="str">
        <f t="shared" si="240"/>
        <v>HBL-KHI-2342-Dec16-1-1</v>
      </c>
      <c r="Y1076" s="136" t="s">
        <v>2445</v>
      </c>
      <c r="Z1076" s="134" t="str">
        <f t="shared" si="253"/>
        <v xml:space="preserve"> </v>
      </c>
      <c r="AA1076" s="134" t="str">
        <f t="shared" si="254"/>
        <v xml:space="preserve"> </v>
      </c>
      <c r="AB1076" s="134" t="str">
        <f t="shared" si="263"/>
        <v>Yes</v>
      </c>
      <c r="AC1076" s="134" t="e">
        <f>VLOOKUP(F1076,'Wired Branches'!B:E,4,FALSE)</f>
        <v>#N/A</v>
      </c>
      <c r="AD1076" s="134" t="str">
        <f t="shared" si="255"/>
        <v xml:space="preserve"> </v>
      </c>
      <c r="AE1076" s="150" t="e">
        <f>VLOOKUP(W1076,'Wired Branches'!B:F,5,FALSE)</f>
        <v>#N/A</v>
      </c>
      <c r="AF1076" s="112" t="str">
        <f>_xlfn.IFNA(VLOOKUP(F1076,'Compiled report'!C:F,4,FALSE),"")</f>
        <v/>
      </c>
      <c r="AG1076" s="134" t="str">
        <f t="shared" si="256"/>
        <v xml:space="preserve"> </v>
      </c>
      <c r="AH1076" s="134" t="str">
        <f t="shared" si="257"/>
        <v xml:space="preserve"> </v>
      </c>
      <c r="AI1076" s="134" t="str">
        <f t="shared" si="258"/>
        <v xml:space="preserve"> </v>
      </c>
      <c r="AJ1076" s="234" t="str">
        <f>_xlfn.IFNA(VLOOKUP(F1076,'Compiled report'!C:D,2,FALSE),"")</f>
        <v/>
      </c>
      <c r="AK1076" s="134" t="str">
        <f t="shared" si="259"/>
        <v xml:space="preserve"> </v>
      </c>
      <c r="AL1076" s="134" t="str">
        <f t="shared" si="260"/>
        <v/>
      </c>
      <c r="AM1076" s="134" t="str">
        <f t="shared" si="261"/>
        <v xml:space="preserve"> </v>
      </c>
      <c r="AN1076" s="134" t="str">
        <f t="shared" si="262"/>
        <v xml:space="preserve"> </v>
      </c>
      <c r="AO1076" s="134" t="str">
        <f t="shared" si="239"/>
        <v xml:space="preserve"> </v>
      </c>
      <c r="AP1076" s="137" t="s">
        <v>770</v>
      </c>
    </row>
    <row r="1077" spans="1:42" s="134" customFormat="1" ht="26.1" customHeight="1" x14ac:dyDescent="0.2">
      <c r="A1077" s="258">
        <v>1076</v>
      </c>
      <c r="B1077" s="284" t="s">
        <v>419</v>
      </c>
      <c r="C1077" s="134" t="s">
        <v>419</v>
      </c>
      <c r="D1077" s="171" t="s">
        <v>82</v>
      </c>
      <c r="E1077" s="283" t="s">
        <v>459</v>
      </c>
      <c r="F1077" s="107">
        <v>2355</v>
      </c>
      <c r="G1077" s="284" t="s">
        <v>419</v>
      </c>
      <c r="H1077" s="284" t="s">
        <v>2755</v>
      </c>
      <c r="I1077" s="284" t="s">
        <v>2756</v>
      </c>
      <c r="J1077" s="284" t="s">
        <v>384</v>
      </c>
      <c r="K1077" s="284" t="s">
        <v>384</v>
      </c>
      <c r="L1077" s="284" t="s">
        <v>419</v>
      </c>
      <c r="M1077" s="284" t="s">
        <v>2501</v>
      </c>
      <c r="N1077" s="103" t="s">
        <v>423</v>
      </c>
      <c r="O1077" s="106"/>
      <c r="Q1077" s="135"/>
      <c r="T1077" s="135"/>
      <c r="U1077" s="171" t="str">
        <f t="shared" si="238"/>
        <v>HBL-KHI-2355</v>
      </c>
      <c r="V1077" s="133" t="s">
        <v>90</v>
      </c>
      <c r="W1077" s="107">
        <v>2355</v>
      </c>
      <c r="X1077" s="171" t="str">
        <f t="shared" si="240"/>
        <v>HBL-KHI-2355-Dec16-1-1</v>
      </c>
      <c r="Y1077" s="136" t="s">
        <v>2445</v>
      </c>
      <c r="Z1077" s="134" t="str">
        <f t="shared" si="253"/>
        <v>Yes</v>
      </c>
      <c r="AA1077" s="134" t="str">
        <f t="shared" si="254"/>
        <v>Yes</v>
      </c>
      <c r="AB1077" s="134" t="str">
        <f t="shared" si="263"/>
        <v>Yes</v>
      </c>
      <c r="AC1077" s="134" t="str">
        <f>VLOOKUP(F1077,'Wired Branches'!B:E,4,FALSE)</f>
        <v>10.6.26.10</v>
      </c>
      <c r="AD1077" s="134" t="str">
        <f t="shared" si="255"/>
        <v>255.255.255.0</v>
      </c>
      <c r="AE1077" s="150" t="str">
        <f>VLOOKUP(W1077,'Wired Branches'!B:F,5,FALSE)</f>
        <v>10.6.26.1</v>
      </c>
      <c r="AF1077" s="112">
        <f>_xlfn.IFNA(VLOOKUP(F1077,'Compiled report'!C:F,4,FALSE),"")</f>
        <v>0</v>
      </c>
      <c r="AG1077" s="134" t="str">
        <f t="shared" si="256"/>
        <v>10.200.57.196</v>
      </c>
      <c r="AH1077" s="134" t="str">
        <f t="shared" si="257"/>
        <v>Yes</v>
      </c>
      <c r="AI1077" s="134" t="str">
        <f t="shared" si="258"/>
        <v>Yes</v>
      </c>
      <c r="AJ1077" s="234">
        <f>_xlfn.IFNA(VLOOKUP(F1077,'Compiled report'!C:D,2,FALSE),"")</f>
        <v>42747</v>
      </c>
      <c r="AK1077" s="134" t="str">
        <f t="shared" si="259"/>
        <v>Yes</v>
      </c>
      <c r="AL1077" s="134" t="str">
        <f t="shared" si="260"/>
        <v/>
      </c>
      <c r="AM1077" s="134" t="str">
        <f t="shared" si="261"/>
        <v>Yes</v>
      </c>
      <c r="AN1077" s="134" t="str">
        <f t="shared" si="262"/>
        <v>Yes</v>
      </c>
      <c r="AO1077" s="134" t="str">
        <f t="shared" si="239"/>
        <v>Installation Completed</v>
      </c>
      <c r="AP1077" s="137" t="s">
        <v>770</v>
      </c>
    </row>
    <row r="1078" spans="1:42" s="134" customFormat="1" ht="26.1" customHeight="1" x14ac:dyDescent="0.2">
      <c r="A1078" s="258">
        <v>1077</v>
      </c>
      <c r="B1078" s="284" t="s">
        <v>419</v>
      </c>
      <c r="C1078" s="134" t="s">
        <v>419</v>
      </c>
      <c r="D1078" s="171" t="s">
        <v>82</v>
      </c>
      <c r="E1078" s="283" t="s">
        <v>459</v>
      </c>
      <c r="F1078" s="107">
        <v>2380</v>
      </c>
      <c r="G1078" s="284" t="s">
        <v>419</v>
      </c>
      <c r="H1078" s="284" t="s">
        <v>2757</v>
      </c>
      <c r="I1078" s="284" t="s">
        <v>2758</v>
      </c>
      <c r="J1078" s="284" t="s">
        <v>384</v>
      </c>
      <c r="K1078" s="284" t="s">
        <v>384</v>
      </c>
      <c r="L1078" s="284" t="s">
        <v>419</v>
      </c>
      <c r="M1078" s="284" t="s">
        <v>2469</v>
      </c>
      <c r="N1078" s="103" t="s">
        <v>423</v>
      </c>
      <c r="O1078" s="106"/>
      <c r="Q1078" s="135"/>
      <c r="T1078" s="135"/>
      <c r="U1078" s="171" t="str">
        <f t="shared" si="238"/>
        <v>HBL-KHI-2380</v>
      </c>
      <c r="V1078" s="133" t="s">
        <v>90</v>
      </c>
      <c r="W1078" s="107">
        <v>2380</v>
      </c>
      <c r="X1078" s="171" t="str">
        <f t="shared" si="240"/>
        <v>HBL-KHI-2380-Dec16-1-1</v>
      </c>
      <c r="Y1078" s="136" t="s">
        <v>2445</v>
      </c>
      <c r="Z1078" s="134" t="str">
        <f t="shared" si="253"/>
        <v>Yes</v>
      </c>
      <c r="AA1078" s="134" t="str">
        <f t="shared" si="254"/>
        <v>Yes</v>
      </c>
      <c r="AB1078" s="134" t="str">
        <f t="shared" si="263"/>
        <v>Yes</v>
      </c>
      <c r="AC1078" s="134" t="str">
        <f>VLOOKUP(F1078,'Wired Branches'!B:E,4,FALSE)</f>
        <v>10.6.28.10</v>
      </c>
      <c r="AD1078" s="134" t="str">
        <f t="shared" si="255"/>
        <v>255.255.255.0</v>
      </c>
      <c r="AE1078" s="150" t="str">
        <f>VLOOKUP(W1078,'Wired Branches'!B:F,5,FALSE)</f>
        <v>10.6.28.1</v>
      </c>
      <c r="AF1078" s="112">
        <f>_xlfn.IFNA(VLOOKUP(F1078,'Compiled report'!C:F,4,FALSE),"")</f>
        <v>265161000000000</v>
      </c>
      <c r="AG1078" s="134" t="str">
        <f t="shared" si="256"/>
        <v>10.200.57.196</v>
      </c>
      <c r="AH1078" s="134" t="str">
        <f t="shared" si="257"/>
        <v>Yes</v>
      </c>
      <c r="AI1078" s="134" t="str">
        <f t="shared" si="258"/>
        <v>Yes</v>
      </c>
      <c r="AJ1078" s="234">
        <f>_xlfn.IFNA(VLOOKUP(F1078,'Compiled report'!C:D,2,FALSE),"")</f>
        <v>42741</v>
      </c>
      <c r="AK1078" s="134" t="str">
        <f t="shared" si="259"/>
        <v>Yes</v>
      </c>
      <c r="AL1078" s="134" t="str">
        <f t="shared" si="260"/>
        <v>Yes</v>
      </c>
      <c r="AM1078" s="134" t="str">
        <f t="shared" si="261"/>
        <v>Yes</v>
      </c>
      <c r="AN1078" s="134" t="str">
        <f t="shared" si="262"/>
        <v>Yes</v>
      </c>
      <c r="AO1078" s="134" t="str">
        <f t="shared" si="239"/>
        <v>Installation Completed</v>
      </c>
      <c r="AP1078" s="137" t="s">
        <v>770</v>
      </c>
    </row>
    <row r="1079" spans="1:42" s="134" customFormat="1" ht="26.1" customHeight="1" x14ac:dyDescent="0.2">
      <c r="A1079" s="258">
        <v>1078</v>
      </c>
      <c r="B1079" s="284" t="s">
        <v>419</v>
      </c>
      <c r="C1079" s="134" t="s">
        <v>419</v>
      </c>
      <c r="D1079" s="171" t="s">
        <v>82</v>
      </c>
      <c r="E1079" s="283" t="s">
        <v>459</v>
      </c>
      <c r="F1079" s="107">
        <v>2381</v>
      </c>
      <c r="G1079" s="284" t="s">
        <v>419</v>
      </c>
      <c r="H1079" s="284" t="s">
        <v>2759</v>
      </c>
      <c r="I1079" s="284" t="s">
        <v>2760</v>
      </c>
      <c r="J1079" s="284" t="s">
        <v>384</v>
      </c>
      <c r="K1079" s="284" t="s">
        <v>384</v>
      </c>
      <c r="L1079" s="284" t="s">
        <v>419</v>
      </c>
      <c r="M1079" s="284" t="s">
        <v>2469</v>
      </c>
      <c r="N1079" s="103" t="s">
        <v>423</v>
      </c>
      <c r="O1079" s="106"/>
      <c r="Q1079" s="135"/>
      <c r="T1079" s="135"/>
      <c r="U1079" s="171" t="str">
        <f t="shared" si="238"/>
        <v>HBL-KHI-2381</v>
      </c>
      <c r="V1079" s="133" t="s">
        <v>90</v>
      </c>
      <c r="W1079" s="107">
        <v>2381</v>
      </c>
      <c r="X1079" s="171" t="str">
        <f t="shared" si="240"/>
        <v>HBL-KHI-2381-Dec16-1-1</v>
      </c>
      <c r="Y1079" s="136" t="s">
        <v>2445</v>
      </c>
      <c r="Z1079" s="134" t="str">
        <f t="shared" si="253"/>
        <v>Yes</v>
      </c>
      <c r="AA1079" s="134" t="str">
        <f t="shared" si="254"/>
        <v>Yes</v>
      </c>
      <c r="AB1079" s="134" t="str">
        <f t="shared" si="263"/>
        <v>Yes</v>
      </c>
      <c r="AC1079" s="134" t="str">
        <f>VLOOKUP(F1079,'Wired Branches'!B:E,4,FALSE)</f>
        <v>10.6.27.10</v>
      </c>
      <c r="AD1079" s="134" t="str">
        <f t="shared" si="255"/>
        <v>255.255.255.0</v>
      </c>
      <c r="AE1079" s="150" t="str">
        <f>VLOOKUP(W1079,'Wired Branches'!B:F,5,FALSE)</f>
        <v>10.6.27.1</v>
      </c>
      <c r="AF1079" s="112" t="str">
        <f>_xlfn.IFNA(VLOOKUP(F1079,'Compiled report'!C:F,4,FALSE),"")</f>
        <v>00026516108f</v>
      </c>
      <c r="AG1079" s="134" t="str">
        <f t="shared" si="256"/>
        <v>10.200.57.196</v>
      </c>
      <c r="AH1079" s="134" t="str">
        <f t="shared" si="257"/>
        <v>Yes</v>
      </c>
      <c r="AI1079" s="134" t="str">
        <f t="shared" si="258"/>
        <v>Yes</v>
      </c>
      <c r="AJ1079" s="234">
        <f>_xlfn.IFNA(VLOOKUP(F1079,'Compiled report'!C:D,2,FALSE),"")</f>
        <v>42741</v>
      </c>
      <c r="AK1079" s="134" t="str">
        <f t="shared" si="259"/>
        <v>Yes</v>
      </c>
      <c r="AL1079" s="134" t="str">
        <f t="shared" si="260"/>
        <v>Yes</v>
      </c>
      <c r="AM1079" s="134" t="str">
        <f t="shared" si="261"/>
        <v>Yes</v>
      </c>
      <c r="AN1079" s="134" t="str">
        <f t="shared" si="262"/>
        <v>Yes</v>
      </c>
      <c r="AO1079" s="134" t="str">
        <f t="shared" si="239"/>
        <v>Installation Completed</v>
      </c>
      <c r="AP1079" s="137" t="s">
        <v>770</v>
      </c>
    </row>
    <row r="1080" spans="1:42" s="134" customFormat="1" ht="26.1" customHeight="1" x14ac:dyDescent="0.2">
      <c r="A1080" s="258">
        <v>1079</v>
      </c>
      <c r="B1080" s="284" t="s">
        <v>419</v>
      </c>
      <c r="C1080" s="134" t="s">
        <v>419</v>
      </c>
      <c r="D1080" s="171" t="s">
        <v>82</v>
      </c>
      <c r="E1080" s="283" t="s">
        <v>459</v>
      </c>
      <c r="F1080" s="107">
        <v>2386</v>
      </c>
      <c r="G1080" s="284" t="s">
        <v>419</v>
      </c>
      <c r="H1080" s="284" t="s">
        <v>2761</v>
      </c>
      <c r="I1080" s="284" t="s">
        <v>2762</v>
      </c>
      <c r="J1080" s="284" t="s">
        <v>384</v>
      </c>
      <c r="K1080" s="284" t="s">
        <v>384</v>
      </c>
      <c r="L1080" s="284" t="s">
        <v>419</v>
      </c>
      <c r="M1080" s="284" t="s">
        <v>2501</v>
      </c>
      <c r="N1080" s="103" t="s">
        <v>423</v>
      </c>
      <c r="O1080" s="106"/>
      <c r="Q1080" s="135"/>
      <c r="T1080" s="135"/>
      <c r="U1080" s="171" t="str">
        <f t="shared" si="238"/>
        <v>HBL-KHI-2386</v>
      </c>
      <c r="V1080" s="133" t="s">
        <v>90</v>
      </c>
      <c r="W1080" s="107">
        <v>2386</v>
      </c>
      <c r="X1080" s="171" t="str">
        <f t="shared" si="240"/>
        <v>HBL-KHI-2386-Dec16-1-1</v>
      </c>
      <c r="Y1080" s="136" t="s">
        <v>2445</v>
      </c>
      <c r="Z1080" s="134" t="str">
        <f t="shared" si="253"/>
        <v>Yes</v>
      </c>
      <c r="AA1080" s="134" t="str">
        <f t="shared" si="254"/>
        <v>Yes</v>
      </c>
      <c r="AB1080" s="134" t="str">
        <f t="shared" si="263"/>
        <v>Yes</v>
      </c>
      <c r="AC1080" s="134" t="str">
        <f>VLOOKUP(F1080,'Wired Branches'!B:E,4,FALSE)</f>
        <v>10.6.31.10</v>
      </c>
      <c r="AD1080" s="134" t="str">
        <f t="shared" si="255"/>
        <v>255.255.255.0</v>
      </c>
      <c r="AE1080" s="150" t="str">
        <f>VLOOKUP(W1080,'Wired Branches'!B:F,5,FALSE)</f>
        <v>10.6.31.1</v>
      </c>
      <c r="AF1080" s="112">
        <f>_xlfn.IFNA(VLOOKUP(F1080,'Compiled report'!C:F,4,FALSE),"")</f>
        <v>265161090</v>
      </c>
      <c r="AG1080" s="134" t="str">
        <f t="shared" si="256"/>
        <v>10.200.57.196</v>
      </c>
      <c r="AH1080" s="134" t="str">
        <f t="shared" si="257"/>
        <v>Yes</v>
      </c>
      <c r="AI1080" s="134" t="str">
        <f t="shared" si="258"/>
        <v>Yes</v>
      </c>
      <c r="AJ1080" s="234">
        <f>_xlfn.IFNA(VLOOKUP(F1080,'Compiled report'!C:D,2,FALSE),"")</f>
        <v>42765</v>
      </c>
      <c r="AK1080" s="134" t="str">
        <f t="shared" si="259"/>
        <v>Yes</v>
      </c>
      <c r="AL1080" s="134" t="str">
        <f t="shared" si="260"/>
        <v>Yes</v>
      </c>
      <c r="AM1080" s="134" t="str">
        <f t="shared" si="261"/>
        <v>Yes</v>
      </c>
      <c r="AN1080" s="134" t="str">
        <f t="shared" si="262"/>
        <v>Yes</v>
      </c>
      <c r="AO1080" s="134" t="str">
        <f t="shared" si="239"/>
        <v>Installation Completed</v>
      </c>
      <c r="AP1080" s="137" t="s">
        <v>770</v>
      </c>
    </row>
    <row r="1081" spans="1:42" s="134" customFormat="1" ht="26.1" customHeight="1" x14ac:dyDescent="0.2">
      <c r="A1081" s="258">
        <v>1080</v>
      </c>
      <c r="B1081" s="284" t="s">
        <v>419</v>
      </c>
      <c r="C1081" s="134" t="s">
        <v>419</v>
      </c>
      <c r="D1081" s="171" t="s">
        <v>82</v>
      </c>
      <c r="E1081" s="283" t="s">
        <v>459</v>
      </c>
      <c r="F1081" s="107">
        <v>2389</v>
      </c>
      <c r="G1081" s="284" t="s">
        <v>419</v>
      </c>
      <c r="H1081" s="284" t="s">
        <v>2763</v>
      </c>
      <c r="I1081" s="284" t="s">
        <v>2764</v>
      </c>
      <c r="J1081" s="284" t="s">
        <v>384</v>
      </c>
      <c r="K1081" s="284" t="s">
        <v>384</v>
      </c>
      <c r="L1081" s="284" t="s">
        <v>419</v>
      </c>
      <c r="M1081" s="284" t="s">
        <v>2501</v>
      </c>
      <c r="N1081" s="103" t="s">
        <v>423</v>
      </c>
      <c r="O1081" s="106"/>
      <c r="Q1081" s="135"/>
      <c r="T1081" s="135"/>
      <c r="U1081" s="171" t="str">
        <f t="shared" si="238"/>
        <v>HBL-KHI-2389</v>
      </c>
      <c r="V1081" s="133" t="s">
        <v>90</v>
      </c>
      <c r="W1081" s="107">
        <v>2389</v>
      </c>
      <c r="X1081" s="171" t="str">
        <f t="shared" si="240"/>
        <v>HBL-KHI-2389-Dec16-1-1</v>
      </c>
      <c r="Y1081" s="136" t="s">
        <v>2445</v>
      </c>
      <c r="Z1081" s="134" t="str">
        <f t="shared" si="253"/>
        <v>Yes</v>
      </c>
      <c r="AA1081" s="134" t="str">
        <f t="shared" si="254"/>
        <v>Yes</v>
      </c>
      <c r="AB1081" s="134" t="str">
        <f t="shared" si="263"/>
        <v>Yes</v>
      </c>
      <c r="AC1081" s="134" t="str">
        <f>VLOOKUP(F1081,'Wired Branches'!B:E,4,FALSE)</f>
        <v>10.6.33.10</v>
      </c>
      <c r="AD1081" s="134" t="str">
        <f t="shared" si="255"/>
        <v>255.255.255.0</v>
      </c>
      <c r="AE1081" s="150" t="str">
        <f>VLOOKUP(W1081,'Wired Branches'!B:F,5,FALSE)</f>
        <v>10.6.33.1</v>
      </c>
      <c r="AF1081" s="112" t="str">
        <f>_xlfn.IFNA(VLOOKUP(F1081,'Compiled report'!C:F,4,FALSE),"")</f>
        <v>265161091</v>
      </c>
      <c r="AG1081" s="134" t="str">
        <f t="shared" si="256"/>
        <v>10.200.57.196</v>
      </c>
      <c r="AH1081" s="134" t="str">
        <f t="shared" si="257"/>
        <v>Yes</v>
      </c>
      <c r="AI1081" s="134" t="str">
        <f t="shared" si="258"/>
        <v>Yes</v>
      </c>
      <c r="AJ1081" s="234">
        <f>_xlfn.IFNA(VLOOKUP(F1081,'Compiled report'!C:D,2,FALSE),"")</f>
        <v>42759</v>
      </c>
      <c r="AK1081" s="134" t="str">
        <f t="shared" si="259"/>
        <v>Yes</v>
      </c>
      <c r="AL1081" s="134" t="str">
        <f t="shared" si="260"/>
        <v>Yes</v>
      </c>
      <c r="AM1081" s="134" t="str">
        <f t="shared" si="261"/>
        <v>Yes</v>
      </c>
      <c r="AN1081" s="134" t="str">
        <f t="shared" si="262"/>
        <v>Yes</v>
      </c>
      <c r="AO1081" s="134" t="str">
        <f t="shared" si="239"/>
        <v>Installation Completed</v>
      </c>
      <c r="AP1081" s="137" t="s">
        <v>770</v>
      </c>
    </row>
    <row r="1082" spans="1:42" s="134" customFormat="1" ht="26.1" customHeight="1" x14ac:dyDescent="0.2">
      <c r="A1082" s="258">
        <v>1081</v>
      </c>
      <c r="B1082" s="284" t="s">
        <v>419</v>
      </c>
      <c r="C1082" s="134" t="s">
        <v>419</v>
      </c>
      <c r="D1082" s="171" t="s">
        <v>82</v>
      </c>
      <c r="E1082" s="283" t="s">
        <v>459</v>
      </c>
      <c r="F1082" s="107">
        <v>2390</v>
      </c>
      <c r="G1082" s="284" t="s">
        <v>419</v>
      </c>
      <c r="H1082" s="284" t="s">
        <v>2765</v>
      </c>
      <c r="I1082" s="284" t="s">
        <v>2766</v>
      </c>
      <c r="J1082" s="284" t="s">
        <v>384</v>
      </c>
      <c r="K1082" s="284" t="s">
        <v>384</v>
      </c>
      <c r="L1082" s="284" t="s">
        <v>419</v>
      </c>
      <c r="M1082" s="284" t="s">
        <v>2501</v>
      </c>
      <c r="N1082" s="103" t="s">
        <v>423</v>
      </c>
      <c r="O1082" s="106"/>
      <c r="Q1082" s="135"/>
      <c r="T1082" s="135"/>
      <c r="U1082" s="171" t="str">
        <f t="shared" si="238"/>
        <v>HBL-KHI-2390</v>
      </c>
      <c r="V1082" s="133" t="s">
        <v>90</v>
      </c>
      <c r="W1082" s="107">
        <v>2390</v>
      </c>
      <c r="X1082" s="171" t="str">
        <f t="shared" si="240"/>
        <v>HBL-KHI-2390-Dec16-1-1</v>
      </c>
      <c r="Y1082" s="136" t="s">
        <v>2445</v>
      </c>
      <c r="Z1082" s="134" t="str">
        <f t="shared" si="253"/>
        <v>Yes</v>
      </c>
      <c r="AA1082" s="134" t="str">
        <f t="shared" si="254"/>
        <v>Yes</v>
      </c>
      <c r="AB1082" s="134" t="str">
        <f t="shared" si="263"/>
        <v>Yes</v>
      </c>
      <c r="AC1082" s="134" t="str">
        <f>VLOOKUP(F1082,'Wired Branches'!B:E,4,FALSE)</f>
        <v>10.6.32.10</v>
      </c>
      <c r="AD1082" s="134" t="str">
        <f t="shared" si="255"/>
        <v>255.255.255.0</v>
      </c>
      <c r="AE1082" s="150" t="str">
        <f>VLOOKUP(W1082,'Wired Branches'!B:F,5,FALSE)</f>
        <v>10.6.32.1</v>
      </c>
      <c r="AF1082" s="112" t="str">
        <f>_xlfn.IFNA(VLOOKUP(F1082,'Compiled report'!C:F,4,FALSE),"")</f>
        <v>265161092</v>
      </c>
      <c r="AG1082" s="134" t="str">
        <f t="shared" si="256"/>
        <v>10.200.57.196</v>
      </c>
      <c r="AH1082" s="134" t="str">
        <f t="shared" si="257"/>
        <v>Yes</v>
      </c>
      <c r="AI1082" s="134" t="str">
        <f t="shared" si="258"/>
        <v>Yes</v>
      </c>
      <c r="AJ1082" s="234">
        <f>_xlfn.IFNA(VLOOKUP(F1082,'Compiled report'!C:D,2,FALSE),"")</f>
        <v>42762</v>
      </c>
      <c r="AK1082" s="134" t="str">
        <f t="shared" si="259"/>
        <v>Yes</v>
      </c>
      <c r="AL1082" s="134" t="str">
        <f t="shared" si="260"/>
        <v>Yes</v>
      </c>
      <c r="AM1082" s="134" t="str">
        <f t="shared" si="261"/>
        <v>Yes</v>
      </c>
      <c r="AN1082" s="134" t="str">
        <f t="shared" si="262"/>
        <v>Yes</v>
      </c>
      <c r="AO1082" s="134" t="str">
        <f t="shared" si="239"/>
        <v>Installation Completed</v>
      </c>
      <c r="AP1082" s="137" t="s">
        <v>770</v>
      </c>
    </row>
    <row r="1083" spans="1:42" s="134" customFormat="1" ht="26.1" customHeight="1" x14ac:dyDescent="0.2">
      <c r="A1083" s="258">
        <v>1082</v>
      </c>
      <c r="B1083" s="284" t="s">
        <v>419</v>
      </c>
      <c r="C1083" s="134" t="s">
        <v>419</v>
      </c>
      <c r="D1083" s="171" t="s">
        <v>82</v>
      </c>
      <c r="E1083" s="283" t="s">
        <v>459</v>
      </c>
      <c r="F1083" s="107">
        <v>2404</v>
      </c>
      <c r="G1083" s="284" t="s">
        <v>419</v>
      </c>
      <c r="H1083" s="284" t="s">
        <v>2767</v>
      </c>
      <c r="I1083" s="284" t="s">
        <v>2768</v>
      </c>
      <c r="J1083" s="284" t="s">
        <v>384</v>
      </c>
      <c r="K1083" s="284" t="s">
        <v>384</v>
      </c>
      <c r="L1083" s="284" t="s">
        <v>419</v>
      </c>
      <c r="M1083" s="284" t="s">
        <v>2501</v>
      </c>
      <c r="N1083" s="103" t="s">
        <v>423</v>
      </c>
      <c r="O1083" s="106"/>
      <c r="Q1083" s="135"/>
      <c r="T1083" s="135"/>
      <c r="U1083" s="171" t="str">
        <f t="shared" si="238"/>
        <v>HBL-KHI-2404</v>
      </c>
      <c r="V1083" s="133" t="s">
        <v>90</v>
      </c>
      <c r="W1083" s="107">
        <v>2404</v>
      </c>
      <c r="X1083" s="171" t="str">
        <f t="shared" si="240"/>
        <v>HBL-KHI-2404-Dec16-1-1</v>
      </c>
      <c r="Y1083" s="136" t="s">
        <v>2445</v>
      </c>
      <c r="Z1083" s="134" t="str">
        <f t="shared" si="253"/>
        <v>Yes</v>
      </c>
      <c r="AA1083" s="134" t="str">
        <f t="shared" si="254"/>
        <v>Yes</v>
      </c>
      <c r="AB1083" s="134" t="str">
        <f t="shared" si="263"/>
        <v>Yes</v>
      </c>
      <c r="AC1083" s="134" t="str">
        <f>VLOOKUP(F1083,'Wired Branches'!B:E,4,FALSE)</f>
        <v>10.6.39.10</v>
      </c>
      <c r="AD1083" s="134" t="str">
        <f t="shared" si="255"/>
        <v>255.255.255.0</v>
      </c>
      <c r="AE1083" s="150" t="str">
        <f>VLOOKUP(W1083,'Wired Branches'!B:F,5,FALSE)</f>
        <v>10.6.39.1</v>
      </c>
      <c r="AF1083" s="112">
        <f>_xlfn.IFNA(VLOOKUP(F1083,'Compiled report'!C:F,4,FALSE),"")</f>
        <v>265161093</v>
      </c>
      <c r="AG1083" s="134" t="str">
        <f t="shared" si="256"/>
        <v>10.200.57.196</v>
      </c>
      <c r="AH1083" s="134" t="str">
        <f t="shared" si="257"/>
        <v>Yes</v>
      </c>
      <c r="AI1083" s="134" t="str">
        <f t="shared" si="258"/>
        <v>Yes</v>
      </c>
      <c r="AJ1083" s="234">
        <f>_xlfn.IFNA(VLOOKUP(F1083,'Compiled report'!C:D,2,FALSE),"")</f>
        <v>42741</v>
      </c>
      <c r="AK1083" s="134" t="str">
        <f t="shared" si="259"/>
        <v>Yes</v>
      </c>
      <c r="AL1083" s="134" t="str">
        <f t="shared" si="260"/>
        <v>Yes</v>
      </c>
      <c r="AM1083" s="134" t="str">
        <f t="shared" si="261"/>
        <v>Yes</v>
      </c>
      <c r="AN1083" s="134" t="str">
        <f t="shared" si="262"/>
        <v>Yes</v>
      </c>
      <c r="AO1083" s="134" t="str">
        <f t="shared" si="239"/>
        <v>Installation Completed</v>
      </c>
      <c r="AP1083" s="137" t="s">
        <v>770</v>
      </c>
    </row>
    <row r="1084" spans="1:42" s="134" customFormat="1" ht="26.1" customHeight="1" x14ac:dyDescent="0.2">
      <c r="A1084" s="258">
        <v>1083</v>
      </c>
      <c r="B1084" s="284" t="s">
        <v>419</v>
      </c>
      <c r="C1084" s="134" t="s">
        <v>419</v>
      </c>
      <c r="D1084" s="171" t="s">
        <v>82</v>
      </c>
      <c r="E1084" s="283" t="s">
        <v>459</v>
      </c>
      <c r="F1084" s="107">
        <v>2424</v>
      </c>
      <c r="G1084" s="284" t="s">
        <v>419</v>
      </c>
      <c r="H1084" s="284" t="s">
        <v>2769</v>
      </c>
      <c r="I1084" s="284" t="s">
        <v>2770</v>
      </c>
      <c r="J1084" s="284" t="s">
        <v>384</v>
      </c>
      <c r="K1084" s="284" t="s">
        <v>384</v>
      </c>
      <c r="L1084" s="284" t="s">
        <v>419</v>
      </c>
      <c r="M1084" s="284" t="s">
        <v>2458</v>
      </c>
      <c r="N1084" s="103" t="s">
        <v>423</v>
      </c>
      <c r="O1084" s="106"/>
      <c r="Q1084" s="135"/>
      <c r="T1084" s="135"/>
      <c r="U1084" s="171" t="str">
        <f t="shared" si="238"/>
        <v>HBL-KHI-2424</v>
      </c>
      <c r="V1084" s="133" t="s">
        <v>90</v>
      </c>
      <c r="W1084" s="107">
        <v>2424</v>
      </c>
      <c r="X1084" s="171" t="str">
        <f t="shared" si="240"/>
        <v>HBL-KHI-2424-Dec16-1-1</v>
      </c>
      <c r="Y1084" s="136" t="s">
        <v>2445</v>
      </c>
      <c r="Z1084" s="134" t="str">
        <f t="shared" si="253"/>
        <v>Yes</v>
      </c>
      <c r="AA1084" s="134" t="str">
        <f t="shared" si="254"/>
        <v>Yes</v>
      </c>
      <c r="AB1084" s="134" t="str">
        <f t="shared" si="263"/>
        <v>Yes</v>
      </c>
      <c r="AC1084" s="134" t="str">
        <f>VLOOKUP(F1084,'Wired Branches'!B:E,4,FALSE)</f>
        <v>10.6.41.10</v>
      </c>
      <c r="AD1084" s="134" t="str">
        <f t="shared" si="255"/>
        <v>255.255.255.0</v>
      </c>
      <c r="AE1084" s="150" t="str">
        <f>VLOOKUP(W1084,'Wired Branches'!B:F,5,FALSE)</f>
        <v>10.6.41.1</v>
      </c>
      <c r="AF1084" s="112">
        <f>_xlfn.IFNA(VLOOKUP(F1084,'Compiled report'!C:F,4,FALSE),"")</f>
        <v>265161094</v>
      </c>
      <c r="AG1084" s="134" t="str">
        <f t="shared" si="256"/>
        <v>10.200.57.196</v>
      </c>
      <c r="AH1084" s="134" t="str">
        <f t="shared" si="257"/>
        <v>Yes</v>
      </c>
      <c r="AI1084" s="134" t="str">
        <f t="shared" si="258"/>
        <v>Yes</v>
      </c>
      <c r="AJ1084" s="234">
        <f>_xlfn.IFNA(VLOOKUP(F1084,'Compiled report'!C:D,2,FALSE),"")</f>
        <v>42754</v>
      </c>
      <c r="AK1084" s="134" t="str">
        <f t="shared" si="259"/>
        <v>Yes</v>
      </c>
      <c r="AL1084" s="134" t="str">
        <f t="shared" si="260"/>
        <v>Yes</v>
      </c>
      <c r="AM1084" s="134" t="str">
        <f t="shared" si="261"/>
        <v>Yes</v>
      </c>
      <c r="AN1084" s="134" t="str">
        <f t="shared" si="262"/>
        <v>Yes</v>
      </c>
      <c r="AO1084" s="134" t="str">
        <f t="shared" si="239"/>
        <v>Installation Completed</v>
      </c>
      <c r="AP1084" s="137" t="s">
        <v>770</v>
      </c>
    </row>
    <row r="1085" spans="1:42" s="134" customFormat="1" ht="26.1" customHeight="1" x14ac:dyDescent="0.2">
      <c r="A1085" s="258">
        <v>1084</v>
      </c>
      <c r="B1085" s="284" t="s">
        <v>419</v>
      </c>
      <c r="C1085" s="134" t="s">
        <v>419</v>
      </c>
      <c r="D1085" s="171" t="s">
        <v>82</v>
      </c>
      <c r="E1085" s="283" t="s">
        <v>459</v>
      </c>
      <c r="F1085" s="107">
        <v>2430</v>
      </c>
      <c r="G1085" s="284" t="s">
        <v>419</v>
      </c>
      <c r="H1085" s="284" t="s">
        <v>2771</v>
      </c>
      <c r="I1085" s="284" t="s">
        <v>2772</v>
      </c>
      <c r="J1085" s="284" t="s">
        <v>384</v>
      </c>
      <c r="K1085" s="284" t="s">
        <v>384</v>
      </c>
      <c r="L1085" s="284" t="s">
        <v>419</v>
      </c>
      <c r="M1085" s="284" t="s">
        <v>2501</v>
      </c>
      <c r="N1085" s="103" t="s">
        <v>423</v>
      </c>
      <c r="O1085" s="106"/>
      <c r="Q1085" s="135"/>
      <c r="T1085" s="135"/>
      <c r="U1085" s="171" t="str">
        <f t="shared" si="238"/>
        <v>HBL-KHI-2430</v>
      </c>
      <c r="V1085" s="133" t="s">
        <v>90</v>
      </c>
      <c r="W1085" s="107">
        <v>2430</v>
      </c>
      <c r="X1085" s="171" t="str">
        <f t="shared" si="240"/>
        <v>HBL-KHI-2430-Dec16-1-1</v>
      </c>
      <c r="Y1085" s="136" t="s">
        <v>2445</v>
      </c>
      <c r="Z1085" s="134" t="str">
        <f t="shared" si="253"/>
        <v>Yes</v>
      </c>
      <c r="AA1085" s="134" t="str">
        <f t="shared" si="254"/>
        <v>Yes</v>
      </c>
      <c r="AB1085" s="134" t="str">
        <f t="shared" si="263"/>
        <v>Yes</v>
      </c>
      <c r="AC1085" s="134">
        <f>VLOOKUP(F1085,'Wired Branches'!B:E,4,FALSE)</f>
        <v>0</v>
      </c>
      <c r="AD1085" s="134" t="str">
        <f t="shared" si="255"/>
        <v>255.255.255.0</v>
      </c>
      <c r="AE1085" s="150" t="e">
        <f>VLOOKUP(W1085,'Wired Branches'!B:F,5,FALSE)</f>
        <v>#VALUE!</v>
      </c>
      <c r="AF1085" s="112">
        <f>_xlfn.IFNA(VLOOKUP(F1085,'Compiled report'!C:F,4,FALSE),"")</f>
        <v>265161095</v>
      </c>
      <c r="AG1085" s="134" t="str">
        <f t="shared" si="256"/>
        <v>10.200.57.196</v>
      </c>
      <c r="AH1085" s="134" t="str">
        <f t="shared" si="257"/>
        <v>Yes</v>
      </c>
      <c r="AI1085" s="134" t="str">
        <f t="shared" si="258"/>
        <v>Yes</v>
      </c>
      <c r="AJ1085" s="234">
        <f>_xlfn.IFNA(VLOOKUP(F1085,'Compiled report'!C:D,2,FALSE),"")</f>
        <v>42765</v>
      </c>
      <c r="AK1085" s="134" t="str">
        <f t="shared" si="259"/>
        <v>Yes</v>
      </c>
      <c r="AL1085" s="134" t="str">
        <f t="shared" si="260"/>
        <v>Yes</v>
      </c>
      <c r="AM1085" s="134" t="str">
        <f t="shared" si="261"/>
        <v>Yes</v>
      </c>
      <c r="AN1085" s="134" t="str">
        <f t="shared" si="262"/>
        <v>Yes</v>
      </c>
      <c r="AO1085" s="134" t="str">
        <f t="shared" si="239"/>
        <v>Installation Completed</v>
      </c>
      <c r="AP1085" s="137" t="s">
        <v>770</v>
      </c>
    </row>
    <row r="1086" spans="1:42" s="134" customFormat="1" ht="26.1" customHeight="1" x14ac:dyDescent="0.2">
      <c r="A1086" s="258">
        <v>1085</v>
      </c>
      <c r="B1086" s="284" t="s">
        <v>419</v>
      </c>
      <c r="C1086" s="134" t="s">
        <v>419</v>
      </c>
      <c r="D1086" s="171" t="s">
        <v>82</v>
      </c>
      <c r="E1086" s="283" t="s">
        <v>459</v>
      </c>
      <c r="F1086" s="107">
        <v>2432</v>
      </c>
      <c r="G1086" s="284" t="s">
        <v>419</v>
      </c>
      <c r="H1086" s="284" t="s">
        <v>2773</v>
      </c>
      <c r="I1086" s="284" t="s">
        <v>2774</v>
      </c>
      <c r="J1086" s="284" t="s">
        <v>384</v>
      </c>
      <c r="K1086" s="284" t="s">
        <v>384</v>
      </c>
      <c r="L1086" s="284" t="s">
        <v>419</v>
      </c>
      <c r="M1086" s="284" t="s">
        <v>2501</v>
      </c>
      <c r="N1086" s="103" t="s">
        <v>423</v>
      </c>
      <c r="O1086" s="106"/>
      <c r="Q1086" s="135"/>
      <c r="T1086" s="135"/>
      <c r="U1086" s="171" t="str">
        <f t="shared" si="238"/>
        <v>HBL-KHI-2432</v>
      </c>
      <c r="V1086" s="133" t="s">
        <v>90</v>
      </c>
      <c r="W1086" s="107">
        <v>2432</v>
      </c>
      <c r="X1086" s="171" t="str">
        <f t="shared" si="240"/>
        <v>HBL-KHI-2432-Dec16-1-1</v>
      </c>
      <c r="Y1086" s="136" t="s">
        <v>2445</v>
      </c>
      <c r="Z1086" s="134" t="str">
        <f t="shared" si="253"/>
        <v>Yes</v>
      </c>
      <c r="AA1086" s="134" t="str">
        <f t="shared" si="254"/>
        <v>Yes</v>
      </c>
      <c r="AB1086" s="134" t="str">
        <f t="shared" si="263"/>
        <v>Yes</v>
      </c>
      <c r="AC1086" s="134" t="str">
        <f>VLOOKUP(F1086,'Wired Branches'!B:E,4,FALSE)</f>
        <v>10.6.44.10</v>
      </c>
      <c r="AD1086" s="134" t="str">
        <f t="shared" si="255"/>
        <v>255.255.255.0</v>
      </c>
      <c r="AE1086" s="150" t="str">
        <f>VLOOKUP(W1086,'Wired Branches'!B:F,5,FALSE)</f>
        <v>10.6.44.1</v>
      </c>
      <c r="AF1086" s="112" t="str">
        <f>_xlfn.IFNA(VLOOKUP(F1086,'Compiled report'!C:F,4,FALSE),"")</f>
        <v>00026515e31b</v>
      </c>
      <c r="AG1086" s="134" t="str">
        <f t="shared" si="256"/>
        <v>10.200.57.196</v>
      </c>
      <c r="AH1086" s="134" t="str">
        <f t="shared" si="257"/>
        <v>Yes</v>
      </c>
      <c r="AI1086" s="134" t="str">
        <f t="shared" si="258"/>
        <v>Yes</v>
      </c>
      <c r="AJ1086" s="234">
        <f>_xlfn.IFNA(VLOOKUP(F1086,'Compiled report'!C:D,2,FALSE),"")</f>
        <v>42767</v>
      </c>
      <c r="AK1086" s="134" t="str">
        <f t="shared" si="259"/>
        <v>Yes</v>
      </c>
      <c r="AL1086" s="134" t="str">
        <f t="shared" si="260"/>
        <v>Yes</v>
      </c>
      <c r="AM1086" s="134" t="str">
        <f t="shared" si="261"/>
        <v>Yes</v>
      </c>
      <c r="AN1086" s="134" t="str">
        <f t="shared" si="262"/>
        <v>Yes</v>
      </c>
      <c r="AO1086" s="134" t="str">
        <f t="shared" si="239"/>
        <v>Installation Completed</v>
      </c>
      <c r="AP1086" s="137" t="s">
        <v>770</v>
      </c>
    </row>
    <row r="1087" spans="1:42" s="134" customFormat="1" ht="26.1" customHeight="1" x14ac:dyDescent="0.2">
      <c r="A1087" s="258">
        <v>1086</v>
      </c>
      <c r="B1087" s="284" t="s">
        <v>419</v>
      </c>
      <c r="C1087" s="134" t="s">
        <v>419</v>
      </c>
      <c r="D1087" s="171" t="s">
        <v>82</v>
      </c>
      <c r="E1087" s="283" t="s">
        <v>459</v>
      </c>
      <c r="F1087" s="107">
        <v>2439</v>
      </c>
      <c r="G1087" s="284" t="s">
        <v>419</v>
      </c>
      <c r="H1087" s="284" t="s">
        <v>2775</v>
      </c>
      <c r="I1087" s="284" t="s">
        <v>2776</v>
      </c>
      <c r="J1087" s="284" t="s">
        <v>384</v>
      </c>
      <c r="K1087" s="284" t="s">
        <v>384</v>
      </c>
      <c r="L1087" s="284" t="s">
        <v>419</v>
      </c>
      <c r="M1087" s="284" t="s">
        <v>2501</v>
      </c>
      <c r="N1087" s="103" t="s">
        <v>423</v>
      </c>
      <c r="O1087" s="106"/>
      <c r="Q1087" s="135"/>
      <c r="T1087" s="135"/>
      <c r="U1087" s="171" t="str">
        <f t="shared" si="238"/>
        <v>HBL-KHI-2439</v>
      </c>
      <c r="V1087" s="133" t="s">
        <v>90</v>
      </c>
      <c r="W1087" s="107">
        <v>2439</v>
      </c>
      <c r="X1087" s="171" t="str">
        <f t="shared" si="240"/>
        <v>HBL-KHI-2439-Dec16-1-1</v>
      </c>
      <c r="Y1087" s="136" t="s">
        <v>2445</v>
      </c>
      <c r="Z1087" s="134" t="str">
        <f t="shared" si="253"/>
        <v>Yes</v>
      </c>
      <c r="AA1087" s="134" t="str">
        <f t="shared" si="254"/>
        <v>Yes</v>
      </c>
      <c r="AB1087" s="134" t="str">
        <f t="shared" si="263"/>
        <v>Yes</v>
      </c>
      <c r="AC1087" s="134">
        <f>VLOOKUP(F1087,'Wired Branches'!B:E,4,FALSE)</f>
        <v>0</v>
      </c>
      <c r="AD1087" s="134" t="str">
        <f t="shared" si="255"/>
        <v>255.255.255.0</v>
      </c>
      <c r="AE1087" s="150" t="e">
        <f>VLOOKUP(W1087,'Wired Branches'!B:F,5,FALSE)</f>
        <v>#VALUE!</v>
      </c>
      <c r="AF1087" s="112">
        <f>_xlfn.IFNA(VLOOKUP(F1087,'Compiled report'!C:F,4,FALSE),"")</f>
        <v>2.6515000000000002E+201</v>
      </c>
      <c r="AG1087" s="134" t="str">
        <f t="shared" si="256"/>
        <v>10.200.57.196</v>
      </c>
      <c r="AH1087" s="134" t="str">
        <f t="shared" si="257"/>
        <v>Yes</v>
      </c>
      <c r="AI1087" s="134" t="str">
        <f t="shared" si="258"/>
        <v>Yes</v>
      </c>
      <c r="AJ1087" s="234">
        <f>_xlfn.IFNA(VLOOKUP(F1087,'Compiled report'!C:D,2,FALSE),"")</f>
        <v>42772</v>
      </c>
      <c r="AK1087" s="134" t="str">
        <f t="shared" si="259"/>
        <v>Yes</v>
      </c>
      <c r="AL1087" s="134" t="str">
        <f t="shared" si="260"/>
        <v>Yes</v>
      </c>
      <c r="AM1087" s="134" t="str">
        <f t="shared" si="261"/>
        <v>Yes</v>
      </c>
      <c r="AN1087" s="134" t="str">
        <f t="shared" si="262"/>
        <v>Yes</v>
      </c>
      <c r="AO1087" s="134" t="str">
        <f t="shared" si="239"/>
        <v>Installation Completed</v>
      </c>
      <c r="AP1087" s="137" t="s">
        <v>770</v>
      </c>
    </row>
    <row r="1088" spans="1:42" s="134" customFormat="1" ht="26.1" customHeight="1" x14ac:dyDescent="0.2">
      <c r="A1088" s="258">
        <v>1087</v>
      </c>
      <c r="B1088" s="284" t="s">
        <v>419</v>
      </c>
      <c r="C1088" s="134" t="s">
        <v>419</v>
      </c>
      <c r="D1088" s="171" t="s">
        <v>82</v>
      </c>
      <c r="E1088" s="283" t="s">
        <v>459</v>
      </c>
      <c r="F1088" s="107">
        <v>2440</v>
      </c>
      <c r="G1088" s="284" t="s">
        <v>419</v>
      </c>
      <c r="H1088" s="284" t="s">
        <v>2777</v>
      </c>
      <c r="I1088" s="284" t="s">
        <v>2778</v>
      </c>
      <c r="J1088" s="284" t="s">
        <v>384</v>
      </c>
      <c r="K1088" s="284" t="s">
        <v>384</v>
      </c>
      <c r="L1088" s="284" t="s">
        <v>419</v>
      </c>
      <c r="M1088" s="284" t="s">
        <v>2501</v>
      </c>
      <c r="N1088" s="103" t="s">
        <v>423</v>
      </c>
      <c r="O1088" s="106"/>
      <c r="Q1088" s="135"/>
      <c r="T1088" s="135"/>
      <c r="U1088" s="171" t="str">
        <f t="shared" si="238"/>
        <v>HBL-KHI-2440</v>
      </c>
      <c r="V1088" s="133" t="s">
        <v>90</v>
      </c>
      <c r="W1088" s="107">
        <v>2440</v>
      </c>
      <c r="X1088" s="171" t="str">
        <f t="shared" si="240"/>
        <v>HBL-KHI-2440-Dec16-1-1</v>
      </c>
      <c r="Y1088" s="136" t="s">
        <v>2445</v>
      </c>
      <c r="Z1088" s="134" t="str">
        <f t="shared" si="253"/>
        <v>Yes</v>
      </c>
      <c r="AA1088" s="134" t="str">
        <f t="shared" si="254"/>
        <v>Yes</v>
      </c>
      <c r="AB1088" s="134" t="str">
        <f t="shared" si="263"/>
        <v>Yes</v>
      </c>
      <c r="AC1088" s="134" t="str">
        <f>VLOOKUP(F1088,'Wired Branches'!B:E,4,FALSE)</f>
        <v>10.6.48.10</v>
      </c>
      <c r="AD1088" s="134" t="str">
        <f t="shared" si="255"/>
        <v>255.255.255.0</v>
      </c>
      <c r="AE1088" s="150" t="str">
        <f>VLOOKUP(W1088,'Wired Branches'!B:F,5,FALSE)</f>
        <v>10.6.48.1</v>
      </c>
      <c r="AF1088" s="112" t="str">
        <f>_xlfn.IFNA(VLOOKUP(F1088,'Compiled report'!C:F,4,FALSE),"")</f>
        <v>265161098</v>
      </c>
      <c r="AG1088" s="134" t="str">
        <f t="shared" si="256"/>
        <v>10.200.57.196</v>
      </c>
      <c r="AH1088" s="134" t="str">
        <f t="shared" si="257"/>
        <v>Yes</v>
      </c>
      <c r="AI1088" s="134" t="str">
        <f t="shared" si="258"/>
        <v>Yes</v>
      </c>
      <c r="AJ1088" s="234">
        <f>_xlfn.IFNA(VLOOKUP(F1088,'Compiled report'!C:D,2,FALSE),"")</f>
        <v>42752</v>
      </c>
      <c r="AK1088" s="134" t="str">
        <f t="shared" si="259"/>
        <v>Yes</v>
      </c>
      <c r="AL1088" s="134" t="str">
        <f t="shared" si="260"/>
        <v>Yes</v>
      </c>
      <c r="AM1088" s="134" t="str">
        <f t="shared" si="261"/>
        <v>Yes</v>
      </c>
      <c r="AN1088" s="134" t="str">
        <f t="shared" si="262"/>
        <v>Yes</v>
      </c>
      <c r="AO1088" s="134" t="str">
        <f t="shared" si="239"/>
        <v>Installation Completed</v>
      </c>
      <c r="AP1088" s="137" t="s">
        <v>770</v>
      </c>
    </row>
    <row r="1089" spans="1:42" s="134" customFormat="1" ht="26.1" customHeight="1" x14ac:dyDescent="0.2">
      <c r="A1089" s="258">
        <v>1088</v>
      </c>
      <c r="B1089" s="284" t="s">
        <v>419</v>
      </c>
      <c r="C1089" s="134" t="s">
        <v>419</v>
      </c>
      <c r="D1089" s="171" t="s">
        <v>82</v>
      </c>
      <c r="E1089" s="283" t="s">
        <v>459</v>
      </c>
      <c r="F1089" s="107">
        <v>2442</v>
      </c>
      <c r="G1089" s="284" t="s">
        <v>419</v>
      </c>
      <c r="H1089" s="284" t="s">
        <v>2779</v>
      </c>
      <c r="I1089" s="284" t="s">
        <v>2780</v>
      </c>
      <c r="J1089" s="284" t="s">
        <v>384</v>
      </c>
      <c r="K1089" s="284" t="s">
        <v>384</v>
      </c>
      <c r="L1089" s="284" t="s">
        <v>419</v>
      </c>
      <c r="M1089" s="284" t="s">
        <v>2501</v>
      </c>
      <c r="N1089" s="103" t="s">
        <v>423</v>
      </c>
      <c r="O1089" s="106"/>
      <c r="Q1089" s="135"/>
      <c r="T1089" s="135"/>
      <c r="U1089" s="171" t="str">
        <f t="shared" si="238"/>
        <v>HBL-KHI-2442</v>
      </c>
      <c r="V1089" s="133" t="s">
        <v>90</v>
      </c>
      <c r="W1089" s="107">
        <v>2442</v>
      </c>
      <c r="X1089" s="171" t="str">
        <f t="shared" si="240"/>
        <v>HBL-KHI-2442-Dec16-1-1</v>
      </c>
      <c r="Y1089" s="136" t="s">
        <v>2445</v>
      </c>
      <c r="Z1089" s="134" t="str">
        <f t="shared" si="253"/>
        <v xml:space="preserve"> </v>
      </c>
      <c r="AA1089" s="134" t="str">
        <f t="shared" si="254"/>
        <v xml:space="preserve"> </v>
      </c>
      <c r="AB1089" s="134" t="str">
        <f t="shared" si="263"/>
        <v>Yes</v>
      </c>
      <c r="AC1089" s="134" t="str">
        <f>VLOOKUP(F1089,'Wired Branches'!B:E,4,FALSE)</f>
        <v>10.6.65.10</v>
      </c>
      <c r="AD1089" s="134" t="str">
        <f t="shared" si="255"/>
        <v xml:space="preserve"> </v>
      </c>
      <c r="AE1089" s="150" t="str">
        <f>VLOOKUP(W1089,'Wired Branches'!B:F,5,FALSE)</f>
        <v>10.6.65.1</v>
      </c>
      <c r="AF1089" s="112" t="str">
        <f>_xlfn.IFNA(VLOOKUP(F1089,'Compiled report'!C:F,4,FALSE),"")</f>
        <v/>
      </c>
      <c r="AG1089" s="134" t="str">
        <f t="shared" si="256"/>
        <v xml:space="preserve"> </v>
      </c>
      <c r="AH1089" s="134" t="str">
        <f t="shared" si="257"/>
        <v xml:space="preserve"> </v>
      </c>
      <c r="AI1089" s="134" t="str">
        <f t="shared" si="258"/>
        <v xml:space="preserve"> </v>
      </c>
      <c r="AJ1089" s="234" t="str">
        <f>_xlfn.IFNA(VLOOKUP(F1089,'Compiled report'!C:D,2,FALSE),"")</f>
        <v/>
      </c>
      <c r="AK1089" s="134" t="str">
        <f t="shared" si="259"/>
        <v xml:space="preserve"> </v>
      </c>
      <c r="AL1089" s="134" t="str">
        <f t="shared" si="260"/>
        <v/>
      </c>
      <c r="AM1089" s="134" t="str">
        <f t="shared" si="261"/>
        <v xml:space="preserve"> </v>
      </c>
      <c r="AN1089" s="134" t="str">
        <f t="shared" si="262"/>
        <v xml:space="preserve"> </v>
      </c>
      <c r="AO1089" s="134" t="str">
        <f t="shared" si="239"/>
        <v xml:space="preserve"> </v>
      </c>
      <c r="AP1089" s="137" t="s">
        <v>770</v>
      </c>
    </row>
    <row r="1090" spans="1:42" s="134" customFormat="1" ht="26.1" customHeight="1" x14ac:dyDescent="0.2">
      <c r="A1090" s="258">
        <v>1089</v>
      </c>
      <c r="B1090" s="284" t="s">
        <v>419</v>
      </c>
      <c r="C1090" s="134" t="s">
        <v>419</v>
      </c>
      <c r="D1090" s="171" t="s">
        <v>82</v>
      </c>
      <c r="E1090" s="283" t="s">
        <v>459</v>
      </c>
      <c r="F1090" s="107">
        <v>2443</v>
      </c>
      <c r="G1090" s="284" t="s">
        <v>419</v>
      </c>
      <c r="H1090" s="284" t="s">
        <v>2781</v>
      </c>
      <c r="I1090" s="284" t="s">
        <v>2782</v>
      </c>
      <c r="J1090" s="284" t="s">
        <v>384</v>
      </c>
      <c r="K1090" s="284" t="s">
        <v>384</v>
      </c>
      <c r="L1090" s="284" t="s">
        <v>419</v>
      </c>
      <c r="M1090" s="284" t="s">
        <v>2501</v>
      </c>
      <c r="N1090" s="103" t="s">
        <v>423</v>
      </c>
      <c r="O1090" s="106"/>
      <c r="Q1090" s="135"/>
      <c r="T1090" s="135"/>
      <c r="U1090" s="171" t="str">
        <f t="shared" ref="U1090:U1153" si="264">CONCATENATE(D1090,"-",E1090,"-",F1090)</f>
        <v>HBL-KHI-2443</v>
      </c>
      <c r="V1090" s="133" t="s">
        <v>90</v>
      </c>
      <c r="W1090" s="107">
        <v>2443</v>
      </c>
      <c r="X1090" s="171" t="str">
        <f t="shared" si="240"/>
        <v>HBL-KHI-2443-Dec16-1-1</v>
      </c>
      <c r="Y1090" s="136" t="s">
        <v>2445</v>
      </c>
      <c r="Z1090" s="134" t="str">
        <f t="shared" si="253"/>
        <v>Yes</v>
      </c>
      <c r="AA1090" s="134" t="str">
        <f t="shared" si="254"/>
        <v>Yes</v>
      </c>
      <c r="AB1090" s="134" t="str">
        <f t="shared" si="263"/>
        <v>Yes</v>
      </c>
      <c r="AC1090" s="134">
        <f>VLOOKUP(F1090,'Wired Branches'!B:E,4,FALSE)</f>
        <v>0</v>
      </c>
      <c r="AD1090" s="134" t="str">
        <f t="shared" si="255"/>
        <v>255.255.255.0</v>
      </c>
      <c r="AE1090" s="150" t="e">
        <f>VLOOKUP(W1090,'Wired Branches'!B:F,5,FALSE)</f>
        <v>#VALUE!</v>
      </c>
      <c r="AF1090" s="112">
        <f>_xlfn.IFNA(VLOOKUP(F1090,'Compiled report'!C:F,4,FALSE),"")</f>
        <v>265161069</v>
      </c>
      <c r="AG1090" s="134" t="str">
        <f t="shared" si="256"/>
        <v>10.200.57.196</v>
      </c>
      <c r="AH1090" s="134" t="str">
        <f t="shared" si="257"/>
        <v>Yes</v>
      </c>
      <c r="AI1090" s="134" t="str">
        <f t="shared" si="258"/>
        <v>Yes</v>
      </c>
      <c r="AJ1090" s="234">
        <f>_xlfn.IFNA(VLOOKUP(F1090,'Compiled report'!C:D,2,FALSE),"")</f>
        <v>42744</v>
      </c>
      <c r="AK1090" s="134" t="str">
        <f t="shared" si="259"/>
        <v>Yes</v>
      </c>
      <c r="AL1090" s="134" t="str">
        <f t="shared" si="260"/>
        <v>Yes</v>
      </c>
      <c r="AM1090" s="134" t="str">
        <f t="shared" si="261"/>
        <v>Yes</v>
      </c>
      <c r="AN1090" s="134" t="str">
        <f t="shared" si="262"/>
        <v>Yes</v>
      </c>
      <c r="AO1090" s="134" t="str">
        <f t="shared" si="239"/>
        <v>Installation Completed</v>
      </c>
      <c r="AP1090" s="137" t="s">
        <v>770</v>
      </c>
    </row>
    <row r="1091" spans="1:42" s="134" customFormat="1" ht="26.1" customHeight="1" x14ac:dyDescent="0.2">
      <c r="A1091" s="258">
        <v>1090</v>
      </c>
      <c r="B1091" s="284" t="s">
        <v>419</v>
      </c>
      <c r="C1091" s="134" t="s">
        <v>419</v>
      </c>
      <c r="D1091" s="171" t="s">
        <v>82</v>
      </c>
      <c r="E1091" s="283" t="s">
        <v>459</v>
      </c>
      <c r="F1091" s="107">
        <v>2448</v>
      </c>
      <c r="G1091" s="284" t="s">
        <v>419</v>
      </c>
      <c r="H1091" s="284" t="s">
        <v>2783</v>
      </c>
      <c r="I1091" s="284" t="s">
        <v>2784</v>
      </c>
      <c r="J1091" s="284" t="s">
        <v>384</v>
      </c>
      <c r="K1091" s="284" t="s">
        <v>384</v>
      </c>
      <c r="L1091" s="284" t="s">
        <v>419</v>
      </c>
      <c r="M1091" s="284" t="s">
        <v>2501</v>
      </c>
      <c r="N1091" s="103" t="s">
        <v>423</v>
      </c>
      <c r="O1091" s="106"/>
      <c r="Q1091" s="135"/>
      <c r="T1091" s="135"/>
      <c r="U1091" s="171" t="str">
        <f t="shared" si="264"/>
        <v>HBL-KHI-2448</v>
      </c>
      <c r="V1091" s="133" t="s">
        <v>90</v>
      </c>
      <c r="W1091" s="107">
        <v>2448</v>
      </c>
      <c r="X1091" s="171" t="str">
        <f t="shared" si="240"/>
        <v>HBL-KHI-2448-Dec16-1-1</v>
      </c>
      <c r="Y1091" s="136" t="s">
        <v>2445</v>
      </c>
      <c r="Z1091" s="134" t="str">
        <f t="shared" si="253"/>
        <v>Yes</v>
      </c>
      <c r="AA1091" s="134" t="str">
        <f t="shared" si="254"/>
        <v>Yes</v>
      </c>
      <c r="AB1091" s="134" t="str">
        <f t="shared" si="263"/>
        <v>Yes</v>
      </c>
      <c r="AC1091" s="134" t="e">
        <f>VLOOKUP(F1091,'Wired Branches'!B:E,4,FALSE)</f>
        <v>#N/A</v>
      </c>
      <c r="AD1091" s="134" t="str">
        <f t="shared" si="255"/>
        <v>255.255.255.0</v>
      </c>
      <c r="AE1091" s="150" t="e">
        <f>VLOOKUP(W1091,'Wired Branches'!B:F,5,FALSE)</f>
        <v>#N/A</v>
      </c>
      <c r="AF1091" s="112">
        <f>_xlfn.IFNA(VLOOKUP(F1091,'Compiled report'!C:F,4,FALSE),"")</f>
        <v>0</v>
      </c>
      <c r="AG1091" s="134" t="str">
        <f t="shared" si="256"/>
        <v>10.200.57.196</v>
      </c>
      <c r="AH1091" s="134" t="str">
        <f t="shared" si="257"/>
        <v>Yes</v>
      </c>
      <c r="AI1091" s="134" t="str">
        <f t="shared" si="258"/>
        <v>Yes</v>
      </c>
      <c r="AJ1091" s="234">
        <f>_xlfn.IFNA(VLOOKUP(F1091,'Compiled report'!C:D,2,FALSE),"")</f>
        <v>42768</v>
      </c>
      <c r="AK1091" s="134" t="str">
        <f t="shared" si="259"/>
        <v>Yes</v>
      </c>
      <c r="AL1091" s="134" t="str">
        <f t="shared" si="260"/>
        <v/>
      </c>
      <c r="AM1091" s="134" t="str">
        <f t="shared" si="261"/>
        <v>Yes</v>
      </c>
      <c r="AN1091" s="134" t="str">
        <f t="shared" si="262"/>
        <v>Yes</v>
      </c>
      <c r="AO1091" s="134" t="str">
        <f t="shared" si="239"/>
        <v>Installation Completed</v>
      </c>
      <c r="AP1091" s="137" t="s">
        <v>770</v>
      </c>
    </row>
    <row r="1092" spans="1:42" s="134" customFormat="1" ht="26.1" customHeight="1" x14ac:dyDescent="0.2">
      <c r="A1092" s="258">
        <v>1091</v>
      </c>
      <c r="B1092" s="284" t="s">
        <v>419</v>
      </c>
      <c r="C1092" s="134" t="s">
        <v>419</v>
      </c>
      <c r="D1092" s="171" t="s">
        <v>82</v>
      </c>
      <c r="E1092" s="283" t="s">
        <v>459</v>
      </c>
      <c r="F1092" s="107">
        <v>2450</v>
      </c>
      <c r="G1092" s="284" t="s">
        <v>419</v>
      </c>
      <c r="H1092" s="284" t="s">
        <v>2785</v>
      </c>
      <c r="I1092" s="284" t="s">
        <v>2786</v>
      </c>
      <c r="J1092" s="284" t="s">
        <v>384</v>
      </c>
      <c r="K1092" s="284" t="s">
        <v>384</v>
      </c>
      <c r="L1092" s="284" t="s">
        <v>419</v>
      </c>
      <c r="M1092" s="284" t="s">
        <v>2501</v>
      </c>
      <c r="N1092" s="103" t="s">
        <v>423</v>
      </c>
      <c r="O1092" s="106"/>
      <c r="Q1092" s="135"/>
      <c r="T1092" s="135"/>
      <c r="U1092" s="171" t="str">
        <f t="shared" si="264"/>
        <v>HBL-KHI-2450</v>
      </c>
      <c r="V1092" s="133" t="s">
        <v>90</v>
      </c>
      <c r="W1092" s="107">
        <v>2450</v>
      </c>
      <c r="X1092" s="171" t="str">
        <f t="shared" si="240"/>
        <v>HBL-KHI-2450-Dec16-1-1</v>
      </c>
      <c r="Y1092" s="136" t="s">
        <v>2445</v>
      </c>
      <c r="Z1092" s="134" t="str">
        <f t="shared" si="253"/>
        <v>Yes</v>
      </c>
      <c r="AA1092" s="134" t="str">
        <f t="shared" si="254"/>
        <v>Yes</v>
      </c>
      <c r="AB1092" s="134" t="str">
        <f t="shared" si="263"/>
        <v>Yes</v>
      </c>
      <c r="AC1092" s="134">
        <f>VLOOKUP(F1092,'Wired Branches'!B:E,4,FALSE)</f>
        <v>0</v>
      </c>
      <c r="AD1092" s="134" t="str">
        <f t="shared" si="255"/>
        <v>255.255.255.0</v>
      </c>
      <c r="AE1092" s="150" t="e">
        <f>VLOOKUP(W1092,'Wired Branches'!B:F,5,FALSE)</f>
        <v>#VALUE!</v>
      </c>
      <c r="AF1092" s="112" t="str">
        <f>_xlfn.IFNA(VLOOKUP(F1092,'Compiled report'!C:F,4,FALSE),"")</f>
        <v>00026516106b</v>
      </c>
      <c r="AG1092" s="134" t="str">
        <f t="shared" si="256"/>
        <v>10.200.57.196</v>
      </c>
      <c r="AH1092" s="134" t="str">
        <f t="shared" si="257"/>
        <v>Yes</v>
      </c>
      <c r="AI1092" s="134" t="str">
        <f t="shared" si="258"/>
        <v>Yes</v>
      </c>
      <c r="AJ1092" s="234">
        <f>_xlfn.IFNA(VLOOKUP(F1092,'Compiled report'!C:D,2,FALSE),"")</f>
        <v>42769</v>
      </c>
      <c r="AK1092" s="134" t="str">
        <f t="shared" si="259"/>
        <v>Yes</v>
      </c>
      <c r="AL1092" s="134" t="str">
        <f t="shared" si="260"/>
        <v>Yes</v>
      </c>
      <c r="AM1092" s="134" t="str">
        <f t="shared" si="261"/>
        <v>Yes</v>
      </c>
      <c r="AN1092" s="134" t="str">
        <f t="shared" si="262"/>
        <v>Yes</v>
      </c>
      <c r="AO1092" s="134" t="str">
        <f t="shared" si="239"/>
        <v>Installation Completed</v>
      </c>
      <c r="AP1092" s="137" t="s">
        <v>770</v>
      </c>
    </row>
    <row r="1093" spans="1:42" s="134" customFormat="1" ht="26.1" customHeight="1" x14ac:dyDescent="0.2">
      <c r="A1093" s="258">
        <v>1092</v>
      </c>
      <c r="B1093" s="284" t="s">
        <v>419</v>
      </c>
      <c r="C1093" s="134" t="s">
        <v>419</v>
      </c>
      <c r="D1093" s="171" t="s">
        <v>82</v>
      </c>
      <c r="E1093" s="283" t="s">
        <v>459</v>
      </c>
      <c r="F1093" s="107">
        <v>2462</v>
      </c>
      <c r="G1093" s="284" t="s">
        <v>419</v>
      </c>
      <c r="H1093" s="284" t="s">
        <v>2787</v>
      </c>
      <c r="I1093" s="284" t="s">
        <v>2788</v>
      </c>
      <c r="J1093" s="284" t="s">
        <v>384</v>
      </c>
      <c r="K1093" s="284" t="s">
        <v>384</v>
      </c>
      <c r="L1093" s="284" t="s">
        <v>419</v>
      </c>
      <c r="M1093" s="284" t="s">
        <v>2501</v>
      </c>
      <c r="N1093" s="103" t="s">
        <v>423</v>
      </c>
      <c r="O1093" s="106"/>
      <c r="Q1093" s="135"/>
      <c r="T1093" s="135"/>
      <c r="U1093" s="171" t="str">
        <f t="shared" si="264"/>
        <v>HBL-KHI-2462</v>
      </c>
      <c r="V1093" s="133" t="s">
        <v>90</v>
      </c>
      <c r="W1093" s="107">
        <v>2462</v>
      </c>
      <c r="X1093" s="171" t="str">
        <f t="shared" si="240"/>
        <v>HBL-KHI-2462-Dec16-1-1</v>
      </c>
      <c r="Y1093" s="136" t="s">
        <v>2445</v>
      </c>
      <c r="Z1093" s="134" t="str">
        <f t="shared" si="253"/>
        <v>Yes</v>
      </c>
      <c r="AA1093" s="134" t="str">
        <f t="shared" si="254"/>
        <v>Yes</v>
      </c>
      <c r="AB1093" s="134" t="str">
        <f t="shared" si="263"/>
        <v>Yes</v>
      </c>
      <c r="AC1093" s="134" t="e">
        <f>VLOOKUP(F1093,'Wired Branches'!B:E,4,FALSE)</f>
        <v>#N/A</v>
      </c>
      <c r="AD1093" s="134" t="str">
        <f t="shared" si="255"/>
        <v>255.255.255.0</v>
      </c>
      <c r="AE1093" s="150" t="e">
        <f>VLOOKUP(W1093,'Wired Branches'!B:F,5,FALSE)</f>
        <v>#N/A</v>
      </c>
      <c r="AF1093" s="112" t="str">
        <f>_xlfn.IFNA(VLOOKUP(F1093,'Compiled report'!C:F,4,FALSE),"")</f>
        <v>00026516106c</v>
      </c>
      <c r="AG1093" s="134" t="str">
        <f t="shared" si="256"/>
        <v>10.200.57.196</v>
      </c>
      <c r="AH1093" s="134" t="str">
        <f t="shared" si="257"/>
        <v>Yes</v>
      </c>
      <c r="AI1093" s="134" t="str">
        <f t="shared" si="258"/>
        <v>Yes</v>
      </c>
      <c r="AJ1093" s="234">
        <f>_xlfn.IFNA(VLOOKUP(F1093,'Compiled report'!C:D,2,FALSE),"")</f>
        <v>42768</v>
      </c>
      <c r="AK1093" s="134" t="str">
        <f t="shared" si="259"/>
        <v>Yes</v>
      </c>
      <c r="AL1093" s="134" t="str">
        <f t="shared" si="260"/>
        <v>Yes</v>
      </c>
      <c r="AM1093" s="134" t="str">
        <f t="shared" si="261"/>
        <v>Yes</v>
      </c>
      <c r="AN1093" s="134" t="str">
        <f t="shared" si="262"/>
        <v>Yes</v>
      </c>
      <c r="AO1093" s="134" t="str">
        <f t="shared" si="239"/>
        <v>Installation Completed</v>
      </c>
      <c r="AP1093" s="137" t="s">
        <v>770</v>
      </c>
    </row>
    <row r="1094" spans="1:42" s="134" customFormat="1" ht="26.1" customHeight="1" x14ac:dyDescent="0.2">
      <c r="A1094" s="258">
        <v>1093</v>
      </c>
      <c r="B1094" s="284" t="s">
        <v>419</v>
      </c>
      <c r="C1094" s="134" t="s">
        <v>419</v>
      </c>
      <c r="D1094" s="171" t="s">
        <v>82</v>
      </c>
      <c r="E1094" s="283" t="s">
        <v>459</v>
      </c>
      <c r="F1094" s="107">
        <v>2469</v>
      </c>
      <c r="G1094" s="284" t="s">
        <v>419</v>
      </c>
      <c r="H1094" s="284" t="s">
        <v>2789</v>
      </c>
      <c r="I1094" s="284" t="s">
        <v>2790</v>
      </c>
      <c r="J1094" s="284" t="s">
        <v>384</v>
      </c>
      <c r="K1094" s="284" t="s">
        <v>384</v>
      </c>
      <c r="L1094" s="284" t="s">
        <v>419</v>
      </c>
      <c r="M1094" s="284" t="s">
        <v>2501</v>
      </c>
      <c r="N1094" s="103" t="s">
        <v>423</v>
      </c>
      <c r="O1094" s="106"/>
      <c r="Q1094" s="135"/>
      <c r="T1094" s="135"/>
      <c r="U1094" s="171" t="str">
        <f t="shared" si="264"/>
        <v>HBL-KHI-2469</v>
      </c>
      <c r="V1094" s="133" t="s">
        <v>90</v>
      </c>
      <c r="W1094" s="107">
        <v>2469</v>
      </c>
      <c r="X1094" s="171" t="str">
        <f t="shared" si="240"/>
        <v>HBL-KHI-2469-Dec16-1-1</v>
      </c>
      <c r="Y1094" s="136" t="s">
        <v>2445</v>
      </c>
      <c r="Z1094" s="134" t="str">
        <f t="shared" si="253"/>
        <v>Yes</v>
      </c>
      <c r="AA1094" s="134" t="str">
        <f t="shared" si="254"/>
        <v>Yes</v>
      </c>
      <c r="AB1094" s="134" t="str">
        <f t="shared" si="263"/>
        <v>Yes</v>
      </c>
      <c r="AC1094" s="134" t="str">
        <f>VLOOKUP(F1094,'Wired Branches'!B:E,4,FALSE)</f>
        <v>10.6.53.10</v>
      </c>
      <c r="AD1094" s="134" t="str">
        <f t="shared" si="255"/>
        <v>255.255.255.0</v>
      </c>
      <c r="AE1094" s="150" t="str">
        <f>VLOOKUP(W1094,'Wired Branches'!B:F,5,FALSE)</f>
        <v>10.6.53.1</v>
      </c>
      <c r="AF1094" s="112" t="str">
        <f>_xlfn.IFNA(VLOOKUP(F1094,'Compiled report'!C:F,4,FALSE),"")</f>
        <v>26516106d</v>
      </c>
      <c r="AG1094" s="134" t="str">
        <f t="shared" si="256"/>
        <v>10.200.57.196</v>
      </c>
      <c r="AH1094" s="134" t="str">
        <f t="shared" si="257"/>
        <v>Yes</v>
      </c>
      <c r="AI1094" s="134" t="str">
        <f t="shared" si="258"/>
        <v>Yes</v>
      </c>
      <c r="AJ1094" s="234">
        <f>_xlfn.IFNA(VLOOKUP(F1094,'Compiled report'!C:D,2,FALSE),"")</f>
        <v>42746</v>
      </c>
      <c r="AK1094" s="134" t="str">
        <f t="shared" si="259"/>
        <v>Yes</v>
      </c>
      <c r="AL1094" s="134" t="str">
        <f t="shared" si="260"/>
        <v>Yes</v>
      </c>
      <c r="AM1094" s="134" t="str">
        <f t="shared" si="261"/>
        <v>Yes</v>
      </c>
      <c r="AN1094" s="134" t="str">
        <f t="shared" si="262"/>
        <v>Yes</v>
      </c>
      <c r="AO1094" s="134" t="str">
        <f t="shared" si="239"/>
        <v>Installation Completed</v>
      </c>
      <c r="AP1094" s="137" t="s">
        <v>770</v>
      </c>
    </row>
    <row r="1095" spans="1:42" s="134" customFormat="1" ht="26.1" customHeight="1" x14ac:dyDescent="0.2">
      <c r="A1095" s="258">
        <v>1094</v>
      </c>
      <c r="B1095" s="284" t="s">
        <v>419</v>
      </c>
      <c r="C1095" s="134" t="s">
        <v>419</v>
      </c>
      <c r="D1095" s="171" t="s">
        <v>82</v>
      </c>
      <c r="E1095" s="283" t="s">
        <v>459</v>
      </c>
      <c r="F1095" s="107">
        <v>2470</v>
      </c>
      <c r="G1095" s="284" t="s">
        <v>419</v>
      </c>
      <c r="H1095" s="284" t="s">
        <v>2791</v>
      </c>
      <c r="I1095" s="284" t="s">
        <v>2792</v>
      </c>
      <c r="J1095" s="284" t="s">
        <v>384</v>
      </c>
      <c r="K1095" s="284" t="s">
        <v>384</v>
      </c>
      <c r="L1095" s="284" t="s">
        <v>419</v>
      </c>
      <c r="M1095" s="284" t="s">
        <v>2501</v>
      </c>
      <c r="N1095" s="103" t="s">
        <v>423</v>
      </c>
      <c r="O1095" s="106"/>
      <c r="Q1095" s="135"/>
      <c r="T1095" s="135"/>
      <c r="U1095" s="171" t="str">
        <f t="shared" si="264"/>
        <v>HBL-KHI-2470</v>
      </c>
      <c r="V1095" s="133" t="s">
        <v>90</v>
      </c>
      <c r="W1095" s="107">
        <v>2470</v>
      </c>
      <c r="X1095" s="171" t="str">
        <f t="shared" si="240"/>
        <v>HBL-KHI-2470-Dec16-1-1</v>
      </c>
      <c r="Y1095" s="136" t="s">
        <v>2445</v>
      </c>
      <c r="Z1095" s="134" t="str">
        <f t="shared" si="253"/>
        <v>Yes</v>
      </c>
      <c r="AA1095" s="134" t="str">
        <f t="shared" si="254"/>
        <v>Yes</v>
      </c>
      <c r="AB1095" s="134" t="str">
        <f t="shared" si="263"/>
        <v>Yes</v>
      </c>
      <c r="AC1095" s="134" t="e">
        <f>VLOOKUP(F1095,'Wired Branches'!B:E,4,FALSE)</f>
        <v>#N/A</v>
      </c>
      <c r="AD1095" s="134" t="str">
        <f t="shared" si="255"/>
        <v>255.255.255.0</v>
      </c>
      <c r="AE1095" s="150" t="e">
        <f>VLOOKUP(W1095,'Wired Branches'!B:F,5,FALSE)</f>
        <v>#N/A</v>
      </c>
      <c r="AF1095" s="112" t="str">
        <f>_xlfn.IFNA(VLOOKUP(F1095,'Compiled report'!C:F,4,FALSE),"")</f>
        <v>00026516106e</v>
      </c>
      <c r="AG1095" s="134" t="str">
        <f t="shared" si="256"/>
        <v>10.200.57.196</v>
      </c>
      <c r="AH1095" s="134" t="str">
        <f t="shared" si="257"/>
        <v>Yes</v>
      </c>
      <c r="AI1095" s="134" t="str">
        <f t="shared" si="258"/>
        <v>Yes</v>
      </c>
      <c r="AJ1095" s="234">
        <f>_xlfn.IFNA(VLOOKUP(F1095,'Compiled report'!C:D,2,FALSE),"")</f>
        <v>42768</v>
      </c>
      <c r="AK1095" s="134" t="str">
        <f t="shared" si="259"/>
        <v>Yes</v>
      </c>
      <c r="AL1095" s="134" t="str">
        <f t="shared" si="260"/>
        <v>Yes</v>
      </c>
      <c r="AM1095" s="134" t="str">
        <f t="shared" si="261"/>
        <v>Yes</v>
      </c>
      <c r="AN1095" s="134" t="str">
        <f t="shared" si="262"/>
        <v>Yes</v>
      </c>
      <c r="AO1095" s="134" t="str">
        <f t="shared" si="239"/>
        <v>Installation Completed</v>
      </c>
      <c r="AP1095" s="137" t="s">
        <v>770</v>
      </c>
    </row>
    <row r="1096" spans="1:42" s="134" customFormat="1" ht="26.1" customHeight="1" x14ac:dyDescent="0.2">
      <c r="A1096" s="258">
        <v>1095</v>
      </c>
      <c r="B1096" s="284" t="s">
        <v>419</v>
      </c>
      <c r="C1096" s="134" t="s">
        <v>419</v>
      </c>
      <c r="D1096" s="171" t="s">
        <v>82</v>
      </c>
      <c r="E1096" s="283" t="s">
        <v>459</v>
      </c>
      <c r="F1096" s="107">
        <v>2485</v>
      </c>
      <c r="G1096" s="284" t="s">
        <v>419</v>
      </c>
      <c r="H1096" s="284" t="s">
        <v>2793</v>
      </c>
      <c r="I1096" s="284" t="s">
        <v>2794</v>
      </c>
      <c r="J1096" s="284" t="s">
        <v>384</v>
      </c>
      <c r="K1096" s="284" t="s">
        <v>384</v>
      </c>
      <c r="L1096" s="284" t="s">
        <v>419</v>
      </c>
      <c r="M1096" s="284" t="s">
        <v>2501</v>
      </c>
      <c r="N1096" s="103" t="s">
        <v>423</v>
      </c>
      <c r="O1096" s="106"/>
      <c r="Q1096" s="135"/>
      <c r="T1096" s="135"/>
      <c r="U1096" s="171" t="str">
        <f t="shared" si="264"/>
        <v>HBL-KHI-2485</v>
      </c>
      <c r="V1096" s="133" t="s">
        <v>90</v>
      </c>
      <c r="W1096" s="107">
        <v>2485</v>
      </c>
      <c r="X1096" s="171" t="str">
        <f t="shared" si="240"/>
        <v>HBL-KHI-2485-Dec16-1-1</v>
      </c>
      <c r="Y1096" s="136" t="s">
        <v>2445</v>
      </c>
      <c r="Z1096" s="134" t="str">
        <f t="shared" si="253"/>
        <v>Yes</v>
      </c>
      <c r="AA1096" s="134" t="str">
        <f t="shared" si="254"/>
        <v>Yes</v>
      </c>
      <c r="AB1096" s="134" t="str">
        <f t="shared" si="263"/>
        <v>Yes</v>
      </c>
      <c r="AC1096" s="134">
        <f>VLOOKUP(F1096,'Wired Branches'!B:E,4,FALSE)</f>
        <v>0</v>
      </c>
      <c r="AD1096" s="134" t="str">
        <f t="shared" si="255"/>
        <v>255.255.255.0</v>
      </c>
      <c r="AE1096" s="150" t="e">
        <f>VLOOKUP(W1096,'Wired Branches'!B:F,5,FALSE)</f>
        <v>#VALUE!</v>
      </c>
      <c r="AF1096" s="112" t="str">
        <f>_xlfn.IFNA(VLOOKUP(F1096,'Compiled report'!C:F,4,FALSE),"")</f>
        <v>00026516106f</v>
      </c>
      <c r="AG1096" s="134" t="str">
        <f t="shared" si="256"/>
        <v>10.200.57.196</v>
      </c>
      <c r="AH1096" s="134" t="str">
        <f t="shared" si="257"/>
        <v>Yes</v>
      </c>
      <c r="AI1096" s="134" t="str">
        <f t="shared" si="258"/>
        <v>Yes</v>
      </c>
      <c r="AJ1096" s="234">
        <f>_xlfn.IFNA(VLOOKUP(F1096,'Compiled report'!C:D,2,FALSE),"")</f>
        <v>42768</v>
      </c>
      <c r="AK1096" s="134" t="str">
        <f t="shared" si="259"/>
        <v>Yes</v>
      </c>
      <c r="AL1096" s="134" t="str">
        <f t="shared" si="260"/>
        <v>Yes</v>
      </c>
      <c r="AM1096" s="134" t="str">
        <f t="shared" si="261"/>
        <v>Yes</v>
      </c>
      <c r="AN1096" s="134" t="str">
        <f t="shared" si="262"/>
        <v>Yes</v>
      </c>
      <c r="AO1096" s="134" t="str">
        <f t="shared" si="239"/>
        <v>Installation Completed</v>
      </c>
      <c r="AP1096" s="137" t="s">
        <v>770</v>
      </c>
    </row>
    <row r="1097" spans="1:42" s="134" customFormat="1" ht="26.1" customHeight="1" x14ac:dyDescent="0.2">
      <c r="A1097" s="258">
        <v>1096</v>
      </c>
      <c r="B1097" s="284" t="s">
        <v>419</v>
      </c>
      <c r="C1097" s="134" t="s">
        <v>419</v>
      </c>
      <c r="D1097" s="171" t="s">
        <v>82</v>
      </c>
      <c r="E1097" s="283" t="s">
        <v>459</v>
      </c>
      <c r="F1097" s="107">
        <v>2486</v>
      </c>
      <c r="G1097" s="284" t="s">
        <v>419</v>
      </c>
      <c r="H1097" s="284" t="s">
        <v>2795</v>
      </c>
      <c r="I1097" s="284" t="s">
        <v>2796</v>
      </c>
      <c r="J1097" s="284" t="s">
        <v>384</v>
      </c>
      <c r="K1097" s="284" t="s">
        <v>384</v>
      </c>
      <c r="L1097" s="284" t="s">
        <v>419</v>
      </c>
      <c r="M1097" s="284" t="s">
        <v>2501</v>
      </c>
      <c r="N1097" s="103" t="s">
        <v>423</v>
      </c>
      <c r="O1097" s="106"/>
      <c r="Q1097" s="135"/>
      <c r="T1097" s="135"/>
      <c r="U1097" s="171" t="str">
        <f t="shared" si="264"/>
        <v>HBL-KHI-2486</v>
      </c>
      <c r="V1097" s="133" t="s">
        <v>90</v>
      </c>
      <c r="W1097" s="107">
        <v>2486</v>
      </c>
      <c r="X1097" s="171" t="str">
        <f t="shared" si="240"/>
        <v>HBL-KHI-2486-Dec16-1-1</v>
      </c>
      <c r="Y1097" s="136" t="s">
        <v>2445</v>
      </c>
      <c r="Z1097" s="134" t="str">
        <f t="shared" si="253"/>
        <v>Yes</v>
      </c>
      <c r="AA1097" s="134" t="str">
        <f t="shared" si="254"/>
        <v>Yes</v>
      </c>
      <c r="AB1097" s="134" t="str">
        <f t="shared" si="263"/>
        <v>Yes</v>
      </c>
      <c r="AC1097" s="134">
        <f>VLOOKUP(F1097,'Wired Branches'!B:E,4,FALSE)</f>
        <v>0</v>
      </c>
      <c r="AD1097" s="134" t="str">
        <f t="shared" si="255"/>
        <v>255.255.255.0</v>
      </c>
      <c r="AE1097" s="150" t="e">
        <f>VLOOKUP(W1097,'Wired Branches'!B:F,5,FALSE)</f>
        <v>#VALUE!</v>
      </c>
      <c r="AF1097" s="112">
        <f>_xlfn.IFNA(VLOOKUP(F1097,'Compiled report'!C:F,4,FALSE),"")</f>
        <v>265161070</v>
      </c>
      <c r="AG1097" s="134" t="str">
        <f t="shared" si="256"/>
        <v>10.200.57.196</v>
      </c>
      <c r="AH1097" s="134" t="str">
        <f t="shared" si="257"/>
        <v>Yes</v>
      </c>
      <c r="AI1097" s="134" t="str">
        <f t="shared" si="258"/>
        <v>Yes</v>
      </c>
      <c r="AJ1097" s="234">
        <f>_xlfn.IFNA(VLOOKUP(F1097,'Compiled report'!C:D,2,FALSE),"")</f>
        <v>42768</v>
      </c>
      <c r="AK1097" s="134" t="str">
        <f t="shared" si="259"/>
        <v>Yes</v>
      </c>
      <c r="AL1097" s="134" t="str">
        <f t="shared" si="260"/>
        <v>Yes</v>
      </c>
      <c r="AM1097" s="134" t="str">
        <f t="shared" si="261"/>
        <v>Yes</v>
      </c>
      <c r="AN1097" s="134" t="str">
        <f t="shared" si="262"/>
        <v>Yes</v>
      </c>
      <c r="AO1097" s="134" t="str">
        <f t="shared" si="239"/>
        <v>Installation Completed</v>
      </c>
      <c r="AP1097" s="137" t="s">
        <v>770</v>
      </c>
    </row>
    <row r="1098" spans="1:42" s="134" customFormat="1" ht="26.1" customHeight="1" x14ac:dyDescent="0.2">
      <c r="A1098" s="258">
        <v>1097</v>
      </c>
      <c r="B1098" s="284" t="s">
        <v>419</v>
      </c>
      <c r="C1098" s="134" t="s">
        <v>419</v>
      </c>
      <c r="D1098" s="171" t="s">
        <v>82</v>
      </c>
      <c r="E1098" s="283" t="s">
        <v>459</v>
      </c>
      <c r="F1098" s="107">
        <v>2489</v>
      </c>
      <c r="G1098" s="284" t="s">
        <v>419</v>
      </c>
      <c r="H1098" s="284" t="s">
        <v>2797</v>
      </c>
      <c r="I1098" s="284" t="s">
        <v>2798</v>
      </c>
      <c r="J1098" s="284" t="s">
        <v>384</v>
      </c>
      <c r="K1098" s="284" t="s">
        <v>384</v>
      </c>
      <c r="L1098" s="284" t="s">
        <v>419</v>
      </c>
      <c r="M1098" s="284" t="s">
        <v>2501</v>
      </c>
      <c r="N1098" s="103" t="s">
        <v>423</v>
      </c>
      <c r="O1098" s="106"/>
      <c r="Q1098" s="135"/>
      <c r="T1098" s="135"/>
      <c r="U1098" s="171" t="str">
        <f t="shared" si="264"/>
        <v>HBL-KHI-2489</v>
      </c>
      <c r="V1098" s="133" t="s">
        <v>90</v>
      </c>
      <c r="W1098" s="107">
        <v>2489</v>
      </c>
      <c r="X1098" s="171" t="str">
        <f t="shared" si="240"/>
        <v>HBL-KHI-2489-Dec16-1-1</v>
      </c>
      <c r="Y1098" s="136" t="s">
        <v>2445</v>
      </c>
      <c r="Z1098" s="134" t="str">
        <f t="shared" si="253"/>
        <v>Yes</v>
      </c>
      <c r="AA1098" s="134" t="str">
        <f t="shared" si="254"/>
        <v>Yes</v>
      </c>
      <c r="AB1098" s="134" t="str">
        <f t="shared" si="263"/>
        <v>Yes</v>
      </c>
      <c r="AC1098" s="134">
        <f>VLOOKUP(F1098,'Wired Branches'!B:E,4,FALSE)</f>
        <v>0</v>
      </c>
      <c r="AD1098" s="134" t="str">
        <f t="shared" si="255"/>
        <v>255.255.255.0</v>
      </c>
      <c r="AE1098" s="150" t="e">
        <f>VLOOKUP(W1098,'Wired Branches'!B:F,5,FALSE)</f>
        <v>#VALUE!</v>
      </c>
      <c r="AF1098" s="112">
        <f>_xlfn.IFNA(VLOOKUP(F1098,'Compiled report'!C:F,4,FALSE),"")</f>
        <v>265161085</v>
      </c>
      <c r="AG1098" s="134" t="str">
        <f t="shared" si="256"/>
        <v>10.200.57.196</v>
      </c>
      <c r="AH1098" s="134" t="str">
        <f t="shared" si="257"/>
        <v>Yes</v>
      </c>
      <c r="AI1098" s="134" t="str">
        <f t="shared" si="258"/>
        <v>Yes</v>
      </c>
      <c r="AJ1098" s="234">
        <f>_xlfn.IFNA(VLOOKUP(F1098,'Compiled report'!C:D,2,FALSE),"")</f>
        <v>42760</v>
      </c>
      <c r="AK1098" s="134" t="str">
        <f t="shared" si="259"/>
        <v>Yes</v>
      </c>
      <c r="AL1098" s="134" t="str">
        <f t="shared" si="260"/>
        <v>Yes</v>
      </c>
      <c r="AM1098" s="134" t="str">
        <f t="shared" si="261"/>
        <v>Yes</v>
      </c>
      <c r="AN1098" s="134" t="str">
        <f t="shared" si="262"/>
        <v>Yes</v>
      </c>
      <c r="AO1098" s="134" t="str">
        <f t="shared" si="239"/>
        <v>Installation Completed</v>
      </c>
      <c r="AP1098" s="137" t="s">
        <v>770</v>
      </c>
    </row>
    <row r="1099" spans="1:42" s="134" customFormat="1" ht="26.1" customHeight="1" x14ac:dyDescent="0.2">
      <c r="A1099" s="258">
        <v>1098</v>
      </c>
      <c r="B1099" s="284" t="s">
        <v>419</v>
      </c>
      <c r="C1099" s="134" t="s">
        <v>419</v>
      </c>
      <c r="D1099" s="171" t="s">
        <v>82</v>
      </c>
      <c r="E1099" s="283" t="s">
        <v>459</v>
      </c>
      <c r="F1099" s="107">
        <v>2490</v>
      </c>
      <c r="G1099" s="284" t="s">
        <v>419</v>
      </c>
      <c r="H1099" s="284" t="s">
        <v>2799</v>
      </c>
      <c r="I1099" s="284" t="s">
        <v>2800</v>
      </c>
      <c r="J1099" s="284" t="s">
        <v>384</v>
      </c>
      <c r="K1099" s="284" t="s">
        <v>384</v>
      </c>
      <c r="L1099" s="284" t="s">
        <v>419</v>
      </c>
      <c r="M1099" s="284" t="s">
        <v>2501</v>
      </c>
      <c r="N1099" s="103" t="s">
        <v>423</v>
      </c>
      <c r="O1099" s="106"/>
      <c r="Q1099" s="135"/>
      <c r="T1099" s="135"/>
      <c r="U1099" s="171" t="str">
        <f t="shared" si="264"/>
        <v>HBL-KHI-2490</v>
      </c>
      <c r="V1099" s="133" t="s">
        <v>90</v>
      </c>
      <c r="W1099" s="107">
        <v>2490</v>
      </c>
      <c r="X1099" s="171" t="str">
        <f t="shared" si="240"/>
        <v>HBL-KHI-2490-Jan17-1-1</v>
      </c>
      <c r="Y1099" s="136" t="s">
        <v>769</v>
      </c>
      <c r="Z1099" s="134" t="str">
        <f t="shared" si="253"/>
        <v>Yes</v>
      </c>
      <c r="AA1099" s="134" t="str">
        <f t="shared" si="254"/>
        <v>Yes</v>
      </c>
      <c r="AB1099" s="134" t="str">
        <f t="shared" si="263"/>
        <v>Yes</v>
      </c>
      <c r="AC1099" s="134" t="str">
        <f>VLOOKUP(F1099,'Wired Branches'!B:E,4,FALSE)</f>
        <v>10.6.58.10</v>
      </c>
      <c r="AD1099" s="134" t="str">
        <f t="shared" si="255"/>
        <v>255.255.255.0</v>
      </c>
      <c r="AE1099" s="150" t="str">
        <f>VLOOKUP(W1099,'Wired Branches'!B:F,5,FALSE)</f>
        <v>10.6.58.1</v>
      </c>
      <c r="AF1099" s="112">
        <f>_xlfn.IFNA(VLOOKUP(F1099,'Compiled report'!C:F,4,FALSE),"")</f>
        <v>265161086</v>
      </c>
      <c r="AG1099" s="134" t="str">
        <f t="shared" si="256"/>
        <v>10.200.57.196</v>
      </c>
      <c r="AH1099" s="134" t="str">
        <f t="shared" si="257"/>
        <v>Yes</v>
      </c>
      <c r="AI1099" s="134" t="str">
        <f t="shared" si="258"/>
        <v>Yes</v>
      </c>
      <c r="AJ1099" s="234">
        <f>_xlfn.IFNA(VLOOKUP(F1099,'Compiled report'!C:D,2,FALSE),"")</f>
        <v>42747</v>
      </c>
      <c r="AK1099" s="134" t="str">
        <f t="shared" si="259"/>
        <v>Yes</v>
      </c>
      <c r="AL1099" s="134" t="str">
        <f t="shared" si="260"/>
        <v>Yes</v>
      </c>
      <c r="AM1099" s="134" t="str">
        <f t="shared" si="261"/>
        <v>Yes</v>
      </c>
      <c r="AN1099" s="134" t="str">
        <f t="shared" si="262"/>
        <v>Yes</v>
      </c>
      <c r="AO1099" s="134" t="str">
        <f t="shared" si="239"/>
        <v>Installation Completed</v>
      </c>
      <c r="AP1099" s="137" t="s">
        <v>770</v>
      </c>
    </row>
    <row r="1100" spans="1:42" s="134" customFormat="1" ht="26.1" customHeight="1" x14ac:dyDescent="0.2">
      <c r="A1100" s="258">
        <v>1099</v>
      </c>
      <c r="B1100" s="284" t="s">
        <v>419</v>
      </c>
      <c r="C1100" s="134" t="s">
        <v>419</v>
      </c>
      <c r="D1100" s="171" t="s">
        <v>82</v>
      </c>
      <c r="E1100" s="283" t="s">
        <v>459</v>
      </c>
      <c r="F1100" s="107">
        <v>2491</v>
      </c>
      <c r="G1100" s="284" t="s">
        <v>419</v>
      </c>
      <c r="H1100" s="284" t="s">
        <v>2801</v>
      </c>
      <c r="I1100" s="284" t="s">
        <v>2802</v>
      </c>
      <c r="J1100" s="284" t="s">
        <v>384</v>
      </c>
      <c r="K1100" s="284" t="s">
        <v>384</v>
      </c>
      <c r="L1100" s="284" t="s">
        <v>419</v>
      </c>
      <c r="M1100" s="284" t="s">
        <v>2501</v>
      </c>
      <c r="N1100" s="103" t="s">
        <v>423</v>
      </c>
      <c r="O1100" s="106"/>
      <c r="Q1100" s="135"/>
      <c r="T1100" s="135"/>
      <c r="U1100" s="171" t="str">
        <f t="shared" si="264"/>
        <v>HBL-KHI-2491</v>
      </c>
      <c r="V1100" s="133" t="s">
        <v>90</v>
      </c>
      <c r="W1100" s="107">
        <v>2491</v>
      </c>
      <c r="X1100" s="171" t="str">
        <f t="shared" si="240"/>
        <v>HBL-KHI-2491-Dec16-1-1</v>
      </c>
      <c r="Y1100" s="136" t="s">
        <v>2445</v>
      </c>
      <c r="Z1100" s="134" t="str">
        <f t="shared" si="253"/>
        <v>Yes</v>
      </c>
      <c r="AA1100" s="134" t="str">
        <f t="shared" si="254"/>
        <v>Yes</v>
      </c>
      <c r="AB1100" s="134" t="str">
        <f t="shared" si="263"/>
        <v>Yes</v>
      </c>
      <c r="AC1100" s="134" t="str">
        <f>VLOOKUP(F1100,'Wired Branches'!B:E,4,FALSE)</f>
        <v>10.6.59.10</v>
      </c>
      <c r="AD1100" s="134" t="str">
        <f t="shared" si="255"/>
        <v>255.255.255.0</v>
      </c>
      <c r="AE1100" s="150" t="str">
        <f>VLOOKUP(W1100,'Wired Branches'!B:F,5,FALSE)</f>
        <v>10.6.59.1</v>
      </c>
      <c r="AF1100" s="112" t="str">
        <f>_xlfn.IFNA(VLOOKUP(F1100,'Compiled report'!C:F,4,FALSE),"")</f>
        <v>265161087</v>
      </c>
      <c r="AG1100" s="134" t="str">
        <f t="shared" si="256"/>
        <v>10.200.57.196</v>
      </c>
      <c r="AH1100" s="134" t="str">
        <f t="shared" si="257"/>
        <v>Yes</v>
      </c>
      <c r="AI1100" s="134" t="str">
        <f t="shared" si="258"/>
        <v>Yes</v>
      </c>
      <c r="AJ1100" s="234">
        <f>_xlfn.IFNA(VLOOKUP(F1100,'Compiled report'!C:D,2,FALSE),"")</f>
        <v>42751</v>
      </c>
      <c r="AK1100" s="134" t="str">
        <f t="shared" si="259"/>
        <v>Yes</v>
      </c>
      <c r="AL1100" s="134" t="str">
        <f t="shared" si="260"/>
        <v>Yes</v>
      </c>
      <c r="AM1100" s="134" t="str">
        <f t="shared" si="261"/>
        <v>Yes</v>
      </c>
      <c r="AN1100" s="134" t="str">
        <f t="shared" si="262"/>
        <v>Yes</v>
      </c>
      <c r="AO1100" s="134" t="str">
        <f t="shared" ref="AO1100:AO1163" si="265">IF(AJ1100=""," ","Installation Completed")</f>
        <v>Installation Completed</v>
      </c>
      <c r="AP1100" s="137" t="s">
        <v>770</v>
      </c>
    </row>
    <row r="1101" spans="1:42" s="134" customFormat="1" ht="26.1" customHeight="1" x14ac:dyDescent="0.2">
      <c r="A1101" s="258">
        <v>1100</v>
      </c>
      <c r="B1101" s="284" t="s">
        <v>419</v>
      </c>
      <c r="C1101" s="134" t="s">
        <v>419</v>
      </c>
      <c r="D1101" s="171" t="s">
        <v>82</v>
      </c>
      <c r="E1101" s="283" t="s">
        <v>459</v>
      </c>
      <c r="F1101" s="107">
        <v>2492</v>
      </c>
      <c r="G1101" s="284" t="s">
        <v>419</v>
      </c>
      <c r="H1101" s="284" t="s">
        <v>2803</v>
      </c>
      <c r="I1101" s="284" t="s">
        <v>2804</v>
      </c>
      <c r="J1101" s="284" t="s">
        <v>384</v>
      </c>
      <c r="K1101" s="284" t="s">
        <v>384</v>
      </c>
      <c r="L1101" s="284" t="s">
        <v>419</v>
      </c>
      <c r="M1101" s="284" t="s">
        <v>2501</v>
      </c>
      <c r="N1101" s="103" t="s">
        <v>423</v>
      </c>
      <c r="O1101" s="106"/>
      <c r="Q1101" s="135"/>
      <c r="T1101" s="135"/>
      <c r="U1101" s="171" t="str">
        <f t="shared" si="264"/>
        <v>HBL-KHI-2492</v>
      </c>
      <c r="V1101" s="133" t="s">
        <v>90</v>
      </c>
      <c r="W1101" s="107">
        <v>2492</v>
      </c>
      <c r="X1101" s="171" t="str">
        <f t="shared" si="240"/>
        <v>HBL-KHI-2492-Dec16-1-1</v>
      </c>
      <c r="Y1101" s="136" t="s">
        <v>2445</v>
      </c>
      <c r="Z1101" s="134" t="str">
        <f t="shared" si="253"/>
        <v>Yes</v>
      </c>
      <c r="AA1101" s="134" t="str">
        <f t="shared" si="254"/>
        <v>Yes</v>
      </c>
      <c r="AB1101" s="134" t="str">
        <f t="shared" si="263"/>
        <v>Yes</v>
      </c>
      <c r="AC1101" s="134">
        <f>VLOOKUP(F1101,'Wired Branches'!B:E,4,FALSE)</f>
        <v>0</v>
      </c>
      <c r="AD1101" s="134" t="str">
        <f t="shared" si="255"/>
        <v>255.255.255.0</v>
      </c>
      <c r="AE1101" s="150" t="e">
        <f>VLOOKUP(W1101,'Wired Branches'!B:F,5,FALSE)</f>
        <v>#VALUE!</v>
      </c>
      <c r="AF1101" s="112">
        <f>_xlfn.IFNA(VLOOKUP(F1101,'Compiled report'!C:F,4,FALSE),"")</f>
        <v>265161088</v>
      </c>
      <c r="AG1101" s="134" t="str">
        <f t="shared" si="256"/>
        <v>10.200.57.196</v>
      </c>
      <c r="AH1101" s="134" t="str">
        <f t="shared" si="257"/>
        <v>Yes</v>
      </c>
      <c r="AI1101" s="134" t="str">
        <f t="shared" si="258"/>
        <v>Yes</v>
      </c>
      <c r="AJ1101" s="234">
        <f>_xlfn.IFNA(VLOOKUP(F1101,'Compiled report'!C:D,2,FALSE),"")</f>
        <v>42765</v>
      </c>
      <c r="AK1101" s="134" t="str">
        <f t="shared" si="259"/>
        <v>Yes</v>
      </c>
      <c r="AL1101" s="134" t="str">
        <f t="shared" si="260"/>
        <v>Yes</v>
      </c>
      <c r="AM1101" s="134" t="str">
        <f t="shared" si="261"/>
        <v>Yes</v>
      </c>
      <c r="AN1101" s="134" t="str">
        <f t="shared" si="262"/>
        <v>Yes</v>
      </c>
      <c r="AO1101" s="134" t="str">
        <f t="shared" si="265"/>
        <v>Installation Completed</v>
      </c>
      <c r="AP1101" s="137" t="s">
        <v>770</v>
      </c>
    </row>
    <row r="1102" spans="1:42" s="134" customFormat="1" ht="26.1" customHeight="1" x14ac:dyDescent="0.2">
      <c r="A1102" s="258">
        <v>1101</v>
      </c>
      <c r="B1102" s="284" t="s">
        <v>419</v>
      </c>
      <c r="C1102" s="134" t="s">
        <v>419</v>
      </c>
      <c r="D1102" s="171" t="s">
        <v>82</v>
      </c>
      <c r="E1102" s="283" t="s">
        <v>459</v>
      </c>
      <c r="F1102" s="107">
        <v>5000</v>
      </c>
      <c r="G1102" s="284" t="s">
        <v>419</v>
      </c>
      <c r="H1102" s="284" t="s">
        <v>2805</v>
      </c>
      <c r="I1102" s="284" t="s">
        <v>2806</v>
      </c>
      <c r="J1102" s="284" t="s">
        <v>384</v>
      </c>
      <c r="K1102" s="284" t="s">
        <v>384</v>
      </c>
      <c r="L1102" s="284" t="s">
        <v>419</v>
      </c>
      <c r="M1102" s="284" t="s">
        <v>2444</v>
      </c>
      <c r="N1102" s="103" t="s">
        <v>423</v>
      </c>
      <c r="O1102" s="106"/>
      <c r="Q1102" s="135"/>
      <c r="T1102" s="135"/>
      <c r="U1102" s="171" t="str">
        <f t="shared" si="264"/>
        <v>HBL-KHI-5000</v>
      </c>
      <c r="V1102" s="133" t="s">
        <v>90</v>
      </c>
      <c r="W1102" s="107">
        <v>5000</v>
      </c>
      <c r="X1102" s="171" t="str">
        <f t="shared" si="240"/>
        <v>HBL-KHI-5000-Dec16-1-1</v>
      </c>
      <c r="Y1102" s="136" t="s">
        <v>2445</v>
      </c>
      <c r="Z1102" s="134" t="str">
        <f t="shared" si="253"/>
        <v>Yes</v>
      </c>
      <c r="AA1102" s="134" t="str">
        <f t="shared" si="254"/>
        <v>Yes</v>
      </c>
      <c r="AB1102" s="134" t="str">
        <f t="shared" si="263"/>
        <v>Yes</v>
      </c>
      <c r="AC1102" s="134" t="str">
        <f>VLOOKUP(F1102,'Wired Branches'!B:E,4,FALSE)</f>
        <v>10.0.117.10</v>
      </c>
      <c r="AD1102" s="134" t="str">
        <f t="shared" si="255"/>
        <v>255.255.255.0</v>
      </c>
      <c r="AE1102" s="150" t="str">
        <f>VLOOKUP(W1102,'Wired Branches'!B:F,5,FALSE)</f>
        <v>10.0.117.1</v>
      </c>
      <c r="AF1102" s="112" t="str">
        <f>_xlfn.IFNA(VLOOKUP(F1102,'Compiled report'!C:F,4,FALSE),"")</f>
        <v>ba81</v>
      </c>
      <c r="AG1102" s="134" t="str">
        <f t="shared" si="256"/>
        <v>10.200.57.196</v>
      </c>
      <c r="AH1102" s="134" t="str">
        <f t="shared" si="257"/>
        <v>Yes</v>
      </c>
      <c r="AI1102" s="134" t="str">
        <f t="shared" si="258"/>
        <v>Yes</v>
      </c>
      <c r="AJ1102" s="234">
        <f>_xlfn.IFNA(VLOOKUP(F1102,'Compiled report'!C:D,2,FALSE),"")</f>
        <v>42761</v>
      </c>
      <c r="AK1102" s="134" t="str">
        <f t="shared" si="259"/>
        <v>Yes</v>
      </c>
      <c r="AL1102" s="134" t="str">
        <f t="shared" si="260"/>
        <v>Yes</v>
      </c>
      <c r="AM1102" s="134" t="str">
        <f t="shared" si="261"/>
        <v>Yes</v>
      </c>
      <c r="AN1102" s="134" t="str">
        <f t="shared" si="262"/>
        <v>Yes</v>
      </c>
      <c r="AO1102" s="134" t="str">
        <f t="shared" si="265"/>
        <v>Installation Completed</v>
      </c>
      <c r="AP1102" s="137" t="s">
        <v>770</v>
      </c>
    </row>
    <row r="1103" spans="1:42" s="134" customFormat="1" ht="26.1" customHeight="1" x14ac:dyDescent="0.2">
      <c r="A1103" s="258">
        <v>1102</v>
      </c>
      <c r="B1103" s="284" t="s">
        <v>419</v>
      </c>
      <c r="C1103" s="134" t="s">
        <v>419</v>
      </c>
      <c r="D1103" s="171" t="s">
        <v>82</v>
      </c>
      <c r="E1103" s="283" t="s">
        <v>459</v>
      </c>
      <c r="F1103" s="107">
        <v>5001</v>
      </c>
      <c r="G1103" s="284" t="s">
        <v>419</v>
      </c>
      <c r="H1103" s="284" t="s">
        <v>2807</v>
      </c>
      <c r="I1103" s="284" t="s">
        <v>2808</v>
      </c>
      <c r="J1103" s="284" t="s">
        <v>384</v>
      </c>
      <c r="K1103" s="284" t="s">
        <v>384</v>
      </c>
      <c r="L1103" s="284" t="s">
        <v>419</v>
      </c>
      <c r="M1103" s="284" t="s">
        <v>2444</v>
      </c>
      <c r="N1103" s="103" t="s">
        <v>423</v>
      </c>
      <c r="O1103" s="106"/>
      <c r="Q1103" s="135"/>
      <c r="T1103" s="135"/>
      <c r="U1103" s="171" t="str">
        <f t="shared" si="264"/>
        <v>HBL-KHI-5001</v>
      </c>
      <c r="V1103" s="133" t="s">
        <v>90</v>
      </c>
      <c r="W1103" s="107">
        <v>5001</v>
      </c>
      <c r="X1103" s="171" t="str">
        <f t="shared" si="240"/>
        <v>HBL-KHI-5001-Dec16-1-1</v>
      </c>
      <c r="Y1103" s="136" t="s">
        <v>2445</v>
      </c>
      <c r="Z1103" s="134" t="str">
        <f t="shared" si="253"/>
        <v>Yes</v>
      </c>
      <c r="AA1103" s="134" t="str">
        <f t="shared" si="254"/>
        <v>Yes</v>
      </c>
      <c r="AB1103" s="134" t="str">
        <f t="shared" si="263"/>
        <v>Yes</v>
      </c>
      <c r="AC1103" s="134" t="str">
        <f>VLOOKUP(F1103,'Wired Branches'!B:E,4,FALSE)</f>
        <v>10.0.14.10</v>
      </c>
      <c r="AD1103" s="134" t="str">
        <f t="shared" si="255"/>
        <v>255.255.255.0</v>
      </c>
      <c r="AE1103" s="150" t="str">
        <f>VLOOKUP(W1103,'Wired Branches'!B:F,5,FALSE)</f>
        <v>10.0.14.1</v>
      </c>
      <c r="AF1103" s="112" t="str">
        <f>_xlfn.IFNA(VLOOKUP(F1103,'Compiled report'!C:F,4,FALSE),"")</f>
        <v>00026516108a</v>
      </c>
      <c r="AG1103" s="134" t="str">
        <f t="shared" si="256"/>
        <v>10.200.57.196</v>
      </c>
      <c r="AH1103" s="134" t="str">
        <f t="shared" si="257"/>
        <v>Yes</v>
      </c>
      <c r="AI1103" s="134" t="str">
        <f t="shared" si="258"/>
        <v>Yes</v>
      </c>
      <c r="AJ1103" s="234">
        <f>_xlfn.IFNA(VLOOKUP(F1103,'Compiled report'!C:D,2,FALSE),"")</f>
        <v>42765</v>
      </c>
      <c r="AK1103" s="134" t="str">
        <f t="shared" si="259"/>
        <v>Yes</v>
      </c>
      <c r="AL1103" s="134" t="str">
        <f t="shared" si="260"/>
        <v>Yes</v>
      </c>
      <c r="AM1103" s="134" t="str">
        <f t="shared" si="261"/>
        <v>Yes</v>
      </c>
      <c r="AN1103" s="134" t="str">
        <f t="shared" si="262"/>
        <v>Yes</v>
      </c>
      <c r="AO1103" s="134" t="str">
        <f t="shared" si="265"/>
        <v>Installation Completed</v>
      </c>
      <c r="AP1103" s="137" t="s">
        <v>770</v>
      </c>
    </row>
    <row r="1104" spans="1:42" s="134" customFormat="1" ht="26.1" customHeight="1" x14ac:dyDescent="0.2">
      <c r="A1104" s="258">
        <v>1103</v>
      </c>
      <c r="B1104" s="284" t="s">
        <v>419</v>
      </c>
      <c r="C1104" s="134" t="s">
        <v>419</v>
      </c>
      <c r="D1104" s="171" t="s">
        <v>82</v>
      </c>
      <c r="E1104" s="283" t="s">
        <v>459</v>
      </c>
      <c r="F1104" s="107">
        <v>5010</v>
      </c>
      <c r="G1104" s="284" t="s">
        <v>419</v>
      </c>
      <c r="H1104" s="284" t="s">
        <v>2809</v>
      </c>
      <c r="I1104" s="284" t="s">
        <v>2810</v>
      </c>
      <c r="J1104" s="284" t="s">
        <v>384</v>
      </c>
      <c r="K1104" s="284" t="s">
        <v>384</v>
      </c>
      <c r="L1104" s="284" t="s">
        <v>419</v>
      </c>
      <c r="M1104" s="284" t="s">
        <v>2458</v>
      </c>
      <c r="N1104" s="103" t="s">
        <v>423</v>
      </c>
      <c r="O1104" s="106"/>
      <c r="Q1104" s="135"/>
      <c r="T1104" s="135"/>
      <c r="U1104" s="171" t="str">
        <f t="shared" si="264"/>
        <v>HBL-KHI-5010</v>
      </c>
      <c r="V1104" s="133" t="s">
        <v>90</v>
      </c>
      <c r="W1104" s="107">
        <v>5010</v>
      </c>
      <c r="X1104" s="171" t="str">
        <f t="shared" ref="X1104:X1167" si="266">CONCATENATE(U1104,"-",Y1104,"-",V1104)</f>
        <v>HBL-KHI-5010-Dec16-1-1</v>
      </c>
      <c r="Y1104" s="136" t="s">
        <v>2445</v>
      </c>
      <c r="Z1104" s="134" t="str">
        <f t="shared" si="253"/>
        <v>Yes</v>
      </c>
      <c r="AA1104" s="134" t="str">
        <f t="shared" si="254"/>
        <v>Yes</v>
      </c>
      <c r="AB1104" s="134" t="str">
        <f t="shared" si="263"/>
        <v>Yes</v>
      </c>
      <c r="AC1104" s="134" t="str">
        <f>VLOOKUP(F1104,'Wired Branches'!B:E,4,FALSE)</f>
        <v>10.0.151.10</v>
      </c>
      <c r="AD1104" s="134" t="str">
        <f t="shared" si="255"/>
        <v>255.255.255.0</v>
      </c>
      <c r="AE1104" s="150" t="str">
        <f>VLOOKUP(W1104,'Wired Branches'!B:F,5,FALSE)</f>
        <v>10.0.151.1</v>
      </c>
      <c r="AF1104" s="112">
        <f>_xlfn.IFNA(VLOOKUP(F1104,'Compiled report'!C:F,4,FALSE),"")</f>
        <v>0</v>
      </c>
      <c r="AG1104" s="134" t="str">
        <f t="shared" si="256"/>
        <v>10.200.57.196</v>
      </c>
      <c r="AH1104" s="134" t="str">
        <f t="shared" si="257"/>
        <v>Yes</v>
      </c>
      <c r="AI1104" s="134" t="str">
        <f t="shared" si="258"/>
        <v>Yes</v>
      </c>
      <c r="AJ1104" s="234">
        <f>_xlfn.IFNA(VLOOKUP(F1104,'Compiled report'!C:D,2,FALSE),"")</f>
        <v>42761</v>
      </c>
      <c r="AK1104" s="134" t="str">
        <f t="shared" si="259"/>
        <v>Yes</v>
      </c>
      <c r="AL1104" s="134" t="str">
        <f t="shared" si="260"/>
        <v/>
      </c>
      <c r="AM1104" s="134" t="str">
        <f t="shared" si="261"/>
        <v>Yes</v>
      </c>
      <c r="AN1104" s="134" t="str">
        <f t="shared" si="262"/>
        <v>Yes</v>
      </c>
      <c r="AO1104" s="134" t="str">
        <f t="shared" si="265"/>
        <v>Installation Completed</v>
      </c>
      <c r="AP1104" s="137" t="s">
        <v>770</v>
      </c>
    </row>
    <row r="1105" spans="1:42" s="134" customFormat="1" ht="26.1" customHeight="1" x14ac:dyDescent="0.2">
      <c r="A1105" s="258">
        <v>1104</v>
      </c>
      <c r="B1105" s="284" t="s">
        <v>419</v>
      </c>
      <c r="C1105" s="134" t="s">
        <v>419</v>
      </c>
      <c r="D1105" s="171" t="s">
        <v>82</v>
      </c>
      <c r="E1105" s="283" t="s">
        <v>459</v>
      </c>
      <c r="F1105" s="107">
        <v>5022</v>
      </c>
      <c r="G1105" s="284" t="s">
        <v>419</v>
      </c>
      <c r="H1105" s="284" t="s">
        <v>2811</v>
      </c>
      <c r="I1105" s="284" t="s">
        <v>2812</v>
      </c>
      <c r="J1105" s="284" t="s">
        <v>384</v>
      </c>
      <c r="K1105" s="284" t="s">
        <v>384</v>
      </c>
      <c r="L1105" s="284" t="s">
        <v>419</v>
      </c>
      <c r="M1105" s="284" t="s">
        <v>2458</v>
      </c>
      <c r="N1105" s="103" t="s">
        <v>423</v>
      </c>
      <c r="O1105" s="106"/>
      <c r="Q1105" s="135"/>
      <c r="T1105" s="135"/>
      <c r="U1105" s="171" t="str">
        <f t="shared" si="264"/>
        <v>HBL-KHI-5022</v>
      </c>
      <c r="V1105" s="133" t="s">
        <v>90</v>
      </c>
      <c r="W1105" s="107">
        <v>5022</v>
      </c>
      <c r="X1105" s="171" t="str">
        <f t="shared" si="266"/>
        <v>HBL-KHI-5022-Dec16-1-1</v>
      </c>
      <c r="Y1105" s="136" t="s">
        <v>2445</v>
      </c>
      <c r="Z1105" s="134" t="str">
        <f t="shared" si="253"/>
        <v>Yes</v>
      </c>
      <c r="AA1105" s="134" t="str">
        <f t="shared" si="254"/>
        <v>Yes</v>
      </c>
      <c r="AB1105" s="134" t="str">
        <f t="shared" si="263"/>
        <v>Yes</v>
      </c>
      <c r="AC1105" s="134" t="str">
        <f>VLOOKUP(F1105,'Wired Branches'!B:E,4,FALSE)</f>
        <v>10.0.161.10</v>
      </c>
      <c r="AD1105" s="134" t="str">
        <f t="shared" si="255"/>
        <v>255.255.255.0</v>
      </c>
      <c r="AE1105" s="150" t="str">
        <f>VLOOKUP(W1105,'Wired Branches'!B:F,5,FALSE)</f>
        <v>10.0.161.1</v>
      </c>
      <c r="AF1105" s="112" t="str">
        <f>_xlfn.IFNA(VLOOKUP(F1105,'Compiled report'!C:F,4,FALSE),"")</f>
        <v>00026516108c</v>
      </c>
      <c r="AG1105" s="134" t="str">
        <f t="shared" si="256"/>
        <v>10.200.57.196</v>
      </c>
      <c r="AH1105" s="134" t="str">
        <f t="shared" si="257"/>
        <v>Yes</v>
      </c>
      <c r="AI1105" s="134" t="str">
        <f t="shared" si="258"/>
        <v>Yes</v>
      </c>
      <c r="AJ1105" s="234">
        <f>_xlfn.IFNA(VLOOKUP(F1105,'Compiled report'!C:D,2,FALSE),"")</f>
        <v>42769</v>
      </c>
      <c r="AK1105" s="134" t="str">
        <f t="shared" si="259"/>
        <v>Yes</v>
      </c>
      <c r="AL1105" s="134" t="str">
        <f t="shared" si="260"/>
        <v>Yes</v>
      </c>
      <c r="AM1105" s="134" t="str">
        <f t="shared" si="261"/>
        <v>Yes</v>
      </c>
      <c r="AN1105" s="134" t="str">
        <f t="shared" si="262"/>
        <v>Yes</v>
      </c>
      <c r="AO1105" s="134" t="str">
        <f t="shared" si="265"/>
        <v>Installation Completed</v>
      </c>
      <c r="AP1105" s="137" t="s">
        <v>770</v>
      </c>
    </row>
    <row r="1106" spans="1:42" s="134" customFormat="1" ht="26.1" customHeight="1" x14ac:dyDescent="0.2">
      <c r="A1106" s="258">
        <v>1105</v>
      </c>
      <c r="B1106" s="284" t="s">
        <v>419</v>
      </c>
      <c r="C1106" s="134" t="s">
        <v>419</v>
      </c>
      <c r="D1106" s="171" t="s">
        <v>82</v>
      </c>
      <c r="E1106" s="283" t="s">
        <v>459</v>
      </c>
      <c r="F1106" s="107">
        <v>5023</v>
      </c>
      <c r="G1106" s="284" t="s">
        <v>419</v>
      </c>
      <c r="H1106" s="284" t="s">
        <v>2813</v>
      </c>
      <c r="I1106" s="284" t="s">
        <v>2814</v>
      </c>
      <c r="J1106" s="284" t="s">
        <v>384</v>
      </c>
      <c r="K1106" s="284" t="s">
        <v>384</v>
      </c>
      <c r="L1106" s="284" t="s">
        <v>419</v>
      </c>
      <c r="M1106" s="284" t="s">
        <v>2458</v>
      </c>
      <c r="N1106" s="103" t="s">
        <v>423</v>
      </c>
      <c r="O1106" s="106"/>
      <c r="Q1106" s="135"/>
      <c r="T1106" s="135"/>
      <c r="U1106" s="171" t="str">
        <f t="shared" si="264"/>
        <v>HBL-KHI-5023</v>
      </c>
      <c r="V1106" s="133" t="s">
        <v>90</v>
      </c>
      <c r="W1106" s="107">
        <v>5023</v>
      </c>
      <c r="X1106" s="171" t="str">
        <f t="shared" si="266"/>
        <v>HBL-KHI-5023-Dec16-1-1</v>
      </c>
      <c r="Y1106" s="136" t="s">
        <v>2445</v>
      </c>
      <c r="Z1106" s="134" t="str">
        <f t="shared" si="253"/>
        <v>Yes</v>
      </c>
      <c r="AA1106" s="134" t="str">
        <f t="shared" si="254"/>
        <v>Yes</v>
      </c>
      <c r="AB1106" s="134" t="str">
        <f t="shared" si="263"/>
        <v>Yes</v>
      </c>
      <c r="AC1106" s="134">
        <f>VLOOKUP(F1106,'Wired Branches'!B:E,4,FALSE)</f>
        <v>0</v>
      </c>
      <c r="AD1106" s="134" t="str">
        <f t="shared" si="255"/>
        <v>255.255.255.0</v>
      </c>
      <c r="AE1106" s="150" t="e">
        <f>VLOOKUP(W1106,'Wired Branches'!B:F,5,FALSE)</f>
        <v>#VALUE!</v>
      </c>
      <c r="AF1106" s="112" t="str">
        <f>_xlfn.IFNA(VLOOKUP(F1106,'Compiled report'!C:F,4,FALSE),"")</f>
        <v>00026516108d</v>
      </c>
      <c r="AG1106" s="134" t="str">
        <f t="shared" si="256"/>
        <v>10.200.57.196</v>
      </c>
      <c r="AH1106" s="134" t="str">
        <f t="shared" si="257"/>
        <v>Yes</v>
      </c>
      <c r="AI1106" s="134" t="str">
        <f t="shared" si="258"/>
        <v>Yes</v>
      </c>
      <c r="AJ1106" s="234">
        <f>_xlfn.IFNA(VLOOKUP(F1106,'Compiled report'!C:D,2,FALSE),"")</f>
        <v>42768</v>
      </c>
      <c r="AK1106" s="134" t="str">
        <f t="shared" si="259"/>
        <v>Yes</v>
      </c>
      <c r="AL1106" s="134" t="str">
        <f t="shared" si="260"/>
        <v>Yes</v>
      </c>
      <c r="AM1106" s="134" t="str">
        <f t="shared" si="261"/>
        <v>Yes</v>
      </c>
      <c r="AN1106" s="134" t="str">
        <f t="shared" si="262"/>
        <v>Yes</v>
      </c>
      <c r="AO1106" s="134" t="str">
        <f t="shared" si="265"/>
        <v>Installation Completed</v>
      </c>
      <c r="AP1106" s="137" t="s">
        <v>770</v>
      </c>
    </row>
    <row r="1107" spans="1:42" s="134" customFormat="1" ht="26.1" customHeight="1" x14ac:dyDescent="0.2">
      <c r="A1107" s="258">
        <v>1106</v>
      </c>
      <c r="B1107" s="284" t="s">
        <v>419</v>
      </c>
      <c r="C1107" s="134" t="s">
        <v>419</v>
      </c>
      <c r="D1107" s="171" t="s">
        <v>82</v>
      </c>
      <c r="E1107" s="283" t="s">
        <v>459</v>
      </c>
      <c r="F1107" s="107">
        <v>5025</v>
      </c>
      <c r="G1107" s="284" t="s">
        <v>419</v>
      </c>
      <c r="H1107" s="284" t="s">
        <v>2815</v>
      </c>
      <c r="I1107" s="284" t="s">
        <v>2816</v>
      </c>
      <c r="J1107" s="284" t="s">
        <v>384</v>
      </c>
      <c r="K1107" s="284" t="s">
        <v>384</v>
      </c>
      <c r="L1107" s="284" t="s">
        <v>419</v>
      </c>
      <c r="M1107" s="284" t="s">
        <v>2444</v>
      </c>
      <c r="N1107" s="103" t="s">
        <v>423</v>
      </c>
      <c r="O1107" s="106"/>
      <c r="Q1107" s="135"/>
      <c r="T1107" s="135">
        <v>2</v>
      </c>
      <c r="U1107" s="171" t="str">
        <f t="shared" si="264"/>
        <v>HBL-KHI-5025</v>
      </c>
      <c r="V1107" s="133" t="s">
        <v>90</v>
      </c>
      <c r="W1107" s="107">
        <v>5025</v>
      </c>
      <c r="X1107" s="171" t="str">
        <f t="shared" si="266"/>
        <v>HBL-KHI-5025-Dec16-1-1</v>
      </c>
      <c r="Y1107" s="136" t="s">
        <v>2445</v>
      </c>
      <c r="Z1107" s="134" t="str">
        <f t="shared" si="253"/>
        <v>Yes</v>
      </c>
      <c r="AA1107" s="134" t="str">
        <f t="shared" si="254"/>
        <v>Yes</v>
      </c>
      <c r="AB1107" s="134" t="str">
        <f t="shared" si="263"/>
        <v>Yes</v>
      </c>
      <c r="AC1107" s="134" t="str">
        <f>VLOOKUP(F1107,'Wired Branches'!B:E,4,FALSE)</f>
        <v>10.6.19.10</v>
      </c>
      <c r="AD1107" s="134" t="str">
        <f t="shared" si="255"/>
        <v>255.255.255.0</v>
      </c>
      <c r="AE1107" s="150" t="str">
        <f>VLOOKUP(W1107,'Wired Branches'!B:F,5,FALSE)</f>
        <v>10.6.19.1</v>
      </c>
      <c r="AF1107" s="112" t="str">
        <f>_xlfn.IFNA(VLOOKUP(F1107,'Compiled report'!C:F,4,FALSE),"")</f>
        <v>26516108e</v>
      </c>
      <c r="AG1107" s="134" t="str">
        <f t="shared" si="256"/>
        <v>10.200.57.196</v>
      </c>
      <c r="AH1107" s="134" t="str">
        <f t="shared" si="257"/>
        <v>Yes</v>
      </c>
      <c r="AI1107" s="134" t="str">
        <f t="shared" si="258"/>
        <v>Yes</v>
      </c>
      <c r="AJ1107" s="234">
        <f>_xlfn.IFNA(VLOOKUP(F1107,'Compiled report'!C:D,2,FALSE),"")</f>
        <v>42766</v>
      </c>
      <c r="AK1107" s="134" t="str">
        <f t="shared" si="259"/>
        <v>Yes</v>
      </c>
      <c r="AL1107" s="134" t="str">
        <f t="shared" si="260"/>
        <v>Yes</v>
      </c>
      <c r="AM1107" s="134" t="str">
        <f t="shared" si="261"/>
        <v>Yes</v>
      </c>
      <c r="AN1107" s="134" t="str">
        <f t="shared" si="262"/>
        <v>Yes</v>
      </c>
      <c r="AO1107" s="134" t="str">
        <f t="shared" si="265"/>
        <v>Installation Completed</v>
      </c>
      <c r="AP1107" s="137" t="s">
        <v>770</v>
      </c>
    </row>
    <row r="1108" spans="1:42" s="134" customFormat="1" ht="26.1" customHeight="1" x14ac:dyDescent="0.2">
      <c r="A1108" s="258">
        <v>1107</v>
      </c>
      <c r="B1108" s="284" t="s">
        <v>419</v>
      </c>
      <c r="C1108" s="134" t="s">
        <v>419</v>
      </c>
      <c r="D1108" s="171" t="s">
        <v>82</v>
      </c>
      <c r="E1108" s="283" t="s">
        <v>459</v>
      </c>
      <c r="F1108" s="107">
        <v>5026</v>
      </c>
      <c r="G1108" s="284" t="s">
        <v>419</v>
      </c>
      <c r="H1108" s="284" t="s">
        <v>2817</v>
      </c>
      <c r="I1108" s="284" t="s">
        <v>2818</v>
      </c>
      <c r="J1108" s="284" t="s">
        <v>384</v>
      </c>
      <c r="K1108" s="284" t="s">
        <v>384</v>
      </c>
      <c r="L1108" s="284" t="s">
        <v>419</v>
      </c>
      <c r="M1108" s="284" t="s">
        <v>2444</v>
      </c>
      <c r="N1108" s="103" t="s">
        <v>423</v>
      </c>
      <c r="O1108" s="106"/>
      <c r="Q1108" s="135"/>
      <c r="T1108" s="135"/>
      <c r="U1108" s="171" t="str">
        <f t="shared" si="264"/>
        <v>HBL-KHI-5026</v>
      </c>
      <c r="V1108" s="133" t="s">
        <v>90</v>
      </c>
      <c r="W1108" s="107">
        <v>5026</v>
      </c>
      <c r="X1108" s="171" t="str">
        <f t="shared" si="266"/>
        <v>HBL-KHI-5026-Dec16-1-1</v>
      </c>
      <c r="Y1108" s="136" t="s">
        <v>2445</v>
      </c>
      <c r="Z1108" s="134" t="str">
        <f t="shared" si="253"/>
        <v>Yes</v>
      </c>
      <c r="AA1108" s="134" t="str">
        <f t="shared" si="254"/>
        <v>Yes</v>
      </c>
      <c r="AB1108" s="134" t="str">
        <f t="shared" si="263"/>
        <v>Yes</v>
      </c>
      <c r="AC1108" s="134" t="str">
        <f>VLOOKUP(F1108,'Wired Branches'!B:E,4,FALSE)</f>
        <v>10.0.222.10</v>
      </c>
      <c r="AD1108" s="134" t="str">
        <f t="shared" si="255"/>
        <v>255.255.255.0</v>
      </c>
      <c r="AE1108" s="150" t="str">
        <f>VLOOKUP(W1108,'Wired Branches'!B:F,5,FALSE)</f>
        <v>10.0.222.1</v>
      </c>
      <c r="AF1108" s="112" t="str">
        <f>_xlfn.IFNA(VLOOKUP(F1108,'Compiled report'!C:F,4,FALSE),"")</f>
        <v>000265160fe5</v>
      </c>
      <c r="AG1108" s="134" t="str">
        <f t="shared" si="256"/>
        <v>10.200.57.196</v>
      </c>
      <c r="AH1108" s="134" t="str">
        <f t="shared" si="257"/>
        <v>Yes</v>
      </c>
      <c r="AI1108" s="134" t="str">
        <f t="shared" si="258"/>
        <v>Yes</v>
      </c>
      <c r="AJ1108" s="234">
        <f>_xlfn.IFNA(VLOOKUP(F1108,'Compiled report'!C:D,2,FALSE),"")</f>
        <v>42768</v>
      </c>
      <c r="AK1108" s="134" t="str">
        <f t="shared" si="259"/>
        <v>Yes</v>
      </c>
      <c r="AL1108" s="134" t="str">
        <f t="shared" si="260"/>
        <v>Yes</v>
      </c>
      <c r="AM1108" s="134" t="str">
        <f t="shared" si="261"/>
        <v>Yes</v>
      </c>
      <c r="AN1108" s="134" t="str">
        <f t="shared" si="262"/>
        <v>Yes</v>
      </c>
      <c r="AO1108" s="134" t="str">
        <f t="shared" si="265"/>
        <v>Installation Completed</v>
      </c>
      <c r="AP1108" s="137" t="s">
        <v>770</v>
      </c>
    </row>
    <row r="1109" spans="1:42" s="134" customFormat="1" ht="26.1" customHeight="1" x14ac:dyDescent="0.2">
      <c r="A1109" s="258">
        <v>1108</v>
      </c>
      <c r="B1109" s="284" t="s">
        <v>419</v>
      </c>
      <c r="C1109" s="134" t="s">
        <v>419</v>
      </c>
      <c r="D1109" s="171" t="s">
        <v>82</v>
      </c>
      <c r="E1109" s="283" t="s">
        <v>459</v>
      </c>
      <c r="F1109" s="107">
        <v>5027</v>
      </c>
      <c r="G1109" s="284" t="s">
        <v>419</v>
      </c>
      <c r="H1109" s="284" t="s">
        <v>2819</v>
      </c>
      <c r="I1109" s="284" t="s">
        <v>2820</v>
      </c>
      <c r="J1109" s="284" t="s">
        <v>384</v>
      </c>
      <c r="K1109" s="284" t="s">
        <v>384</v>
      </c>
      <c r="L1109" s="284" t="s">
        <v>419</v>
      </c>
      <c r="M1109" s="284" t="s">
        <v>2458</v>
      </c>
      <c r="N1109" s="103" t="s">
        <v>423</v>
      </c>
      <c r="O1109" s="106"/>
      <c r="Q1109" s="135"/>
      <c r="T1109" s="135"/>
      <c r="U1109" s="171" t="str">
        <f t="shared" si="264"/>
        <v>HBL-KHI-5027</v>
      </c>
      <c r="V1109" s="133" t="s">
        <v>90</v>
      </c>
      <c r="W1109" s="107">
        <v>5027</v>
      </c>
      <c r="X1109" s="171" t="str">
        <f t="shared" si="266"/>
        <v>HBL-KHI-5027-Dec16-1-1</v>
      </c>
      <c r="Y1109" s="136" t="s">
        <v>2445</v>
      </c>
      <c r="Z1109" s="134" t="str">
        <f t="shared" si="253"/>
        <v>Yes</v>
      </c>
      <c r="AA1109" s="134" t="str">
        <f t="shared" si="254"/>
        <v>Yes</v>
      </c>
      <c r="AB1109" s="134" t="str">
        <f t="shared" si="263"/>
        <v>Yes</v>
      </c>
      <c r="AC1109" s="134" t="str">
        <f>VLOOKUP(F1109,'Wired Branches'!B:E,4,FALSE)</f>
        <v>10.6.10.10</v>
      </c>
      <c r="AD1109" s="134" t="str">
        <f t="shared" si="255"/>
        <v>255.255.255.0</v>
      </c>
      <c r="AE1109" s="150" t="str">
        <f>VLOOKUP(W1109,'Wired Branches'!B:F,5,FALSE)</f>
        <v>10.6.10.1</v>
      </c>
      <c r="AF1109" s="112">
        <f>_xlfn.IFNA(VLOOKUP(F1109,'Compiled report'!C:F,4,FALSE),"")</f>
        <v>0</v>
      </c>
      <c r="AG1109" s="134" t="str">
        <f t="shared" si="256"/>
        <v>10.200.57.196</v>
      </c>
      <c r="AH1109" s="134" t="str">
        <f t="shared" si="257"/>
        <v>Yes</v>
      </c>
      <c r="AI1109" s="134" t="str">
        <f t="shared" si="258"/>
        <v>Yes</v>
      </c>
      <c r="AJ1109" s="234">
        <f>_xlfn.IFNA(VLOOKUP(F1109,'Compiled report'!C:D,2,FALSE),"")</f>
        <v>42758</v>
      </c>
      <c r="AK1109" s="134" t="str">
        <f t="shared" si="259"/>
        <v>Yes</v>
      </c>
      <c r="AL1109" s="134" t="str">
        <f t="shared" si="260"/>
        <v/>
      </c>
      <c r="AM1109" s="134" t="str">
        <f t="shared" si="261"/>
        <v>Yes</v>
      </c>
      <c r="AN1109" s="134" t="str">
        <f t="shared" si="262"/>
        <v>Yes</v>
      </c>
      <c r="AO1109" s="134" t="str">
        <f t="shared" si="265"/>
        <v>Installation Completed</v>
      </c>
      <c r="AP1109" s="137" t="s">
        <v>770</v>
      </c>
    </row>
    <row r="1110" spans="1:42" s="134" customFormat="1" ht="26.1" customHeight="1" x14ac:dyDescent="0.2">
      <c r="A1110" s="258">
        <v>1109</v>
      </c>
      <c r="B1110" s="284" t="s">
        <v>380</v>
      </c>
      <c r="C1110" s="134" t="s">
        <v>102</v>
      </c>
      <c r="D1110" s="171" t="s">
        <v>82</v>
      </c>
      <c r="E1110" s="283" t="s">
        <v>381</v>
      </c>
      <c r="F1110" s="108">
        <v>113</v>
      </c>
      <c r="G1110" s="284" t="s">
        <v>380</v>
      </c>
      <c r="H1110" s="284" t="s">
        <v>2821</v>
      </c>
      <c r="I1110" s="284" t="s">
        <v>2822</v>
      </c>
      <c r="J1110" s="284" t="s">
        <v>2821</v>
      </c>
      <c r="K1110" s="284" t="s">
        <v>2821</v>
      </c>
      <c r="L1110" s="284" t="s">
        <v>2821</v>
      </c>
      <c r="M1110" s="284" t="s">
        <v>2823</v>
      </c>
      <c r="N1110" s="103" t="s">
        <v>87</v>
      </c>
      <c r="O1110" s="106">
        <v>54100</v>
      </c>
      <c r="Q1110" s="135"/>
      <c r="T1110" s="135"/>
      <c r="U1110" s="171" t="str">
        <f t="shared" si="264"/>
        <v>HBL-SAR-113</v>
      </c>
      <c r="V1110" s="133" t="s">
        <v>90</v>
      </c>
      <c r="W1110" s="108">
        <v>113</v>
      </c>
      <c r="X1110" s="171" t="str">
        <f t="shared" si="266"/>
        <v>HBL-SAR-113-Mar17-1-1</v>
      </c>
      <c r="Y1110" s="136" t="s">
        <v>1018</v>
      </c>
      <c r="Z1110" s="134" t="str">
        <f t="shared" si="253"/>
        <v xml:space="preserve"> </v>
      </c>
      <c r="AA1110" s="134" t="str">
        <f t="shared" si="254"/>
        <v xml:space="preserve"> </v>
      </c>
      <c r="AB1110" s="134" t="str">
        <f t="shared" si="263"/>
        <v>Yes</v>
      </c>
      <c r="AC1110" s="134" t="e">
        <f>VLOOKUP(F1110,'Wired Branches'!B:E,4,FALSE)</f>
        <v>#N/A</v>
      </c>
      <c r="AD1110" s="134" t="str">
        <f t="shared" si="255"/>
        <v xml:space="preserve"> </v>
      </c>
      <c r="AE1110" s="150" t="e">
        <f>VLOOKUP(W1110,'Wired Branches'!B:F,5,FALSE)</f>
        <v>#N/A</v>
      </c>
      <c r="AF1110" s="112" t="str">
        <f>_xlfn.IFNA(VLOOKUP(F1110,'Compiled report'!C:F,4,FALSE),"")</f>
        <v/>
      </c>
      <c r="AG1110" s="134" t="str">
        <f t="shared" si="256"/>
        <v xml:space="preserve"> </v>
      </c>
      <c r="AH1110" s="134" t="str">
        <f t="shared" si="257"/>
        <v xml:space="preserve"> </v>
      </c>
      <c r="AI1110" s="134" t="str">
        <f t="shared" si="258"/>
        <v xml:space="preserve"> </v>
      </c>
      <c r="AJ1110" s="234" t="str">
        <f>_xlfn.IFNA(VLOOKUP(F1110,'Compiled report'!C:D,2,FALSE),"")</f>
        <v/>
      </c>
      <c r="AK1110" s="134" t="str">
        <f t="shared" si="259"/>
        <v xml:space="preserve"> </v>
      </c>
      <c r="AL1110" s="134" t="str">
        <f t="shared" si="260"/>
        <v/>
      </c>
      <c r="AM1110" s="134" t="str">
        <f t="shared" si="261"/>
        <v xml:space="preserve"> </v>
      </c>
      <c r="AN1110" s="134" t="str">
        <f t="shared" si="262"/>
        <v xml:space="preserve"> </v>
      </c>
      <c r="AO1110" s="134" t="str">
        <f t="shared" si="265"/>
        <v xml:space="preserve"> </v>
      </c>
      <c r="AP1110" s="137" t="s">
        <v>770</v>
      </c>
    </row>
    <row r="1111" spans="1:42" s="134" customFormat="1" ht="26.1" customHeight="1" x14ac:dyDescent="0.2">
      <c r="A1111" s="258">
        <v>1110</v>
      </c>
      <c r="B1111" s="284" t="s">
        <v>380</v>
      </c>
      <c r="C1111" s="134" t="s">
        <v>102</v>
      </c>
      <c r="D1111" s="171" t="s">
        <v>82</v>
      </c>
      <c r="E1111" s="283" t="s">
        <v>381</v>
      </c>
      <c r="F1111" s="108">
        <v>120</v>
      </c>
      <c r="G1111" s="284" t="s">
        <v>380</v>
      </c>
      <c r="H1111" s="284" t="s">
        <v>2824</v>
      </c>
      <c r="I1111" s="284" t="s">
        <v>2825</v>
      </c>
      <c r="J1111" s="284" t="s">
        <v>2823</v>
      </c>
      <c r="K1111" s="284" t="s">
        <v>2823</v>
      </c>
      <c r="L1111" s="284" t="s">
        <v>2823</v>
      </c>
      <c r="M1111" s="284" t="s">
        <v>2823</v>
      </c>
      <c r="N1111" s="103" t="s">
        <v>87</v>
      </c>
      <c r="O1111" s="106">
        <v>54100</v>
      </c>
      <c r="Q1111" s="135"/>
      <c r="T1111" s="135"/>
      <c r="U1111" s="171" t="str">
        <f t="shared" si="264"/>
        <v>HBL-SAR-120</v>
      </c>
      <c r="V1111" s="133" t="s">
        <v>90</v>
      </c>
      <c r="W1111" s="108">
        <v>120</v>
      </c>
      <c r="X1111" s="171" t="str">
        <f t="shared" si="266"/>
        <v>HBL-SAR-120-Mar17-1-1</v>
      </c>
      <c r="Y1111" s="136" t="s">
        <v>1018</v>
      </c>
      <c r="Z1111" s="134" t="str">
        <f t="shared" si="253"/>
        <v xml:space="preserve"> </v>
      </c>
      <c r="AA1111" s="134" t="str">
        <f t="shared" si="254"/>
        <v xml:space="preserve"> </v>
      </c>
      <c r="AB1111" s="134" t="str">
        <f t="shared" si="263"/>
        <v>Yes</v>
      </c>
      <c r="AC1111" s="134" t="e">
        <f>VLOOKUP(F1111,'Wired Branches'!B:E,4,FALSE)</f>
        <v>#N/A</v>
      </c>
      <c r="AD1111" s="134" t="str">
        <f t="shared" si="255"/>
        <v xml:space="preserve"> </v>
      </c>
      <c r="AE1111" s="150" t="e">
        <f>VLOOKUP(W1111,'Wired Branches'!B:F,5,FALSE)</f>
        <v>#N/A</v>
      </c>
      <c r="AF1111" s="112" t="str">
        <f>_xlfn.IFNA(VLOOKUP(F1111,'Compiled report'!C:F,4,FALSE),"")</f>
        <v/>
      </c>
      <c r="AG1111" s="134" t="str">
        <f t="shared" si="256"/>
        <v xml:space="preserve"> </v>
      </c>
      <c r="AH1111" s="134" t="str">
        <f t="shared" si="257"/>
        <v xml:space="preserve"> </v>
      </c>
      <c r="AI1111" s="134" t="str">
        <f t="shared" si="258"/>
        <v xml:space="preserve"> </v>
      </c>
      <c r="AJ1111" s="234" t="str">
        <f>_xlfn.IFNA(VLOOKUP(F1111,'Compiled report'!C:D,2,FALSE),"")</f>
        <v/>
      </c>
      <c r="AK1111" s="134" t="str">
        <f t="shared" si="259"/>
        <v xml:space="preserve"> </v>
      </c>
      <c r="AL1111" s="134" t="str">
        <f t="shared" si="260"/>
        <v/>
      </c>
      <c r="AM1111" s="134" t="str">
        <f t="shared" si="261"/>
        <v xml:space="preserve"> </v>
      </c>
      <c r="AN1111" s="134" t="str">
        <f t="shared" si="262"/>
        <v xml:space="preserve"> </v>
      </c>
      <c r="AO1111" s="134" t="str">
        <f t="shared" si="265"/>
        <v xml:space="preserve"> </v>
      </c>
      <c r="AP1111" s="137" t="s">
        <v>770</v>
      </c>
    </row>
    <row r="1112" spans="1:42" s="134" customFormat="1" ht="26.1" customHeight="1" x14ac:dyDescent="0.2">
      <c r="A1112" s="258">
        <v>1111</v>
      </c>
      <c r="B1112" s="284" t="s">
        <v>380</v>
      </c>
      <c r="C1112" s="134" t="s">
        <v>102</v>
      </c>
      <c r="D1112" s="171" t="s">
        <v>82</v>
      </c>
      <c r="E1112" s="283" t="s">
        <v>381</v>
      </c>
      <c r="F1112" s="108">
        <v>140</v>
      </c>
      <c r="G1112" s="284" t="s">
        <v>380</v>
      </c>
      <c r="H1112" s="284" t="s">
        <v>2826</v>
      </c>
      <c r="I1112" s="284" t="s">
        <v>2827</v>
      </c>
      <c r="J1112" s="284" t="s">
        <v>2828</v>
      </c>
      <c r="K1112" s="284" t="s">
        <v>2829</v>
      </c>
      <c r="L1112" s="284" t="s">
        <v>2829</v>
      </c>
      <c r="M1112" s="284" t="s">
        <v>2830</v>
      </c>
      <c r="N1112" s="103" t="s">
        <v>87</v>
      </c>
      <c r="O1112" s="106">
        <v>42000</v>
      </c>
      <c r="Q1112" s="135"/>
      <c r="T1112" s="135"/>
      <c r="U1112" s="171" t="str">
        <f t="shared" si="264"/>
        <v>HBL-SAR-140</v>
      </c>
      <c r="V1112" s="133" t="s">
        <v>90</v>
      </c>
      <c r="W1112" s="108">
        <v>140</v>
      </c>
      <c r="X1112" s="171" t="str">
        <f t="shared" si="266"/>
        <v>HBL-SAR-140-Mar17-1-1</v>
      </c>
      <c r="Y1112" s="136" t="s">
        <v>1018</v>
      </c>
      <c r="Z1112" s="134" t="str">
        <f t="shared" si="253"/>
        <v xml:space="preserve"> </v>
      </c>
      <c r="AA1112" s="134" t="str">
        <f t="shared" si="254"/>
        <v xml:space="preserve"> </v>
      </c>
      <c r="AB1112" s="134" t="str">
        <f t="shared" si="263"/>
        <v>Yes</v>
      </c>
      <c r="AC1112" s="134" t="e">
        <f>VLOOKUP(F1112,'Wired Branches'!B:E,4,FALSE)</f>
        <v>#N/A</v>
      </c>
      <c r="AD1112" s="134" t="str">
        <f t="shared" si="255"/>
        <v xml:space="preserve"> </v>
      </c>
      <c r="AE1112" s="150" t="e">
        <f>VLOOKUP(W1112,'Wired Branches'!B:F,5,FALSE)</f>
        <v>#N/A</v>
      </c>
      <c r="AF1112" s="112" t="str">
        <f>_xlfn.IFNA(VLOOKUP(F1112,'Compiled report'!C:F,4,FALSE),"")</f>
        <v/>
      </c>
      <c r="AG1112" s="134" t="str">
        <f t="shared" si="256"/>
        <v xml:space="preserve"> </v>
      </c>
      <c r="AH1112" s="134" t="str">
        <f t="shared" si="257"/>
        <v xml:space="preserve"> </v>
      </c>
      <c r="AI1112" s="134" t="str">
        <f t="shared" si="258"/>
        <v xml:space="preserve"> </v>
      </c>
      <c r="AJ1112" s="234" t="str">
        <f>_xlfn.IFNA(VLOOKUP(F1112,'Compiled report'!C:D,2,FALSE),"")</f>
        <v/>
      </c>
      <c r="AK1112" s="134" t="str">
        <f t="shared" si="259"/>
        <v xml:space="preserve"> </v>
      </c>
      <c r="AL1112" s="134" t="str">
        <f t="shared" si="260"/>
        <v/>
      </c>
      <c r="AM1112" s="134" t="str">
        <f t="shared" si="261"/>
        <v xml:space="preserve"> </v>
      </c>
      <c r="AN1112" s="134" t="str">
        <f t="shared" si="262"/>
        <v xml:space="preserve"> </v>
      </c>
      <c r="AO1112" s="134" t="str">
        <f t="shared" si="265"/>
        <v xml:space="preserve"> </v>
      </c>
      <c r="AP1112" s="137" t="s">
        <v>770</v>
      </c>
    </row>
    <row r="1113" spans="1:42" s="134" customFormat="1" ht="26.1" customHeight="1" x14ac:dyDescent="0.2">
      <c r="A1113" s="258">
        <v>1112</v>
      </c>
      <c r="B1113" s="284" t="s">
        <v>380</v>
      </c>
      <c r="C1113" s="134" t="s">
        <v>102</v>
      </c>
      <c r="D1113" s="171" t="s">
        <v>82</v>
      </c>
      <c r="E1113" s="283" t="s">
        <v>381</v>
      </c>
      <c r="F1113" s="108">
        <v>153</v>
      </c>
      <c r="G1113" s="284" t="s">
        <v>380</v>
      </c>
      <c r="H1113" s="284" t="s">
        <v>2831</v>
      </c>
      <c r="I1113" s="284" t="s">
        <v>2832</v>
      </c>
      <c r="J1113" s="284" t="s">
        <v>2833</v>
      </c>
      <c r="K1113" s="284" t="s">
        <v>2831</v>
      </c>
      <c r="L1113" s="284" t="s">
        <v>2831</v>
      </c>
      <c r="M1113" s="284" t="s">
        <v>380</v>
      </c>
      <c r="N1113" s="103" t="s">
        <v>87</v>
      </c>
      <c r="O1113" s="106">
        <v>40100</v>
      </c>
      <c r="Q1113" s="135"/>
      <c r="T1113" s="135"/>
      <c r="U1113" s="171" t="str">
        <f t="shared" si="264"/>
        <v>HBL-SAR-153</v>
      </c>
      <c r="V1113" s="133" t="s">
        <v>90</v>
      </c>
      <c r="W1113" s="108">
        <v>153</v>
      </c>
      <c r="X1113" s="171" t="str">
        <f t="shared" si="266"/>
        <v>HBL-SAR-153-Mar17-1-1</v>
      </c>
      <c r="Y1113" s="136" t="s">
        <v>1018</v>
      </c>
      <c r="Z1113" s="134" t="str">
        <f t="shared" si="253"/>
        <v xml:space="preserve"> </v>
      </c>
      <c r="AA1113" s="134" t="str">
        <f t="shared" si="254"/>
        <v xml:space="preserve"> </v>
      </c>
      <c r="AB1113" s="134" t="str">
        <f t="shared" si="263"/>
        <v>Yes</v>
      </c>
      <c r="AC1113" s="134" t="e">
        <f>VLOOKUP(F1113,'Wired Branches'!B:E,4,FALSE)</f>
        <v>#N/A</v>
      </c>
      <c r="AD1113" s="134" t="str">
        <f t="shared" si="255"/>
        <v xml:space="preserve"> </v>
      </c>
      <c r="AE1113" s="150" t="e">
        <f>VLOOKUP(W1113,'Wired Branches'!B:F,5,FALSE)</f>
        <v>#N/A</v>
      </c>
      <c r="AF1113" s="112" t="str">
        <f>_xlfn.IFNA(VLOOKUP(F1113,'Compiled report'!C:F,4,FALSE),"")</f>
        <v/>
      </c>
      <c r="AG1113" s="134" t="str">
        <f t="shared" si="256"/>
        <v xml:space="preserve"> </v>
      </c>
      <c r="AH1113" s="134" t="str">
        <f t="shared" si="257"/>
        <v xml:space="preserve"> </v>
      </c>
      <c r="AI1113" s="134" t="str">
        <f t="shared" si="258"/>
        <v xml:space="preserve"> </v>
      </c>
      <c r="AJ1113" s="234" t="str">
        <f>_xlfn.IFNA(VLOOKUP(F1113,'Compiled report'!C:D,2,FALSE),"")</f>
        <v/>
      </c>
      <c r="AK1113" s="134" t="str">
        <f t="shared" si="259"/>
        <v xml:space="preserve"> </v>
      </c>
      <c r="AL1113" s="134" t="str">
        <f t="shared" si="260"/>
        <v/>
      </c>
      <c r="AM1113" s="134" t="str">
        <f t="shared" si="261"/>
        <v xml:space="preserve"> </v>
      </c>
      <c r="AN1113" s="134" t="str">
        <f t="shared" si="262"/>
        <v xml:space="preserve"> </v>
      </c>
      <c r="AO1113" s="134" t="str">
        <f t="shared" si="265"/>
        <v xml:space="preserve"> </v>
      </c>
      <c r="AP1113" s="137" t="s">
        <v>770</v>
      </c>
    </row>
    <row r="1114" spans="1:42" s="113" customFormat="1" ht="26.1" customHeight="1" x14ac:dyDescent="0.2">
      <c r="A1114" s="258">
        <v>1113</v>
      </c>
      <c r="B1114" s="112" t="s">
        <v>380</v>
      </c>
      <c r="C1114" s="150" t="s">
        <v>102</v>
      </c>
      <c r="D1114" s="171" t="s">
        <v>82</v>
      </c>
      <c r="E1114" s="130" t="s">
        <v>381</v>
      </c>
      <c r="F1114" s="182">
        <v>114</v>
      </c>
      <c r="G1114" s="112" t="s">
        <v>380</v>
      </c>
      <c r="H1114" s="114" t="s">
        <v>2834</v>
      </c>
      <c r="I1114" s="115" t="s">
        <v>2835</v>
      </c>
      <c r="J1114" s="114" t="s">
        <v>2836</v>
      </c>
      <c r="K1114" s="112" t="s">
        <v>384</v>
      </c>
      <c r="L1114" s="114" t="s">
        <v>2414</v>
      </c>
      <c r="M1114" s="112" t="s">
        <v>2414</v>
      </c>
      <c r="N1114" s="116" t="s">
        <v>87</v>
      </c>
      <c r="O1114" s="112">
        <v>35200</v>
      </c>
      <c r="P1114" s="115" t="s">
        <v>385</v>
      </c>
      <c r="Q1114" s="131" t="s">
        <v>2837</v>
      </c>
      <c r="R1114" s="150" t="s">
        <v>102</v>
      </c>
      <c r="S1114" s="150">
        <v>14</v>
      </c>
      <c r="T1114" s="150">
        <f>IF(S1114&gt;30,2,IF(S1114&gt;50,3,IF(S1114&gt;80,4,1)))</f>
        <v>1</v>
      </c>
      <c r="U1114" s="150" t="str">
        <f t="shared" si="264"/>
        <v>HBL-SAR-114</v>
      </c>
      <c r="V1114" s="132" t="s">
        <v>90</v>
      </c>
      <c r="W1114" s="130">
        <v>1141</v>
      </c>
      <c r="X1114" s="150" t="str">
        <f t="shared" si="266"/>
        <v>HBL-SAR-114-Feb17-1-1</v>
      </c>
      <c r="Y1114" s="118" t="s">
        <v>919</v>
      </c>
      <c r="Z1114" s="134" t="str">
        <f>IF(AJ1114=""," ","Yes")</f>
        <v xml:space="preserve"> </v>
      </c>
      <c r="AA1114" s="134" t="str">
        <f>IF(AJ1114=""," ","Yes")</f>
        <v xml:space="preserve"> </v>
      </c>
      <c r="AB1114" s="150" t="s">
        <v>238</v>
      </c>
      <c r="AC1114" s="134" t="e">
        <f>VLOOKUP(F1114,'Wired Branches'!B:E,4,FALSE)</f>
        <v>#N/A</v>
      </c>
      <c r="AD1114" s="134" t="str">
        <f>IF(AJ1114=""," ","255.255.255.0")</f>
        <v xml:space="preserve"> </v>
      </c>
      <c r="AE1114" s="150" t="e">
        <f>VLOOKUP(W1114,'Wired Branches'!B:F,5,FALSE)</f>
        <v>#N/A</v>
      </c>
      <c r="AF1114" s="112" t="str">
        <f>_xlfn.IFNA(VLOOKUP(F1114,'Compiled report'!C:F,4,FALSE),"")</f>
        <v/>
      </c>
      <c r="AG1114" s="134" t="str">
        <f>IF(AJ1114=""," ","10.200.57.196")</f>
        <v xml:space="preserve"> </v>
      </c>
      <c r="AH1114" s="134" t="str">
        <f>IF(AJ1114=""," ","Yes")</f>
        <v xml:space="preserve"> </v>
      </c>
      <c r="AI1114" s="134" t="str">
        <f>IF(AJ1114=""," ","Yes")</f>
        <v xml:space="preserve"> </v>
      </c>
      <c r="AJ1114" s="234" t="str">
        <f>_xlfn.IFNA(VLOOKUP(F1114,'Compiled report'!C:D,2,FALSE),"")</f>
        <v/>
      </c>
      <c r="AK1114" s="134" t="str">
        <f>IF(AJ1114=""," ","Yes")</f>
        <v xml:space="preserve"> </v>
      </c>
      <c r="AL1114" s="134" t="str">
        <f>IF((OR(AF1114="",AF1114=0)),"","Yes")</f>
        <v/>
      </c>
      <c r="AM1114" s="134" t="str">
        <f>IF(AJ1114=""," ","Yes")</f>
        <v xml:space="preserve"> </v>
      </c>
      <c r="AN1114" s="134" t="str">
        <f>IF(AJ1114=""," ","Yes")</f>
        <v xml:space="preserve"> </v>
      </c>
      <c r="AO1114" s="134" t="str">
        <f t="shared" si="265"/>
        <v xml:space="preserve"> </v>
      </c>
      <c r="AP1114" s="150" t="s">
        <v>770</v>
      </c>
    </row>
    <row r="1115" spans="1:42" s="113" customFormat="1" ht="26.1" customHeight="1" x14ac:dyDescent="0.2">
      <c r="A1115" s="258">
        <v>1114</v>
      </c>
      <c r="B1115" s="112" t="s">
        <v>380</v>
      </c>
      <c r="C1115" s="150" t="s">
        <v>102</v>
      </c>
      <c r="D1115" s="171" t="s">
        <v>82</v>
      </c>
      <c r="E1115" s="130" t="s">
        <v>381</v>
      </c>
      <c r="F1115" s="182">
        <v>162</v>
      </c>
      <c r="G1115" s="112" t="s">
        <v>380</v>
      </c>
      <c r="H1115" s="114" t="s">
        <v>2838</v>
      </c>
      <c r="I1115" s="115" t="s">
        <v>2839</v>
      </c>
      <c r="J1115" s="114" t="s">
        <v>2840</v>
      </c>
      <c r="K1115" s="112" t="s">
        <v>384</v>
      </c>
      <c r="L1115" s="114" t="s">
        <v>380</v>
      </c>
      <c r="M1115" s="112" t="s">
        <v>380</v>
      </c>
      <c r="N1115" s="116" t="s">
        <v>87</v>
      </c>
      <c r="O1115" s="112">
        <v>40100</v>
      </c>
      <c r="P1115" s="115" t="s">
        <v>385</v>
      </c>
      <c r="Q1115" s="131" t="s">
        <v>2837</v>
      </c>
      <c r="R1115" s="150" t="s">
        <v>102</v>
      </c>
      <c r="S1115" s="150">
        <v>19</v>
      </c>
      <c r="T1115" s="150">
        <f>IF(S1115&gt;30,2,IF(S1115&gt;50,3,IF(S1115&gt;80,4,1)))</f>
        <v>1</v>
      </c>
      <c r="U1115" s="150" t="str">
        <f t="shared" si="264"/>
        <v>HBL-SAR-162</v>
      </c>
      <c r="V1115" s="132" t="s">
        <v>90</v>
      </c>
      <c r="W1115" s="130">
        <v>1621</v>
      </c>
      <c r="X1115" s="150" t="str">
        <f t="shared" si="266"/>
        <v>HBL-SAR-162-Feb17-1-1</v>
      </c>
      <c r="Y1115" s="118" t="s">
        <v>919</v>
      </c>
      <c r="Z1115" s="134" t="str">
        <f>IF(AJ1115=""," ","Yes")</f>
        <v xml:space="preserve"> </v>
      </c>
      <c r="AA1115" s="134" t="str">
        <f>IF(AJ1115=""," ","Yes")</f>
        <v xml:space="preserve"> </v>
      </c>
      <c r="AB1115" s="150" t="s">
        <v>238</v>
      </c>
      <c r="AC1115" s="134" t="e">
        <f>VLOOKUP(F1115,'Wired Branches'!B:E,4,FALSE)</f>
        <v>#N/A</v>
      </c>
      <c r="AD1115" s="134" t="str">
        <f>IF(AJ1115=""," ","255.255.255.0")</f>
        <v xml:space="preserve"> </v>
      </c>
      <c r="AE1115" s="150" t="e">
        <f>VLOOKUP(W1115,'Wired Branches'!B:F,5,FALSE)</f>
        <v>#N/A</v>
      </c>
      <c r="AF1115" s="112" t="str">
        <f>_xlfn.IFNA(VLOOKUP(F1115,'Compiled report'!C:F,4,FALSE),"")</f>
        <v/>
      </c>
      <c r="AG1115" s="134" t="str">
        <f>IF(AJ1115=""," ","10.200.57.196")</f>
        <v xml:space="preserve"> </v>
      </c>
      <c r="AH1115" s="134" t="str">
        <f>IF(AJ1115=""," ","Yes")</f>
        <v xml:space="preserve"> </v>
      </c>
      <c r="AI1115" s="134" t="str">
        <f>IF(AJ1115=""," ","Yes")</f>
        <v xml:space="preserve"> </v>
      </c>
      <c r="AJ1115" s="234" t="str">
        <f>_xlfn.IFNA(VLOOKUP(F1115,'Compiled report'!C:D,2,FALSE),"")</f>
        <v/>
      </c>
      <c r="AK1115" s="134" t="str">
        <f>IF(AJ1115=""," ","Yes")</f>
        <v xml:space="preserve"> </v>
      </c>
      <c r="AL1115" s="134" t="str">
        <f>IF((OR(AF1115="",AF1115=0)),"","Yes")</f>
        <v/>
      </c>
      <c r="AM1115" s="134" t="str">
        <f>IF(AJ1115=""," ","Yes")</f>
        <v xml:space="preserve"> </v>
      </c>
      <c r="AN1115" s="134" t="str">
        <f>IF(AJ1115=""," ","Yes")</f>
        <v xml:space="preserve"> </v>
      </c>
      <c r="AO1115" s="134" t="str">
        <f t="shared" si="265"/>
        <v xml:space="preserve"> </v>
      </c>
      <c r="AP1115" s="150" t="s">
        <v>770</v>
      </c>
    </row>
    <row r="1116" spans="1:42" s="113" customFormat="1" ht="26.1" customHeight="1" x14ac:dyDescent="0.2">
      <c r="A1116" s="258">
        <v>1115</v>
      </c>
      <c r="B1116" s="112" t="s">
        <v>380</v>
      </c>
      <c r="C1116" s="150" t="s">
        <v>102</v>
      </c>
      <c r="D1116" s="171" t="s">
        <v>82</v>
      </c>
      <c r="E1116" s="130" t="s">
        <v>381</v>
      </c>
      <c r="F1116" s="182">
        <v>184</v>
      </c>
      <c r="G1116" s="112" t="s">
        <v>380</v>
      </c>
      <c r="H1116" s="114" t="s">
        <v>2841</v>
      </c>
      <c r="I1116" s="115" t="s">
        <v>2842</v>
      </c>
      <c r="J1116" s="114" t="s">
        <v>2830</v>
      </c>
      <c r="K1116" s="112" t="s">
        <v>384</v>
      </c>
      <c r="L1116" s="114" t="s">
        <v>2830</v>
      </c>
      <c r="M1116" s="112" t="s">
        <v>2830</v>
      </c>
      <c r="N1116" s="116" t="s">
        <v>87</v>
      </c>
      <c r="O1116" s="112">
        <v>42200</v>
      </c>
      <c r="P1116" s="115" t="s">
        <v>385</v>
      </c>
      <c r="Q1116" s="131" t="s">
        <v>2837</v>
      </c>
      <c r="R1116" s="150" t="s">
        <v>102</v>
      </c>
      <c r="S1116" s="150">
        <v>18</v>
      </c>
      <c r="T1116" s="150">
        <f>IF(S1116&gt;30,2,IF(S1116&gt;50,3,IF(S1116&gt;80,4,1)))</f>
        <v>1</v>
      </c>
      <c r="U1116" s="150" t="str">
        <f t="shared" si="264"/>
        <v>HBL-SAR-184</v>
      </c>
      <c r="V1116" s="132" t="s">
        <v>90</v>
      </c>
      <c r="W1116" s="130">
        <v>1841</v>
      </c>
      <c r="X1116" s="150" t="str">
        <f t="shared" si="266"/>
        <v>HBL-SAR-184-Feb17-1-1</v>
      </c>
      <c r="Y1116" s="118" t="s">
        <v>919</v>
      </c>
      <c r="Z1116" s="134" t="str">
        <f>IF(AJ1116=""," ","Yes")</f>
        <v xml:space="preserve"> </v>
      </c>
      <c r="AA1116" s="134" t="str">
        <f>IF(AJ1116=""," ","Yes")</f>
        <v xml:space="preserve"> </v>
      </c>
      <c r="AB1116" s="150" t="s">
        <v>238</v>
      </c>
      <c r="AC1116" s="134" t="e">
        <f>VLOOKUP(F1116,'Wired Branches'!B:E,4,FALSE)</f>
        <v>#N/A</v>
      </c>
      <c r="AD1116" s="134" t="str">
        <f>IF(AJ1116=""," ","255.255.255.0")</f>
        <v xml:space="preserve"> </v>
      </c>
      <c r="AE1116" s="150" t="e">
        <f>VLOOKUP(W1116,'Wired Branches'!B:F,5,FALSE)</f>
        <v>#N/A</v>
      </c>
      <c r="AF1116" s="112" t="str">
        <f>_xlfn.IFNA(VLOOKUP(F1116,'Compiled report'!C:F,4,FALSE),"")</f>
        <v/>
      </c>
      <c r="AG1116" s="134" t="str">
        <f>IF(AJ1116=""," ","10.200.57.196")</f>
        <v xml:space="preserve"> </v>
      </c>
      <c r="AH1116" s="134" t="str">
        <f>IF(AJ1116=""," ","Yes")</f>
        <v xml:space="preserve"> </v>
      </c>
      <c r="AI1116" s="134" t="str">
        <f>IF(AJ1116=""," ","Yes")</f>
        <v xml:space="preserve"> </v>
      </c>
      <c r="AJ1116" s="234" t="str">
        <f>_xlfn.IFNA(VLOOKUP(F1116,'Compiled report'!C:D,2,FALSE),"")</f>
        <v/>
      </c>
      <c r="AK1116" s="134" t="str">
        <f>IF(AJ1116=""," ","Yes")</f>
        <v xml:space="preserve"> </v>
      </c>
      <c r="AL1116" s="134" t="str">
        <f>IF((OR(AF1116="",AF1116=0)),"","Yes")</f>
        <v/>
      </c>
      <c r="AM1116" s="134" t="str">
        <f>IF(AJ1116=""," ","Yes")</f>
        <v xml:space="preserve"> </v>
      </c>
      <c r="AN1116" s="134" t="str">
        <f>IF(AJ1116=""," ","Yes")</f>
        <v xml:space="preserve"> </v>
      </c>
      <c r="AO1116" s="134" t="str">
        <f t="shared" si="265"/>
        <v xml:space="preserve"> </v>
      </c>
      <c r="AP1116" s="150" t="s">
        <v>770</v>
      </c>
    </row>
    <row r="1117" spans="1:42" s="134" customFormat="1" ht="26.1" customHeight="1" x14ac:dyDescent="0.2">
      <c r="A1117" s="258">
        <v>1116</v>
      </c>
      <c r="B1117" s="284" t="s">
        <v>380</v>
      </c>
      <c r="C1117" s="134" t="s">
        <v>102</v>
      </c>
      <c r="D1117" s="171" t="s">
        <v>82</v>
      </c>
      <c r="E1117" s="283" t="s">
        <v>381</v>
      </c>
      <c r="F1117" s="108">
        <v>163</v>
      </c>
      <c r="G1117" s="284" t="s">
        <v>380</v>
      </c>
      <c r="H1117" s="284" t="s">
        <v>2843</v>
      </c>
      <c r="I1117" s="284" t="s">
        <v>2844</v>
      </c>
      <c r="J1117" s="284" t="s">
        <v>2845</v>
      </c>
      <c r="K1117" s="284" t="s">
        <v>380</v>
      </c>
      <c r="L1117" s="284" t="s">
        <v>380</v>
      </c>
      <c r="M1117" s="284" t="s">
        <v>380</v>
      </c>
      <c r="N1117" s="103" t="s">
        <v>87</v>
      </c>
      <c r="O1117" s="106">
        <v>40100</v>
      </c>
      <c r="Q1117" s="135"/>
      <c r="T1117" s="135"/>
      <c r="U1117" s="171" t="str">
        <f t="shared" si="264"/>
        <v>HBL-SAR-163</v>
      </c>
      <c r="V1117" s="133" t="s">
        <v>90</v>
      </c>
      <c r="W1117" s="108">
        <v>163</v>
      </c>
      <c r="X1117" s="171" t="str">
        <f t="shared" si="266"/>
        <v>HBL-SAR-163-Mar17-1-1</v>
      </c>
      <c r="Y1117" s="136" t="s">
        <v>1018</v>
      </c>
      <c r="Z1117" s="134" t="str">
        <f t="shared" si="253"/>
        <v xml:space="preserve"> </v>
      </c>
      <c r="AA1117" s="134" t="str">
        <f t="shared" si="254"/>
        <v xml:space="preserve"> </v>
      </c>
      <c r="AB1117" s="134" t="str">
        <f t="shared" si="263"/>
        <v>Yes</v>
      </c>
      <c r="AC1117" s="134" t="e">
        <f>VLOOKUP(F1117,'Wired Branches'!B:E,4,FALSE)</f>
        <v>#N/A</v>
      </c>
      <c r="AD1117" s="134" t="str">
        <f t="shared" si="255"/>
        <v xml:space="preserve"> </v>
      </c>
      <c r="AE1117" s="150" t="e">
        <f>VLOOKUP(W1117,'Wired Branches'!B:F,5,FALSE)</f>
        <v>#N/A</v>
      </c>
      <c r="AF1117" s="112" t="str">
        <f>_xlfn.IFNA(VLOOKUP(F1117,'Compiled report'!C:F,4,FALSE),"")</f>
        <v/>
      </c>
      <c r="AG1117" s="134" t="str">
        <f t="shared" si="256"/>
        <v xml:space="preserve"> </v>
      </c>
      <c r="AH1117" s="134" t="str">
        <f t="shared" si="257"/>
        <v xml:space="preserve"> </v>
      </c>
      <c r="AI1117" s="134" t="str">
        <f t="shared" si="258"/>
        <v xml:space="preserve"> </v>
      </c>
      <c r="AJ1117" s="234" t="str">
        <f>_xlfn.IFNA(VLOOKUP(F1117,'Compiled report'!C:D,2,FALSE),"")</f>
        <v/>
      </c>
      <c r="AK1117" s="134" t="str">
        <f t="shared" si="259"/>
        <v xml:space="preserve"> </v>
      </c>
      <c r="AL1117" s="134" t="str">
        <f t="shared" si="260"/>
        <v/>
      </c>
      <c r="AM1117" s="134" t="str">
        <f t="shared" si="261"/>
        <v xml:space="preserve"> </v>
      </c>
      <c r="AN1117" s="134" t="str">
        <f t="shared" si="262"/>
        <v xml:space="preserve"> </v>
      </c>
      <c r="AO1117" s="134" t="str">
        <f t="shared" si="265"/>
        <v xml:space="preserve"> </v>
      </c>
      <c r="AP1117" s="137" t="s">
        <v>770</v>
      </c>
    </row>
    <row r="1118" spans="1:42" s="134" customFormat="1" ht="26.1" customHeight="1" x14ac:dyDescent="0.2">
      <c r="A1118" s="258">
        <v>1117</v>
      </c>
      <c r="B1118" s="284" t="s">
        <v>380</v>
      </c>
      <c r="C1118" s="134" t="s">
        <v>102</v>
      </c>
      <c r="D1118" s="171" t="s">
        <v>82</v>
      </c>
      <c r="E1118" s="283" t="s">
        <v>381</v>
      </c>
      <c r="F1118" s="108">
        <v>164</v>
      </c>
      <c r="G1118" s="284" t="s">
        <v>380</v>
      </c>
      <c r="H1118" s="284" t="s">
        <v>2846</v>
      </c>
      <c r="I1118" s="284" t="s">
        <v>2847</v>
      </c>
      <c r="J1118" s="284" t="s">
        <v>2848</v>
      </c>
      <c r="K1118" s="284" t="s">
        <v>2849</v>
      </c>
      <c r="L1118" s="284" t="s">
        <v>2849</v>
      </c>
      <c r="M1118" s="284" t="s">
        <v>2414</v>
      </c>
      <c r="N1118" s="103" t="s">
        <v>87</v>
      </c>
      <c r="O1118" s="106">
        <v>35200</v>
      </c>
      <c r="Q1118" s="135"/>
      <c r="T1118" s="135"/>
      <c r="U1118" s="171" t="str">
        <f t="shared" si="264"/>
        <v>HBL-SAR-164</v>
      </c>
      <c r="V1118" s="133" t="s">
        <v>90</v>
      </c>
      <c r="W1118" s="108">
        <v>164</v>
      </c>
      <c r="X1118" s="171" t="str">
        <f t="shared" si="266"/>
        <v>HBL-SAR-164-Mar17-1-1</v>
      </c>
      <c r="Y1118" s="136" t="s">
        <v>1018</v>
      </c>
      <c r="Z1118" s="134" t="str">
        <f t="shared" si="253"/>
        <v xml:space="preserve"> </v>
      </c>
      <c r="AA1118" s="134" t="str">
        <f t="shared" si="254"/>
        <v xml:space="preserve"> </v>
      </c>
      <c r="AB1118" s="134" t="str">
        <f t="shared" si="263"/>
        <v>Yes</v>
      </c>
      <c r="AC1118" s="134" t="e">
        <f>VLOOKUP(F1118,'Wired Branches'!B:E,4,FALSE)</f>
        <v>#N/A</v>
      </c>
      <c r="AD1118" s="134" t="str">
        <f t="shared" si="255"/>
        <v xml:space="preserve"> </v>
      </c>
      <c r="AE1118" s="150" t="e">
        <f>VLOOKUP(W1118,'Wired Branches'!B:F,5,FALSE)</f>
        <v>#N/A</v>
      </c>
      <c r="AF1118" s="112" t="str">
        <f>_xlfn.IFNA(VLOOKUP(F1118,'Compiled report'!C:F,4,FALSE),"")</f>
        <v/>
      </c>
      <c r="AG1118" s="134" t="str">
        <f t="shared" si="256"/>
        <v xml:space="preserve"> </v>
      </c>
      <c r="AH1118" s="134" t="str">
        <f t="shared" si="257"/>
        <v xml:space="preserve"> </v>
      </c>
      <c r="AI1118" s="134" t="str">
        <f t="shared" si="258"/>
        <v xml:space="preserve"> </v>
      </c>
      <c r="AJ1118" s="234" t="str">
        <f>_xlfn.IFNA(VLOOKUP(F1118,'Compiled report'!C:D,2,FALSE),"")</f>
        <v/>
      </c>
      <c r="AK1118" s="134" t="str">
        <f t="shared" si="259"/>
        <v xml:space="preserve"> </v>
      </c>
      <c r="AL1118" s="134" t="str">
        <f t="shared" si="260"/>
        <v/>
      </c>
      <c r="AM1118" s="134" t="str">
        <f t="shared" si="261"/>
        <v xml:space="preserve"> </v>
      </c>
      <c r="AN1118" s="134" t="str">
        <f t="shared" si="262"/>
        <v xml:space="preserve"> </v>
      </c>
      <c r="AO1118" s="134" t="str">
        <f t="shared" si="265"/>
        <v xml:space="preserve"> </v>
      </c>
      <c r="AP1118" s="137" t="s">
        <v>770</v>
      </c>
    </row>
    <row r="1119" spans="1:42" s="134" customFormat="1" ht="26.1" customHeight="1" x14ac:dyDescent="0.2">
      <c r="A1119" s="258">
        <v>1118</v>
      </c>
      <c r="B1119" s="284" t="s">
        <v>380</v>
      </c>
      <c r="C1119" s="134" t="s">
        <v>102</v>
      </c>
      <c r="D1119" s="171" t="s">
        <v>82</v>
      </c>
      <c r="E1119" s="283" t="s">
        <v>381</v>
      </c>
      <c r="F1119" s="108">
        <v>188</v>
      </c>
      <c r="G1119" s="284" t="s">
        <v>380</v>
      </c>
      <c r="H1119" s="284" t="s">
        <v>2850</v>
      </c>
      <c r="I1119" s="284" t="s">
        <v>2851</v>
      </c>
      <c r="J1119" s="284" t="s">
        <v>2850</v>
      </c>
      <c r="K1119" s="284" t="s">
        <v>2850</v>
      </c>
      <c r="L1119" s="284" t="s">
        <v>2850</v>
      </c>
      <c r="M1119" s="284" t="s">
        <v>2830</v>
      </c>
      <c r="N1119" s="103" t="s">
        <v>87</v>
      </c>
      <c r="O1119" s="106">
        <v>42200</v>
      </c>
      <c r="Q1119" s="135"/>
      <c r="T1119" s="135"/>
      <c r="U1119" s="171" t="str">
        <f t="shared" si="264"/>
        <v>HBL-SAR-188</v>
      </c>
      <c r="V1119" s="133" t="s">
        <v>90</v>
      </c>
      <c r="W1119" s="108">
        <v>188</v>
      </c>
      <c r="X1119" s="171" t="str">
        <f t="shared" si="266"/>
        <v>HBL-SAR-188-Mar17-1-1</v>
      </c>
      <c r="Y1119" s="136" t="s">
        <v>1018</v>
      </c>
      <c r="Z1119" s="134" t="str">
        <f t="shared" si="253"/>
        <v xml:space="preserve"> </v>
      </c>
      <c r="AA1119" s="134" t="str">
        <f t="shared" si="254"/>
        <v xml:space="preserve"> </v>
      </c>
      <c r="AB1119" s="134" t="str">
        <f t="shared" si="263"/>
        <v>Yes</v>
      </c>
      <c r="AC1119" s="134" t="e">
        <f>VLOOKUP(F1119,'Wired Branches'!B:E,4,FALSE)</f>
        <v>#N/A</v>
      </c>
      <c r="AD1119" s="134" t="str">
        <f t="shared" si="255"/>
        <v xml:space="preserve"> </v>
      </c>
      <c r="AE1119" s="150" t="e">
        <f>VLOOKUP(W1119,'Wired Branches'!B:F,5,FALSE)</f>
        <v>#N/A</v>
      </c>
      <c r="AF1119" s="112" t="str">
        <f>_xlfn.IFNA(VLOOKUP(F1119,'Compiled report'!C:F,4,FALSE),"")</f>
        <v/>
      </c>
      <c r="AG1119" s="134" t="str">
        <f t="shared" si="256"/>
        <v xml:space="preserve"> </v>
      </c>
      <c r="AH1119" s="134" t="str">
        <f t="shared" si="257"/>
        <v xml:space="preserve"> </v>
      </c>
      <c r="AI1119" s="134" t="str">
        <f t="shared" si="258"/>
        <v xml:space="preserve"> </v>
      </c>
      <c r="AJ1119" s="234" t="str">
        <f>_xlfn.IFNA(VLOOKUP(F1119,'Compiled report'!C:D,2,FALSE),"")</f>
        <v/>
      </c>
      <c r="AK1119" s="134" t="str">
        <f t="shared" si="259"/>
        <v xml:space="preserve"> </v>
      </c>
      <c r="AL1119" s="134" t="str">
        <f t="shared" si="260"/>
        <v/>
      </c>
      <c r="AM1119" s="134" t="str">
        <f t="shared" si="261"/>
        <v xml:space="preserve"> </v>
      </c>
      <c r="AN1119" s="134" t="str">
        <f t="shared" si="262"/>
        <v xml:space="preserve"> </v>
      </c>
      <c r="AO1119" s="134" t="str">
        <f t="shared" si="265"/>
        <v xml:space="preserve"> </v>
      </c>
      <c r="AP1119" s="137" t="s">
        <v>770</v>
      </c>
    </row>
    <row r="1120" spans="1:42" s="134" customFormat="1" ht="26.1" customHeight="1" x14ac:dyDescent="0.2">
      <c r="A1120" s="258">
        <v>1119</v>
      </c>
      <c r="B1120" s="284" t="s">
        <v>380</v>
      </c>
      <c r="C1120" s="134" t="s">
        <v>102</v>
      </c>
      <c r="D1120" s="171" t="s">
        <v>82</v>
      </c>
      <c r="E1120" s="283" t="s">
        <v>381</v>
      </c>
      <c r="F1120" s="108">
        <v>205</v>
      </c>
      <c r="G1120" s="284" t="s">
        <v>380</v>
      </c>
      <c r="H1120" s="284" t="s">
        <v>2852</v>
      </c>
      <c r="I1120" s="284" t="s">
        <v>2853</v>
      </c>
      <c r="J1120" s="284" t="s">
        <v>2854</v>
      </c>
      <c r="K1120" s="284" t="s">
        <v>2852</v>
      </c>
      <c r="L1120" s="284" t="s">
        <v>2852</v>
      </c>
      <c r="M1120" s="284" t="s">
        <v>2830</v>
      </c>
      <c r="N1120" s="103" t="s">
        <v>87</v>
      </c>
      <c r="O1120" s="106">
        <v>42430</v>
      </c>
      <c r="Q1120" s="135"/>
      <c r="T1120" s="135"/>
      <c r="U1120" s="171" t="str">
        <f t="shared" si="264"/>
        <v>HBL-SAR-205</v>
      </c>
      <c r="V1120" s="133" t="s">
        <v>90</v>
      </c>
      <c r="W1120" s="108">
        <v>205</v>
      </c>
      <c r="X1120" s="171" t="str">
        <f t="shared" si="266"/>
        <v>HBL-SAR-205-Mar17-1-1</v>
      </c>
      <c r="Y1120" s="136" t="s">
        <v>1018</v>
      </c>
      <c r="Z1120" s="134" t="str">
        <f t="shared" si="253"/>
        <v xml:space="preserve"> </v>
      </c>
      <c r="AA1120" s="134" t="str">
        <f t="shared" si="254"/>
        <v xml:space="preserve"> </v>
      </c>
      <c r="AB1120" s="134" t="str">
        <f t="shared" si="263"/>
        <v>Yes</v>
      </c>
      <c r="AC1120" s="134" t="e">
        <f>VLOOKUP(F1120,'Wired Branches'!B:E,4,FALSE)</f>
        <v>#N/A</v>
      </c>
      <c r="AD1120" s="134" t="str">
        <f t="shared" si="255"/>
        <v xml:space="preserve"> </v>
      </c>
      <c r="AE1120" s="150" t="e">
        <f>VLOOKUP(W1120,'Wired Branches'!B:F,5,FALSE)</f>
        <v>#N/A</v>
      </c>
      <c r="AF1120" s="112" t="str">
        <f>_xlfn.IFNA(VLOOKUP(F1120,'Compiled report'!C:F,4,FALSE),"")</f>
        <v/>
      </c>
      <c r="AG1120" s="134" t="str">
        <f t="shared" si="256"/>
        <v xml:space="preserve"> </v>
      </c>
      <c r="AH1120" s="134" t="str">
        <f t="shared" si="257"/>
        <v xml:space="preserve"> </v>
      </c>
      <c r="AI1120" s="134" t="str">
        <f t="shared" si="258"/>
        <v xml:space="preserve"> </v>
      </c>
      <c r="AJ1120" s="234" t="str">
        <f>_xlfn.IFNA(VLOOKUP(F1120,'Compiled report'!C:D,2,FALSE),"")</f>
        <v/>
      </c>
      <c r="AK1120" s="134" t="str">
        <f t="shared" si="259"/>
        <v xml:space="preserve"> </v>
      </c>
      <c r="AL1120" s="134" t="str">
        <f t="shared" si="260"/>
        <v/>
      </c>
      <c r="AM1120" s="134" t="str">
        <f t="shared" si="261"/>
        <v xml:space="preserve"> </v>
      </c>
      <c r="AN1120" s="134" t="str">
        <f t="shared" si="262"/>
        <v xml:space="preserve"> </v>
      </c>
      <c r="AO1120" s="134" t="str">
        <f t="shared" si="265"/>
        <v xml:space="preserve"> </v>
      </c>
      <c r="AP1120" s="137" t="s">
        <v>770</v>
      </c>
    </row>
    <row r="1121" spans="1:42" s="134" customFormat="1" ht="26.1" customHeight="1" x14ac:dyDescent="0.2">
      <c r="A1121" s="258">
        <v>1120</v>
      </c>
      <c r="B1121" s="284" t="s">
        <v>380</v>
      </c>
      <c r="C1121" s="134" t="s">
        <v>102</v>
      </c>
      <c r="D1121" s="171" t="s">
        <v>82</v>
      </c>
      <c r="E1121" s="283" t="s">
        <v>381</v>
      </c>
      <c r="F1121" s="108">
        <v>206</v>
      </c>
      <c r="G1121" s="284" t="s">
        <v>380</v>
      </c>
      <c r="H1121" s="284" t="s">
        <v>2855</v>
      </c>
      <c r="I1121" s="284" t="s">
        <v>2856</v>
      </c>
      <c r="J1121" s="284" t="s">
        <v>2857</v>
      </c>
      <c r="K1121" s="284" t="s">
        <v>2855</v>
      </c>
      <c r="L1121" s="284" t="s">
        <v>2858</v>
      </c>
      <c r="M1121" s="284" t="s">
        <v>380</v>
      </c>
      <c r="N1121" s="103" t="s">
        <v>87</v>
      </c>
      <c r="O1121" s="106">
        <v>40100</v>
      </c>
      <c r="Q1121" s="135"/>
      <c r="T1121" s="135"/>
      <c r="U1121" s="171" t="str">
        <f t="shared" si="264"/>
        <v>HBL-SAR-206</v>
      </c>
      <c r="V1121" s="133" t="s">
        <v>90</v>
      </c>
      <c r="W1121" s="108">
        <v>206</v>
      </c>
      <c r="X1121" s="171" t="str">
        <f t="shared" si="266"/>
        <v>HBL-SAR-206-Mar17-1-1</v>
      </c>
      <c r="Y1121" s="136" t="s">
        <v>1018</v>
      </c>
      <c r="Z1121" s="134" t="str">
        <f t="shared" si="253"/>
        <v xml:space="preserve"> </v>
      </c>
      <c r="AA1121" s="134" t="str">
        <f t="shared" si="254"/>
        <v xml:space="preserve"> </v>
      </c>
      <c r="AB1121" s="134" t="str">
        <f t="shared" si="263"/>
        <v>Yes</v>
      </c>
      <c r="AC1121" s="134" t="e">
        <f>VLOOKUP(F1121,'Wired Branches'!B:E,4,FALSE)</f>
        <v>#N/A</v>
      </c>
      <c r="AD1121" s="134" t="str">
        <f t="shared" si="255"/>
        <v xml:space="preserve"> </v>
      </c>
      <c r="AE1121" s="150" t="e">
        <f>VLOOKUP(W1121,'Wired Branches'!B:F,5,FALSE)</f>
        <v>#N/A</v>
      </c>
      <c r="AF1121" s="112" t="str">
        <f>_xlfn.IFNA(VLOOKUP(F1121,'Compiled report'!C:F,4,FALSE),"")</f>
        <v/>
      </c>
      <c r="AG1121" s="134" t="str">
        <f t="shared" si="256"/>
        <v xml:space="preserve"> </v>
      </c>
      <c r="AH1121" s="134" t="str">
        <f t="shared" si="257"/>
        <v xml:space="preserve"> </v>
      </c>
      <c r="AI1121" s="134" t="str">
        <f t="shared" si="258"/>
        <v xml:space="preserve"> </v>
      </c>
      <c r="AJ1121" s="234" t="str">
        <f>_xlfn.IFNA(VLOOKUP(F1121,'Compiled report'!C:D,2,FALSE),"")</f>
        <v/>
      </c>
      <c r="AK1121" s="134" t="str">
        <f t="shared" si="259"/>
        <v xml:space="preserve"> </v>
      </c>
      <c r="AL1121" s="134" t="str">
        <f t="shared" si="260"/>
        <v/>
      </c>
      <c r="AM1121" s="134" t="str">
        <f t="shared" si="261"/>
        <v xml:space="preserve"> </v>
      </c>
      <c r="AN1121" s="134" t="str">
        <f t="shared" si="262"/>
        <v xml:space="preserve"> </v>
      </c>
      <c r="AO1121" s="134" t="str">
        <f t="shared" si="265"/>
        <v xml:space="preserve"> </v>
      </c>
      <c r="AP1121" s="137" t="s">
        <v>770</v>
      </c>
    </row>
    <row r="1122" spans="1:42" s="134" customFormat="1" ht="26.1" customHeight="1" x14ac:dyDescent="0.2">
      <c r="A1122" s="258">
        <v>1121</v>
      </c>
      <c r="B1122" s="284" t="s">
        <v>380</v>
      </c>
      <c r="C1122" s="134" t="s">
        <v>102</v>
      </c>
      <c r="D1122" s="171" t="s">
        <v>82</v>
      </c>
      <c r="E1122" s="283" t="s">
        <v>381</v>
      </c>
      <c r="F1122" s="108">
        <v>213</v>
      </c>
      <c r="G1122" s="284" t="s">
        <v>380</v>
      </c>
      <c r="H1122" s="284" t="s">
        <v>2859</v>
      </c>
      <c r="I1122" s="284" t="s">
        <v>2860</v>
      </c>
      <c r="J1122" s="284" t="s">
        <v>2854</v>
      </c>
      <c r="K1122" s="284" t="s">
        <v>2861</v>
      </c>
      <c r="L1122" s="284" t="s">
        <v>2862</v>
      </c>
      <c r="M1122" s="284" t="s">
        <v>2830</v>
      </c>
      <c r="N1122" s="103" t="s">
        <v>87</v>
      </c>
      <c r="O1122" s="106">
        <v>42000</v>
      </c>
      <c r="Q1122" s="135"/>
      <c r="T1122" s="135"/>
      <c r="U1122" s="171" t="str">
        <f t="shared" si="264"/>
        <v>HBL-SAR-213</v>
      </c>
      <c r="V1122" s="133" t="s">
        <v>90</v>
      </c>
      <c r="W1122" s="108">
        <v>213</v>
      </c>
      <c r="X1122" s="171" t="str">
        <f t="shared" si="266"/>
        <v>HBL-SAR-213-Mar17-1-1</v>
      </c>
      <c r="Y1122" s="136" t="s">
        <v>1018</v>
      </c>
      <c r="Z1122" s="134" t="str">
        <f t="shared" si="253"/>
        <v xml:space="preserve"> </v>
      </c>
      <c r="AA1122" s="134" t="str">
        <f t="shared" si="254"/>
        <v xml:space="preserve"> </v>
      </c>
      <c r="AB1122" s="134" t="str">
        <f t="shared" si="263"/>
        <v>Yes</v>
      </c>
      <c r="AC1122" s="134" t="e">
        <f>VLOOKUP(F1122,'Wired Branches'!B:E,4,FALSE)</f>
        <v>#N/A</v>
      </c>
      <c r="AD1122" s="134" t="str">
        <f t="shared" si="255"/>
        <v xml:space="preserve"> </v>
      </c>
      <c r="AE1122" s="150" t="e">
        <f>VLOOKUP(W1122,'Wired Branches'!B:F,5,FALSE)</f>
        <v>#N/A</v>
      </c>
      <c r="AF1122" s="112" t="str">
        <f>_xlfn.IFNA(VLOOKUP(F1122,'Compiled report'!C:F,4,FALSE),"")</f>
        <v/>
      </c>
      <c r="AG1122" s="134" t="str">
        <f t="shared" si="256"/>
        <v xml:space="preserve"> </v>
      </c>
      <c r="AH1122" s="134" t="str">
        <f t="shared" si="257"/>
        <v xml:space="preserve"> </v>
      </c>
      <c r="AI1122" s="134" t="str">
        <f t="shared" si="258"/>
        <v xml:space="preserve"> </v>
      </c>
      <c r="AJ1122" s="234" t="str">
        <f>_xlfn.IFNA(VLOOKUP(F1122,'Compiled report'!C:D,2,FALSE),"")</f>
        <v/>
      </c>
      <c r="AK1122" s="134" t="str">
        <f t="shared" si="259"/>
        <v xml:space="preserve"> </v>
      </c>
      <c r="AL1122" s="134" t="str">
        <f t="shared" si="260"/>
        <v/>
      </c>
      <c r="AM1122" s="134" t="str">
        <f t="shared" si="261"/>
        <v xml:space="preserve"> </v>
      </c>
      <c r="AN1122" s="134" t="str">
        <f t="shared" si="262"/>
        <v xml:space="preserve"> </v>
      </c>
      <c r="AO1122" s="134" t="str">
        <f t="shared" si="265"/>
        <v xml:space="preserve"> </v>
      </c>
      <c r="AP1122" s="137" t="s">
        <v>770</v>
      </c>
    </row>
    <row r="1123" spans="1:42" s="134" customFormat="1" ht="26.1" customHeight="1" x14ac:dyDescent="0.2">
      <c r="A1123" s="258">
        <v>1122</v>
      </c>
      <c r="B1123" s="284" t="s">
        <v>380</v>
      </c>
      <c r="C1123" s="134" t="s">
        <v>102</v>
      </c>
      <c r="D1123" s="171" t="s">
        <v>82</v>
      </c>
      <c r="E1123" s="283" t="s">
        <v>381</v>
      </c>
      <c r="F1123" s="108">
        <v>227</v>
      </c>
      <c r="G1123" s="284" t="s">
        <v>380</v>
      </c>
      <c r="H1123" s="284" t="s">
        <v>2863</v>
      </c>
      <c r="I1123" s="284" t="s">
        <v>2864</v>
      </c>
      <c r="J1123" s="284" t="s">
        <v>2865</v>
      </c>
      <c r="K1123" s="284" t="s">
        <v>2866</v>
      </c>
      <c r="L1123" s="284" t="s">
        <v>2866</v>
      </c>
      <c r="M1123" s="284" t="s">
        <v>2823</v>
      </c>
      <c r="N1123" s="103" t="s">
        <v>87</v>
      </c>
      <c r="O1123" s="106">
        <v>54100</v>
      </c>
      <c r="Q1123" s="135"/>
      <c r="T1123" s="135"/>
      <c r="U1123" s="171" t="str">
        <f t="shared" si="264"/>
        <v>HBL-SAR-227</v>
      </c>
      <c r="V1123" s="133" t="s">
        <v>90</v>
      </c>
      <c r="W1123" s="108">
        <v>227</v>
      </c>
      <c r="X1123" s="171" t="str">
        <f t="shared" si="266"/>
        <v>HBL-SAR-227-Mar17-1-1</v>
      </c>
      <c r="Y1123" s="136" t="s">
        <v>1018</v>
      </c>
      <c r="Z1123" s="134" t="str">
        <f t="shared" si="253"/>
        <v xml:space="preserve"> </v>
      </c>
      <c r="AA1123" s="134" t="str">
        <f t="shared" si="254"/>
        <v xml:space="preserve"> </v>
      </c>
      <c r="AB1123" s="134" t="str">
        <f t="shared" si="263"/>
        <v>Yes</v>
      </c>
      <c r="AC1123" s="134" t="e">
        <f>VLOOKUP(F1123,'Wired Branches'!B:E,4,FALSE)</f>
        <v>#N/A</v>
      </c>
      <c r="AD1123" s="134" t="str">
        <f t="shared" si="255"/>
        <v xml:space="preserve"> </v>
      </c>
      <c r="AE1123" s="150" t="e">
        <f>VLOOKUP(W1123,'Wired Branches'!B:F,5,FALSE)</f>
        <v>#N/A</v>
      </c>
      <c r="AF1123" s="112" t="str">
        <f>_xlfn.IFNA(VLOOKUP(F1123,'Compiled report'!C:F,4,FALSE),"")</f>
        <v/>
      </c>
      <c r="AG1123" s="134" t="str">
        <f t="shared" si="256"/>
        <v xml:space="preserve"> </v>
      </c>
      <c r="AH1123" s="134" t="str">
        <f t="shared" si="257"/>
        <v xml:space="preserve"> </v>
      </c>
      <c r="AI1123" s="134" t="str">
        <f t="shared" si="258"/>
        <v xml:space="preserve"> </v>
      </c>
      <c r="AJ1123" s="234" t="str">
        <f>_xlfn.IFNA(VLOOKUP(F1123,'Compiled report'!C:D,2,FALSE),"")</f>
        <v/>
      </c>
      <c r="AK1123" s="134" t="str">
        <f t="shared" si="259"/>
        <v xml:space="preserve"> </v>
      </c>
      <c r="AL1123" s="134" t="str">
        <f t="shared" si="260"/>
        <v/>
      </c>
      <c r="AM1123" s="134" t="str">
        <f t="shared" si="261"/>
        <v xml:space="preserve"> </v>
      </c>
      <c r="AN1123" s="134" t="str">
        <f t="shared" si="262"/>
        <v xml:space="preserve"> </v>
      </c>
      <c r="AO1123" s="134" t="str">
        <f t="shared" si="265"/>
        <v xml:space="preserve"> </v>
      </c>
      <c r="AP1123" s="137" t="s">
        <v>770</v>
      </c>
    </row>
    <row r="1124" spans="1:42" s="134" customFormat="1" ht="26.1" customHeight="1" x14ac:dyDescent="0.2">
      <c r="A1124" s="258">
        <v>1123</v>
      </c>
      <c r="B1124" s="284" t="s">
        <v>380</v>
      </c>
      <c r="C1124" s="134" t="s">
        <v>102</v>
      </c>
      <c r="D1124" s="171" t="s">
        <v>82</v>
      </c>
      <c r="E1124" s="283" t="s">
        <v>381</v>
      </c>
      <c r="F1124" s="108">
        <v>266</v>
      </c>
      <c r="G1124" s="284" t="s">
        <v>380</v>
      </c>
      <c r="H1124" s="284" t="s">
        <v>2867</v>
      </c>
      <c r="I1124" s="283" t="s">
        <v>2868</v>
      </c>
      <c r="J1124" s="284" t="s">
        <v>2869</v>
      </c>
      <c r="K1124" s="284" t="s">
        <v>2870</v>
      </c>
      <c r="L1124" s="284" t="s">
        <v>2870</v>
      </c>
      <c r="M1124" s="284" t="s">
        <v>2830</v>
      </c>
      <c r="N1124" s="103" t="s">
        <v>87</v>
      </c>
      <c r="O1124" s="106">
        <v>42000</v>
      </c>
      <c r="Q1124" s="135"/>
      <c r="T1124" s="135"/>
      <c r="U1124" s="171" t="str">
        <f t="shared" si="264"/>
        <v>HBL-SAR-266</v>
      </c>
      <c r="V1124" s="133" t="s">
        <v>90</v>
      </c>
      <c r="W1124" s="108">
        <v>266</v>
      </c>
      <c r="X1124" s="171" t="str">
        <f t="shared" si="266"/>
        <v>HBL-SAR-266-Mar17-1-1</v>
      </c>
      <c r="Y1124" s="136" t="s">
        <v>1018</v>
      </c>
      <c r="Z1124" s="134" t="str">
        <f t="shared" si="253"/>
        <v xml:space="preserve"> </v>
      </c>
      <c r="AA1124" s="134" t="str">
        <f t="shared" si="254"/>
        <v xml:space="preserve"> </v>
      </c>
      <c r="AB1124" s="134" t="str">
        <f t="shared" si="263"/>
        <v>Yes</v>
      </c>
      <c r="AC1124" s="134" t="e">
        <f>VLOOKUP(F1124,'Wired Branches'!B:E,4,FALSE)</f>
        <v>#N/A</v>
      </c>
      <c r="AD1124" s="134" t="str">
        <f t="shared" si="255"/>
        <v xml:space="preserve"> </v>
      </c>
      <c r="AE1124" s="150" t="e">
        <f>VLOOKUP(W1124,'Wired Branches'!B:F,5,FALSE)</f>
        <v>#N/A</v>
      </c>
      <c r="AF1124" s="112" t="str">
        <f>_xlfn.IFNA(VLOOKUP(F1124,'Compiled report'!C:F,4,FALSE),"")</f>
        <v/>
      </c>
      <c r="AG1124" s="134" t="str">
        <f t="shared" si="256"/>
        <v xml:space="preserve"> </v>
      </c>
      <c r="AH1124" s="134" t="str">
        <f t="shared" si="257"/>
        <v xml:space="preserve"> </v>
      </c>
      <c r="AI1124" s="134" t="str">
        <f t="shared" si="258"/>
        <v xml:space="preserve"> </v>
      </c>
      <c r="AJ1124" s="234" t="str">
        <f>_xlfn.IFNA(VLOOKUP(F1124,'Compiled report'!C:D,2,FALSE),"")</f>
        <v/>
      </c>
      <c r="AK1124" s="134" t="str">
        <f t="shared" si="259"/>
        <v xml:space="preserve"> </v>
      </c>
      <c r="AL1124" s="134" t="str">
        <f t="shared" si="260"/>
        <v/>
      </c>
      <c r="AM1124" s="134" t="str">
        <f t="shared" si="261"/>
        <v xml:space="preserve"> </v>
      </c>
      <c r="AN1124" s="134" t="str">
        <f t="shared" si="262"/>
        <v xml:space="preserve"> </v>
      </c>
      <c r="AO1124" s="134" t="str">
        <f t="shared" si="265"/>
        <v xml:space="preserve"> </v>
      </c>
      <c r="AP1124" s="137" t="s">
        <v>770</v>
      </c>
    </row>
    <row r="1125" spans="1:42" s="134" customFormat="1" ht="26.1" customHeight="1" x14ac:dyDescent="0.2">
      <c r="A1125" s="258">
        <v>1124</v>
      </c>
      <c r="B1125" s="284" t="s">
        <v>380</v>
      </c>
      <c r="C1125" s="134" t="s">
        <v>102</v>
      </c>
      <c r="D1125" s="171" t="s">
        <v>82</v>
      </c>
      <c r="E1125" s="283" t="s">
        <v>381</v>
      </c>
      <c r="F1125" s="108">
        <v>307</v>
      </c>
      <c r="G1125" s="284" t="s">
        <v>380</v>
      </c>
      <c r="H1125" s="284" t="s">
        <v>2871</v>
      </c>
      <c r="I1125" s="284" t="s">
        <v>2872</v>
      </c>
      <c r="J1125" s="284" t="s">
        <v>2873</v>
      </c>
      <c r="K1125" s="284" t="s">
        <v>2871</v>
      </c>
      <c r="L1125" s="284" t="s">
        <v>2874</v>
      </c>
      <c r="M1125" s="284" t="s">
        <v>2414</v>
      </c>
      <c r="N1125" s="103" t="s">
        <v>87</v>
      </c>
      <c r="O1125" s="106">
        <v>35200</v>
      </c>
      <c r="Q1125" s="135"/>
      <c r="T1125" s="135"/>
      <c r="U1125" s="171" t="str">
        <f t="shared" si="264"/>
        <v>HBL-SAR-307</v>
      </c>
      <c r="V1125" s="133" t="s">
        <v>90</v>
      </c>
      <c r="W1125" s="108">
        <v>307</v>
      </c>
      <c r="X1125" s="171" t="str">
        <f t="shared" si="266"/>
        <v>HBL-SAR-307-Mar17-1-1</v>
      </c>
      <c r="Y1125" s="136" t="s">
        <v>1018</v>
      </c>
      <c r="Z1125" s="134" t="str">
        <f t="shared" si="253"/>
        <v xml:space="preserve"> </v>
      </c>
      <c r="AA1125" s="134" t="str">
        <f t="shared" si="254"/>
        <v xml:space="preserve"> </v>
      </c>
      <c r="AB1125" s="134" t="str">
        <f t="shared" si="263"/>
        <v>Yes</v>
      </c>
      <c r="AC1125" s="134" t="e">
        <f>VLOOKUP(F1125,'Wired Branches'!B:E,4,FALSE)</f>
        <v>#N/A</v>
      </c>
      <c r="AD1125" s="134" t="str">
        <f t="shared" si="255"/>
        <v xml:space="preserve"> </v>
      </c>
      <c r="AE1125" s="150" t="e">
        <f>VLOOKUP(W1125,'Wired Branches'!B:F,5,FALSE)</f>
        <v>#N/A</v>
      </c>
      <c r="AF1125" s="112" t="str">
        <f>_xlfn.IFNA(VLOOKUP(F1125,'Compiled report'!C:F,4,FALSE),"")</f>
        <v/>
      </c>
      <c r="AG1125" s="134" t="str">
        <f t="shared" si="256"/>
        <v xml:space="preserve"> </v>
      </c>
      <c r="AH1125" s="134" t="str">
        <f t="shared" si="257"/>
        <v xml:space="preserve"> </v>
      </c>
      <c r="AI1125" s="134" t="str">
        <f t="shared" si="258"/>
        <v xml:space="preserve"> </v>
      </c>
      <c r="AJ1125" s="234" t="str">
        <f>_xlfn.IFNA(VLOOKUP(F1125,'Compiled report'!C:D,2,FALSE),"")</f>
        <v/>
      </c>
      <c r="AK1125" s="134" t="str">
        <f t="shared" si="259"/>
        <v xml:space="preserve"> </v>
      </c>
      <c r="AL1125" s="134" t="str">
        <f t="shared" si="260"/>
        <v/>
      </c>
      <c r="AM1125" s="134" t="str">
        <f t="shared" si="261"/>
        <v xml:space="preserve"> </v>
      </c>
      <c r="AN1125" s="134" t="str">
        <f t="shared" si="262"/>
        <v xml:space="preserve"> </v>
      </c>
      <c r="AO1125" s="134" t="str">
        <f t="shared" si="265"/>
        <v xml:space="preserve"> </v>
      </c>
      <c r="AP1125" s="137" t="s">
        <v>770</v>
      </c>
    </row>
    <row r="1126" spans="1:42" s="134" customFormat="1" ht="26.1" customHeight="1" x14ac:dyDescent="0.2">
      <c r="A1126" s="258">
        <v>1125</v>
      </c>
      <c r="B1126" s="284" t="s">
        <v>380</v>
      </c>
      <c r="C1126" s="134" t="s">
        <v>102</v>
      </c>
      <c r="D1126" s="171" t="s">
        <v>82</v>
      </c>
      <c r="E1126" s="283" t="s">
        <v>381</v>
      </c>
      <c r="F1126" s="108">
        <v>423</v>
      </c>
      <c r="G1126" s="284" t="s">
        <v>380</v>
      </c>
      <c r="H1126" s="284" t="s">
        <v>2875</v>
      </c>
      <c r="I1126" s="284" t="s">
        <v>2876</v>
      </c>
      <c r="J1126" s="284" t="s">
        <v>2877</v>
      </c>
      <c r="K1126" s="284" t="s">
        <v>380</v>
      </c>
      <c r="L1126" s="284" t="s">
        <v>380</v>
      </c>
      <c r="M1126" s="284" t="s">
        <v>380</v>
      </c>
      <c r="N1126" s="103" t="s">
        <v>87</v>
      </c>
      <c r="O1126" s="106">
        <v>40100</v>
      </c>
      <c r="Q1126" s="135"/>
      <c r="T1126" s="135"/>
      <c r="U1126" s="171" t="str">
        <f t="shared" si="264"/>
        <v>HBL-SAR-423</v>
      </c>
      <c r="V1126" s="133" t="s">
        <v>90</v>
      </c>
      <c r="W1126" s="108">
        <v>423</v>
      </c>
      <c r="X1126" s="171" t="str">
        <f t="shared" si="266"/>
        <v>HBL-SAR-423-Mar17-1-1</v>
      </c>
      <c r="Y1126" s="136" t="s">
        <v>1018</v>
      </c>
      <c r="Z1126" s="134" t="str">
        <f t="shared" si="253"/>
        <v xml:space="preserve"> </v>
      </c>
      <c r="AA1126" s="134" t="str">
        <f t="shared" si="254"/>
        <v xml:space="preserve"> </v>
      </c>
      <c r="AB1126" s="134" t="str">
        <f t="shared" si="263"/>
        <v>Yes</v>
      </c>
      <c r="AC1126" s="134" t="e">
        <f>VLOOKUP(F1126,'Wired Branches'!B:E,4,FALSE)</f>
        <v>#N/A</v>
      </c>
      <c r="AD1126" s="134" t="str">
        <f t="shared" si="255"/>
        <v xml:space="preserve"> </v>
      </c>
      <c r="AE1126" s="150" t="e">
        <f>VLOOKUP(W1126,'Wired Branches'!B:F,5,FALSE)</f>
        <v>#N/A</v>
      </c>
      <c r="AF1126" s="112" t="str">
        <f>_xlfn.IFNA(VLOOKUP(F1126,'Compiled report'!C:F,4,FALSE),"")</f>
        <v/>
      </c>
      <c r="AG1126" s="134" t="str">
        <f t="shared" si="256"/>
        <v xml:space="preserve"> </v>
      </c>
      <c r="AH1126" s="134" t="str">
        <f t="shared" si="257"/>
        <v xml:space="preserve"> </v>
      </c>
      <c r="AI1126" s="134" t="str">
        <f t="shared" si="258"/>
        <v xml:space="preserve"> </v>
      </c>
      <c r="AJ1126" s="234" t="str">
        <f>_xlfn.IFNA(VLOOKUP(F1126,'Compiled report'!C:D,2,FALSE),"")</f>
        <v/>
      </c>
      <c r="AK1126" s="134" t="str">
        <f t="shared" si="259"/>
        <v xml:space="preserve"> </v>
      </c>
      <c r="AL1126" s="134" t="str">
        <f t="shared" si="260"/>
        <v/>
      </c>
      <c r="AM1126" s="134" t="str">
        <f t="shared" si="261"/>
        <v xml:space="preserve"> </v>
      </c>
      <c r="AN1126" s="134" t="str">
        <f t="shared" si="262"/>
        <v xml:space="preserve"> </v>
      </c>
      <c r="AO1126" s="134" t="str">
        <f t="shared" si="265"/>
        <v xml:space="preserve"> </v>
      </c>
      <c r="AP1126" s="137" t="s">
        <v>770</v>
      </c>
    </row>
    <row r="1127" spans="1:42" s="134" customFormat="1" ht="26.1" customHeight="1" x14ac:dyDescent="0.2">
      <c r="A1127" s="258">
        <v>1126</v>
      </c>
      <c r="B1127" s="284" t="s">
        <v>380</v>
      </c>
      <c r="C1127" s="134" t="s">
        <v>102</v>
      </c>
      <c r="D1127" s="171" t="s">
        <v>82</v>
      </c>
      <c r="E1127" s="283" t="s">
        <v>381</v>
      </c>
      <c r="F1127" s="108">
        <v>428</v>
      </c>
      <c r="G1127" s="284" t="s">
        <v>380</v>
      </c>
      <c r="H1127" s="284" t="s">
        <v>2878</v>
      </c>
      <c r="I1127" s="284" t="s">
        <v>2879</v>
      </c>
      <c r="J1127" s="284" t="s">
        <v>2880</v>
      </c>
      <c r="K1127" s="284" t="s">
        <v>2881</v>
      </c>
      <c r="L1127" s="284" t="s">
        <v>2881</v>
      </c>
      <c r="M1127" s="284" t="s">
        <v>380</v>
      </c>
      <c r="N1127" s="103" t="s">
        <v>87</v>
      </c>
      <c r="O1127" s="106">
        <v>40100</v>
      </c>
      <c r="Q1127" s="135"/>
      <c r="T1127" s="135"/>
      <c r="U1127" s="171" t="str">
        <f t="shared" si="264"/>
        <v>HBL-SAR-428</v>
      </c>
      <c r="V1127" s="133" t="s">
        <v>90</v>
      </c>
      <c r="W1127" s="108">
        <v>428</v>
      </c>
      <c r="X1127" s="171" t="str">
        <f t="shared" si="266"/>
        <v>HBL-SAR-428-Mar17-1-1</v>
      </c>
      <c r="Y1127" s="136" t="s">
        <v>1018</v>
      </c>
      <c r="Z1127" s="134" t="str">
        <f t="shared" si="253"/>
        <v xml:space="preserve"> </v>
      </c>
      <c r="AA1127" s="134" t="str">
        <f t="shared" si="254"/>
        <v xml:space="preserve"> </v>
      </c>
      <c r="AB1127" s="134" t="str">
        <f t="shared" si="263"/>
        <v>Yes</v>
      </c>
      <c r="AC1127" s="134" t="e">
        <f>VLOOKUP(F1127,'Wired Branches'!B:E,4,FALSE)</f>
        <v>#N/A</v>
      </c>
      <c r="AD1127" s="134" t="str">
        <f t="shared" si="255"/>
        <v xml:space="preserve"> </v>
      </c>
      <c r="AE1127" s="150" t="e">
        <f>VLOOKUP(W1127,'Wired Branches'!B:F,5,FALSE)</f>
        <v>#N/A</v>
      </c>
      <c r="AF1127" s="112" t="str">
        <f>_xlfn.IFNA(VLOOKUP(F1127,'Compiled report'!C:F,4,FALSE),"")</f>
        <v/>
      </c>
      <c r="AG1127" s="134" t="str">
        <f t="shared" si="256"/>
        <v xml:space="preserve"> </v>
      </c>
      <c r="AH1127" s="134" t="str">
        <f t="shared" si="257"/>
        <v xml:space="preserve"> </v>
      </c>
      <c r="AI1127" s="134" t="str">
        <f t="shared" si="258"/>
        <v xml:space="preserve"> </v>
      </c>
      <c r="AJ1127" s="234" t="str">
        <f>_xlfn.IFNA(VLOOKUP(F1127,'Compiled report'!C:D,2,FALSE),"")</f>
        <v/>
      </c>
      <c r="AK1127" s="134" t="str">
        <f t="shared" si="259"/>
        <v xml:space="preserve"> </v>
      </c>
      <c r="AL1127" s="134" t="str">
        <f t="shared" si="260"/>
        <v/>
      </c>
      <c r="AM1127" s="134" t="str">
        <f t="shared" si="261"/>
        <v xml:space="preserve"> </v>
      </c>
      <c r="AN1127" s="134" t="str">
        <f t="shared" si="262"/>
        <v xml:space="preserve"> </v>
      </c>
      <c r="AO1127" s="134" t="str">
        <f t="shared" si="265"/>
        <v xml:space="preserve"> </v>
      </c>
      <c r="AP1127" s="137" t="s">
        <v>770</v>
      </c>
    </row>
    <row r="1128" spans="1:42" s="134" customFormat="1" ht="26.1" customHeight="1" x14ac:dyDescent="0.2">
      <c r="A1128" s="258">
        <v>1127</v>
      </c>
      <c r="B1128" s="284" t="s">
        <v>380</v>
      </c>
      <c r="C1128" s="134" t="s">
        <v>102</v>
      </c>
      <c r="D1128" s="171" t="s">
        <v>82</v>
      </c>
      <c r="E1128" s="283" t="s">
        <v>381</v>
      </c>
      <c r="F1128" s="108">
        <v>451</v>
      </c>
      <c r="G1128" s="284" t="s">
        <v>380</v>
      </c>
      <c r="H1128" s="284" t="s">
        <v>2882</v>
      </c>
      <c r="I1128" s="284" t="s">
        <v>2883</v>
      </c>
      <c r="J1128" s="284" t="s">
        <v>2884</v>
      </c>
      <c r="K1128" s="284" t="s">
        <v>2885</v>
      </c>
      <c r="L1128" s="284" t="s">
        <v>2885</v>
      </c>
      <c r="M1128" s="284" t="s">
        <v>2823</v>
      </c>
      <c r="N1128" s="103" t="s">
        <v>87</v>
      </c>
      <c r="O1128" s="106">
        <v>54100</v>
      </c>
      <c r="Q1128" s="135"/>
      <c r="T1128" s="135"/>
      <c r="U1128" s="171" t="str">
        <f t="shared" si="264"/>
        <v>HBL-SAR-451</v>
      </c>
      <c r="V1128" s="133" t="s">
        <v>90</v>
      </c>
      <c r="W1128" s="108">
        <v>451</v>
      </c>
      <c r="X1128" s="171" t="str">
        <f t="shared" si="266"/>
        <v>HBL-SAR-451-Mar17-1-1</v>
      </c>
      <c r="Y1128" s="136" t="s">
        <v>1018</v>
      </c>
      <c r="Z1128" s="134" t="str">
        <f t="shared" si="253"/>
        <v xml:space="preserve"> </v>
      </c>
      <c r="AA1128" s="134" t="str">
        <f t="shared" si="254"/>
        <v xml:space="preserve"> </v>
      </c>
      <c r="AB1128" s="134" t="str">
        <f t="shared" si="263"/>
        <v>Yes</v>
      </c>
      <c r="AC1128" s="134" t="e">
        <f>VLOOKUP(F1128,'Wired Branches'!B:E,4,FALSE)</f>
        <v>#N/A</v>
      </c>
      <c r="AD1128" s="134" t="str">
        <f t="shared" si="255"/>
        <v xml:space="preserve"> </v>
      </c>
      <c r="AE1128" s="150" t="e">
        <f>VLOOKUP(W1128,'Wired Branches'!B:F,5,FALSE)</f>
        <v>#N/A</v>
      </c>
      <c r="AF1128" s="112" t="str">
        <f>_xlfn.IFNA(VLOOKUP(F1128,'Compiled report'!C:F,4,FALSE),"")</f>
        <v/>
      </c>
      <c r="AG1128" s="134" t="str">
        <f t="shared" si="256"/>
        <v xml:space="preserve"> </v>
      </c>
      <c r="AH1128" s="134" t="str">
        <f t="shared" si="257"/>
        <v xml:space="preserve"> </v>
      </c>
      <c r="AI1128" s="134" t="str">
        <f t="shared" si="258"/>
        <v xml:space="preserve"> </v>
      </c>
      <c r="AJ1128" s="234" t="str">
        <f>_xlfn.IFNA(VLOOKUP(F1128,'Compiled report'!C:D,2,FALSE),"")</f>
        <v/>
      </c>
      <c r="AK1128" s="134" t="str">
        <f t="shared" si="259"/>
        <v xml:space="preserve"> </v>
      </c>
      <c r="AL1128" s="134" t="str">
        <f t="shared" si="260"/>
        <v/>
      </c>
      <c r="AM1128" s="134" t="str">
        <f t="shared" si="261"/>
        <v xml:space="preserve"> </v>
      </c>
      <c r="AN1128" s="134" t="str">
        <f t="shared" si="262"/>
        <v xml:space="preserve"> </v>
      </c>
      <c r="AO1128" s="134" t="str">
        <f t="shared" si="265"/>
        <v xml:space="preserve"> </v>
      </c>
      <c r="AP1128" s="137" t="s">
        <v>770</v>
      </c>
    </row>
    <row r="1129" spans="1:42" s="134" customFormat="1" ht="26.1" customHeight="1" x14ac:dyDescent="0.2">
      <c r="A1129" s="258">
        <v>1128</v>
      </c>
      <c r="B1129" s="284" t="s">
        <v>380</v>
      </c>
      <c r="C1129" s="134" t="s">
        <v>102</v>
      </c>
      <c r="D1129" s="171" t="s">
        <v>82</v>
      </c>
      <c r="E1129" s="283" t="s">
        <v>381</v>
      </c>
      <c r="F1129" s="108">
        <v>465</v>
      </c>
      <c r="G1129" s="284" t="s">
        <v>380</v>
      </c>
      <c r="H1129" s="284" t="s">
        <v>2886</v>
      </c>
      <c r="I1129" s="284" t="s">
        <v>2887</v>
      </c>
      <c r="J1129" s="284" t="s">
        <v>2888</v>
      </c>
      <c r="K1129" s="284" t="s">
        <v>2889</v>
      </c>
      <c r="L1129" s="284" t="s">
        <v>2889</v>
      </c>
      <c r="M1129" s="284" t="s">
        <v>2414</v>
      </c>
      <c r="N1129" s="103" t="s">
        <v>87</v>
      </c>
      <c r="O1129" s="106">
        <v>35200</v>
      </c>
      <c r="Q1129" s="135"/>
      <c r="T1129" s="135"/>
      <c r="U1129" s="171" t="str">
        <f t="shared" si="264"/>
        <v>HBL-SAR-465</v>
      </c>
      <c r="V1129" s="133" t="s">
        <v>90</v>
      </c>
      <c r="W1129" s="108">
        <v>465</v>
      </c>
      <c r="X1129" s="171" t="str">
        <f t="shared" si="266"/>
        <v>HBL-SAR-465-Mar17-1-1</v>
      </c>
      <c r="Y1129" s="136" t="s">
        <v>1018</v>
      </c>
      <c r="Z1129" s="134" t="str">
        <f t="shared" si="253"/>
        <v xml:space="preserve"> </v>
      </c>
      <c r="AA1129" s="134" t="str">
        <f t="shared" si="254"/>
        <v xml:space="preserve"> </v>
      </c>
      <c r="AB1129" s="134" t="str">
        <f t="shared" si="263"/>
        <v>Yes</v>
      </c>
      <c r="AC1129" s="134" t="e">
        <f>VLOOKUP(F1129,'Wired Branches'!B:E,4,FALSE)</f>
        <v>#N/A</v>
      </c>
      <c r="AD1129" s="134" t="str">
        <f t="shared" si="255"/>
        <v xml:space="preserve"> </v>
      </c>
      <c r="AE1129" s="150" t="e">
        <f>VLOOKUP(W1129,'Wired Branches'!B:F,5,FALSE)</f>
        <v>#N/A</v>
      </c>
      <c r="AF1129" s="112" t="str">
        <f>_xlfn.IFNA(VLOOKUP(F1129,'Compiled report'!C:F,4,FALSE),"")</f>
        <v/>
      </c>
      <c r="AG1129" s="134" t="str">
        <f t="shared" si="256"/>
        <v xml:space="preserve"> </v>
      </c>
      <c r="AH1129" s="134" t="str">
        <f t="shared" si="257"/>
        <v xml:space="preserve"> </v>
      </c>
      <c r="AI1129" s="134" t="str">
        <f t="shared" si="258"/>
        <v xml:space="preserve"> </v>
      </c>
      <c r="AJ1129" s="234" t="str">
        <f>_xlfn.IFNA(VLOOKUP(F1129,'Compiled report'!C:D,2,FALSE),"")</f>
        <v/>
      </c>
      <c r="AK1129" s="134" t="str">
        <f t="shared" si="259"/>
        <v xml:space="preserve"> </v>
      </c>
      <c r="AL1129" s="134" t="str">
        <f t="shared" si="260"/>
        <v/>
      </c>
      <c r="AM1129" s="134" t="str">
        <f t="shared" si="261"/>
        <v xml:space="preserve"> </v>
      </c>
      <c r="AN1129" s="134" t="str">
        <f t="shared" si="262"/>
        <v xml:space="preserve"> </v>
      </c>
      <c r="AO1129" s="134" t="str">
        <f t="shared" si="265"/>
        <v xml:space="preserve"> </v>
      </c>
      <c r="AP1129" s="137" t="s">
        <v>770</v>
      </c>
    </row>
    <row r="1130" spans="1:42" s="134" customFormat="1" ht="26.1" customHeight="1" x14ac:dyDescent="0.2">
      <c r="A1130" s="258">
        <v>1129</v>
      </c>
      <c r="B1130" s="284" t="s">
        <v>380</v>
      </c>
      <c r="C1130" s="134" t="s">
        <v>102</v>
      </c>
      <c r="D1130" s="171" t="s">
        <v>82</v>
      </c>
      <c r="E1130" s="283" t="s">
        <v>381</v>
      </c>
      <c r="F1130" s="108">
        <v>483</v>
      </c>
      <c r="G1130" s="284" t="s">
        <v>380</v>
      </c>
      <c r="H1130" s="284" t="s">
        <v>2890</v>
      </c>
      <c r="I1130" s="284" t="s">
        <v>2891</v>
      </c>
      <c r="J1130" s="284" t="s">
        <v>2888</v>
      </c>
      <c r="K1130" s="284" t="s">
        <v>2892</v>
      </c>
      <c r="L1130" s="284" t="s">
        <v>2892</v>
      </c>
      <c r="M1130" s="284" t="s">
        <v>2414</v>
      </c>
      <c r="N1130" s="103" t="s">
        <v>87</v>
      </c>
      <c r="O1130" s="106">
        <v>35200</v>
      </c>
      <c r="Q1130" s="135"/>
      <c r="T1130" s="135"/>
      <c r="U1130" s="171" t="str">
        <f t="shared" si="264"/>
        <v>HBL-SAR-483</v>
      </c>
      <c r="V1130" s="133" t="s">
        <v>90</v>
      </c>
      <c r="W1130" s="108">
        <v>483</v>
      </c>
      <c r="X1130" s="171" t="str">
        <f t="shared" si="266"/>
        <v>HBL-SAR-483-Mar17-1-1</v>
      </c>
      <c r="Y1130" s="136" t="s">
        <v>1018</v>
      </c>
      <c r="Z1130" s="134" t="str">
        <f t="shared" si="253"/>
        <v xml:space="preserve"> </v>
      </c>
      <c r="AA1130" s="134" t="str">
        <f t="shared" si="254"/>
        <v xml:space="preserve"> </v>
      </c>
      <c r="AB1130" s="134" t="str">
        <f t="shared" si="263"/>
        <v>Yes</v>
      </c>
      <c r="AC1130" s="134" t="e">
        <f>VLOOKUP(F1130,'Wired Branches'!B:E,4,FALSE)</f>
        <v>#N/A</v>
      </c>
      <c r="AD1130" s="134" t="str">
        <f t="shared" si="255"/>
        <v xml:space="preserve"> </v>
      </c>
      <c r="AE1130" s="150" t="e">
        <f>VLOOKUP(W1130,'Wired Branches'!B:F,5,FALSE)</f>
        <v>#N/A</v>
      </c>
      <c r="AF1130" s="112" t="str">
        <f>_xlfn.IFNA(VLOOKUP(F1130,'Compiled report'!C:F,4,FALSE),"")</f>
        <v/>
      </c>
      <c r="AG1130" s="134" t="str">
        <f t="shared" si="256"/>
        <v xml:space="preserve"> </v>
      </c>
      <c r="AH1130" s="134" t="str">
        <f t="shared" si="257"/>
        <v xml:space="preserve"> </v>
      </c>
      <c r="AI1130" s="134" t="str">
        <f t="shared" si="258"/>
        <v xml:space="preserve"> </v>
      </c>
      <c r="AJ1130" s="234" t="str">
        <f>_xlfn.IFNA(VLOOKUP(F1130,'Compiled report'!C:D,2,FALSE),"")</f>
        <v/>
      </c>
      <c r="AK1130" s="134" t="str">
        <f t="shared" si="259"/>
        <v xml:space="preserve"> </v>
      </c>
      <c r="AL1130" s="134" t="str">
        <f t="shared" si="260"/>
        <v/>
      </c>
      <c r="AM1130" s="134" t="str">
        <f t="shared" si="261"/>
        <v xml:space="preserve"> </v>
      </c>
      <c r="AN1130" s="134" t="str">
        <f t="shared" si="262"/>
        <v xml:space="preserve"> </v>
      </c>
      <c r="AO1130" s="134" t="str">
        <f t="shared" si="265"/>
        <v xml:space="preserve"> </v>
      </c>
      <c r="AP1130" s="137" t="s">
        <v>770</v>
      </c>
    </row>
    <row r="1131" spans="1:42" s="134" customFormat="1" ht="26.1" customHeight="1" x14ac:dyDescent="0.2">
      <c r="A1131" s="258">
        <v>1130</v>
      </c>
      <c r="B1131" s="284" t="s">
        <v>380</v>
      </c>
      <c r="C1131" s="134" t="s">
        <v>102</v>
      </c>
      <c r="D1131" s="171" t="s">
        <v>82</v>
      </c>
      <c r="E1131" s="283" t="s">
        <v>381</v>
      </c>
      <c r="F1131" s="108">
        <v>503</v>
      </c>
      <c r="G1131" s="284" t="s">
        <v>380</v>
      </c>
      <c r="H1131" s="284" t="s">
        <v>2893</v>
      </c>
      <c r="I1131" s="284" t="s">
        <v>2894</v>
      </c>
      <c r="J1131" s="284" t="s">
        <v>380</v>
      </c>
      <c r="K1131" s="284" t="s">
        <v>384</v>
      </c>
      <c r="L1131" s="284" t="s">
        <v>380</v>
      </c>
      <c r="M1131" s="284" t="s">
        <v>380</v>
      </c>
      <c r="N1131" s="103" t="s">
        <v>87</v>
      </c>
      <c r="O1131" s="106">
        <v>40100</v>
      </c>
      <c r="Q1131" s="135"/>
      <c r="T1131" s="135"/>
      <c r="U1131" s="171" t="str">
        <f t="shared" si="264"/>
        <v>HBL-SAR-503</v>
      </c>
      <c r="V1131" s="133" t="s">
        <v>90</v>
      </c>
      <c r="W1131" s="108">
        <v>503</v>
      </c>
      <c r="X1131" s="171" t="str">
        <f t="shared" si="266"/>
        <v>HBL-SAR-503-Mar17-1-1</v>
      </c>
      <c r="Y1131" s="136" t="s">
        <v>1018</v>
      </c>
      <c r="Z1131" s="134" t="str">
        <f t="shared" si="253"/>
        <v xml:space="preserve"> </v>
      </c>
      <c r="AA1131" s="134" t="str">
        <f t="shared" si="254"/>
        <v xml:space="preserve"> </v>
      </c>
      <c r="AB1131" s="134" t="str">
        <f t="shared" si="263"/>
        <v>Yes</v>
      </c>
      <c r="AC1131" s="134" t="e">
        <f>VLOOKUP(F1131,'Wired Branches'!B:E,4,FALSE)</f>
        <v>#N/A</v>
      </c>
      <c r="AD1131" s="134" t="str">
        <f t="shared" si="255"/>
        <v xml:space="preserve"> </v>
      </c>
      <c r="AE1131" s="150" t="e">
        <f>VLOOKUP(W1131,'Wired Branches'!B:F,5,FALSE)</f>
        <v>#N/A</v>
      </c>
      <c r="AF1131" s="112" t="str">
        <f>_xlfn.IFNA(VLOOKUP(F1131,'Compiled report'!C:F,4,FALSE),"")</f>
        <v/>
      </c>
      <c r="AG1131" s="134" t="str">
        <f t="shared" si="256"/>
        <v xml:space="preserve"> </v>
      </c>
      <c r="AH1131" s="134" t="str">
        <f t="shared" si="257"/>
        <v xml:space="preserve"> </v>
      </c>
      <c r="AI1131" s="134" t="str">
        <f t="shared" si="258"/>
        <v xml:space="preserve"> </v>
      </c>
      <c r="AJ1131" s="234" t="str">
        <f>_xlfn.IFNA(VLOOKUP(F1131,'Compiled report'!C:D,2,FALSE),"")</f>
        <v/>
      </c>
      <c r="AK1131" s="134" t="str">
        <f t="shared" si="259"/>
        <v xml:space="preserve"> </v>
      </c>
      <c r="AL1131" s="134" t="str">
        <f t="shared" si="260"/>
        <v/>
      </c>
      <c r="AM1131" s="134" t="str">
        <f t="shared" si="261"/>
        <v xml:space="preserve"> </v>
      </c>
      <c r="AN1131" s="134" t="str">
        <f t="shared" si="262"/>
        <v xml:space="preserve"> </v>
      </c>
      <c r="AO1131" s="134" t="str">
        <f t="shared" si="265"/>
        <v xml:space="preserve"> </v>
      </c>
      <c r="AP1131" s="137" t="s">
        <v>770</v>
      </c>
    </row>
    <row r="1132" spans="1:42" s="134" customFormat="1" ht="26.1" customHeight="1" x14ac:dyDescent="0.2">
      <c r="A1132" s="258">
        <v>1131</v>
      </c>
      <c r="B1132" s="284" t="s">
        <v>380</v>
      </c>
      <c r="C1132" s="134" t="s">
        <v>102</v>
      </c>
      <c r="D1132" s="171" t="s">
        <v>82</v>
      </c>
      <c r="E1132" s="283" t="s">
        <v>381</v>
      </c>
      <c r="F1132" s="108">
        <v>549</v>
      </c>
      <c r="G1132" s="284" t="s">
        <v>380</v>
      </c>
      <c r="H1132" s="284" t="s">
        <v>2895</v>
      </c>
      <c r="I1132" s="284" t="s">
        <v>2896</v>
      </c>
      <c r="J1132" s="284" t="s">
        <v>2854</v>
      </c>
      <c r="K1132" s="284" t="s">
        <v>2895</v>
      </c>
      <c r="L1132" s="284" t="s">
        <v>2830</v>
      </c>
      <c r="M1132" s="284" t="s">
        <v>2830</v>
      </c>
      <c r="N1132" s="103" t="s">
        <v>87</v>
      </c>
      <c r="O1132" s="106">
        <v>42000</v>
      </c>
      <c r="Q1132" s="135"/>
      <c r="T1132" s="135"/>
      <c r="U1132" s="171" t="str">
        <f t="shared" si="264"/>
        <v>HBL-SAR-549</v>
      </c>
      <c r="V1132" s="133" t="s">
        <v>90</v>
      </c>
      <c r="W1132" s="108">
        <v>549</v>
      </c>
      <c r="X1132" s="171" t="str">
        <f t="shared" si="266"/>
        <v>HBL-SAR-549-Mar17-1-1</v>
      </c>
      <c r="Y1132" s="136" t="s">
        <v>1018</v>
      </c>
      <c r="Z1132" s="134" t="str">
        <f t="shared" si="253"/>
        <v xml:space="preserve"> </v>
      </c>
      <c r="AA1132" s="134" t="str">
        <f t="shared" si="254"/>
        <v xml:space="preserve"> </v>
      </c>
      <c r="AB1132" s="134" t="str">
        <f t="shared" si="263"/>
        <v>Yes</v>
      </c>
      <c r="AC1132" s="134" t="e">
        <f>VLOOKUP(F1132,'Wired Branches'!B:E,4,FALSE)</f>
        <v>#N/A</v>
      </c>
      <c r="AD1132" s="134" t="str">
        <f t="shared" si="255"/>
        <v xml:space="preserve"> </v>
      </c>
      <c r="AE1132" s="150" t="e">
        <f>VLOOKUP(W1132,'Wired Branches'!B:F,5,FALSE)</f>
        <v>#N/A</v>
      </c>
      <c r="AF1132" s="112" t="str">
        <f>_xlfn.IFNA(VLOOKUP(F1132,'Compiled report'!C:F,4,FALSE),"")</f>
        <v/>
      </c>
      <c r="AG1132" s="134" t="str">
        <f t="shared" si="256"/>
        <v xml:space="preserve"> </v>
      </c>
      <c r="AH1132" s="134" t="str">
        <f t="shared" si="257"/>
        <v xml:space="preserve"> </v>
      </c>
      <c r="AI1132" s="134" t="str">
        <f t="shared" si="258"/>
        <v xml:space="preserve"> </v>
      </c>
      <c r="AJ1132" s="234" t="str">
        <f>_xlfn.IFNA(VLOOKUP(F1132,'Compiled report'!C:D,2,FALSE),"")</f>
        <v/>
      </c>
      <c r="AK1132" s="134" t="str">
        <f t="shared" si="259"/>
        <v xml:space="preserve"> </v>
      </c>
      <c r="AL1132" s="134" t="str">
        <f t="shared" si="260"/>
        <v/>
      </c>
      <c r="AM1132" s="134" t="str">
        <f t="shared" si="261"/>
        <v xml:space="preserve"> </v>
      </c>
      <c r="AN1132" s="134" t="str">
        <f t="shared" si="262"/>
        <v xml:space="preserve"> </v>
      </c>
      <c r="AO1132" s="134" t="str">
        <f t="shared" si="265"/>
        <v xml:space="preserve"> </v>
      </c>
      <c r="AP1132" s="137" t="s">
        <v>770</v>
      </c>
    </row>
    <row r="1133" spans="1:42" s="134" customFormat="1" ht="26.1" customHeight="1" x14ac:dyDescent="0.2">
      <c r="A1133" s="258">
        <v>1132</v>
      </c>
      <c r="B1133" s="284" t="s">
        <v>380</v>
      </c>
      <c r="C1133" s="134" t="s">
        <v>102</v>
      </c>
      <c r="D1133" s="171" t="s">
        <v>82</v>
      </c>
      <c r="E1133" s="283" t="s">
        <v>381</v>
      </c>
      <c r="F1133" s="108">
        <v>586</v>
      </c>
      <c r="G1133" s="284" t="s">
        <v>380</v>
      </c>
      <c r="H1133" s="284" t="s">
        <v>2897</v>
      </c>
      <c r="I1133" s="284" t="s">
        <v>2898</v>
      </c>
      <c r="J1133" s="284" t="s">
        <v>2888</v>
      </c>
      <c r="K1133" s="284" t="s">
        <v>2897</v>
      </c>
      <c r="L1133" s="284" t="s">
        <v>2897</v>
      </c>
      <c r="M1133" s="284" t="s">
        <v>2414</v>
      </c>
      <c r="N1133" s="103" t="s">
        <v>87</v>
      </c>
      <c r="O1133" s="106">
        <v>35200</v>
      </c>
      <c r="Q1133" s="135"/>
      <c r="T1133" s="135"/>
      <c r="U1133" s="171" t="str">
        <f t="shared" si="264"/>
        <v>HBL-SAR-586</v>
      </c>
      <c r="V1133" s="133" t="s">
        <v>90</v>
      </c>
      <c r="W1133" s="108">
        <v>586</v>
      </c>
      <c r="X1133" s="171" t="str">
        <f t="shared" si="266"/>
        <v>HBL-SAR-586-Mar17-1-1</v>
      </c>
      <c r="Y1133" s="136" t="s">
        <v>1018</v>
      </c>
      <c r="Z1133" s="134" t="str">
        <f t="shared" si="253"/>
        <v xml:space="preserve"> </v>
      </c>
      <c r="AA1133" s="134" t="str">
        <f t="shared" si="254"/>
        <v xml:space="preserve"> </v>
      </c>
      <c r="AB1133" s="134" t="str">
        <f t="shared" si="263"/>
        <v>Yes</v>
      </c>
      <c r="AC1133" s="134" t="e">
        <f>VLOOKUP(F1133,'Wired Branches'!B:E,4,FALSE)</f>
        <v>#N/A</v>
      </c>
      <c r="AD1133" s="134" t="str">
        <f t="shared" si="255"/>
        <v xml:space="preserve"> </v>
      </c>
      <c r="AE1133" s="150" t="e">
        <f>VLOOKUP(W1133,'Wired Branches'!B:F,5,FALSE)</f>
        <v>#N/A</v>
      </c>
      <c r="AF1133" s="112" t="str">
        <f>_xlfn.IFNA(VLOOKUP(F1133,'Compiled report'!C:F,4,FALSE),"")</f>
        <v/>
      </c>
      <c r="AG1133" s="134" t="str">
        <f t="shared" si="256"/>
        <v xml:space="preserve"> </v>
      </c>
      <c r="AH1133" s="134" t="str">
        <f t="shared" si="257"/>
        <v xml:space="preserve"> </v>
      </c>
      <c r="AI1133" s="134" t="str">
        <f t="shared" si="258"/>
        <v xml:space="preserve"> </v>
      </c>
      <c r="AJ1133" s="234" t="str">
        <f>_xlfn.IFNA(VLOOKUP(F1133,'Compiled report'!C:D,2,FALSE),"")</f>
        <v/>
      </c>
      <c r="AK1133" s="134" t="str">
        <f t="shared" si="259"/>
        <v xml:space="preserve"> </v>
      </c>
      <c r="AL1133" s="134" t="str">
        <f t="shared" si="260"/>
        <v/>
      </c>
      <c r="AM1133" s="134" t="str">
        <f t="shared" si="261"/>
        <v xml:space="preserve"> </v>
      </c>
      <c r="AN1133" s="134" t="str">
        <f t="shared" si="262"/>
        <v xml:space="preserve"> </v>
      </c>
      <c r="AO1133" s="134" t="str">
        <f t="shared" si="265"/>
        <v xml:space="preserve"> </v>
      </c>
      <c r="AP1133" s="137" t="s">
        <v>770</v>
      </c>
    </row>
    <row r="1134" spans="1:42" s="134" customFormat="1" ht="26.1" customHeight="1" x14ac:dyDescent="0.2">
      <c r="A1134" s="258">
        <v>1133</v>
      </c>
      <c r="B1134" s="284" t="s">
        <v>380</v>
      </c>
      <c r="C1134" s="134" t="s">
        <v>102</v>
      </c>
      <c r="D1134" s="171" t="s">
        <v>82</v>
      </c>
      <c r="E1134" s="283" t="s">
        <v>381</v>
      </c>
      <c r="F1134" s="108">
        <v>589</v>
      </c>
      <c r="G1134" s="284" t="s">
        <v>380</v>
      </c>
      <c r="H1134" s="284" t="s">
        <v>2899</v>
      </c>
      <c r="I1134" s="284" t="s">
        <v>2900</v>
      </c>
      <c r="J1134" s="284" t="s">
        <v>2901</v>
      </c>
      <c r="K1134" s="284" t="s">
        <v>2901</v>
      </c>
      <c r="L1134" s="284" t="s">
        <v>2901</v>
      </c>
      <c r="M1134" s="284" t="s">
        <v>380</v>
      </c>
      <c r="N1134" s="103" t="s">
        <v>87</v>
      </c>
      <c r="O1134" s="106">
        <v>40410</v>
      </c>
      <c r="Q1134" s="135"/>
      <c r="T1134" s="135"/>
      <c r="U1134" s="171" t="str">
        <f t="shared" si="264"/>
        <v>HBL-SAR-589</v>
      </c>
      <c r="V1134" s="133" t="s">
        <v>90</v>
      </c>
      <c r="W1134" s="108">
        <v>589</v>
      </c>
      <c r="X1134" s="171" t="str">
        <f t="shared" si="266"/>
        <v>HBL-SAR-589-Mar17-1-1</v>
      </c>
      <c r="Y1134" s="136" t="s">
        <v>1018</v>
      </c>
      <c r="Z1134" s="134" t="str">
        <f t="shared" si="253"/>
        <v xml:space="preserve"> </v>
      </c>
      <c r="AA1134" s="134" t="str">
        <f t="shared" si="254"/>
        <v xml:space="preserve"> </v>
      </c>
      <c r="AB1134" s="134" t="str">
        <f t="shared" si="263"/>
        <v>Yes</v>
      </c>
      <c r="AC1134" s="134" t="e">
        <f>VLOOKUP(F1134,'Wired Branches'!B:E,4,FALSE)</f>
        <v>#N/A</v>
      </c>
      <c r="AD1134" s="134" t="str">
        <f t="shared" si="255"/>
        <v xml:space="preserve"> </v>
      </c>
      <c r="AE1134" s="150" t="e">
        <f>VLOOKUP(W1134,'Wired Branches'!B:F,5,FALSE)</f>
        <v>#N/A</v>
      </c>
      <c r="AF1134" s="112" t="str">
        <f>_xlfn.IFNA(VLOOKUP(F1134,'Compiled report'!C:F,4,FALSE),"")</f>
        <v/>
      </c>
      <c r="AG1134" s="134" t="str">
        <f t="shared" si="256"/>
        <v xml:space="preserve"> </v>
      </c>
      <c r="AH1134" s="134" t="str">
        <f t="shared" si="257"/>
        <v xml:space="preserve"> </v>
      </c>
      <c r="AI1134" s="134" t="str">
        <f t="shared" si="258"/>
        <v xml:space="preserve"> </v>
      </c>
      <c r="AJ1134" s="234" t="str">
        <f>_xlfn.IFNA(VLOOKUP(F1134,'Compiled report'!C:D,2,FALSE),"")</f>
        <v/>
      </c>
      <c r="AK1134" s="134" t="str">
        <f t="shared" si="259"/>
        <v xml:space="preserve"> </v>
      </c>
      <c r="AL1134" s="134" t="str">
        <f t="shared" si="260"/>
        <v/>
      </c>
      <c r="AM1134" s="134" t="str">
        <f t="shared" si="261"/>
        <v xml:space="preserve"> </v>
      </c>
      <c r="AN1134" s="134" t="str">
        <f t="shared" si="262"/>
        <v xml:space="preserve"> </v>
      </c>
      <c r="AO1134" s="134" t="str">
        <f t="shared" si="265"/>
        <v xml:space="preserve"> </v>
      </c>
      <c r="AP1134" s="137" t="s">
        <v>770</v>
      </c>
    </row>
    <row r="1135" spans="1:42" s="134" customFormat="1" ht="26.1" customHeight="1" x14ac:dyDescent="0.2">
      <c r="A1135" s="258">
        <v>1134</v>
      </c>
      <c r="B1135" s="284" t="s">
        <v>380</v>
      </c>
      <c r="C1135" s="134" t="s">
        <v>102</v>
      </c>
      <c r="D1135" s="171" t="s">
        <v>82</v>
      </c>
      <c r="E1135" s="283" t="s">
        <v>381</v>
      </c>
      <c r="F1135" s="108">
        <v>625</v>
      </c>
      <c r="G1135" s="284" t="s">
        <v>380</v>
      </c>
      <c r="H1135" s="284" t="s">
        <v>2902</v>
      </c>
      <c r="I1135" s="284" t="s">
        <v>2903</v>
      </c>
      <c r="J1135" s="284" t="s">
        <v>2904</v>
      </c>
      <c r="K1135" s="284" t="s">
        <v>2905</v>
      </c>
      <c r="L1135" s="284" t="s">
        <v>2905</v>
      </c>
      <c r="M1135" s="284" t="s">
        <v>380</v>
      </c>
      <c r="N1135" s="103" t="s">
        <v>87</v>
      </c>
      <c r="O1135" s="106">
        <v>40010</v>
      </c>
      <c r="Q1135" s="135"/>
      <c r="T1135" s="135"/>
      <c r="U1135" s="171" t="str">
        <f t="shared" si="264"/>
        <v>HBL-SAR-625</v>
      </c>
      <c r="V1135" s="133" t="s">
        <v>90</v>
      </c>
      <c r="W1135" s="108">
        <v>625</v>
      </c>
      <c r="X1135" s="171" t="str">
        <f t="shared" si="266"/>
        <v>HBL-SAR-625-Mar17-1-1</v>
      </c>
      <c r="Y1135" s="136" t="s">
        <v>1018</v>
      </c>
      <c r="Z1135" s="134" t="str">
        <f t="shared" ref="Z1135:Z1198" si="267">IF(AJ1135=""," ","Yes")</f>
        <v xml:space="preserve"> </v>
      </c>
      <c r="AA1135" s="134" t="str">
        <f t="shared" ref="AA1135:AA1198" si="268">IF(AJ1135=""," ","Yes")</f>
        <v xml:space="preserve"> </v>
      </c>
      <c r="AB1135" s="134" t="str">
        <f t="shared" si="263"/>
        <v>Yes</v>
      </c>
      <c r="AC1135" s="134" t="e">
        <f>VLOOKUP(F1135,'Wired Branches'!B:E,4,FALSE)</f>
        <v>#N/A</v>
      </c>
      <c r="AD1135" s="134" t="str">
        <f t="shared" ref="AD1135:AD1198" si="269">IF(AJ1135=""," ","255.255.255.0")</f>
        <v xml:space="preserve"> </v>
      </c>
      <c r="AE1135" s="150" t="e">
        <f>VLOOKUP(W1135,'Wired Branches'!B:F,5,FALSE)</f>
        <v>#N/A</v>
      </c>
      <c r="AF1135" s="112" t="str">
        <f>_xlfn.IFNA(VLOOKUP(F1135,'Compiled report'!C:F,4,FALSE),"")</f>
        <v/>
      </c>
      <c r="AG1135" s="134" t="str">
        <f t="shared" ref="AG1135:AG1198" si="270">IF(AJ1135=""," ","10.200.57.196")</f>
        <v xml:space="preserve"> </v>
      </c>
      <c r="AH1135" s="134" t="str">
        <f t="shared" ref="AH1135:AH1198" si="271">IF(AJ1135=""," ","Yes")</f>
        <v xml:space="preserve"> </v>
      </c>
      <c r="AI1135" s="134" t="str">
        <f t="shared" ref="AI1135:AI1198" si="272">IF(AJ1135=""," ","Yes")</f>
        <v xml:space="preserve"> </v>
      </c>
      <c r="AJ1135" s="234" t="str">
        <f>_xlfn.IFNA(VLOOKUP(F1135,'Compiled report'!C:D,2,FALSE),"")</f>
        <v/>
      </c>
      <c r="AK1135" s="134" t="str">
        <f t="shared" ref="AK1135:AK1198" si="273">IF(AJ1135=""," ","Yes")</f>
        <v xml:space="preserve"> </v>
      </c>
      <c r="AL1135" s="134" t="str">
        <f t="shared" ref="AL1135:AL1198" si="274">IF((OR(AF1135="",AF1135=0)),"","Yes")</f>
        <v/>
      </c>
      <c r="AM1135" s="134" t="str">
        <f t="shared" ref="AM1135:AM1198" si="275">IF(AJ1135=""," ","Yes")</f>
        <v xml:space="preserve"> </v>
      </c>
      <c r="AN1135" s="134" t="str">
        <f t="shared" ref="AN1135:AN1198" si="276">IF(AJ1135=""," ","Yes")</f>
        <v xml:space="preserve"> </v>
      </c>
      <c r="AO1135" s="134" t="str">
        <f t="shared" si="265"/>
        <v xml:space="preserve"> </v>
      </c>
      <c r="AP1135" s="137" t="s">
        <v>770</v>
      </c>
    </row>
    <row r="1136" spans="1:42" s="134" customFormat="1" ht="26.1" customHeight="1" x14ac:dyDescent="0.2">
      <c r="A1136" s="258">
        <v>1135</v>
      </c>
      <c r="B1136" s="284" t="s">
        <v>380</v>
      </c>
      <c r="C1136" s="134" t="s">
        <v>102</v>
      </c>
      <c r="D1136" s="171" t="s">
        <v>82</v>
      </c>
      <c r="E1136" s="283" t="s">
        <v>381</v>
      </c>
      <c r="F1136" s="108">
        <v>627</v>
      </c>
      <c r="G1136" s="284" t="s">
        <v>380</v>
      </c>
      <c r="H1136" s="284" t="s">
        <v>2906</v>
      </c>
      <c r="I1136" s="284" t="s">
        <v>2907</v>
      </c>
      <c r="J1136" s="284" t="s">
        <v>2908</v>
      </c>
      <c r="K1136" s="284" t="s">
        <v>2909</v>
      </c>
      <c r="L1136" s="284" t="s">
        <v>2909</v>
      </c>
      <c r="M1136" s="284" t="s">
        <v>380</v>
      </c>
      <c r="N1136" s="103" t="s">
        <v>87</v>
      </c>
      <c r="O1136" s="106">
        <v>40100</v>
      </c>
      <c r="Q1136" s="135"/>
      <c r="T1136" s="135"/>
      <c r="U1136" s="171" t="str">
        <f t="shared" si="264"/>
        <v>HBL-SAR-627</v>
      </c>
      <c r="V1136" s="133" t="s">
        <v>90</v>
      </c>
      <c r="W1136" s="108">
        <v>627</v>
      </c>
      <c r="X1136" s="171" t="str">
        <f t="shared" si="266"/>
        <v>HBL-SAR-627-Mar17-1-1</v>
      </c>
      <c r="Y1136" s="136" t="s">
        <v>1018</v>
      </c>
      <c r="Z1136" s="134" t="str">
        <f t="shared" si="267"/>
        <v xml:space="preserve"> </v>
      </c>
      <c r="AA1136" s="134" t="str">
        <f t="shared" si="268"/>
        <v xml:space="preserve"> </v>
      </c>
      <c r="AB1136" s="134" t="str">
        <f t="shared" si="263"/>
        <v>Yes</v>
      </c>
      <c r="AC1136" s="134" t="e">
        <f>VLOOKUP(F1136,'Wired Branches'!B:E,4,FALSE)</f>
        <v>#N/A</v>
      </c>
      <c r="AD1136" s="134" t="str">
        <f t="shared" si="269"/>
        <v xml:space="preserve"> </v>
      </c>
      <c r="AE1136" s="150" t="e">
        <f>VLOOKUP(W1136,'Wired Branches'!B:F,5,FALSE)</f>
        <v>#N/A</v>
      </c>
      <c r="AF1136" s="112" t="str">
        <f>_xlfn.IFNA(VLOOKUP(F1136,'Compiled report'!C:F,4,FALSE),"")</f>
        <v/>
      </c>
      <c r="AG1136" s="134" t="str">
        <f t="shared" si="270"/>
        <v xml:space="preserve"> </v>
      </c>
      <c r="AH1136" s="134" t="str">
        <f t="shared" si="271"/>
        <v xml:space="preserve"> </v>
      </c>
      <c r="AI1136" s="134" t="str">
        <f t="shared" si="272"/>
        <v xml:space="preserve"> </v>
      </c>
      <c r="AJ1136" s="234" t="str">
        <f>_xlfn.IFNA(VLOOKUP(F1136,'Compiled report'!C:D,2,FALSE),"")</f>
        <v/>
      </c>
      <c r="AK1136" s="134" t="str">
        <f t="shared" si="273"/>
        <v xml:space="preserve"> </v>
      </c>
      <c r="AL1136" s="134" t="str">
        <f t="shared" si="274"/>
        <v/>
      </c>
      <c r="AM1136" s="134" t="str">
        <f t="shared" si="275"/>
        <v xml:space="preserve"> </v>
      </c>
      <c r="AN1136" s="134" t="str">
        <f t="shared" si="276"/>
        <v xml:space="preserve"> </v>
      </c>
      <c r="AO1136" s="134" t="str">
        <f t="shared" si="265"/>
        <v xml:space="preserve"> </v>
      </c>
      <c r="AP1136" s="137" t="s">
        <v>770</v>
      </c>
    </row>
    <row r="1137" spans="1:42" s="134" customFormat="1" ht="26.1" customHeight="1" x14ac:dyDescent="0.2">
      <c r="A1137" s="258">
        <v>1136</v>
      </c>
      <c r="B1137" s="284" t="s">
        <v>380</v>
      </c>
      <c r="C1137" s="134" t="s">
        <v>102</v>
      </c>
      <c r="D1137" s="171" t="s">
        <v>82</v>
      </c>
      <c r="E1137" s="283" t="s">
        <v>381</v>
      </c>
      <c r="F1137" s="108">
        <v>654</v>
      </c>
      <c r="G1137" s="284" t="s">
        <v>380</v>
      </c>
      <c r="H1137" s="284" t="s">
        <v>2910</v>
      </c>
      <c r="I1137" s="284" t="s">
        <v>2911</v>
      </c>
      <c r="J1137" s="284" t="s">
        <v>2912</v>
      </c>
      <c r="K1137" s="284" t="s">
        <v>2913</v>
      </c>
      <c r="L1137" s="284" t="s">
        <v>2914</v>
      </c>
      <c r="M1137" s="284" t="s">
        <v>2823</v>
      </c>
      <c r="N1137" s="103" t="s">
        <v>87</v>
      </c>
      <c r="O1137" s="106">
        <v>54100</v>
      </c>
      <c r="Q1137" s="135"/>
      <c r="T1137" s="135"/>
      <c r="U1137" s="171" t="str">
        <f t="shared" si="264"/>
        <v>HBL-SAR-654</v>
      </c>
      <c r="V1137" s="133" t="s">
        <v>90</v>
      </c>
      <c r="W1137" s="108">
        <v>654</v>
      </c>
      <c r="X1137" s="171" t="str">
        <f t="shared" si="266"/>
        <v>HBL-SAR-654-Mar17-1-1</v>
      </c>
      <c r="Y1137" s="136" t="s">
        <v>1018</v>
      </c>
      <c r="Z1137" s="134" t="str">
        <f t="shared" si="267"/>
        <v xml:space="preserve"> </v>
      </c>
      <c r="AA1137" s="134" t="str">
        <f t="shared" si="268"/>
        <v xml:space="preserve"> </v>
      </c>
      <c r="AB1137" s="134" t="str">
        <f t="shared" si="263"/>
        <v>Yes</v>
      </c>
      <c r="AC1137" s="134" t="e">
        <f>VLOOKUP(F1137,'Wired Branches'!B:E,4,FALSE)</f>
        <v>#N/A</v>
      </c>
      <c r="AD1137" s="134" t="str">
        <f t="shared" si="269"/>
        <v xml:space="preserve"> </v>
      </c>
      <c r="AE1137" s="150" t="e">
        <f>VLOOKUP(W1137,'Wired Branches'!B:F,5,FALSE)</f>
        <v>#N/A</v>
      </c>
      <c r="AF1137" s="112" t="str">
        <f>_xlfn.IFNA(VLOOKUP(F1137,'Compiled report'!C:F,4,FALSE),"")</f>
        <v/>
      </c>
      <c r="AG1137" s="134" t="str">
        <f t="shared" si="270"/>
        <v xml:space="preserve"> </v>
      </c>
      <c r="AH1137" s="134" t="str">
        <f t="shared" si="271"/>
        <v xml:space="preserve"> </v>
      </c>
      <c r="AI1137" s="134" t="str">
        <f t="shared" si="272"/>
        <v xml:space="preserve"> </v>
      </c>
      <c r="AJ1137" s="234" t="str">
        <f>_xlfn.IFNA(VLOOKUP(F1137,'Compiled report'!C:D,2,FALSE),"")</f>
        <v/>
      </c>
      <c r="AK1137" s="134" t="str">
        <f t="shared" si="273"/>
        <v xml:space="preserve"> </v>
      </c>
      <c r="AL1137" s="134" t="str">
        <f t="shared" si="274"/>
        <v/>
      </c>
      <c r="AM1137" s="134" t="str">
        <f t="shared" si="275"/>
        <v xml:space="preserve"> </v>
      </c>
      <c r="AN1137" s="134" t="str">
        <f t="shared" si="276"/>
        <v xml:space="preserve"> </v>
      </c>
      <c r="AO1137" s="134" t="str">
        <f t="shared" si="265"/>
        <v xml:space="preserve"> </v>
      </c>
      <c r="AP1137" s="137" t="s">
        <v>770</v>
      </c>
    </row>
    <row r="1138" spans="1:42" s="134" customFormat="1" ht="26.1" customHeight="1" x14ac:dyDescent="0.2">
      <c r="A1138" s="258">
        <v>1137</v>
      </c>
      <c r="B1138" s="284" t="s">
        <v>380</v>
      </c>
      <c r="C1138" s="134" t="s">
        <v>102</v>
      </c>
      <c r="D1138" s="171" t="s">
        <v>82</v>
      </c>
      <c r="E1138" s="283" t="s">
        <v>381</v>
      </c>
      <c r="F1138" s="108">
        <v>665</v>
      </c>
      <c r="G1138" s="284" t="s">
        <v>380</v>
      </c>
      <c r="H1138" s="284" t="s">
        <v>2915</v>
      </c>
      <c r="I1138" s="284" t="s">
        <v>2916</v>
      </c>
      <c r="J1138" s="284" t="s">
        <v>2901</v>
      </c>
      <c r="K1138" s="284" t="s">
        <v>2917</v>
      </c>
      <c r="L1138" s="284" t="s">
        <v>2901</v>
      </c>
      <c r="M1138" s="284" t="s">
        <v>380</v>
      </c>
      <c r="N1138" s="103" t="s">
        <v>87</v>
      </c>
      <c r="O1138" s="106">
        <v>40410</v>
      </c>
      <c r="Q1138" s="135"/>
      <c r="T1138" s="135"/>
      <c r="U1138" s="171" t="str">
        <f t="shared" si="264"/>
        <v>HBL-SAR-665</v>
      </c>
      <c r="V1138" s="133" t="s">
        <v>90</v>
      </c>
      <c r="W1138" s="108">
        <v>665</v>
      </c>
      <c r="X1138" s="171" t="str">
        <f t="shared" si="266"/>
        <v>HBL-SAR-665-Mar17-1-1</v>
      </c>
      <c r="Y1138" s="136" t="s">
        <v>1018</v>
      </c>
      <c r="Z1138" s="134" t="str">
        <f t="shared" si="267"/>
        <v xml:space="preserve"> </v>
      </c>
      <c r="AA1138" s="134" t="str">
        <f t="shared" si="268"/>
        <v xml:space="preserve"> </v>
      </c>
      <c r="AB1138" s="134" t="str">
        <f t="shared" ref="AB1138:AB1201" si="277">IF(ISBLANK(AJ1138)," ","Yes")</f>
        <v>Yes</v>
      </c>
      <c r="AC1138" s="134" t="e">
        <f>VLOOKUP(F1138,'Wired Branches'!B:E,4,FALSE)</f>
        <v>#N/A</v>
      </c>
      <c r="AD1138" s="134" t="str">
        <f t="shared" si="269"/>
        <v xml:space="preserve"> </v>
      </c>
      <c r="AE1138" s="150" t="e">
        <f>VLOOKUP(W1138,'Wired Branches'!B:F,5,FALSE)</f>
        <v>#N/A</v>
      </c>
      <c r="AF1138" s="112" t="str">
        <f>_xlfn.IFNA(VLOOKUP(F1138,'Compiled report'!C:F,4,FALSE),"")</f>
        <v/>
      </c>
      <c r="AG1138" s="134" t="str">
        <f t="shared" si="270"/>
        <v xml:space="preserve"> </v>
      </c>
      <c r="AH1138" s="134" t="str">
        <f t="shared" si="271"/>
        <v xml:space="preserve"> </v>
      </c>
      <c r="AI1138" s="134" t="str">
        <f t="shared" si="272"/>
        <v xml:space="preserve"> </v>
      </c>
      <c r="AJ1138" s="234" t="str">
        <f>_xlfn.IFNA(VLOOKUP(F1138,'Compiled report'!C:D,2,FALSE),"")</f>
        <v/>
      </c>
      <c r="AK1138" s="134" t="str">
        <f t="shared" si="273"/>
        <v xml:space="preserve"> </v>
      </c>
      <c r="AL1138" s="134" t="str">
        <f t="shared" si="274"/>
        <v/>
      </c>
      <c r="AM1138" s="134" t="str">
        <f t="shared" si="275"/>
        <v xml:space="preserve"> </v>
      </c>
      <c r="AN1138" s="134" t="str">
        <f t="shared" si="276"/>
        <v xml:space="preserve"> </v>
      </c>
      <c r="AO1138" s="134" t="str">
        <f t="shared" si="265"/>
        <v xml:space="preserve"> </v>
      </c>
      <c r="AP1138" s="137" t="s">
        <v>770</v>
      </c>
    </row>
    <row r="1139" spans="1:42" s="134" customFormat="1" ht="26.1" customHeight="1" x14ac:dyDescent="0.2">
      <c r="A1139" s="258">
        <v>1138</v>
      </c>
      <c r="B1139" s="284" t="s">
        <v>380</v>
      </c>
      <c r="C1139" s="134" t="s">
        <v>102</v>
      </c>
      <c r="D1139" s="171" t="s">
        <v>82</v>
      </c>
      <c r="E1139" s="283" t="s">
        <v>381</v>
      </c>
      <c r="F1139" s="108">
        <v>691</v>
      </c>
      <c r="G1139" s="284" t="s">
        <v>380</v>
      </c>
      <c r="H1139" s="284" t="s">
        <v>2918</v>
      </c>
      <c r="I1139" s="284" t="s">
        <v>2919</v>
      </c>
      <c r="J1139" s="284" t="s">
        <v>2880</v>
      </c>
      <c r="K1139" s="284" t="s">
        <v>2920</v>
      </c>
      <c r="L1139" s="284" t="s">
        <v>2921</v>
      </c>
      <c r="M1139" s="284" t="s">
        <v>380</v>
      </c>
      <c r="N1139" s="103" t="s">
        <v>87</v>
      </c>
      <c r="O1139" s="106">
        <v>40100</v>
      </c>
      <c r="Q1139" s="135"/>
      <c r="T1139" s="135"/>
      <c r="U1139" s="171" t="str">
        <f t="shared" si="264"/>
        <v>HBL-SAR-691</v>
      </c>
      <c r="V1139" s="133" t="s">
        <v>90</v>
      </c>
      <c r="W1139" s="108">
        <v>691</v>
      </c>
      <c r="X1139" s="171" t="str">
        <f t="shared" si="266"/>
        <v>HBL-SAR-691-Mar17-1-1</v>
      </c>
      <c r="Y1139" s="136" t="s">
        <v>1018</v>
      </c>
      <c r="Z1139" s="134" t="str">
        <f t="shared" si="267"/>
        <v xml:space="preserve"> </v>
      </c>
      <c r="AA1139" s="134" t="str">
        <f t="shared" si="268"/>
        <v xml:space="preserve"> </v>
      </c>
      <c r="AB1139" s="134" t="str">
        <f t="shared" si="277"/>
        <v>Yes</v>
      </c>
      <c r="AC1139" s="134" t="e">
        <f>VLOOKUP(F1139,'Wired Branches'!B:E,4,FALSE)</f>
        <v>#N/A</v>
      </c>
      <c r="AD1139" s="134" t="str">
        <f t="shared" si="269"/>
        <v xml:space="preserve"> </v>
      </c>
      <c r="AE1139" s="150" t="e">
        <f>VLOOKUP(W1139,'Wired Branches'!B:F,5,FALSE)</f>
        <v>#N/A</v>
      </c>
      <c r="AF1139" s="112" t="str">
        <f>_xlfn.IFNA(VLOOKUP(F1139,'Compiled report'!C:F,4,FALSE),"")</f>
        <v/>
      </c>
      <c r="AG1139" s="134" t="str">
        <f t="shared" si="270"/>
        <v xml:space="preserve"> </v>
      </c>
      <c r="AH1139" s="134" t="str">
        <f t="shared" si="271"/>
        <v xml:space="preserve"> </v>
      </c>
      <c r="AI1139" s="134" t="str">
        <f t="shared" si="272"/>
        <v xml:space="preserve"> </v>
      </c>
      <c r="AJ1139" s="234" t="str">
        <f>_xlfn.IFNA(VLOOKUP(F1139,'Compiled report'!C:D,2,FALSE),"")</f>
        <v/>
      </c>
      <c r="AK1139" s="134" t="str">
        <f t="shared" si="273"/>
        <v xml:space="preserve"> </v>
      </c>
      <c r="AL1139" s="134" t="str">
        <f t="shared" si="274"/>
        <v/>
      </c>
      <c r="AM1139" s="134" t="str">
        <f t="shared" si="275"/>
        <v xml:space="preserve"> </v>
      </c>
      <c r="AN1139" s="134" t="str">
        <f t="shared" si="276"/>
        <v xml:space="preserve"> </v>
      </c>
      <c r="AO1139" s="134" t="str">
        <f t="shared" si="265"/>
        <v xml:space="preserve"> </v>
      </c>
      <c r="AP1139" s="137" t="s">
        <v>770</v>
      </c>
    </row>
    <row r="1140" spans="1:42" s="134" customFormat="1" ht="26.1" customHeight="1" x14ac:dyDescent="0.2">
      <c r="A1140" s="258">
        <v>1139</v>
      </c>
      <c r="B1140" s="284" t="s">
        <v>380</v>
      </c>
      <c r="C1140" s="134" t="s">
        <v>102</v>
      </c>
      <c r="D1140" s="171" t="s">
        <v>82</v>
      </c>
      <c r="E1140" s="283" t="s">
        <v>381</v>
      </c>
      <c r="F1140" s="108">
        <v>838</v>
      </c>
      <c r="G1140" s="284" t="s">
        <v>380</v>
      </c>
      <c r="H1140" s="284" t="s">
        <v>2922</v>
      </c>
      <c r="I1140" s="284" t="s">
        <v>2923</v>
      </c>
      <c r="J1140" s="284" t="s">
        <v>2924</v>
      </c>
      <c r="K1140" s="284" t="s">
        <v>2922</v>
      </c>
      <c r="L1140" s="284" t="s">
        <v>2922</v>
      </c>
      <c r="M1140" s="284" t="s">
        <v>2414</v>
      </c>
      <c r="N1140" s="103" t="s">
        <v>87</v>
      </c>
      <c r="O1140" s="106">
        <v>35200</v>
      </c>
      <c r="Q1140" s="135"/>
      <c r="T1140" s="135"/>
      <c r="U1140" s="171" t="str">
        <f t="shared" si="264"/>
        <v>HBL-SAR-838</v>
      </c>
      <c r="V1140" s="133" t="s">
        <v>90</v>
      </c>
      <c r="W1140" s="108">
        <v>838</v>
      </c>
      <c r="X1140" s="171" t="str">
        <f t="shared" si="266"/>
        <v>HBL-SAR-838-Mar17-1-1</v>
      </c>
      <c r="Y1140" s="136" t="s">
        <v>1018</v>
      </c>
      <c r="Z1140" s="134" t="str">
        <f t="shared" si="267"/>
        <v xml:space="preserve"> </v>
      </c>
      <c r="AA1140" s="134" t="str">
        <f t="shared" si="268"/>
        <v xml:space="preserve"> </v>
      </c>
      <c r="AB1140" s="134" t="str">
        <f t="shared" si="277"/>
        <v>Yes</v>
      </c>
      <c r="AC1140" s="134" t="e">
        <f>VLOOKUP(F1140,'Wired Branches'!B:E,4,FALSE)</f>
        <v>#N/A</v>
      </c>
      <c r="AD1140" s="134" t="str">
        <f t="shared" si="269"/>
        <v xml:space="preserve"> </v>
      </c>
      <c r="AE1140" s="150" t="e">
        <f>VLOOKUP(W1140,'Wired Branches'!B:F,5,FALSE)</f>
        <v>#N/A</v>
      </c>
      <c r="AF1140" s="112" t="str">
        <f>_xlfn.IFNA(VLOOKUP(F1140,'Compiled report'!C:F,4,FALSE),"")</f>
        <v/>
      </c>
      <c r="AG1140" s="134" t="str">
        <f t="shared" si="270"/>
        <v xml:space="preserve"> </v>
      </c>
      <c r="AH1140" s="134" t="str">
        <f t="shared" si="271"/>
        <v xml:space="preserve"> </v>
      </c>
      <c r="AI1140" s="134" t="str">
        <f t="shared" si="272"/>
        <v xml:space="preserve"> </v>
      </c>
      <c r="AJ1140" s="234" t="str">
        <f>_xlfn.IFNA(VLOOKUP(F1140,'Compiled report'!C:D,2,FALSE),"")</f>
        <v/>
      </c>
      <c r="AK1140" s="134" t="str">
        <f t="shared" si="273"/>
        <v xml:space="preserve"> </v>
      </c>
      <c r="AL1140" s="134" t="str">
        <f t="shared" si="274"/>
        <v/>
      </c>
      <c r="AM1140" s="134" t="str">
        <f t="shared" si="275"/>
        <v xml:space="preserve"> </v>
      </c>
      <c r="AN1140" s="134" t="str">
        <f t="shared" si="276"/>
        <v xml:space="preserve"> </v>
      </c>
      <c r="AO1140" s="134" t="str">
        <f t="shared" si="265"/>
        <v xml:space="preserve"> </v>
      </c>
      <c r="AP1140" s="137" t="s">
        <v>770</v>
      </c>
    </row>
    <row r="1141" spans="1:42" s="134" customFormat="1" ht="26.1" customHeight="1" x14ac:dyDescent="0.2">
      <c r="A1141" s="258">
        <v>1140</v>
      </c>
      <c r="B1141" s="284" t="s">
        <v>380</v>
      </c>
      <c r="C1141" s="134" t="s">
        <v>102</v>
      </c>
      <c r="D1141" s="171" t="s">
        <v>82</v>
      </c>
      <c r="E1141" s="283" t="s">
        <v>381</v>
      </c>
      <c r="F1141" s="108">
        <v>845</v>
      </c>
      <c r="G1141" s="284" t="s">
        <v>380</v>
      </c>
      <c r="H1141" s="284" t="s">
        <v>2925</v>
      </c>
      <c r="I1141" s="284" t="s">
        <v>2926</v>
      </c>
      <c r="J1141" s="284" t="s">
        <v>2927</v>
      </c>
      <c r="K1141" s="284" t="s">
        <v>2928</v>
      </c>
      <c r="L1141" s="284" t="s">
        <v>2929</v>
      </c>
      <c r="M1141" s="284" t="s">
        <v>2196</v>
      </c>
      <c r="N1141" s="103" t="s">
        <v>87</v>
      </c>
      <c r="O1141" s="106">
        <v>35400</v>
      </c>
      <c r="Q1141" s="135"/>
      <c r="T1141" s="135"/>
      <c r="U1141" s="171" t="str">
        <f t="shared" si="264"/>
        <v>HBL-SAR-845</v>
      </c>
      <c r="V1141" s="133" t="s">
        <v>90</v>
      </c>
      <c r="W1141" s="108">
        <v>845</v>
      </c>
      <c r="X1141" s="171" t="str">
        <f t="shared" si="266"/>
        <v>HBL-SAR-845-Mar17-1-1</v>
      </c>
      <c r="Y1141" s="136" t="s">
        <v>1018</v>
      </c>
      <c r="Z1141" s="134" t="str">
        <f t="shared" si="267"/>
        <v xml:space="preserve"> </v>
      </c>
      <c r="AA1141" s="134" t="str">
        <f t="shared" si="268"/>
        <v xml:space="preserve"> </v>
      </c>
      <c r="AB1141" s="134" t="str">
        <f t="shared" si="277"/>
        <v>Yes</v>
      </c>
      <c r="AC1141" s="134" t="e">
        <f>VLOOKUP(F1141,'Wired Branches'!B:E,4,FALSE)</f>
        <v>#N/A</v>
      </c>
      <c r="AD1141" s="134" t="str">
        <f t="shared" si="269"/>
        <v xml:space="preserve"> </v>
      </c>
      <c r="AE1141" s="150" t="e">
        <f>VLOOKUP(W1141,'Wired Branches'!B:F,5,FALSE)</f>
        <v>#N/A</v>
      </c>
      <c r="AF1141" s="112" t="str">
        <f>_xlfn.IFNA(VLOOKUP(F1141,'Compiled report'!C:F,4,FALSE),"")</f>
        <v/>
      </c>
      <c r="AG1141" s="134" t="str">
        <f t="shared" si="270"/>
        <v xml:space="preserve"> </v>
      </c>
      <c r="AH1141" s="134" t="str">
        <f t="shared" si="271"/>
        <v xml:space="preserve"> </v>
      </c>
      <c r="AI1141" s="134" t="str">
        <f t="shared" si="272"/>
        <v xml:space="preserve"> </v>
      </c>
      <c r="AJ1141" s="234" t="str">
        <f>_xlfn.IFNA(VLOOKUP(F1141,'Compiled report'!C:D,2,FALSE),"")</f>
        <v/>
      </c>
      <c r="AK1141" s="134" t="str">
        <f t="shared" si="273"/>
        <v xml:space="preserve"> </v>
      </c>
      <c r="AL1141" s="134" t="str">
        <f t="shared" si="274"/>
        <v/>
      </c>
      <c r="AM1141" s="134" t="str">
        <f t="shared" si="275"/>
        <v xml:space="preserve"> </v>
      </c>
      <c r="AN1141" s="134" t="str">
        <f t="shared" si="276"/>
        <v xml:space="preserve"> </v>
      </c>
      <c r="AO1141" s="134" t="str">
        <f t="shared" si="265"/>
        <v xml:space="preserve"> </v>
      </c>
      <c r="AP1141" s="137" t="s">
        <v>770</v>
      </c>
    </row>
    <row r="1142" spans="1:42" s="134" customFormat="1" ht="26.1" customHeight="1" x14ac:dyDescent="0.2">
      <c r="A1142" s="258">
        <v>1141</v>
      </c>
      <c r="B1142" s="284" t="s">
        <v>380</v>
      </c>
      <c r="C1142" s="134" t="s">
        <v>102</v>
      </c>
      <c r="D1142" s="171" t="s">
        <v>82</v>
      </c>
      <c r="E1142" s="283" t="s">
        <v>381</v>
      </c>
      <c r="F1142" s="108">
        <v>859</v>
      </c>
      <c r="G1142" s="284" t="s">
        <v>380</v>
      </c>
      <c r="H1142" s="284" t="s">
        <v>2930</v>
      </c>
      <c r="I1142" s="284" t="s">
        <v>2931</v>
      </c>
      <c r="J1142" s="284" t="s">
        <v>2932</v>
      </c>
      <c r="K1142" s="284" t="s">
        <v>2414</v>
      </c>
      <c r="L1142" s="284" t="s">
        <v>2414</v>
      </c>
      <c r="M1142" s="284" t="s">
        <v>2414</v>
      </c>
      <c r="N1142" s="103" t="s">
        <v>87</v>
      </c>
      <c r="O1142" s="106">
        <v>35200</v>
      </c>
      <c r="Q1142" s="135"/>
      <c r="T1142" s="135"/>
      <c r="U1142" s="171" t="str">
        <f t="shared" si="264"/>
        <v>HBL-SAR-859</v>
      </c>
      <c r="V1142" s="133" t="s">
        <v>90</v>
      </c>
      <c r="W1142" s="108">
        <v>859</v>
      </c>
      <c r="X1142" s="171" t="str">
        <f t="shared" si="266"/>
        <v>HBL-SAR-859-Mar17-1-1</v>
      </c>
      <c r="Y1142" s="136" t="s">
        <v>1018</v>
      </c>
      <c r="Z1142" s="134" t="str">
        <f t="shared" si="267"/>
        <v xml:space="preserve"> </v>
      </c>
      <c r="AA1142" s="134" t="str">
        <f t="shared" si="268"/>
        <v xml:space="preserve"> </v>
      </c>
      <c r="AB1142" s="134" t="str">
        <f t="shared" si="277"/>
        <v>Yes</v>
      </c>
      <c r="AC1142" s="134" t="e">
        <f>VLOOKUP(F1142,'Wired Branches'!B:E,4,FALSE)</f>
        <v>#N/A</v>
      </c>
      <c r="AD1142" s="134" t="str">
        <f t="shared" si="269"/>
        <v xml:space="preserve"> </v>
      </c>
      <c r="AE1142" s="150" t="e">
        <f>VLOOKUP(W1142,'Wired Branches'!B:F,5,FALSE)</f>
        <v>#N/A</v>
      </c>
      <c r="AF1142" s="112" t="str">
        <f>_xlfn.IFNA(VLOOKUP(F1142,'Compiled report'!C:F,4,FALSE),"")</f>
        <v/>
      </c>
      <c r="AG1142" s="134" t="str">
        <f t="shared" si="270"/>
        <v xml:space="preserve"> </v>
      </c>
      <c r="AH1142" s="134" t="str">
        <f t="shared" si="271"/>
        <v xml:space="preserve"> </v>
      </c>
      <c r="AI1142" s="134" t="str">
        <f t="shared" si="272"/>
        <v xml:space="preserve"> </v>
      </c>
      <c r="AJ1142" s="234" t="str">
        <f>_xlfn.IFNA(VLOOKUP(F1142,'Compiled report'!C:D,2,FALSE),"")</f>
        <v/>
      </c>
      <c r="AK1142" s="134" t="str">
        <f t="shared" si="273"/>
        <v xml:space="preserve"> </v>
      </c>
      <c r="AL1142" s="134" t="str">
        <f t="shared" si="274"/>
        <v/>
      </c>
      <c r="AM1142" s="134" t="str">
        <f t="shared" si="275"/>
        <v xml:space="preserve"> </v>
      </c>
      <c r="AN1142" s="134" t="str">
        <f t="shared" si="276"/>
        <v xml:space="preserve"> </v>
      </c>
      <c r="AO1142" s="134" t="str">
        <f t="shared" si="265"/>
        <v xml:space="preserve"> </v>
      </c>
      <c r="AP1142" s="137" t="s">
        <v>770</v>
      </c>
    </row>
    <row r="1143" spans="1:42" s="134" customFormat="1" ht="26.1" customHeight="1" x14ac:dyDescent="0.2">
      <c r="A1143" s="258">
        <v>1142</v>
      </c>
      <c r="B1143" s="284" t="s">
        <v>380</v>
      </c>
      <c r="C1143" s="134" t="s">
        <v>102</v>
      </c>
      <c r="D1143" s="171" t="s">
        <v>82</v>
      </c>
      <c r="E1143" s="283" t="s">
        <v>381</v>
      </c>
      <c r="F1143" s="108">
        <v>894</v>
      </c>
      <c r="G1143" s="284" t="s">
        <v>380</v>
      </c>
      <c r="H1143" s="284" t="s">
        <v>2933</v>
      </c>
      <c r="I1143" s="284" t="s">
        <v>2934</v>
      </c>
      <c r="J1143" s="284" t="s">
        <v>2935</v>
      </c>
      <c r="K1143" s="284" t="s">
        <v>380</v>
      </c>
      <c r="L1143" s="284" t="s">
        <v>380</v>
      </c>
      <c r="M1143" s="284" t="s">
        <v>380</v>
      </c>
      <c r="N1143" s="103" t="s">
        <v>87</v>
      </c>
      <c r="O1143" s="106">
        <v>40100</v>
      </c>
      <c r="Q1143" s="135"/>
      <c r="T1143" s="135"/>
      <c r="U1143" s="171" t="str">
        <f t="shared" si="264"/>
        <v>HBL-SAR-894</v>
      </c>
      <c r="V1143" s="133" t="s">
        <v>90</v>
      </c>
      <c r="W1143" s="108">
        <v>894</v>
      </c>
      <c r="X1143" s="171" t="str">
        <f t="shared" si="266"/>
        <v>HBL-SAR-894-Mar17-1-1</v>
      </c>
      <c r="Y1143" s="136" t="s">
        <v>1018</v>
      </c>
      <c r="Z1143" s="134" t="str">
        <f t="shared" si="267"/>
        <v xml:space="preserve"> </v>
      </c>
      <c r="AA1143" s="134" t="str">
        <f t="shared" si="268"/>
        <v xml:space="preserve"> </v>
      </c>
      <c r="AB1143" s="134" t="str">
        <f t="shared" si="277"/>
        <v>Yes</v>
      </c>
      <c r="AC1143" s="134" t="e">
        <f>VLOOKUP(F1143,'Wired Branches'!B:E,4,FALSE)</f>
        <v>#N/A</v>
      </c>
      <c r="AD1143" s="134" t="str">
        <f t="shared" si="269"/>
        <v xml:space="preserve"> </v>
      </c>
      <c r="AE1143" s="150" t="e">
        <f>VLOOKUP(W1143,'Wired Branches'!B:F,5,FALSE)</f>
        <v>#N/A</v>
      </c>
      <c r="AF1143" s="112" t="str">
        <f>_xlfn.IFNA(VLOOKUP(F1143,'Compiled report'!C:F,4,FALSE),"")</f>
        <v/>
      </c>
      <c r="AG1143" s="134" t="str">
        <f t="shared" si="270"/>
        <v xml:space="preserve"> </v>
      </c>
      <c r="AH1143" s="134" t="str">
        <f t="shared" si="271"/>
        <v xml:space="preserve"> </v>
      </c>
      <c r="AI1143" s="134" t="str">
        <f t="shared" si="272"/>
        <v xml:space="preserve"> </v>
      </c>
      <c r="AJ1143" s="234" t="str">
        <f>_xlfn.IFNA(VLOOKUP(F1143,'Compiled report'!C:D,2,FALSE),"")</f>
        <v/>
      </c>
      <c r="AK1143" s="134" t="str">
        <f t="shared" si="273"/>
        <v xml:space="preserve"> </v>
      </c>
      <c r="AL1143" s="134" t="str">
        <f t="shared" si="274"/>
        <v/>
      </c>
      <c r="AM1143" s="134" t="str">
        <f t="shared" si="275"/>
        <v xml:space="preserve"> </v>
      </c>
      <c r="AN1143" s="134" t="str">
        <f t="shared" si="276"/>
        <v xml:space="preserve"> </v>
      </c>
      <c r="AO1143" s="134" t="str">
        <f t="shared" si="265"/>
        <v xml:space="preserve"> </v>
      </c>
      <c r="AP1143" s="137" t="s">
        <v>770</v>
      </c>
    </row>
    <row r="1144" spans="1:42" s="134" customFormat="1" ht="26.1" customHeight="1" x14ac:dyDescent="0.2">
      <c r="A1144" s="258">
        <v>1143</v>
      </c>
      <c r="B1144" s="284" t="s">
        <v>380</v>
      </c>
      <c r="C1144" s="134" t="s">
        <v>102</v>
      </c>
      <c r="D1144" s="171" t="s">
        <v>82</v>
      </c>
      <c r="E1144" s="283" t="s">
        <v>381</v>
      </c>
      <c r="F1144" s="108">
        <v>904</v>
      </c>
      <c r="G1144" s="284" t="s">
        <v>380</v>
      </c>
      <c r="H1144" s="284" t="s">
        <v>2936</v>
      </c>
      <c r="I1144" s="284" t="s">
        <v>2937</v>
      </c>
      <c r="J1144" s="284" t="s">
        <v>2938</v>
      </c>
      <c r="K1144" s="284" t="s">
        <v>2939</v>
      </c>
      <c r="L1144" s="284" t="s">
        <v>2940</v>
      </c>
      <c r="M1144" s="284" t="s">
        <v>2414</v>
      </c>
      <c r="N1144" s="103" t="s">
        <v>87</v>
      </c>
      <c r="O1144" s="106">
        <v>35200</v>
      </c>
      <c r="Q1144" s="135"/>
      <c r="T1144" s="135"/>
      <c r="U1144" s="171" t="str">
        <f t="shared" si="264"/>
        <v>HBL-SAR-904</v>
      </c>
      <c r="V1144" s="133" t="s">
        <v>90</v>
      </c>
      <c r="W1144" s="108">
        <v>904</v>
      </c>
      <c r="X1144" s="171" t="str">
        <f t="shared" si="266"/>
        <v>HBL-SAR-904-Mar17-1-1</v>
      </c>
      <c r="Y1144" s="136" t="s">
        <v>1018</v>
      </c>
      <c r="Z1144" s="134" t="str">
        <f t="shared" si="267"/>
        <v xml:space="preserve"> </v>
      </c>
      <c r="AA1144" s="134" t="str">
        <f t="shared" si="268"/>
        <v xml:space="preserve"> </v>
      </c>
      <c r="AB1144" s="134" t="str">
        <f t="shared" si="277"/>
        <v>Yes</v>
      </c>
      <c r="AC1144" s="134" t="e">
        <f>VLOOKUP(F1144,'Wired Branches'!B:E,4,FALSE)</f>
        <v>#N/A</v>
      </c>
      <c r="AD1144" s="134" t="str">
        <f t="shared" si="269"/>
        <v xml:space="preserve"> </v>
      </c>
      <c r="AE1144" s="150" t="e">
        <f>VLOOKUP(W1144,'Wired Branches'!B:F,5,FALSE)</f>
        <v>#N/A</v>
      </c>
      <c r="AF1144" s="112" t="str">
        <f>_xlfn.IFNA(VLOOKUP(F1144,'Compiled report'!C:F,4,FALSE),"")</f>
        <v/>
      </c>
      <c r="AG1144" s="134" t="str">
        <f t="shared" si="270"/>
        <v xml:space="preserve"> </v>
      </c>
      <c r="AH1144" s="134" t="str">
        <f t="shared" si="271"/>
        <v xml:space="preserve"> </v>
      </c>
      <c r="AI1144" s="134" t="str">
        <f t="shared" si="272"/>
        <v xml:space="preserve"> </v>
      </c>
      <c r="AJ1144" s="234" t="str">
        <f>_xlfn.IFNA(VLOOKUP(F1144,'Compiled report'!C:D,2,FALSE),"")</f>
        <v/>
      </c>
      <c r="AK1144" s="134" t="str">
        <f t="shared" si="273"/>
        <v xml:space="preserve"> </v>
      </c>
      <c r="AL1144" s="134" t="str">
        <f t="shared" si="274"/>
        <v/>
      </c>
      <c r="AM1144" s="134" t="str">
        <f t="shared" si="275"/>
        <v xml:space="preserve"> </v>
      </c>
      <c r="AN1144" s="134" t="str">
        <f t="shared" si="276"/>
        <v xml:space="preserve"> </v>
      </c>
      <c r="AO1144" s="134" t="str">
        <f t="shared" si="265"/>
        <v xml:space="preserve"> </v>
      </c>
      <c r="AP1144" s="137" t="s">
        <v>770</v>
      </c>
    </row>
    <row r="1145" spans="1:42" s="134" customFormat="1" ht="26.1" customHeight="1" x14ac:dyDescent="0.2">
      <c r="A1145" s="258">
        <v>1144</v>
      </c>
      <c r="B1145" s="284" t="s">
        <v>380</v>
      </c>
      <c r="C1145" s="134" t="s">
        <v>102</v>
      </c>
      <c r="D1145" s="171" t="s">
        <v>82</v>
      </c>
      <c r="E1145" s="283" t="s">
        <v>381</v>
      </c>
      <c r="F1145" s="108">
        <v>906</v>
      </c>
      <c r="G1145" s="284" t="s">
        <v>380</v>
      </c>
      <c r="H1145" s="284" t="s">
        <v>2941</v>
      </c>
      <c r="I1145" s="284" t="s">
        <v>2942</v>
      </c>
      <c r="J1145" s="284" t="s">
        <v>2943</v>
      </c>
      <c r="K1145" s="284" t="s">
        <v>380</v>
      </c>
      <c r="L1145" s="284" t="s">
        <v>380</v>
      </c>
      <c r="M1145" s="284" t="s">
        <v>380</v>
      </c>
      <c r="N1145" s="103" t="s">
        <v>87</v>
      </c>
      <c r="O1145" s="106">
        <v>40100</v>
      </c>
      <c r="Q1145" s="135"/>
      <c r="T1145" s="135"/>
      <c r="U1145" s="171" t="str">
        <f t="shared" si="264"/>
        <v>HBL-SAR-906</v>
      </c>
      <c r="V1145" s="133" t="s">
        <v>90</v>
      </c>
      <c r="W1145" s="108">
        <v>906</v>
      </c>
      <c r="X1145" s="171" t="str">
        <f t="shared" si="266"/>
        <v>HBL-SAR-906-Mar17-1-1</v>
      </c>
      <c r="Y1145" s="136" t="s">
        <v>1018</v>
      </c>
      <c r="Z1145" s="134" t="str">
        <f t="shared" si="267"/>
        <v xml:space="preserve"> </v>
      </c>
      <c r="AA1145" s="134" t="str">
        <f t="shared" si="268"/>
        <v xml:space="preserve"> </v>
      </c>
      <c r="AB1145" s="134" t="str">
        <f t="shared" si="277"/>
        <v>Yes</v>
      </c>
      <c r="AC1145" s="134" t="e">
        <f>VLOOKUP(F1145,'Wired Branches'!B:E,4,FALSE)</f>
        <v>#N/A</v>
      </c>
      <c r="AD1145" s="134" t="str">
        <f t="shared" si="269"/>
        <v xml:space="preserve"> </v>
      </c>
      <c r="AE1145" s="150" t="e">
        <f>VLOOKUP(W1145,'Wired Branches'!B:F,5,FALSE)</f>
        <v>#N/A</v>
      </c>
      <c r="AF1145" s="112" t="str">
        <f>_xlfn.IFNA(VLOOKUP(F1145,'Compiled report'!C:F,4,FALSE),"")</f>
        <v/>
      </c>
      <c r="AG1145" s="134" t="str">
        <f t="shared" si="270"/>
        <v xml:space="preserve"> </v>
      </c>
      <c r="AH1145" s="134" t="str">
        <f t="shared" si="271"/>
        <v xml:space="preserve"> </v>
      </c>
      <c r="AI1145" s="134" t="str">
        <f t="shared" si="272"/>
        <v xml:space="preserve"> </v>
      </c>
      <c r="AJ1145" s="234" t="str">
        <f>_xlfn.IFNA(VLOOKUP(F1145,'Compiled report'!C:D,2,FALSE),"")</f>
        <v/>
      </c>
      <c r="AK1145" s="134" t="str">
        <f t="shared" si="273"/>
        <v xml:space="preserve"> </v>
      </c>
      <c r="AL1145" s="134" t="str">
        <f t="shared" si="274"/>
        <v/>
      </c>
      <c r="AM1145" s="134" t="str">
        <f t="shared" si="275"/>
        <v xml:space="preserve"> </v>
      </c>
      <c r="AN1145" s="134" t="str">
        <f t="shared" si="276"/>
        <v xml:space="preserve"> </v>
      </c>
      <c r="AO1145" s="134" t="str">
        <f t="shared" si="265"/>
        <v xml:space="preserve"> </v>
      </c>
      <c r="AP1145" s="137" t="s">
        <v>770</v>
      </c>
    </row>
    <row r="1146" spans="1:42" s="134" customFormat="1" ht="26.1" customHeight="1" x14ac:dyDescent="0.2">
      <c r="A1146" s="258">
        <v>1145</v>
      </c>
      <c r="B1146" s="284" t="s">
        <v>380</v>
      </c>
      <c r="C1146" s="134" t="s">
        <v>102</v>
      </c>
      <c r="D1146" s="171" t="s">
        <v>82</v>
      </c>
      <c r="E1146" s="283" t="s">
        <v>381</v>
      </c>
      <c r="F1146" s="108">
        <v>908</v>
      </c>
      <c r="G1146" s="284" t="s">
        <v>380</v>
      </c>
      <c r="H1146" s="284" t="s">
        <v>2944</v>
      </c>
      <c r="I1146" s="284" t="s">
        <v>2945</v>
      </c>
      <c r="J1146" s="284" t="s">
        <v>2927</v>
      </c>
      <c r="K1146" s="284" t="s">
        <v>2946</v>
      </c>
      <c r="L1146" s="284" t="s">
        <v>2946</v>
      </c>
      <c r="M1146" s="284" t="s">
        <v>2196</v>
      </c>
      <c r="N1146" s="103" t="s">
        <v>87</v>
      </c>
      <c r="O1146" s="106">
        <v>35400</v>
      </c>
      <c r="Q1146" s="135"/>
      <c r="T1146" s="135"/>
      <c r="U1146" s="171" t="str">
        <f t="shared" si="264"/>
        <v>HBL-SAR-908</v>
      </c>
      <c r="V1146" s="133" t="s">
        <v>90</v>
      </c>
      <c r="W1146" s="108">
        <v>908</v>
      </c>
      <c r="X1146" s="171" t="str">
        <f t="shared" si="266"/>
        <v>HBL-SAR-908-Mar17-1-1</v>
      </c>
      <c r="Y1146" s="136" t="s">
        <v>1018</v>
      </c>
      <c r="Z1146" s="134" t="str">
        <f t="shared" si="267"/>
        <v xml:space="preserve"> </v>
      </c>
      <c r="AA1146" s="134" t="str">
        <f t="shared" si="268"/>
        <v xml:space="preserve"> </v>
      </c>
      <c r="AB1146" s="134" t="str">
        <f t="shared" si="277"/>
        <v>Yes</v>
      </c>
      <c r="AC1146" s="134">
        <f>VLOOKUP(F1146,'Wired Branches'!B:E,4,FALSE)</f>
        <v>0</v>
      </c>
      <c r="AD1146" s="134" t="str">
        <f t="shared" si="269"/>
        <v xml:space="preserve"> </v>
      </c>
      <c r="AE1146" s="150">
        <f>VLOOKUP(W1146,'Wired Branches'!B:F,5,FALSE)</f>
        <v>0</v>
      </c>
      <c r="AF1146" s="112" t="str">
        <f>_xlfn.IFNA(VLOOKUP(F1146,'Compiled report'!C:F,4,FALSE),"")</f>
        <v/>
      </c>
      <c r="AG1146" s="134" t="str">
        <f t="shared" si="270"/>
        <v xml:space="preserve"> </v>
      </c>
      <c r="AH1146" s="134" t="str">
        <f t="shared" si="271"/>
        <v xml:space="preserve"> </v>
      </c>
      <c r="AI1146" s="134" t="str">
        <f t="shared" si="272"/>
        <v xml:space="preserve"> </v>
      </c>
      <c r="AJ1146" s="234" t="str">
        <f>_xlfn.IFNA(VLOOKUP(F1146,'Compiled report'!C:D,2,FALSE),"")</f>
        <v/>
      </c>
      <c r="AK1146" s="134" t="str">
        <f t="shared" si="273"/>
        <v xml:space="preserve"> </v>
      </c>
      <c r="AL1146" s="134" t="str">
        <f t="shared" si="274"/>
        <v/>
      </c>
      <c r="AM1146" s="134" t="str">
        <f t="shared" si="275"/>
        <v xml:space="preserve"> </v>
      </c>
      <c r="AN1146" s="134" t="str">
        <f t="shared" si="276"/>
        <v xml:space="preserve"> </v>
      </c>
      <c r="AO1146" s="134" t="str">
        <f t="shared" si="265"/>
        <v xml:space="preserve"> </v>
      </c>
      <c r="AP1146" s="137" t="s">
        <v>770</v>
      </c>
    </row>
    <row r="1147" spans="1:42" s="134" customFormat="1" ht="26.1" customHeight="1" x14ac:dyDescent="0.2">
      <c r="A1147" s="258">
        <v>1146</v>
      </c>
      <c r="B1147" s="284" t="s">
        <v>380</v>
      </c>
      <c r="C1147" s="134" t="s">
        <v>102</v>
      </c>
      <c r="D1147" s="171" t="s">
        <v>82</v>
      </c>
      <c r="E1147" s="283" t="s">
        <v>381</v>
      </c>
      <c r="F1147" s="108">
        <v>1047</v>
      </c>
      <c r="G1147" s="284" t="s">
        <v>380</v>
      </c>
      <c r="H1147" s="284" t="s">
        <v>2947</v>
      </c>
      <c r="I1147" s="284" t="s">
        <v>2948</v>
      </c>
      <c r="J1147" s="284" t="s">
        <v>2949</v>
      </c>
      <c r="K1147" s="284" t="s">
        <v>380</v>
      </c>
      <c r="L1147" s="284" t="s">
        <v>380</v>
      </c>
      <c r="M1147" s="284" t="s">
        <v>380</v>
      </c>
      <c r="N1147" s="103" t="s">
        <v>87</v>
      </c>
      <c r="O1147" s="106">
        <v>40100</v>
      </c>
      <c r="Q1147" s="135"/>
      <c r="T1147" s="135"/>
      <c r="U1147" s="171" t="str">
        <f t="shared" si="264"/>
        <v>HBL-SAR-1047</v>
      </c>
      <c r="V1147" s="133" t="s">
        <v>90</v>
      </c>
      <c r="W1147" s="108">
        <v>1047</v>
      </c>
      <c r="X1147" s="171" t="str">
        <f t="shared" si="266"/>
        <v>HBL-SAR-1047-Mar17-1-1</v>
      </c>
      <c r="Y1147" s="136" t="s">
        <v>1018</v>
      </c>
      <c r="Z1147" s="134" t="str">
        <f t="shared" si="267"/>
        <v xml:space="preserve"> </v>
      </c>
      <c r="AA1147" s="134" t="str">
        <f t="shared" si="268"/>
        <v xml:space="preserve"> </v>
      </c>
      <c r="AB1147" s="134" t="str">
        <f t="shared" si="277"/>
        <v>Yes</v>
      </c>
      <c r="AC1147" s="134" t="e">
        <f>VLOOKUP(F1147,'Wired Branches'!B:E,4,FALSE)</f>
        <v>#N/A</v>
      </c>
      <c r="AD1147" s="134" t="str">
        <f t="shared" si="269"/>
        <v xml:space="preserve"> </v>
      </c>
      <c r="AE1147" s="150" t="e">
        <f>VLOOKUP(W1147,'Wired Branches'!B:F,5,FALSE)</f>
        <v>#N/A</v>
      </c>
      <c r="AF1147" s="112" t="str">
        <f>_xlfn.IFNA(VLOOKUP(F1147,'Compiled report'!C:F,4,FALSE),"")</f>
        <v/>
      </c>
      <c r="AG1147" s="134" t="str">
        <f t="shared" si="270"/>
        <v xml:space="preserve"> </v>
      </c>
      <c r="AH1147" s="134" t="str">
        <f t="shared" si="271"/>
        <v xml:space="preserve"> </v>
      </c>
      <c r="AI1147" s="134" t="str">
        <f t="shared" si="272"/>
        <v xml:space="preserve"> </v>
      </c>
      <c r="AJ1147" s="234" t="str">
        <f>_xlfn.IFNA(VLOOKUP(F1147,'Compiled report'!C:D,2,FALSE),"")</f>
        <v/>
      </c>
      <c r="AK1147" s="134" t="str">
        <f t="shared" si="273"/>
        <v xml:space="preserve"> </v>
      </c>
      <c r="AL1147" s="134" t="str">
        <f t="shared" si="274"/>
        <v/>
      </c>
      <c r="AM1147" s="134" t="str">
        <f t="shared" si="275"/>
        <v xml:space="preserve"> </v>
      </c>
      <c r="AN1147" s="134" t="str">
        <f t="shared" si="276"/>
        <v xml:space="preserve"> </v>
      </c>
      <c r="AO1147" s="134" t="str">
        <f t="shared" si="265"/>
        <v xml:space="preserve"> </v>
      </c>
      <c r="AP1147" s="137" t="s">
        <v>770</v>
      </c>
    </row>
    <row r="1148" spans="1:42" s="134" customFormat="1" ht="26.1" customHeight="1" x14ac:dyDescent="0.2">
      <c r="A1148" s="258">
        <v>1147</v>
      </c>
      <c r="B1148" s="284" t="s">
        <v>380</v>
      </c>
      <c r="C1148" s="134" t="s">
        <v>102</v>
      </c>
      <c r="D1148" s="171" t="s">
        <v>82</v>
      </c>
      <c r="E1148" s="283" t="s">
        <v>381</v>
      </c>
      <c r="F1148" s="108">
        <v>1062</v>
      </c>
      <c r="G1148" s="284" t="s">
        <v>380</v>
      </c>
      <c r="H1148" s="284" t="s">
        <v>2950</v>
      </c>
      <c r="I1148" s="284" t="s">
        <v>2951</v>
      </c>
      <c r="J1148" s="284" t="s">
        <v>2888</v>
      </c>
      <c r="K1148" s="284" t="s">
        <v>2952</v>
      </c>
      <c r="L1148" s="284" t="s">
        <v>2940</v>
      </c>
      <c r="M1148" s="284" t="s">
        <v>2414</v>
      </c>
      <c r="N1148" s="103" t="s">
        <v>87</v>
      </c>
      <c r="O1148" s="106">
        <v>35200</v>
      </c>
      <c r="Q1148" s="135"/>
      <c r="T1148" s="135"/>
      <c r="U1148" s="171" t="str">
        <f t="shared" si="264"/>
        <v>HBL-SAR-1062</v>
      </c>
      <c r="V1148" s="133" t="s">
        <v>90</v>
      </c>
      <c r="W1148" s="108">
        <v>1062</v>
      </c>
      <c r="X1148" s="171" t="str">
        <f t="shared" si="266"/>
        <v>HBL-SAR-1062-Mar17-1-1</v>
      </c>
      <c r="Y1148" s="136" t="s">
        <v>1018</v>
      </c>
      <c r="Z1148" s="134" t="str">
        <f t="shared" si="267"/>
        <v xml:space="preserve"> </v>
      </c>
      <c r="AA1148" s="134" t="str">
        <f t="shared" si="268"/>
        <v xml:space="preserve"> </v>
      </c>
      <c r="AB1148" s="134" t="str">
        <f t="shared" si="277"/>
        <v>Yes</v>
      </c>
      <c r="AC1148" s="134" t="e">
        <f>VLOOKUP(F1148,'Wired Branches'!B:E,4,FALSE)</f>
        <v>#N/A</v>
      </c>
      <c r="AD1148" s="134" t="str">
        <f t="shared" si="269"/>
        <v xml:space="preserve"> </v>
      </c>
      <c r="AE1148" s="150" t="e">
        <f>VLOOKUP(W1148,'Wired Branches'!B:F,5,FALSE)</f>
        <v>#N/A</v>
      </c>
      <c r="AF1148" s="112" t="str">
        <f>_xlfn.IFNA(VLOOKUP(F1148,'Compiled report'!C:F,4,FALSE),"")</f>
        <v/>
      </c>
      <c r="AG1148" s="134" t="str">
        <f t="shared" si="270"/>
        <v xml:space="preserve"> </v>
      </c>
      <c r="AH1148" s="134" t="str">
        <f t="shared" si="271"/>
        <v xml:space="preserve"> </v>
      </c>
      <c r="AI1148" s="134" t="str">
        <f t="shared" si="272"/>
        <v xml:space="preserve"> </v>
      </c>
      <c r="AJ1148" s="234" t="str">
        <f>_xlfn.IFNA(VLOOKUP(F1148,'Compiled report'!C:D,2,FALSE),"")</f>
        <v/>
      </c>
      <c r="AK1148" s="134" t="str">
        <f t="shared" si="273"/>
        <v xml:space="preserve"> </v>
      </c>
      <c r="AL1148" s="134" t="str">
        <f t="shared" si="274"/>
        <v/>
      </c>
      <c r="AM1148" s="134" t="str">
        <f t="shared" si="275"/>
        <v xml:space="preserve"> </v>
      </c>
      <c r="AN1148" s="134" t="str">
        <f t="shared" si="276"/>
        <v xml:space="preserve"> </v>
      </c>
      <c r="AO1148" s="134" t="str">
        <f t="shared" si="265"/>
        <v xml:space="preserve"> </v>
      </c>
      <c r="AP1148" s="137" t="s">
        <v>770</v>
      </c>
    </row>
    <row r="1149" spans="1:42" s="134" customFormat="1" ht="26.1" customHeight="1" x14ac:dyDescent="0.2">
      <c r="A1149" s="258">
        <v>1148</v>
      </c>
      <c r="B1149" s="284" t="s">
        <v>380</v>
      </c>
      <c r="C1149" s="134" t="s">
        <v>102</v>
      </c>
      <c r="D1149" s="171" t="s">
        <v>82</v>
      </c>
      <c r="E1149" s="283" t="s">
        <v>381</v>
      </c>
      <c r="F1149" s="108">
        <v>1145</v>
      </c>
      <c r="G1149" s="284" t="s">
        <v>380</v>
      </c>
      <c r="H1149" s="284" t="s">
        <v>2953</v>
      </c>
      <c r="I1149" s="284" t="s">
        <v>2954</v>
      </c>
      <c r="J1149" s="284" t="s">
        <v>2854</v>
      </c>
      <c r="K1149" s="284" t="s">
        <v>2953</v>
      </c>
      <c r="L1149" s="284" t="s">
        <v>2955</v>
      </c>
      <c r="M1149" s="284" t="s">
        <v>2830</v>
      </c>
      <c r="N1149" s="103" t="s">
        <v>87</v>
      </c>
      <c r="O1149" s="106">
        <v>42200</v>
      </c>
      <c r="Q1149" s="135"/>
      <c r="T1149" s="135"/>
      <c r="U1149" s="171" t="str">
        <f t="shared" si="264"/>
        <v>HBL-SAR-1145</v>
      </c>
      <c r="V1149" s="133" t="s">
        <v>90</v>
      </c>
      <c r="W1149" s="108">
        <v>1145</v>
      </c>
      <c r="X1149" s="171" t="str">
        <f t="shared" si="266"/>
        <v>HBL-SAR-1145-Mar17-1-1</v>
      </c>
      <c r="Y1149" s="136" t="s">
        <v>1018</v>
      </c>
      <c r="Z1149" s="134" t="str">
        <f t="shared" si="267"/>
        <v xml:space="preserve"> </v>
      </c>
      <c r="AA1149" s="134" t="str">
        <f t="shared" si="268"/>
        <v xml:space="preserve"> </v>
      </c>
      <c r="AB1149" s="134" t="str">
        <f t="shared" si="277"/>
        <v>Yes</v>
      </c>
      <c r="AC1149" s="134" t="e">
        <f>VLOOKUP(F1149,'Wired Branches'!B:E,4,FALSE)</f>
        <v>#N/A</v>
      </c>
      <c r="AD1149" s="134" t="str">
        <f t="shared" si="269"/>
        <v xml:space="preserve"> </v>
      </c>
      <c r="AE1149" s="150" t="e">
        <f>VLOOKUP(W1149,'Wired Branches'!B:F,5,FALSE)</f>
        <v>#N/A</v>
      </c>
      <c r="AF1149" s="112" t="str">
        <f>_xlfn.IFNA(VLOOKUP(F1149,'Compiled report'!C:F,4,FALSE),"")</f>
        <v/>
      </c>
      <c r="AG1149" s="134" t="str">
        <f t="shared" si="270"/>
        <v xml:space="preserve"> </v>
      </c>
      <c r="AH1149" s="134" t="str">
        <f t="shared" si="271"/>
        <v xml:space="preserve"> </v>
      </c>
      <c r="AI1149" s="134" t="str">
        <f t="shared" si="272"/>
        <v xml:space="preserve"> </v>
      </c>
      <c r="AJ1149" s="234" t="str">
        <f>_xlfn.IFNA(VLOOKUP(F1149,'Compiled report'!C:D,2,FALSE),"")</f>
        <v/>
      </c>
      <c r="AK1149" s="134" t="str">
        <f t="shared" si="273"/>
        <v xml:space="preserve"> </v>
      </c>
      <c r="AL1149" s="134" t="str">
        <f t="shared" si="274"/>
        <v/>
      </c>
      <c r="AM1149" s="134" t="str">
        <f t="shared" si="275"/>
        <v xml:space="preserve"> </v>
      </c>
      <c r="AN1149" s="134" t="str">
        <f t="shared" si="276"/>
        <v xml:space="preserve"> </v>
      </c>
      <c r="AO1149" s="134" t="str">
        <f t="shared" si="265"/>
        <v xml:space="preserve"> </v>
      </c>
      <c r="AP1149" s="137" t="s">
        <v>770</v>
      </c>
    </row>
    <row r="1150" spans="1:42" s="134" customFormat="1" ht="26.1" customHeight="1" x14ac:dyDescent="0.2">
      <c r="A1150" s="258">
        <v>1149</v>
      </c>
      <c r="B1150" s="284" t="s">
        <v>380</v>
      </c>
      <c r="C1150" s="134" t="s">
        <v>102</v>
      </c>
      <c r="D1150" s="171" t="s">
        <v>82</v>
      </c>
      <c r="E1150" s="283" t="s">
        <v>381</v>
      </c>
      <c r="F1150" s="108">
        <v>1160</v>
      </c>
      <c r="G1150" s="284" t="s">
        <v>380</v>
      </c>
      <c r="H1150" s="284" t="s">
        <v>2956</v>
      </c>
      <c r="I1150" s="284" t="s">
        <v>2957</v>
      </c>
      <c r="J1150" s="284" t="s">
        <v>2857</v>
      </c>
      <c r="K1150" s="284" t="s">
        <v>2958</v>
      </c>
      <c r="L1150" s="284" t="s">
        <v>2959</v>
      </c>
      <c r="M1150" s="284" t="s">
        <v>380</v>
      </c>
      <c r="N1150" s="103" t="s">
        <v>87</v>
      </c>
      <c r="O1150" s="106">
        <v>40100</v>
      </c>
      <c r="Q1150" s="135"/>
      <c r="T1150" s="135"/>
      <c r="U1150" s="171" t="str">
        <f t="shared" si="264"/>
        <v>HBL-SAR-1160</v>
      </c>
      <c r="V1150" s="133" t="s">
        <v>90</v>
      </c>
      <c r="W1150" s="108">
        <v>1160</v>
      </c>
      <c r="X1150" s="171" t="str">
        <f t="shared" si="266"/>
        <v>HBL-SAR-1160-Mar17-1-1</v>
      </c>
      <c r="Y1150" s="136" t="s">
        <v>1018</v>
      </c>
      <c r="Z1150" s="134" t="str">
        <f t="shared" si="267"/>
        <v xml:space="preserve"> </v>
      </c>
      <c r="AA1150" s="134" t="str">
        <f t="shared" si="268"/>
        <v xml:space="preserve"> </v>
      </c>
      <c r="AB1150" s="134" t="str">
        <f t="shared" si="277"/>
        <v>Yes</v>
      </c>
      <c r="AC1150" s="134" t="e">
        <f>VLOOKUP(F1150,'Wired Branches'!B:E,4,FALSE)</f>
        <v>#N/A</v>
      </c>
      <c r="AD1150" s="134" t="str">
        <f t="shared" si="269"/>
        <v xml:space="preserve"> </v>
      </c>
      <c r="AE1150" s="150" t="e">
        <f>VLOOKUP(W1150,'Wired Branches'!B:F,5,FALSE)</f>
        <v>#N/A</v>
      </c>
      <c r="AF1150" s="112" t="str">
        <f>_xlfn.IFNA(VLOOKUP(F1150,'Compiled report'!C:F,4,FALSE),"")</f>
        <v/>
      </c>
      <c r="AG1150" s="134" t="str">
        <f t="shared" si="270"/>
        <v xml:space="preserve"> </v>
      </c>
      <c r="AH1150" s="134" t="str">
        <f t="shared" si="271"/>
        <v xml:space="preserve"> </v>
      </c>
      <c r="AI1150" s="134" t="str">
        <f t="shared" si="272"/>
        <v xml:space="preserve"> </v>
      </c>
      <c r="AJ1150" s="234" t="str">
        <f>_xlfn.IFNA(VLOOKUP(F1150,'Compiled report'!C:D,2,FALSE),"")</f>
        <v/>
      </c>
      <c r="AK1150" s="134" t="str">
        <f t="shared" si="273"/>
        <v xml:space="preserve"> </v>
      </c>
      <c r="AL1150" s="134" t="str">
        <f t="shared" si="274"/>
        <v/>
      </c>
      <c r="AM1150" s="134" t="str">
        <f t="shared" si="275"/>
        <v xml:space="preserve"> </v>
      </c>
      <c r="AN1150" s="134" t="str">
        <f t="shared" si="276"/>
        <v xml:space="preserve"> </v>
      </c>
      <c r="AO1150" s="134" t="str">
        <f t="shared" si="265"/>
        <v xml:space="preserve"> </v>
      </c>
      <c r="AP1150" s="137" t="s">
        <v>770</v>
      </c>
    </row>
    <row r="1151" spans="1:42" s="134" customFormat="1" ht="26.1" customHeight="1" x14ac:dyDescent="0.2">
      <c r="A1151" s="258">
        <v>1150</v>
      </c>
      <c r="B1151" s="284" t="s">
        <v>380</v>
      </c>
      <c r="C1151" s="134" t="s">
        <v>102</v>
      </c>
      <c r="D1151" s="171" t="s">
        <v>82</v>
      </c>
      <c r="E1151" s="283" t="s">
        <v>381</v>
      </c>
      <c r="F1151" s="108">
        <v>1176</v>
      </c>
      <c r="G1151" s="284" t="s">
        <v>380</v>
      </c>
      <c r="H1151" s="284" t="s">
        <v>2960</v>
      </c>
      <c r="I1151" s="284" t="s">
        <v>2961</v>
      </c>
      <c r="J1151" s="284" t="s">
        <v>2962</v>
      </c>
      <c r="K1151" s="284" t="s">
        <v>2960</v>
      </c>
      <c r="L1151" s="284" t="s">
        <v>2963</v>
      </c>
      <c r="M1151" s="284" t="s">
        <v>2823</v>
      </c>
      <c r="N1151" s="103" t="s">
        <v>87</v>
      </c>
      <c r="O1151" s="106">
        <v>54100</v>
      </c>
      <c r="Q1151" s="135"/>
      <c r="T1151" s="135"/>
      <c r="U1151" s="171" t="str">
        <f t="shared" si="264"/>
        <v>HBL-SAR-1176</v>
      </c>
      <c r="V1151" s="133" t="s">
        <v>90</v>
      </c>
      <c r="W1151" s="108">
        <v>1176</v>
      </c>
      <c r="X1151" s="171" t="str">
        <f t="shared" si="266"/>
        <v>HBL-SAR-1176-Mar17-1-1</v>
      </c>
      <c r="Y1151" s="136" t="s">
        <v>1018</v>
      </c>
      <c r="Z1151" s="134" t="str">
        <f t="shared" si="267"/>
        <v xml:space="preserve"> </v>
      </c>
      <c r="AA1151" s="134" t="str">
        <f t="shared" si="268"/>
        <v xml:space="preserve"> </v>
      </c>
      <c r="AB1151" s="134" t="str">
        <f t="shared" si="277"/>
        <v>Yes</v>
      </c>
      <c r="AC1151" s="134" t="e">
        <f>VLOOKUP(F1151,'Wired Branches'!B:E,4,FALSE)</f>
        <v>#N/A</v>
      </c>
      <c r="AD1151" s="134" t="str">
        <f t="shared" si="269"/>
        <v xml:space="preserve"> </v>
      </c>
      <c r="AE1151" s="150" t="e">
        <f>VLOOKUP(W1151,'Wired Branches'!B:F,5,FALSE)</f>
        <v>#N/A</v>
      </c>
      <c r="AF1151" s="112" t="str">
        <f>_xlfn.IFNA(VLOOKUP(F1151,'Compiled report'!C:F,4,FALSE),"")</f>
        <v/>
      </c>
      <c r="AG1151" s="134" t="str">
        <f t="shared" si="270"/>
        <v xml:space="preserve"> </v>
      </c>
      <c r="AH1151" s="134" t="str">
        <f t="shared" si="271"/>
        <v xml:space="preserve"> </v>
      </c>
      <c r="AI1151" s="134" t="str">
        <f t="shared" si="272"/>
        <v xml:space="preserve"> </v>
      </c>
      <c r="AJ1151" s="234" t="str">
        <f>_xlfn.IFNA(VLOOKUP(F1151,'Compiled report'!C:D,2,FALSE),"")</f>
        <v/>
      </c>
      <c r="AK1151" s="134" t="str">
        <f t="shared" si="273"/>
        <v xml:space="preserve"> </v>
      </c>
      <c r="AL1151" s="134" t="str">
        <f t="shared" si="274"/>
        <v/>
      </c>
      <c r="AM1151" s="134" t="str">
        <f t="shared" si="275"/>
        <v xml:space="preserve"> </v>
      </c>
      <c r="AN1151" s="134" t="str">
        <f t="shared" si="276"/>
        <v xml:space="preserve"> </v>
      </c>
      <c r="AO1151" s="134" t="str">
        <f t="shared" si="265"/>
        <v xml:space="preserve"> </v>
      </c>
      <c r="AP1151" s="137" t="s">
        <v>770</v>
      </c>
    </row>
    <row r="1152" spans="1:42" s="134" customFormat="1" ht="26.1" customHeight="1" x14ac:dyDescent="0.2">
      <c r="A1152" s="258">
        <v>1151</v>
      </c>
      <c r="B1152" s="284" t="s">
        <v>380</v>
      </c>
      <c r="C1152" s="134" t="s">
        <v>102</v>
      </c>
      <c r="D1152" s="171" t="s">
        <v>82</v>
      </c>
      <c r="E1152" s="283" t="s">
        <v>381</v>
      </c>
      <c r="F1152" s="108">
        <v>1200</v>
      </c>
      <c r="G1152" s="284" t="s">
        <v>380</v>
      </c>
      <c r="H1152" s="284" t="s">
        <v>2964</v>
      </c>
      <c r="I1152" s="284" t="s">
        <v>2965</v>
      </c>
      <c r="J1152" s="284" t="s">
        <v>2830</v>
      </c>
      <c r="K1152" s="284" t="s">
        <v>2830</v>
      </c>
      <c r="L1152" s="284" t="s">
        <v>2830</v>
      </c>
      <c r="M1152" s="284" t="s">
        <v>2830</v>
      </c>
      <c r="N1152" s="103" t="s">
        <v>87</v>
      </c>
      <c r="O1152" s="106">
        <v>42200</v>
      </c>
      <c r="Q1152" s="135"/>
      <c r="T1152" s="135"/>
      <c r="U1152" s="171" t="str">
        <f t="shared" si="264"/>
        <v>HBL-SAR-1200</v>
      </c>
      <c r="V1152" s="133" t="s">
        <v>90</v>
      </c>
      <c r="W1152" s="108">
        <v>1200</v>
      </c>
      <c r="X1152" s="171" t="str">
        <f t="shared" si="266"/>
        <v>HBL-SAR-1200-Mar17-1-1</v>
      </c>
      <c r="Y1152" s="136" t="s">
        <v>1018</v>
      </c>
      <c r="Z1152" s="134" t="str">
        <f t="shared" si="267"/>
        <v xml:space="preserve"> </v>
      </c>
      <c r="AA1152" s="134" t="str">
        <f t="shared" si="268"/>
        <v xml:space="preserve"> </v>
      </c>
      <c r="AB1152" s="134" t="str">
        <f t="shared" si="277"/>
        <v>Yes</v>
      </c>
      <c r="AC1152" s="134" t="e">
        <f>VLOOKUP(F1152,'Wired Branches'!B:E,4,FALSE)</f>
        <v>#N/A</v>
      </c>
      <c r="AD1152" s="134" t="str">
        <f t="shared" si="269"/>
        <v xml:space="preserve"> </v>
      </c>
      <c r="AE1152" s="150" t="e">
        <f>VLOOKUP(W1152,'Wired Branches'!B:F,5,FALSE)</f>
        <v>#N/A</v>
      </c>
      <c r="AF1152" s="112" t="str">
        <f>_xlfn.IFNA(VLOOKUP(F1152,'Compiled report'!C:F,4,FALSE),"")</f>
        <v/>
      </c>
      <c r="AG1152" s="134" t="str">
        <f t="shared" si="270"/>
        <v xml:space="preserve"> </v>
      </c>
      <c r="AH1152" s="134" t="str">
        <f t="shared" si="271"/>
        <v xml:space="preserve"> </v>
      </c>
      <c r="AI1152" s="134" t="str">
        <f t="shared" si="272"/>
        <v xml:space="preserve"> </v>
      </c>
      <c r="AJ1152" s="234" t="str">
        <f>_xlfn.IFNA(VLOOKUP(F1152,'Compiled report'!C:D,2,FALSE),"")</f>
        <v/>
      </c>
      <c r="AK1152" s="134" t="str">
        <f t="shared" si="273"/>
        <v xml:space="preserve"> </v>
      </c>
      <c r="AL1152" s="134" t="str">
        <f t="shared" si="274"/>
        <v/>
      </c>
      <c r="AM1152" s="134" t="str">
        <f t="shared" si="275"/>
        <v xml:space="preserve"> </v>
      </c>
      <c r="AN1152" s="134" t="str">
        <f t="shared" si="276"/>
        <v xml:space="preserve"> </v>
      </c>
      <c r="AO1152" s="134" t="str">
        <f t="shared" si="265"/>
        <v xml:space="preserve"> </v>
      </c>
      <c r="AP1152" s="137" t="s">
        <v>770</v>
      </c>
    </row>
    <row r="1153" spans="1:42" s="134" customFormat="1" ht="26.1" customHeight="1" x14ac:dyDescent="0.2">
      <c r="A1153" s="258">
        <v>1152</v>
      </c>
      <c r="B1153" s="284" t="s">
        <v>380</v>
      </c>
      <c r="C1153" s="134" t="s">
        <v>102</v>
      </c>
      <c r="D1153" s="171" t="s">
        <v>82</v>
      </c>
      <c r="E1153" s="283" t="s">
        <v>381</v>
      </c>
      <c r="F1153" s="108">
        <v>1201</v>
      </c>
      <c r="G1153" s="284" t="s">
        <v>380</v>
      </c>
      <c r="H1153" s="284" t="s">
        <v>2966</v>
      </c>
      <c r="I1153" s="284" t="s">
        <v>2967</v>
      </c>
      <c r="J1153" s="284" t="s">
        <v>2968</v>
      </c>
      <c r="K1153" s="284" t="s">
        <v>2966</v>
      </c>
      <c r="L1153" s="284" t="s">
        <v>2966</v>
      </c>
      <c r="M1153" s="284" t="s">
        <v>380</v>
      </c>
      <c r="N1153" s="103" t="s">
        <v>87</v>
      </c>
      <c r="O1153" s="106">
        <v>40540</v>
      </c>
      <c r="Q1153" s="135"/>
      <c r="T1153" s="135"/>
      <c r="U1153" s="171" t="str">
        <f t="shared" si="264"/>
        <v>HBL-SAR-1201</v>
      </c>
      <c r="V1153" s="133" t="s">
        <v>90</v>
      </c>
      <c r="W1153" s="108">
        <v>1201</v>
      </c>
      <c r="X1153" s="171" t="str">
        <f t="shared" si="266"/>
        <v>HBL-SAR-1201-Mar17-1-1</v>
      </c>
      <c r="Y1153" s="136" t="s">
        <v>1018</v>
      </c>
      <c r="Z1153" s="134" t="str">
        <f t="shared" si="267"/>
        <v xml:space="preserve"> </v>
      </c>
      <c r="AA1153" s="134" t="str">
        <f t="shared" si="268"/>
        <v xml:space="preserve"> </v>
      </c>
      <c r="AB1153" s="134" t="str">
        <f t="shared" si="277"/>
        <v>Yes</v>
      </c>
      <c r="AC1153" s="134" t="e">
        <f>VLOOKUP(F1153,'Wired Branches'!B:E,4,FALSE)</f>
        <v>#N/A</v>
      </c>
      <c r="AD1153" s="134" t="str">
        <f t="shared" si="269"/>
        <v xml:space="preserve"> </v>
      </c>
      <c r="AE1153" s="150" t="e">
        <f>VLOOKUP(W1153,'Wired Branches'!B:F,5,FALSE)</f>
        <v>#N/A</v>
      </c>
      <c r="AF1153" s="112" t="str">
        <f>_xlfn.IFNA(VLOOKUP(F1153,'Compiled report'!C:F,4,FALSE),"")</f>
        <v/>
      </c>
      <c r="AG1153" s="134" t="str">
        <f t="shared" si="270"/>
        <v xml:space="preserve"> </v>
      </c>
      <c r="AH1153" s="134" t="str">
        <f t="shared" si="271"/>
        <v xml:space="preserve"> </v>
      </c>
      <c r="AI1153" s="134" t="str">
        <f t="shared" si="272"/>
        <v xml:space="preserve"> </v>
      </c>
      <c r="AJ1153" s="234" t="str">
        <f>_xlfn.IFNA(VLOOKUP(F1153,'Compiled report'!C:D,2,FALSE),"")</f>
        <v/>
      </c>
      <c r="AK1153" s="134" t="str">
        <f t="shared" si="273"/>
        <v xml:space="preserve"> </v>
      </c>
      <c r="AL1153" s="134" t="str">
        <f t="shared" si="274"/>
        <v/>
      </c>
      <c r="AM1153" s="134" t="str">
        <f t="shared" si="275"/>
        <v xml:space="preserve"> </v>
      </c>
      <c r="AN1153" s="134" t="str">
        <f t="shared" si="276"/>
        <v xml:space="preserve"> </v>
      </c>
      <c r="AO1153" s="134" t="str">
        <f t="shared" si="265"/>
        <v xml:space="preserve"> </v>
      </c>
      <c r="AP1153" s="137" t="s">
        <v>770</v>
      </c>
    </row>
    <row r="1154" spans="1:42" s="134" customFormat="1" ht="26.1" customHeight="1" x14ac:dyDescent="0.2">
      <c r="A1154" s="258">
        <v>1153</v>
      </c>
      <c r="B1154" s="284" t="s">
        <v>380</v>
      </c>
      <c r="C1154" s="134" t="s">
        <v>102</v>
      </c>
      <c r="D1154" s="171" t="s">
        <v>82</v>
      </c>
      <c r="E1154" s="283" t="s">
        <v>381</v>
      </c>
      <c r="F1154" s="108">
        <v>1256</v>
      </c>
      <c r="G1154" s="284" t="s">
        <v>380</v>
      </c>
      <c r="H1154" s="284" t="s">
        <v>2969</v>
      </c>
      <c r="I1154" s="284" t="s">
        <v>2970</v>
      </c>
      <c r="J1154" s="284" t="s">
        <v>2971</v>
      </c>
      <c r="K1154" s="284" t="s">
        <v>2901</v>
      </c>
      <c r="L1154" s="284" t="s">
        <v>2901</v>
      </c>
      <c r="M1154" s="284" t="s">
        <v>380</v>
      </c>
      <c r="N1154" s="103" t="s">
        <v>87</v>
      </c>
      <c r="O1154" s="106">
        <v>40410</v>
      </c>
      <c r="Q1154" s="135"/>
      <c r="T1154" s="135"/>
      <c r="U1154" s="171" t="str">
        <f t="shared" ref="U1154:U1217" si="278">CONCATENATE(D1154,"-",E1154,"-",F1154)</f>
        <v>HBL-SAR-1256</v>
      </c>
      <c r="V1154" s="133" t="s">
        <v>90</v>
      </c>
      <c r="W1154" s="108">
        <v>1256</v>
      </c>
      <c r="X1154" s="171" t="str">
        <f t="shared" si="266"/>
        <v>HBL-SAR-1256-Mar17-1-1</v>
      </c>
      <c r="Y1154" s="136" t="s">
        <v>1018</v>
      </c>
      <c r="Z1154" s="134" t="str">
        <f t="shared" si="267"/>
        <v xml:space="preserve"> </v>
      </c>
      <c r="AA1154" s="134" t="str">
        <f t="shared" si="268"/>
        <v xml:space="preserve"> </v>
      </c>
      <c r="AB1154" s="134" t="str">
        <f t="shared" si="277"/>
        <v>Yes</v>
      </c>
      <c r="AC1154" s="134" t="e">
        <f>VLOOKUP(F1154,'Wired Branches'!B:E,4,FALSE)</f>
        <v>#N/A</v>
      </c>
      <c r="AD1154" s="134" t="str">
        <f t="shared" si="269"/>
        <v xml:space="preserve"> </v>
      </c>
      <c r="AE1154" s="150" t="e">
        <f>VLOOKUP(W1154,'Wired Branches'!B:F,5,FALSE)</f>
        <v>#N/A</v>
      </c>
      <c r="AF1154" s="112" t="str">
        <f>_xlfn.IFNA(VLOOKUP(F1154,'Compiled report'!C:F,4,FALSE),"")</f>
        <v/>
      </c>
      <c r="AG1154" s="134" t="str">
        <f t="shared" si="270"/>
        <v xml:space="preserve"> </v>
      </c>
      <c r="AH1154" s="134" t="str">
        <f t="shared" si="271"/>
        <v xml:space="preserve"> </v>
      </c>
      <c r="AI1154" s="134" t="str">
        <f t="shared" si="272"/>
        <v xml:space="preserve"> </v>
      </c>
      <c r="AJ1154" s="234" t="str">
        <f>_xlfn.IFNA(VLOOKUP(F1154,'Compiled report'!C:D,2,FALSE),"")</f>
        <v/>
      </c>
      <c r="AK1154" s="134" t="str">
        <f t="shared" si="273"/>
        <v xml:space="preserve"> </v>
      </c>
      <c r="AL1154" s="134" t="str">
        <f t="shared" si="274"/>
        <v/>
      </c>
      <c r="AM1154" s="134" t="str">
        <f t="shared" si="275"/>
        <v xml:space="preserve"> </v>
      </c>
      <c r="AN1154" s="134" t="str">
        <f t="shared" si="276"/>
        <v xml:space="preserve"> </v>
      </c>
      <c r="AO1154" s="134" t="str">
        <f t="shared" si="265"/>
        <v xml:space="preserve"> </v>
      </c>
      <c r="AP1154" s="137" t="s">
        <v>770</v>
      </c>
    </row>
    <row r="1155" spans="1:42" s="134" customFormat="1" ht="26.1" customHeight="1" x14ac:dyDescent="0.2">
      <c r="A1155" s="258">
        <v>1154</v>
      </c>
      <c r="B1155" s="284" t="s">
        <v>380</v>
      </c>
      <c r="C1155" s="134" t="s">
        <v>102</v>
      </c>
      <c r="D1155" s="171" t="s">
        <v>82</v>
      </c>
      <c r="E1155" s="283" t="s">
        <v>381</v>
      </c>
      <c r="F1155" s="108">
        <v>1257</v>
      </c>
      <c r="G1155" s="284" t="s">
        <v>380</v>
      </c>
      <c r="H1155" s="284" t="s">
        <v>2972</v>
      </c>
      <c r="I1155" s="284" t="s">
        <v>2973</v>
      </c>
      <c r="J1155" s="284" t="s">
        <v>2854</v>
      </c>
      <c r="K1155" s="284" t="s">
        <v>2974</v>
      </c>
      <c r="L1155" s="284" t="s">
        <v>2975</v>
      </c>
      <c r="M1155" s="284" t="s">
        <v>2830</v>
      </c>
      <c r="N1155" s="103" t="s">
        <v>87</v>
      </c>
      <c r="O1155" s="106">
        <v>42430</v>
      </c>
      <c r="Q1155" s="135"/>
      <c r="T1155" s="135"/>
      <c r="U1155" s="171" t="str">
        <f t="shared" si="278"/>
        <v>HBL-SAR-1257</v>
      </c>
      <c r="V1155" s="133" t="s">
        <v>90</v>
      </c>
      <c r="W1155" s="108">
        <v>1257</v>
      </c>
      <c r="X1155" s="171" t="str">
        <f t="shared" si="266"/>
        <v>HBL-SAR-1257-Mar17-1-1</v>
      </c>
      <c r="Y1155" s="136" t="s">
        <v>1018</v>
      </c>
      <c r="Z1155" s="134" t="str">
        <f t="shared" si="267"/>
        <v xml:space="preserve"> </v>
      </c>
      <c r="AA1155" s="134" t="str">
        <f t="shared" si="268"/>
        <v xml:space="preserve"> </v>
      </c>
      <c r="AB1155" s="134" t="str">
        <f t="shared" si="277"/>
        <v>Yes</v>
      </c>
      <c r="AC1155" s="134" t="e">
        <f>VLOOKUP(F1155,'Wired Branches'!B:E,4,FALSE)</f>
        <v>#N/A</v>
      </c>
      <c r="AD1155" s="134" t="str">
        <f t="shared" si="269"/>
        <v xml:space="preserve"> </v>
      </c>
      <c r="AE1155" s="150" t="e">
        <f>VLOOKUP(W1155,'Wired Branches'!B:F,5,FALSE)</f>
        <v>#N/A</v>
      </c>
      <c r="AF1155" s="112" t="str">
        <f>_xlfn.IFNA(VLOOKUP(F1155,'Compiled report'!C:F,4,FALSE),"")</f>
        <v/>
      </c>
      <c r="AG1155" s="134" t="str">
        <f t="shared" si="270"/>
        <v xml:space="preserve"> </v>
      </c>
      <c r="AH1155" s="134" t="str">
        <f t="shared" si="271"/>
        <v xml:space="preserve"> </v>
      </c>
      <c r="AI1155" s="134" t="str">
        <f t="shared" si="272"/>
        <v xml:space="preserve"> </v>
      </c>
      <c r="AJ1155" s="234" t="str">
        <f>_xlfn.IFNA(VLOOKUP(F1155,'Compiled report'!C:D,2,FALSE),"")</f>
        <v/>
      </c>
      <c r="AK1155" s="134" t="str">
        <f t="shared" si="273"/>
        <v xml:space="preserve"> </v>
      </c>
      <c r="AL1155" s="134" t="str">
        <f t="shared" si="274"/>
        <v/>
      </c>
      <c r="AM1155" s="134" t="str">
        <f t="shared" si="275"/>
        <v xml:space="preserve"> </v>
      </c>
      <c r="AN1155" s="134" t="str">
        <f t="shared" si="276"/>
        <v xml:space="preserve"> </v>
      </c>
      <c r="AO1155" s="134" t="str">
        <f t="shared" si="265"/>
        <v xml:space="preserve"> </v>
      </c>
      <c r="AP1155" s="137" t="s">
        <v>770</v>
      </c>
    </row>
    <row r="1156" spans="1:42" s="134" customFormat="1" ht="26.1" customHeight="1" x14ac:dyDescent="0.2">
      <c r="A1156" s="258">
        <v>1155</v>
      </c>
      <c r="B1156" s="284" t="s">
        <v>380</v>
      </c>
      <c r="C1156" s="134" t="s">
        <v>102</v>
      </c>
      <c r="D1156" s="171" t="s">
        <v>82</v>
      </c>
      <c r="E1156" s="283" t="s">
        <v>381</v>
      </c>
      <c r="F1156" s="108">
        <v>1258</v>
      </c>
      <c r="G1156" s="284" t="s">
        <v>380</v>
      </c>
      <c r="H1156" s="284" t="s">
        <v>2976</v>
      </c>
      <c r="I1156" s="284" t="s">
        <v>2977</v>
      </c>
      <c r="J1156" s="284" t="s">
        <v>2978</v>
      </c>
      <c r="K1156" s="284" t="s">
        <v>2976</v>
      </c>
      <c r="L1156" s="284" t="s">
        <v>2976</v>
      </c>
      <c r="M1156" s="284" t="s">
        <v>2823</v>
      </c>
      <c r="N1156" s="103" t="s">
        <v>87</v>
      </c>
      <c r="O1156" s="106">
        <v>54100</v>
      </c>
      <c r="Q1156" s="135"/>
      <c r="T1156" s="135"/>
      <c r="U1156" s="171" t="str">
        <f t="shared" si="278"/>
        <v>HBL-SAR-1258</v>
      </c>
      <c r="V1156" s="133" t="s">
        <v>90</v>
      </c>
      <c r="W1156" s="108">
        <v>1258</v>
      </c>
      <c r="X1156" s="171" t="str">
        <f t="shared" si="266"/>
        <v>HBL-SAR-1258-Mar17-1-1</v>
      </c>
      <c r="Y1156" s="136" t="s">
        <v>1018</v>
      </c>
      <c r="Z1156" s="134" t="str">
        <f t="shared" si="267"/>
        <v xml:space="preserve"> </v>
      </c>
      <c r="AA1156" s="134" t="str">
        <f t="shared" si="268"/>
        <v xml:space="preserve"> </v>
      </c>
      <c r="AB1156" s="134" t="str">
        <f t="shared" si="277"/>
        <v>Yes</v>
      </c>
      <c r="AC1156" s="134" t="e">
        <f>VLOOKUP(F1156,'Wired Branches'!B:E,4,FALSE)</f>
        <v>#N/A</v>
      </c>
      <c r="AD1156" s="134" t="str">
        <f t="shared" si="269"/>
        <v xml:space="preserve"> </v>
      </c>
      <c r="AE1156" s="150" t="e">
        <f>VLOOKUP(W1156,'Wired Branches'!B:F,5,FALSE)</f>
        <v>#N/A</v>
      </c>
      <c r="AF1156" s="112" t="str">
        <f>_xlfn.IFNA(VLOOKUP(F1156,'Compiled report'!C:F,4,FALSE),"")</f>
        <v/>
      </c>
      <c r="AG1156" s="134" t="str">
        <f t="shared" si="270"/>
        <v xml:space="preserve"> </v>
      </c>
      <c r="AH1156" s="134" t="str">
        <f t="shared" si="271"/>
        <v xml:space="preserve"> </v>
      </c>
      <c r="AI1156" s="134" t="str">
        <f t="shared" si="272"/>
        <v xml:space="preserve"> </v>
      </c>
      <c r="AJ1156" s="234" t="str">
        <f>_xlfn.IFNA(VLOOKUP(F1156,'Compiled report'!C:D,2,FALSE),"")</f>
        <v/>
      </c>
      <c r="AK1156" s="134" t="str">
        <f t="shared" si="273"/>
        <v xml:space="preserve"> </v>
      </c>
      <c r="AL1156" s="134" t="str">
        <f t="shared" si="274"/>
        <v/>
      </c>
      <c r="AM1156" s="134" t="str">
        <f t="shared" si="275"/>
        <v xml:space="preserve"> </v>
      </c>
      <c r="AN1156" s="134" t="str">
        <f t="shared" si="276"/>
        <v xml:space="preserve"> </v>
      </c>
      <c r="AO1156" s="134" t="str">
        <f t="shared" si="265"/>
        <v xml:space="preserve"> </v>
      </c>
      <c r="AP1156" s="137" t="s">
        <v>770</v>
      </c>
    </row>
    <row r="1157" spans="1:42" s="134" customFormat="1" ht="26.1" customHeight="1" x14ac:dyDescent="0.2">
      <c r="A1157" s="258">
        <v>1156</v>
      </c>
      <c r="B1157" s="284" t="s">
        <v>380</v>
      </c>
      <c r="C1157" s="134" t="s">
        <v>102</v>
      </c>
      <c r="D1157" s="171" t="s">
        <v>82</v>
      </c>
      <c r="E1157" s="283" t="s">
        <v>381</v>
      </c>
      <c r="F1157" s="108">
        <v>1292</v>
      </c>
      <c r="G1157" s="284" t="s">
        <v>380</v>
      </c>
      <c r="H1157" s="284" t="s">
        <v>2979</v>
      </c>
      <c r="I1157" s="284" t="s">
        <v>2980</v>
      </c>
      <c r="J1157" s="284" t="s">
        <v>2857</v>
      </c>
      <c r="K1157" s="284" t="s">
        <v>2981</v>
      </c>
      <c r="L1157" s="284" t="s">
        <v>2982</v>
      </c>
      <c r="M1157" s="284" t="s">
        <v>380</v>
      </c>
      <c r="N1157" s="103" t="s">
        <v>87</v>
      </c>
      <c r="O1157" s="106">
        <v>40100</v>
      </c>
      <c r="Q1157" s="135"/>
      <c r="T1157" s="135"/>
      <c r="U1157" s="171" t="str">
        <f t="shared" si="278"/>
        <v>HBL-SAR-1292</v>
      </c>
      <c r="V1157" s="133" t="s">
        <v>90</v>
      </c>
      <c r="W1157" s="108">
        <v>1292</v>
      </c>
      <c r="X1157" s="171" t="str">
        <f t="shared" si="266"/>
        <v>HBL-SAR-1292-Mar17-1-1</v>
      </c>
      <c r="Y1157" s="136" t="s">
        <v>1018</v>
      </c>
      <c r="Z1157" s="134" t="str">
        <f t="shared" si="267"/>
        <v xml:space="preserve"> </v>
      </c>
      <c r="AA1157" s="134" t="str">
        <f t="shared" si="268"/>
        <v xml:space="preserve"> </v>
      </c>
      <c r="AB1157" s="134" t="str">
        <f t="shared" si="277"/>
        <v>Yes</v>
      </c>
      <c r="AC1157" s="134" t="e">
        <f>VLOOKUP(F1157,'Wired Branches'!B:E,4,FALSE)</f>
        <v>#N/A</v>
      </c>
      <c r="AD1157" s="134" t="str">
        <f t="shared" si="269"/>
        <v xml:space="preserve"> </v>
      </c>
      <c r="AE1157" s="150" t="e">
        <f>VLOOKUP(W1157,'Wired Branches'!B:F,5,FALSE)</f>
        <v>#N/A</v>
      </c>
      <c r="AF1157" s="112" t="str">
        <f>_xlfn.IFNA(VLOOKUP(F1157,'Compiled report'!C:F,4,FALSE),"")</f>
        <v/>
      </c>
      <c r="AG1157" s="134" t="str">
        <f t="shared" si="270"/>
        <v xml:space="preserve"> </v>
      </c>
      <c r="AH1157" s="134" t="str">
        <f t="shared" si="271"/>
        <v xml:space="preserve"> </v>
      </c>
      <c r="AI1157" s="134" t="str">
        <f t="shared" si="272"/>
        <v xml:space="preserve"> </v>
      </c>
      <c r="AJ1157" s="234" t="str">
        <f>_xlfn.IFNA(VLOOKUP(F1157,'Compiled report'!C:D,2,FALSE),"")</f>
        <v/>
      </c>
      <c r="AK1157" s="134" t="str">
        <f t="shared" si="273"/>
        <v xml:space="preserve"> </v>
      </c>
      <c r="AL1157" s="134" t="str">
        <f t="shared" si="274"/>
        <v/>
      </c>
      <c r="AM1157" s="134" t="str">
        <f t="shared" si="275"/>
        <v xml:space="preserve"> </v>
      </c>
      <c r="AN1157" s="134" t="str">
        <f t="shared" si="276"/>
        <v xml:space="preserve"> </v>
      </c>
      <c r="AO1157" s="134" t="str">
        <f t="shared" si="265"/>
        <v xml:space="preserve"> </v>
      </c>
      <c r="AP1157" s="137" t="s">
        <v>770</v>
      </c>
    </row>
    <row r="1158" spans="1:42" s="134" customFormat="1" ht="26.1" customHeight="1" x14ac:dyDescent="0.2">
      <c r="A1158" s="258">
        <v>1157</v>
      </c>
      <c r="B1158" s="284" t="s">
        <v>380</v>
      </c>
      <c r="C1158" s="134" t="s">
        <v>102</v>
      </c>
      <c r="D1158" s="171" t="s">
        <v>82</v>
      </c>
      <c r="E1158" s="283" t="s">
        <v>381</v>
      </c>
      <c r="F1158" s="108">
        <v>1294</v>
      </c>
      <c r="G1158" s="284" t="s">
        <v>380</v>
      </c>
      <c r="H1158" s="284" t="s">
        <v>2983</v>
      </c>
      <c r="I1158" s="284" t="s">
        <v>2984</v>
      </c>
      <c r="J1158" s="284" t="s">
        <v>2985</v>
      </c>
      <c r="K1158" s="284" t="s">
        <v>2983</v>
      </c>
      <c r="L1158" s="284" t="s">
        <v>2955</v>
      </c>
      <c r="M1158" s="284" t="s">
        <v>2830</v>
      </c>
      <c r="N1158" s="103" t="s">
        <v>87</v>
      </c>
      <c r="O1158" s="106">
        <v>42430</v>
      </c>
      <c r="Q1158" s="135"/>
      <c r="T1158" s="135"/>
      <c r="U1158" s="171" t="str">
        <f t="shared" si="278"/>
        <v>HBL-SAR-1294</v>
      </c>
      <c r="V1158" s="133" t="s">
        <v>90</v>
      </c>
      <c r="W1158" s="108">
        <v>1294</v>
      </c>
      <c r="X1158" s="171" t="str">
        <f t="shared" si="266"/>
        <v>HBL-SAR-1294-Mar17-1-1</v>
      </c>
      <c r="Y1158" s="136" t="s">
        <v>1018</v>
      </c>
      <c r="Z1158" s="134" t="str">
        <f t="shared" si="267"/>
        <v xml:space="preserve"> </v>
      </c>
      <c r="AA1158" s="134" t="str">
        <f t="shared" si="268"/>
        <v xml:space="preserve"> </v>
      </c>
      <c r="AB1158" s="134" t="str">
        <f t="shared" si="277"/>
        <v>Yes</v>
      </c>
      <c r="AC1158" s="134" t="e">
        <f>VLOOKUP(F1158,'Wired Branches'!B:E,4,FALSE)</f>
        <v>#N/A</v>
      </c>
      <c r="AD1158" s="134" t="str">
        <f t="shared" si="269"/>
        <v xml:space="preserve"> </v>
      </c>
      <c r="AE1158" s="150" t="e">
        <f>VLOOKUP(W1158,'Wired Branches'!B:F,5,FALSE)</f>
        <v>#N/A</v>
      </c>
      <c r="AF1158" s="112" t="str">
        <f>_xlfn.IFNA(VLOOKUP(F1158,'Compiled report'!C:F,4,FALSE),"")</f>
        <v/>
      </c>
      <c r="AG1158" s="134" t="str">
        <f t="shared" si="270"/>
        <v xml:space="preserve"> </v>
      </c>
      <c r="AH1158" s="134" t="str">
        <f t="shared" si="271"/>
        <v xml:space="preserve"> </v>
      </c>
      <c r="AI1158" s="134" t="str">
        <f t="shared" si="272"/>
        <v xml:space="preserve"> </v>
      </c>
      <c r="AJ1158" s="234" t="str">
        <f>_xlfn.IFNA(VLOOKUP(F1158,'Compiled report'!C:D,2,FALSE),"")</f>
        <v/>
      </c>
      <c r="AK1158" s="134" t="str">
        <f t="shared" si="273"/>
        <v xml:space="preserve"> </v>
      </c>
      <c r="AL1158" s="134" t="str">
        <f t="shared" si="274"/>
        <v/>
      </c>
      <c r="AM1158" s="134" t="str">
        <f t="shared" si="275"/>
        <v xml:space="preserve"> </v>
      </c>
      <c r="AN1158" s="134" t="str">
        <f t="shared" si="276"/>
        <v xml:space="preserve"> </v>
      </c>
      <c r="AO1158" s="134" t="str">
        <f t="shared" si="265"/>
        <v xml:space="preserve"> </v>
      </c>
      <c r="AP1158" s="137" t="s">
        <v>770</v>
      </c>
    </row>
    <row r="1159" spans="1:42" s="134" customFormat="1" ht="26.1" customHeight="1" x14ac:dyDescent="0.2">
      <c r="A1159" s="258">
        <v>1158</v>
      </c>
      <c r="B1159" s="284" t="s">
        <v>380</v>
      </c>
      <c r="C1159" s="134" t="s">
        <v>102</v>
      </c>
      <c r="D1159" s="171" t="s">
        <v>82</v>
      </c>
      <c r="E1159" s="283" t="s">
        <v>381</v>
      </c>
      <c r="F1159" s="108">
        <v>1311</v>
      </c>
      <c r="G1159" s="284" t="s">
        <v>380</v>
      </c>
      <c r="H1159" s="284" t="s">
        <v>2986</v>
      </c>
      <c r="I1159" s="284" t="s">
        <v>2987</v>
      </c>
      <c r="J1159" s="284" t="s">
        <v>2888</v>
      </c>
      <c r="K1159" s="284" t="s">
        <v>2986</v>
      </c>
      <c r="L1159" s="284" t="s">
        <v>2988</v>
      </c>
      <c r="M1159" s="284" t="s">
        <v>2414</v>
      </c>
      <c r="N1159" s="103" t="s">
        <v>87</v>
      </c>
      <c r="O1159" s="106">
        <v>35200</v>
      </c>
      <c r="Q1159" s="135"/>
      <c r="T1159" s="135"/>
      <c r="U1159" s="171" t="str">
        <f t="shared" si="278"/>
        <v>HBL-SAR-1311</v>
      </c>
      <c r="V1159" s="133" t="s">
        <v>90</v>
      </c>
      <c r="W1159" s="108">
        <v>1311</v>
      </c>
      <c r="X1159" s="171" t="str">
        <f t="shared" si="266"/>
        <v>HBL-SAR-1311-Mar17-1-1</v>
      </c>
      <c r="Y1159" s="136" t="s">
        <v>1018</v>
      </c>
      <c r="Z1159" s="134" t="str">
        <f t="shared" si="267"/>
        <v xml:space="preserve"> </v>
      </c>
      <c r="AA1159" s="134" t="str">
        <f t="shared" si="268"/>
        <v xml:space="preserve"> </v>
      </c>
      <c r="AB1159" s="134" t="str">
        <f t="shared" si="277"/>
        <v>Yes</v>
      </c>
      <c r="AC1159" s="134" t="e">
        <f>VLOOKUP(F1159,'Wired Branches'!B:E,4,FALSE)</f>
        <v>#N/A</v>
      </c>
      <c r="AD1159" s="134" t="str">
        <f t="shared" si="269"/>
        <v xml:space="preserve"> </v>
      </c>
      <c r="AE1159" s="150" t="e">
        <f>VLOOKUP(W1159,'Wired Branches'!B:F,5,FALSE)</f>
        <v>#N/A</v>
      </c>
      <c r="AF1159" s="112" t="str">
        <f>_xlfn.IFNA(VLOOKUP(F1159,'Compiled report'!C:F,4,FALSE),"")</f>
        <v/>
      </c>
      <c r="AG1159" s="134" t="str">
        <f t="shared" si="270"/>
        <v xml:space="preserve"> </v>
      </c>
      <c r="AH1159" s="134" t="str">
        <f t="shared" si="271"/>
        <v xml:space="preserve"> </v>
      </c>
      <c r="AI1159" s="134" t="str">
        <f t="shared" si="272"/>
        <v xml:space="preserve"> </v>
      </c>
      <c r="AJ1159" s="234" t="str">
        <f>_xlfn.IFNA(VLOOKUP(F1159,'Compiled report'!C:D,2,FALSE),"")</f>
        <v/>
      </c>
      <c r="AK1159" s="134" t="str">
        <f t="shared" si="273"/>
        <v xml:space="preserve"> </v>
      </c>
      <c r="AL1159" s="134" t="str">
        <f t="shared" si="274"/>
        <v/>
      </c>
      <c r="AM1159" s="134" t="str">
        <f t="shared" si="275"/>
        <v xml:space="preserve"> </v>
      </c>
      <c r="AN1159" s="134" t="str">
        <f t="shared" si="276"/>
        <v xml:space="preserve"> </v>
      </c>
      <c r="AO1159" s="134" t="str">
        <f t="shared" si="265"/>
        <v xml:space="preserve"> </v>
      </c>
      <c r="AP1159" s="137" t="s">
        <v>770</v>
      </c>
    </row>
    <row r="1160" spans="1:42" s="134" customFormat="1" ht="26.1" customHeight="1" x14ac:dyDescent="0.2">
      <c r="A1160" s="258">
        <v>1159</v>
      </c>
      <c r="B1160" s="284" t="s">
        <v>380</v>
      </c>
      <c r="C1160" s="134" t="s">
        <v>102</v>
      </c>
      <c r="D1160" s="171" t="s">
        <v>82</v>
      </c>
      <c r="E1160" s="283" t="s">
        <v>381</v>
      </c>
      <c r="F1160" s="108">
        <v>1314</v>
      </c>
      <c r="G1160" s="284" t="s">
        <v>380</v>
      </c>
      <c r="H1160" s="284" t="s">
        <v>2989</v>
      </c>
      <c r="I1160" s="284" t="s">
        <v>2990</v>
      </c>
      <c r="J1160" s="284" t="s">
        <v>2857</v>
      </c>
      <c r="K1160" s="284" t="s">
        <v>2989</v>
      </c>
      <c r="L1160" s="284" t="s">
        <v>2991</v>
      </c>
      <c r="M1160" s="284" t="s">
        <v>380</v>
      </c>
      <c r="N1160" s="103" t="s">
        <v>87</v>
      </c>
      <c r="O1160" s="106">
        <v>40100</v>
      </c>
      <c r="Q1160" s="135"/>
      <c r="T1160" s="135"/>
      <c r="U1160" s="171" t="str">
        <f t="shared" si="278"/>
        <v>HBL-SAR-1314</v>
      </c>
      <c r="V1160" s="133" t="s">
        <v>90</v>
      </c>
      <c r="W1160" s="108">
        <v>1314</v>
      </c>
      <c r="X1160" s="171" t="str">
        <f t="shared" si="266"/>
        <v>HBL-SAR-1314-Mar17-1-1</v>
      </c>
      <c r="Y1160" s="136" t="s">
        <v>1018</v>
      </c>
      <c r="Z1160" s="134" t="str">
        <f t="shared" si="267"/>
        <v xml:space="preserve"> </v>
      </c>
      <c r="AA1160" s="134" t="str">
        <f t="shared" si="268"/>
        <v xml:space="preserve"> </v>
      </c>
      <c r="AB1160" s="134" t="str">
        <f t="shared" si="277"/>
        <v>Yes</v>
      </c>
      <c r="AC1160" s="134" t="e">
        <f>VLOOKUP(F1160,'Wired Branches'!B:E,4,FALSE)</f>
        <v>#N/A</v>
      </c>
      <c r="AD1160" s="134" t="str">
        <f t="shared" si="269"/>
        <v xml:space="preserve"> </v>
      </c>
      <c r="AE1160" s="150" t="e">
        <f>VLOOKUP(W1160,'Wired Branches'!B:F,5,FALSE)</f>
        <v>#N/A</v>
      </c>
      <c r="AF1160" s="112" t="str">
        <f>_xlfn.IFNA(VLOOKUP(F1160,'Compiled report'!C:F,4,FALSE),"")</f>
        <v/>
      </c>
      <c r="AG1160" s="134" t="str">
        <f t="shared" si="270"/>
        <v xml:space="preserve"> </v>
      </c>
      <c r="AH1160" s="134" t="str">
        <f t="shared" si="271"/>
        <v xml:space="preserve"> </v>
      </c>
      <c r="AI1160" s="134" t="str">
        <f t="shared" si="272"/>
        <v xml:space="preserve"> </v>
      </c>
      <c r="AJ1160" s="234" t="str">
        <f>_xlfn.IFNA(VLOOKUP(F1160,'Compiled report'!C:D,2,FALSE),"")</f>
        <v/>
      </c>
      <c r="AK1160" s="134" t="str">
        <f t="shared" si="273"/>
        <v xml:space="preserve"> </v>
      </c>
      <c r="AL1160" s="134" t="str">
        <f t="shared" si="274"/>
        <v/>
      </c>
      <c r="AM1160" s="134" t="str">
        <f t="shared" si="275"/>
        <v xml:space="preserve"> </v>
      </c>
      <c r="AN1160" s="134" t="str">
        <f t="shared" si="276"/>
        <v xml:space="preserve"> </v>
      </c>
      <c r="AO1160" s="134" t="str">
        <f t="shared" si="265"/>
        <v xml:space="preserve"> </v>
      </c>
      <c r="AP1160" s="137" t="s">
        <v>770</v>
      </c>
    </row>
    <row r="1161" spans="1:42" s="134" customFormat="1" ht="26.1" customHeight="1" x14ac:dyDescent="0.2">
      <c r="A1161" s="258">
        <v>1160</v>
      </c>
      <c r="B1161" s="284" t="s">
        <v>380</v>
      </c>
      <c r="C1161" s="134" t="s">
        <v>102</v>
      </c>
      <c r="D1161" s="171" t="s">
        <v>82</v>
      </c>
      <c r="E1161" s="283" t="s">
        <v>381</v>
      </c>
      <c r="F1161" s="108">
        <v>1372</v>
      </c>
      <c r="G1161" s="284" t="s">
        <v>380</v>
      </c>
      <c r="H1161" s="284" t="s">
        <v>2992</v>
      </c>
      <c r="I1161" s="284" t="s">
        <v>2993</v>
      </c>
      <c r="J1161" s="284" t="s">
        <v>2994</v>
      </c>
      <c r="K1161" s="284" t="s">
        <v>380</v>
      </c>
      <c r="L1161" s="284" t="s">
        <v>380</v>
      </c>
      <c r="M1161" s="284" t="s">
        <v>380</v>
      </c>
      <c r="N1161" s="103" t="s">
        <v>87</v>
      </c>
      <c r="O1161" s="106">
        <v>40100</v>
      </c>
      <c r="Q1161" s="135"/>
      <c r="T1161" s="135"/>
      <c r="U1161" s="171" t="str">
        <f t="shared" si="278"/>
        <v>HBL-SAR-1372</v>
      </c>
      <c r="V1161" s="133" t="s">
        <v>90</v>
      </c>
      <c r="W1161" s="108">
        <v>1372</v>
      </c>
      <c r="X1161" s="171" t="str">
        <f t="shared" si="266"/>
        <v>HBL-SAR-1372-Mar17-1-1</v>
      </c>
      <c r="Y1161" s="136" t="s">
        <v>1018</v>
      </c>
      <c r="Z1161" s="134" t="str">
        <f t="shared" si="267"/>
        <v xml:space="preserve"> </v>
      </c>
      <c r="AA1161" s="134" t="str">
        <f t="shared" si="268"/>
        <v xml:space="preserve"> </v>
      </c>
      <c r="AB1161" s="134" t="str">
        <f t="shared" si="277"/>
        <v>Yes</v>
      </c>
      <c r="AC1161" s="134" t="e">
        <f>VLOOKUP(F1161,'Wired Branches'!B:E,4,FALSE)</f>
        <v>#N/A</v>
      </c>
      <c r="AD1161" s="134" t="str">
        <f t="shared" si="269"/>
        <v xml:space="preserve"> </v>
      </c>
      <c r="AE1161" s="150" t="e">
        <f>VLOOKUP(W1161,'Wired Branches'!B:F,5,FALSE)</f>
        <v>#N/A</v>
      </c>
      <c r="AF1161" s="112" t="str">
        <f>_xlfn.IFNA(VLOOKUP(F1161,'Compiled report'!C:F,4,FALSE),"")</f>
        <v/>
      </c>
      <c r="AG1161" s="134" t="str">
        <f t="shared" si="270"/>
        <v xml:space="preserve"> </v>
      </c>
      <c r="AH1161" s="134" t="str">
        <f t="shared" si="271"/>
        <v xml:space="preserve"> </v>
      </c>
      <c r="AI1161" s="134" t="str">
        <f t="shared" si="272"/>
        <v xml:space="preserve"> </v>
      </c>
      <c r="AJ1161" s="234" t="str">
        <f>_xlfn.IFNA(VLOOKUP(F1161,'Compiled report'!C:D,2,FALSE),"")</f>
        <v/>
      </c>
      <c r="AK1161" s="134" t="str">
        <f t="shared" si="273"/>
        <v xml:space="preserve"> </v>
      </c>
      <c r="AL1161" s="134" t="str">
        <f t="shared" si="274"/>
        <v/>
      </c>
      <c r="AM1161" s="134" t="str">
        <f t="shared" si="275"/>
        <v xml:space="preserve"> </v>
      </c>
      <c r="AN1161" s="134" t="str">
        <f t="shared" si="276"/>
        <v xml:space="preserve"> </v>
      </c>
      <c r="AO1161" s="134" t="str">
        <f t="shared" si="265"/>
        <v xml:space="preserve"> </v>
      </c>
      <c r="AP1161" s="137" t="s">
        <v>770</v>
      </c>
    </row>
    <row r="1162" spans="1:42" s="134" customFormat="1" ht="26.1" customHeight="1" x14ac:dyDescent="0.2">
      <c r="A1162" s="258">
        <v>1161</v>
      </c>
      <c r="B1162" s="284" t="s">
        <v>380</v>
      </c>
      <c r="C1162" s="134" t="s">
        <v>102</v>
      </c>
      <c r="D1162" s="171" t="s">
        <v>82</v>
      </c>
      <c r="E1162" s="283" t="s">
        <v>381</v>
      </c>
      <c r="F1162" s="108">
        <v>1376</v>
      </c>
      <c r="G1162" s="284" t="s">
        <v>380</v>
      </c>
      <c r="H1162" s="284" t="s">
        <v>2995</v>
      </c>
      <c r="I1162" s="284" t="s">
        <v>2996</v>
      </c>
      <c r="J1162" s="284" t="s">
        <v>2857</v>
      </c>
      <c r="K1162" s="284" t="s">
        <v>2997</v>
      </c>
      <c r="L1162" s="284" t="s">
        <v>2997</v>
      </c>
      <c r="M1162" s="284" t="s">
        <v>380</v>
      </c>
      <c r="N1162" s="103" t="s">
        <v>87</v>
      </c>
      <c r="O1162" s="106">
        <v>40100</v>
      </c>
      <c r="Q1162" s="135"/>
      <c r="T1162" s="135"/>
      <c r="U1162" s="171" t="str">
        <f t="shared" si="278"/>
        <v>HBL-SAR-1376</v>
      </c>
      <c r="V1162" s="133" t="s">
        <v>90</v>
      </c>
      <c r="W1162" s="108">
        <v>1376</v>
      </c>
      <c r="X1162" s="171" t="str">
        <f t="shared" si="266"/>
        <v>HBL-SAR-1376-Mar17-1-1</v>
      </c>
      <c r="Y1162" s="136" t="s">
        <v>1018</v>
      </c>
      <c r="Z1162" s="134" t="str">
        <f t="shared" si="267"/>
        <v xml:space="preserve"> </v>
      </c>
      <c r="AA1162" s="134" t="str">
        <f t="shared" si="268"/>
        <v xml:space="preserve"> </v>
      </c>
      <c r="AB1162" s="134" t="str">
        <f t="shared" si="277"/>
        <v>Yes</v>
      </c>
      <c r="AC1162" s="134" t="e">
        <f>VLOOKUP(F1162,'Wired Branches'!B:E,4,FALSE)</f>
        <v>#N/A</v>
      </c>
      <c r="AD1162" s="134" t="str">
        <f t="shared" si="269"/>
        <v xml:space="preserve"> </v>
      </c>
      <c r="AE1162" s="150" t="e">
        <f>VLOOKUP(W1162,'Wired Branches'!B:F,5,FALSE)</f>
        <v>#N/A</v>
      </c>
      <c r="AF1162" s="112" t="str">
        <f>_xlfn.IFNA(VLOOKUP(F1162,'Compiled report'!C:F,4,FALSE),"")</f>
        <v/>
      </c>
      <c r="AG1162" s="134" t="str">
        <f t="shared" si="270"/>
        <v xml:space="preserve"> </v>
      </c>
      <c r="AH1162" s="134" t="str">
        <f t="shared" si="271"/>
        <v xml:space="preserve"> </v>
      </c>
      <c r="AI1162" s="134" t="str">
        <f t="shared" si="272"/>
        <v xml:space="preserve"> </v>
      </c>
      <c r="AJ1162" s="234" t="str">
        <f>_xlfn.IFNA(VLOOKUP(F1162,'Compiled report'!C:D,2,FALSE),"")</f>
        <v/>
      </c>
      <c r="AK1162" s="134" t="str">
        <f t="shared" si="273"/>
        <v xml:space="preserve"> </v>
      </c>
      <c r="AL1162" s="134" t="str">
        <f t="shared" si="274"/>
        <v/>
      </c>
      <c r="AM1162" s="134" t="str">
        <f t="shared" si="275"/>
        <v xml:space="preserve"> </v>
      </c>
      <c r="AN1162" s="134" t="str">
        <f t="shared" si="276"/>
        <v xml:space="preserve"> </v>
      </c>
      <c r="AO1162" s="134" t="str">
        <f t="shared" si="265"/>
        <v xml:space="preserve"> </v>
      </c>
      <c r="AP1162" s="137" t="s">
        <v>770</v>
      </c>
    </row>
    <row r="1163" spans="1:42" s="134" customFormat="1" ht="26.1" customHeight="1" x14ac:dyDescent="0.2">
      <c r="A1163" s="258">
        <v>1162</v>
      </c>
      <c r="B1163" s="284" t="s">
        <v>380</v>
      </c>
      <c r="C1163" s="134" t="s">
        <v>102</v>
      </c>
      <c r="D1163" s="171" t="s">
        <v>82</v>
      </c>
      <c r="E1163" s="283" t="s">
        <v>381</v>
      </c>
      <c r="F1163" s="108">
        <v>1432</v>
      </c>
      <c r="G1163" s="284" t="s">
        <v>380</v>
      </c>
      <c r="H1163" s="284" t="s">
        <v>2998</v>
      </c>
      <c r="I1163" s="284" t="s">
        <v>2999</v>
      </c>
      <c r="J1163" s="284" t="s">
        <v>3000</v>
      </c>
      <c r="K1163" s="284" t="s">
        <v>380</v>
      </c>
      <c r="L1163" s="284" t="s">
        <v>380</v>
      </c>
      <c r="M1163" s="284" t="s">
        <v>380</v>
      </c>
      <c r="N1163" s="103" t="s">
        <v>87</v>
      </c>
      <c r="O1163" s="106">
        <v>40100</v>
      </c>
      <c r="Q1163" s="135"/>
      <c r="T1163" s="135"/>
      <c r="U1163" s="171" t="str">
        <f t="shared" si="278"/>
        <v>HBL-SAR-1432</v>
      </c>
      <c r="V1163" s="133" t="s">
        <v>90</v>
      </c>
      <c r="W1163" s="108">
        <v>1432</v>
      </c>
      <c r="X1163" s="171" t="str">
        <f t="shared" si="266"/>
        <v>HBL-SAR-1432-Mar17-1-1</v>
      </c>
      <c r="Y1163" s="136" t="s">
        <v>1018</v>
      </c>
      <c r="Z1163" s="134" t="str">
        <f t="shared" si="267"/>
        <v xml:space="preserve"> </v>
      </c>
      <c r="AA1163" s="134" t="str">
        <f t="shared" si="268"/>
        <v xml:space="preserve"> </v>
      </c>
      <c r="AB1163" s="134" t="str">
        <f t="shared" si="277"/>
        <v>Yes</v>
      </c>
      <c r="AC1163" s="134" t="e">
        <f>VLOOKUP(F1163,'Wired Branches'!B:E,4,FALSE)</f>
        <v>#N/A</v>
      </c>
      <c r="AD1163" s="134" t="str">
        <f t="shared" si="269"/>
        <v xml:space="preserve"> </v>
      </c>
      <c r="AE1163" s="150" t="e">
        <f>VLOOKUP(W1163,'Wired Branches'!B:F,5,FALSE)</f>
        <v>#N/A</v>
      </c>
      <c r="AF1163" s="112" t="str">
        <f>_xlfn.IFNA(VLOOKUP(F1163,'Compiled report'!C:F,4,FALSE),"")</f>
        <v/>
      </c>
      <c r="AG1163" s="134" t="str">
        <f t="shared" si="270"/>
        <v xml:space="preserve"> </v>
      </c>
      <c r="AH1163" s="134" t="str">
        <f t="shared" si="271"/>
        <v xml:space="preserve"> </v>
      </c>
      <c r="AI1163" s="134" t="str">
        <f t="shared" si="272"/>
        <v xml:space="preserve"> </v>
      </c>
      <c r="AJ1163" s="234" t="str">
        <f>_xlfn.IFNA(VLOOKUP(F1163,'Compiled report'!C:D,2,FALSE),"")</f>
        <v/>
      </c>
      <c r="AK1163" s="134" t="str">
        <f t="shared" si="273"/>
        <v xml:space="preserve"> </v>
      </c>
      <c r="AL1163" s="134" t="str">
        <f t="shared" si="274"/>
        <v/>
      </c>
      <c r="AM1163" s="134" t="str">
        <f t="shared" si="275"/>
        <v xml:space="preserve"> </v>
      </c>
      <c r="AN1163" s="134" t="str">
        <f t="shared" si="276"/>
        <v xml:space="preserve"> </v>
      </c>
      <c r="AO1163" s="134" t="str">
        <f t="shared" si="265"/>
        <v xml:space="preserve"> </v>
      </c>
      <c r="AP1163" s="137" t="s">
        <v>770</v>
      </c>
    </row>
    <row r="1164" spans="1:42" s="134" customFormat="1" ht="26.1" customHeight="1" x14ac:dyDescent="0.2">
      <c r="A1164" s="258">
        <v>1163</v>
      </c>
      <c r="B1164" s="284" t="s">
        <v>380</v>
      </c>
      <c r="C1164" s="134" t="s">
        <v>102</v>
      </c>
      <c r="D1164" s="171" t="s">
        <v>82</v>
      </c>
      <c r="E1164" s="283" t="s">
        <v>381</v>
      </c>
      <c r="F1164" s="108">
        <v>5016</v>
      </c>
      <c r="G1164" s="284" t="s">
        <v>380</v>
      </c>
      <c r="H1164" s="284" t="s">
        <v>3001</v>
      </c>
      <c r="I1164" s="284" t="s">
        <v>3002</v>
      </c>
      <c r="J1164" s="284" t="s">
        <v>3003</v>
      </c>
      <c r="K1164" s="284" t="s">
        <v>380</v>
      </c>
      <c r="L1164" s="284" t="s">
        <v>380</v>
      </c>
      <c r="M1164" s="284" t="s">
        <v>380</v>
      </c>
      <c r="N1164" s="103" t="s">
        <v>87</v>
      </c>
      <c r="O1164" s="106">
        <v>40100</v>
      </c>
      <c r="Q1164" s="135"/>
      <c r="T1164" s="135"/>
      <c r="U1164" s="171" t="str">
        <f t="shared" si="278"/>
        <v>HBL-SAR-5016</v>
      </c>
      <c r="V1164" s="133" t="s">
        <v>90</v>
      </c>
      <c r="W1164" s="108">
        <v>5016</v>
      </c>
      <c r="X1164" s="171" t="str">
        <f t="shared" si="266"/>
        <v>HBL-SAR-5016-Mar17-1-1</v>
      </c>
      <c r="Y1164" s="136" t="s">
        <v>1018</v>
      </c>
      <c r="Z1164" s="134" t="str">
        <f t="shared" si="267"/>
        <v xml:space="preserve"> </v>
      </c>
      <c r="AA1164" s="134" t="str">
        <f t="shared" si="268"/>
        <v xml:space="preserve"> </v>
      </c>
      <c r="AB1164" s="134" t="str">
        <f t="shared" si="277"/>
        <v>Yes</v>
      </c>
      <c r="AC1164" s="134" t="e">
        <f>VLOOKUP(F1164,'Wired Branches'!B:E,4,FALSE)</f>
        <v>#N/A</v>
      </c>
      <c r="AD1164" s="134" t="str">
        <f t="shared" si="269"/>
        <v xml:space="preserve"> </v>
      </c>
      <c r="AE1164" s="150" t="e">
        <f>VLOOKUP(W1164,'Wired Branches'!B:F,5,FALSE)</f>
        <v>#N/A</v>
      </c>
      <c r="AF1164" s="112" t="str">
        <f>_xlfn.IFNA(VLOOKUP(F1164,'Compiled report'!C:F,4,FALSE),"")</f>
        <v/>
      </c>
      <c r="AG1164" s="134" t="str">
        <f t="shared" si="270"/>
        <v xml:space="preserve"> </v>
      </c>
      <c r="AH1164" s="134" t="str">
        <f t="shared" si="271"/>
        <v xml:space="preserve"> </v>
      </c>
      <c r="AI1164" s="134" t="str">
        <f t="shared" si="272"/>
        <v xml:space="preserve"> </v>
      </c>
      <c r="AJ1164" s="234" t="str">
        <f>_xlfn.IFNA(VLOOKUP(F1164,'Compiled report'!C:D,2,FALSE),"")</f>
        <v/>
      </c>
      <c r="AK1164" s="134" t="str">
        <f t="shared" si="273"/>
        <v xml:space="preserve"> </v>
      </c>
      <c r="AL1164" s="134" t="str">
        <f t="shared" si="274"/>
        <v/>
      </c>
      <c r="AM1164" s="134" t="str">
        <f t="shared" si="275"/>
        <v xml:space="preserve"> </v>
      </c>
      <c r="AN1164" s="134" t="str">
        <f t="shared" si="276"/>
        <v xml:space="preserve"> </v>
      </c>
      <c r="AO1164" s="134" t="str">
        <f t="shared" ref="AO1164:AO1227" si="279">IF(AJ1164=""," ","Installation Completed")</f>
        <v xml:space="preserve"> </v>
      </c>
      <c r="AP1164" s="137" t="s">
        <v>770</v>
      </c>
    </row>
    <row r="1165" spans="1:42" s="134" customFormat="1" ht="26.1" customHeight="1" x14ac:dyDescent="0.2">
      <c r="A1165" s="258">
        <v>1164</v>
      </c>
      <c r="B1165" s="284" t="s">
        <v>380</v>
      </c>
      <c r="C1165" s="134" t="s">
        <v>102</v>
      </c>
      <c r="D1165" s="171" t="s">
        <v>82</v>
      </c>
      <c r="E1165" s="283" t="s">
        <v>381</v>
      </c>
      <c r="F1165" s="108">
        <v>1450</v>
      </c>
      <c r="G1165" s="284" t="s">
        <v>380</v>
      </c>
      <c r="H1165" s="284" t="s">
        <v>3004</v>
      </c>
      <c r="I1165" s="284" t="s">
        <v>3005</v>
      </c>
      <c r="J1165" s="284" t="s">
        <v>2912</v>
      </c>
      <c r="K1165" s="284" t="s">
        <v>3004</v>
      </c>
      <c r="L1165" s="284" t="s">
        <v>2963</v>
      </c>
      <c r="M1165" s="284" t="s">
        <v>2823</v>
      </c>
      <c r="N1165" s="103" t="s">
        <v>87</v>
      </c>
      <c r="O1165" s="106">
        <v>54100</v>
      </c>
      <c r="Q1165" s="135"/>
      <c r="T1165" s="135"/>
      <c r="U1165" s="171" t="str">
        <f t="shared" si="278"/>
        <v>HBL-SAR-1450</v>
      </c>
      <c r="V1165" s="133" t="s">
        <v>90</v>
      </c>
      <c r="W1165" s="108">
        <v>1450</v>
      </c>
      <c r="X1165" s="171" t="str">
        <f t="shared" si="266"/>
        <v>HBL-SAR-1450-Mar17-1-1</v>
      </c>
      <c r="Y1165" s="136" t="s">
        <v>1018</v>
      </c>
      <c r="Z1165" s="134" t="str">
        <f t="shared" si="267"/>
        <v xml:space="preserve"> </v>
      </c>
      <c r="AA1165" s="134" t="str">
        <f t="shared" si="268"/>
        <v xml:space="preserve"> </v>
      </c>
      <c r="AB1165" s="134" t="str">
        <f t="shared" si="277"/>
        <v>Yes</v>
      </c>
      <c r="AC1165" s="134" t="e">
        <f>VLOOKUP(F1165,'Wired Branches'!B:E,4,FALSE)</f>
        <v>#N/A</v>
      </c>
      <c r="AD1165" s="134" t="str">
        <f t="shared" si="269"/>
        <v xml:space="preserve"> </v>
      </c>
      <c r="AE1165" s="150" t="e">
        <f>VLOOKUP(W1165,'Wired Branches'!B:F,5,FALSE)</f>
        <v>#N/A</v>
      </c>
      <c r="AF1165" s="112" t="str">
        <f>_xlfn.IFNA(VLOOKUP(F1165,'Compiled report'!C:F,4,FALSE),"")</f>
        <v/>
      </c>
      <c r="AG1165" s="134" t="str">
        <f t="shared" si="270"/>
        <v xml:space="preserve"> </v>
      </c>
      <c r="AH1165" s="134" t="str">
        <f t="shared" si="271"/>
        <v xml:space="preserve"> </v>
      </c>
      <c r="AI1165" s="134" t="str">
        <f t="shared" si="272"/>
        <v xml:space="preserve"> </v>
      </c>
      <c r="AJ1165" s="234" t="str">
        <f>_xlfn.IFNA(VLOOKUP(F1165,'Compiled report'!C:D,2,FALSE),"")</f>
        <v/>
      </c>
      <c r="AK1165" s="134" t="str">
        <f t="shared" si="273"/>
        <v xml:space="preserve"> </v>
      </c>
      <c r="AL1165" s="134" t="str">
        <f t="shared" si="274"/>
        <v/>
      </c>
      <c r="AM1165" s="134" t="str">
        <f t="shared" si="275"/>
        <v xml:space="preserve"> </v>
      </c>
      <c r="AN1165" s="134" t="str">
        <f t="shared" si="276"/>
        <v xml:space="preserve"> </v>
      </c>
      <c r="AO1165" s="134" t="str">
        <f t="shared" si="279"/>
        <v xml:space="preserve"> </v>
      </c>
      <c r="AP1165" s="137" t="s">
        <v>770</v>
      </c>
    </row>
    <row r="1166" spans="1:42" s="134" customFormat="1" ht="26.1" customHeight="1" x14ac:dyDescent="0.2">
      <c r="A1166" s="258">
        <v>1165</v>
      </c>
      <c r="B1166" s="284" t="s">
        <v>380</v>
      </c>
      <c r="C1166" s="134" t="s">
        <v>102</v>
      </c>
      <c r="D1166" s="171" t="s">
        <v>82</v>
      </c>
      <c r="E1166" s="283" t="s">
        <v>381</v>
      </c>
      <c r="F1166" s="108">
        <v>1460</v>
      </c>
      <c r="G1166" s="284" t="s">
        <v>380</v>
      </c>
      <c r="H1166" s="284" t="s">
        <v>3006</v>
      </c>
      <c r="I1166" s="284" t="s">
        <v>3007</v>
      </c>
      <c r="J1166" s="284" t="s">
        <v>2880</v>
      </c>
      <c r="K1166" s="284" t="s">
        <v>3008</v>
      </c>
      <c r="L1166" s="284" t="s">
        <v>3009</v>
      </c>
      <c r="M1166" s="284" t="s">
        <v>380</v>
      </c>
      <c r="N1166" s="103" t="s">
        <v>87</v>
      </c>
      <c r="O1166" s="106">
        <v>40100</v>
      </c>
      <c r="Q1166" s="135"/>
      <c r="T1166" s="135"/>
      <c r="U1166" s="171" t="str">
        <f t="shared" si="278"/>
        <v>HBL-SAR-1460</v>
      </c>
      <c r="V1166" s="133" t="s">
        <v>90</v>
      </c>
      <c r="W1166" s="108">
        <v>1460</v>
      </c>
      <c r="X1166" s="171" t="str">
        <f t="shared" si="266"/>
        <v>HBL-SAR-1460-Mar17-1-1</v>
      </c>
      <c r="Y1166" s="136" t="s">
        <v>1018</v>
      </c>
      <c r="Z1166" s="134" t="str">
        <f t="shared" si="267"/>
        <v xml:space="preserve"> </v>
      </c>
      <c r="AA1166" s="134" t="str">
        <f t="shared" si="268"/>
        <v xml:space="preserve"> </v>
      </c>
      <c r="AB1166" s="134" t="str">
        <f t="shared" si="277"/>
        <v>Yes</v>
      </c>
      <c r="AC1166" s="134" t="e">
        <f>VLOOKUP(F1166,'Wired Branches'!B:E,4,FALSE)</f>
        <v>#N/A</v>
      </c>
      <c r="AD1166" s="134" t="str">
        <f t="shared" si="269"/>
        <v xml:space="preserve"> </v>
      </c>
      <c r="AE1166" s="150" t="e">
        <f>VLOOKUP(W1166,'Wired Branches'!B:F,5,FALSE)</f>
        <v>#N/A</v>
      </c>
      <c r="AF1166" s="112" t="str">
        <f>_xlfn.IFNA(VLOOKUP(F1166,'Compiled report'!C:F,4,FALSE),"")</f>
        <v/>
      </c>
      <c r="AG1166" s="134" t="str">
        <f t="shared" si="270"/>
        <v xml:space="preserve"> </v>
      </c>
      <c r="AH1166" s="134" t="str">
        <f t="shared" si="271"/>
        <v xml:space="preserve"> </v>
      </c>
      <c r="AI1166" s="134" t="str">
        <f t="shared" si="272"/>
        <v xml:space="preserve"> </v>
      </c>
      <c r="AJ1166" s="234" t="str">
        <f>_xlfn.IFNA(VLOOKUP(F1166,'Compiled report'!C:D,2,FALSE),"")</f>
        <v/>
      </c>
      <c r="AK1166" s="134" t="str">
        <f t="shared" si="273"/>
        <v xml:space="preserve"> </v>
      </c>
      <c r="AL1166" s="134" t="str">
        <f t="shared" si="274"/>
        <v/>
      </c>
      <c r="AM1166" s="134" t="str">
        <f t="shared" si="275"/>
        <v xml:space="preserve"> </v>
      </c>
      <c r="AN1166" s="134" t="str">
        <f t="shared" si="276"/>
        <v xml:space="preserve"> </v>
      </c>
      <c r="AO1166" s="134" t="str">
        <f t="shared" si="279"/>
        <v xml:space="preserve"> </v>
      </c>
      <c r="AP1166" s="137" t="s">
        <v>770</v>
      </c>
    </row>
    <row r="1167" spans="1:42" s="134" customFormat="1" ht="26.1" customHeight="1" x14ac:dyDescent="0.2">
      <c r="A1167" s="258">
        <v>1166</v>
      </c>
      <c r="B1167" s="284" t="s">
        <v>380</v>
      </c>
      <c r="C1167" s="134" t="s">
        <v>102</v>
      </c>
      <c r="D1167" s="171" t="s">
        <v>82</v>
      </c>
      <c r="E1167" s="283" t="s">
        <v>381</v>
      </c>
      <c r="F1167" s="108">
        <v>1477</v>
      </c>
      <c r="G1167" s="284" t="s">
        <v>380</v>
      </c>
      <c r="H1167" s="284" t="s">
        <v>3010</v>
      </c>
      <c r="I1167" s="284" t="s">
        <v>3011</v>
      </c>
      <c r="J1167" s="284" t="s">
        <v>2888</v>
      </c>
      <c r="K1167" s="284" t="s">
        <v>3010</v>
      </c>
      <c r="L1167" s="284" t="s">
        <v>2940</v>
      </c>
      <c r="M1167" s="284" t="s">
        <v>2414</v>
      </c>
      <c r="N1167" s="103" t="s">
        <v>87</v>
      </c>
      <c r="O1167" s="106">
        <v>35200</v>
      </c>
      <c r="Q1167" s="135"/>
      <c r="T1167" s="135"/>
      <c r="U1167" s="171" t="str">
        <f t="shared" si="278"/>
        <v>HBL-SAR-1477</v>
      </c>
      <c r="V1167" s="133" t="s">
        <v>90</v>
      </c>
      <c r="W1167" s="108">
        <v>1477</v>
      </c>
      <c r="X1167" s="171" t="str">
        <f t="shared" si="266"/>
        <v>HBL-SAR-1477-Mar17-1-1</v>
      </c>
      <c r="Y1167" s="136" t="s">
        <v>1018</v>
      </c>
      <c r="Z1167" s="134" t="str">
        <f t="shared" si="267"/>
        <v xml:space="preserve"> </v>
      </c>
      <c r="AA1167" s="134" t="str">
        <f t="shared" si="268"/>
        <v xml:space="preserve"> </v>
      </c>
      <c r="AB1167" s="134" t="str">
        <f t="shared" si="277"/>
        <v>Yes</v>
      </c>
      <c r="AC1167" s="134" t="e">
        <f>VLOOKUP(F1167,'Wired Branches'!B:E,4,FALSE)</f>
        <v>#N/A</v>
      </c>
      <c r="AD1167" s="134" t="str">
        <f t="shared" si="269"/>
        <v xml:space="preserve"> </v>
      </c>
      <c r="AE1167" s="150" t="e">
        <f>VLOOKUP(W1167,'Wired Branches'!B:F,5,FALSE)</f>
        <v>#N/A</v>
      </c>
      <c r="AF1167" s="112" t="str">
        <f>_xlfn.IFNA(VLOOKUP(F1167,'Compiled report'!C:F,4,FALSE),"")</f>
        <v/>
      </c>
      <c r="AG1167" s="134" t="str">
        <f t="shared" si="270"/>
        <v xml:space="preserve"> </v>
      </c>
      <c r="AH1167" s="134" t="str">
        <f t="shared" si="271"/>
        <v xml:space="preserve"> </v>
      </c>
      <c r="AI1167" s="134" t="str">
        <f t="shared" si="272"/>
        <v xml:space="preserve"> </v>
      </c>
      <c r="AJ1167" s="234" t="str">
        <f>_xlfn.IFNA(VLOOKUP(F1167,'Compiled report'!C:D,2,FALSE),"")</f>
        <v/>
      </c>
      <c r="AK1167" s="134" t="str">
        <f t="shared" si="273"/>
        <v xml:space="preserve"> </v>
      </c>
      <c r="AL1167" s="134" t="str">
        <f t="shared" si="274"/>
        <v/>
      </c>
      <c r="AM1167" s="134" t="str">
        <f t="shared" si="275"/>
        <v xml:space="preserve"> </v>
      </c>
      <c r="AN1167" s="134" t="str">
        <f t="shared" si="276"/>
        <v xml:space="preserve"> </v>
      </c>
      <c r="AO1167" s="134" t="str">
        <f t="shared" si="279"/>
        <v xml:space="preserve"> </v>
      </c>
      <c r="AP1167" s="137" t="s">
        <v>770</v>
      </c>
    </row>
    <row r="1168" spans="1:42" s="134" customFormat="1" ht="26.1" customHeight="1" x14ac:dyDescent="0.2">
      <c r="A1168" s="258">
        <v>1167</v>
      </c>
      <c r="B1168" s="284" t="s">
        <v>380</v>
      </c>
      <c r="C1168" s="134" t="s">
        <v>102</v>
      </c>
      <c r="D1168" s="171" t="s">
        <v>82</v>
      </c>
      <c r="E1168" s="283" t="s">
        <v>381</v>
      </c>
      <c r="F1168" s="108">
        <v>1530</v>
      </c>
      <c r="G1168" s="284" t="s">
        <v>380</v>
      </c>
      <c r="H1168" s="284" t="s">
        <v>3012</v>
      </c>
      <c r="I1168" s="284" t="s">
        <v>3013</v>
      </c>
      <c r="J1168" s="284" t="s">
        <v>2888</v>
      </c>
      <c r="K1168" s="284" t="s">
        <v>3012</v>
      </c>
      <c r="L1168" s="284" t="s">
        <v>3014</v>
      </c>
      <c r="M1168" s="284" t="s">
        <v>2196</v>
      </c>
      <c r="N1168" s="103" t="s">
        <v>87</v>
      </c>
      <c r="O1168" s="106">
        <v>35350</v>
      </c>
      <c r="Q1168" s="135"/>
      <c r="T1168" s="135"/>
      <c r="U1168" s="171" t="str">
        <f t="shared" si="278"/>
        <v>HBL-SAR-1530</v>
      </c>
      <c r="V1168" s="133" t="s">
        <v>90</v>
      </c>
      <c r="W1168" s="108">
        <v>1530</v>
      </c>
      <c r="X1168" s="171" t="str">
        <f t="shared" ref="X1168:X1231" si="280">CONCATENATE(U1168,"-",Y1168,"-",V1168)</f>
        <v>HBL-SAR-1530-Mar17-1-1</v>
      </c>
      <c r="Y1168" s="136" t="s">
        <v>1018</v>
      </c>
      <c r="Z1168" s="134" t="str">
        <f t="shared" si="267"/>
        <v xml:space="preserve"> </v>
      </c>
      <c r="AA1168" s="134" t="str">
        <f t="shared" si="268"/>
        <v xml:space="preserve"> </v>
      </c>
      <c r="AB1168" s="134" t="str">
        <f t="shared" si="277"/>
        <v>Yes</v>
      </c>
      <c r="AC1168" s="134" t="e">
        <f>VLOOKUP(F1168,'Wired Branches'!B:E,4,FALSE)</f>
        <v>#N/A</v>
      </c>
      <c r="AD1168" s="134" t="str">
        <f t="shared" si="269"/>
        <v xml:space="preserve"> </v>
      </c>
      <c r="AE1168" s="150" t="e">
        <f>VLOOKUP(W1168,'Wired Branches'!B:F,5,FALSE)</f>
        <v>#N/A</v>
      </c>
      <c r="AF1168" s="112" t="str">
        <f>_xlfn.IFNA(VLOOKUP(F1168,'Compiled report'!C:F,4,FALSE),"")</f>
        <v/>
      </c>
      <c r="AG1168" s="134" t="str">
        <f t="shared" si="270"/>
        <v xml:space="preserve"> </v>
      </c>
      <c r="AH1168" s="134" t="str">
        <f t="shared" si="271"/>
        <v xml:space="preserve"> </v>
      </c>
      <c r="AI1168" s="134" t="str">
        <f t="shared" si="272"/>
        <v xml:space="preserve"> </v>
      </c>
      <c r="AJ1168" s="234" t="str">
        <f>_xlfn.IFNA(VLOOKUP(F1168,'Compiled report'!C:D,2,FALSE),"")</f>
        <v/>
      </c>
      <c r="AK1168" s="134" t="str">
        <f t="shared" si="273"/>
        <v xml:space="preserve"> </v>
      </c>
      <c r="AL1168" s="134" t="str">
        <f t="shared" si="274"/>
        <v/>
      </c>
      <c r="AM1168" s="134" t="str">
        <f t="shared" si="275"/>
        <v xml:space="preserve"> </v>
      </c>
      <c r="AN1168" s="134" t="str">
        <f t="shared" si="276"/>
        <v xml:space="preserve"> </v>
      </c>
      <c r="AO1168" s="134" t="str">
        <f t="shared" si="279"/>
        <v xml:space="preserve"> </v>
      </c>
      <c r="AP1168" s="137" t="s">
        <v>770</v>
      </c>
    </row>
    <row r="1169" spans="1:42" s="134" customFormat="1" ht="26.1" customHeight="1" x14ac:dyDescent="0.2">
      <c r="A1169" s="258">
        <v>1168</v>
      </c>
      <c r="B1169" s="284" t="s">
        <v>380</v>
      </c>
      <c r="C1169" s="134" t="s">
        <v>102</v>
      </c>
      <c r="D1169" s="171" t="s">
        <v>82</v>
      </c>
      <c r="E1169" s="283" t="s">
        <v>381</v>
      </c>
      <c r="F1169" s="108">
        <v>1531</v>
      </c>
      <c r="G1169" s="284" t="s">
        <v>380</v>
      </c>
      <c r="H1169" s="284" t="s">
        <v>3015</v>
      </c>
      <c r="I1169" s="284" t="s">
        <v>3016</v>
      </c>
      <c r="J1169" s="284" t="s">
        <v>2888</v>
      </c>
      <c r="K1169" s="284" t="s">
        <v>3015</v>
      </c>
      <c r="L1169" s="284" t="s">
        <v>2940</v>
      </c>
      <c r="M1169" s="284" t="s">
        <v>2414</v>
      </c>
      <c r="N1169" s="103" t="s">
        <v>87</v>
      </c>
      <c r="O1169" s="106">
        <v>35200</v>
      </c>
      <c r="Q1169" s="135"/>
      <c r="T1169" s="135"/>
      <c r="U1169" s="171" t="str">
        <f t="shared" si="278"/>
        <v>HBL-SAR-1531</v>
      </c>
      <c r="V1169" s="133" t="s">
        <v>90</v>
      </c>
      <c r="W1169" s="108">
        <v>1531</v>
      </c>
      <c r="X1169" s="171" t="str">
        <f t="shared" si="280"/>
        <v>HBL-SAR-1531-Mar17-1-1</v>
      </c>
      <c r="Y1169" s="136" t="s">
        <v>1018</v>
      </c>
      <c r="Z1169" s="134" t="str">
        <f t="shared" si="267"/>
        <v xml:space="preserve"> </v>
      </c>
      <c r="AA1169" s="134" t="str">
        <f t="shared" si="268"/>
        <v xml:space="preserve"> </v>
      </c>
      <c r="AB1169" s="134" t="str">
        <f t="shared" si="277"/>
        <v>Yes</v>
      </c>
      <c r="AC1169" s="134" t="e">
        <f>VLOOKUP(F1169,'Wired Branches'!B:E,4,FALSE)</f>
        <v>#N/A</v>
      </c>
      <c r="AD1169" s="134" t="str">
        <f t="shared" si="269"/>
        <v xml:space="preserve"> </v>
      </c>
      <c r="AE1169" s="150" t="e">
        <f>VLOOKUP(W1169,'Wired Branches'!B:F,5,FALSE)</f>
        <v>#N/A</v>
      </c>
      <c r="AF1169" s="112" t="str">
        <f>_xlfn.IFNA(VLOOKUP(F1169,'Compiled report'!C:F,4,FALSE),"")</f>
        <v/>
      </c>
      <c r="AG1169" s="134" t="str">
        <f t="shared" si="270"/>
        <v xml:space="preserve"> </v>
      </c>
      <c r="AH1169" s="134" t="str">
        <f t="shared" si="271"/>
        <v xml:space="preserve"> </v>
      </c>
      <c r="AI1169" s="134" t="str">
        <f t="shared" si="272"/>
        <v xml:space="preserve"> </v>
      </c>
      <c r="AJ1169" s="234" t="str">
        <f>_xlfn.IFNA(VLOOKUP(F1169,'Compiled report'!C:D,2,FALSE),"")</f>
        <v/>
      </c>
      <c r="AK1169" s="134" t="str">
        <f t="shared" si="273"/>
        <v xml:space="preserve"> </v>
      </c>
      <c r="AL1169" s="134" t="str">
        <f t="shared" si="274"/>
        <v/>
      </c>
      <c r="AM1169" s="134" t="str">
        <f t="shared" si="275"/>
        <v xml:space="preserve"> </v>
      </c>
      <c r="AN1169" s="134" t="str">
        <f t="shared" si="276"/>
        <v xml:space="preserve"> </v>
      </c>
      <c r="AO1169" s="134" t="str">
        <f t="shared" si="279"/>
        <v xml:space="preserve"> </v>
      </c>
      <c r="AP1169" s="137" t="s">
        <v>770</v>
      </c>
    </row>
    <row r="1170" spans="1:42" s="134" customFormat="1" ht="26.1" customHeight="1" x14ac:dyDescent="0.2">
      <c r="A1170" s="258">
        <v>1169</v>
      </c>
      <c r="B1170" s="284" t="s">
        <v>380</v>
      </c>
      <c r="C1170" s="134" t="s">
        <v>102</v>
      </c>
      <c r="D1170" s="171" t="s">
        <v>82</v>
      </c>
      <c r="E1170" s="283" t="s">
        <v>381</v>
      </c>
      <c r="F1170" s="108">
        <v>1534</v>
      </c>
      <c r="G1170" s="284" t="s">
        <v>380</v>
      </c>
      <c r="H1170" s="284" t="s">
        <v>3017</v>
      </c>
      <c r="I1170" s="284" t="s">
        <v>3018</v>
      </c>
      <c r="J1170" s="284" t="s">
        <v>3019</v>
      </c>
      <c r="K1170" s="284" t="s">
        <v>3017</v>
      </c>
      <c r="L1170" s="284" t="s">
        <v>3020</v>
      </c>
      <c r="M1170" s="284" t="s">
        <v>2414</v>
      </c>
      <c r="N1170" s="103" t="s">
        <v>87</v>
      </c>
      <c r="O1170" s="106">
        <v>35200</v>
      </c>
      <c r="Q1170" s="135"/>
      <c r="T1170" s="135"/>
      <c r="U1170" s="171" t="str">
        <f t="shared" si="278"/>
        <v>HBL-SAR-1534</v>
      </c>
      <c r="V1170" s="133" t="s">
        <v>90</v>
      </c>
      <c r="W1170" s="108">
        <v>1534</v>
      </c>
      <c r="X1170" s="171" t="str">
        <f t="shared" si="280"/>
        <v>HBL-SAR-1534-Mar17-1-1</v>
      </c>
      <c r="Y1170" s="136" t="s">
        <v>1018</v>
      </c>
      <c r="Z1170" s="134" t="str">
        <f t="shared" si="267"/>
        <v xml:space="preserve"> </v>
      </c>
      <c r="AA1170" s="134" t="str">
        <f t="shared" si="268"/>
        <v xml:space="preserve"> </v>
      </c>
      <c r="AB1170" s="134" t="str">
        <f t="shared" si="277"/>
        <v>Yes</v>
      </c>
      <c r="AC1170" s="134" t="e">
        <f>VLOOKUP(F1170,'Wired Branches'!B:E,4,FALSE)</f>
        <v>#N/A</v>
      </c>
      <c r="AD1170" s="134" t="str">
        <f t="shared" si="269"/>
        <v xml:space="preserve"> </v>
      </c>
      <c r="AE1170" s="150" t="e">
        <f>VLOOKUP(W1170,'Wired Branches'!B:F,5,FALSE)</f>
        <v>#N/A</v>
      </c>
      <c r="AF1170" s="112" t="str">
        <f>_xlfn.IFNA(VLOOKUP(F1170,'Compiled report'!C:F,4,FALSE),"")</f>
        <v/>
      </c>
      <c r="AG1170" s="134" t="str">
        <f t="shared" si="270"/>
        <v xml:space="preserve"> </v>
      </c>
      <c r="AH1170" s="134" t="str">
        <f t="shared" si="271"/>
        <v xml:space="preserve"> </v>
      </c>
      <c r="AI1170" s="134" t="str">
        <f t="shared" si="272"/>
        <v xml:space="preserve"> </v>
      </c>
      <c r="AJ1170" s="234" t="str">
        <f>_xlfn.IFNA(VLOOKUP(F1170,'Compiled report'!C:D,2,FALSE),"")</f>
        <v/>
      </c>
      <c r="AK1170" s="134" t="str">
        <f t="shared" si="273"/>
        <v xml:space="preserve"> </v>
      </c>
      <c r="AL1170" s="134" t="str">
        <f t="shared" si="274"/>
        <v/>
      </c>
      <c r="AM1170" s="134" t="str">
        <f t="shared" si="275"/>
        <v xml:space="preserve"> </v>
      </c>
      <c r="AN1170" s="134" t="str">
        <f t="shared" si="276"/>
        <v xml:space="preserve"> </v>
      </c>
      <c r="AO1170" s="134" t="str">
        <f t="shared" si="279"/>
        <v xml:space="preserve"> </v>
      </c>
      <c r="AP1170" s="137" t="s">
        <v>770</v>
      </c>
    </row>
    <row r="1171" spans="1:42" s="134" customFormat="1" ht="26.1" customHeight="1" x14ac:dyDescent="0.2">
      <c r="A1171" s="258">
        <v>1170</v>
      </c>
      <c r="B1171" s="284" t="s">
        <v>380</v>
      </c>
      <c r="C1171" s="134" t="s">
        <v>102</v>
      </c>
      <c r="D1171" s="171" t="s">
        <v>82</v>
      </c>
      <c r="E1171" s="283" t="s">
        <v>381</v>
      </c>
      <c r="F1171" s="108">
        <v>1537</v>
      </c>
      <c r="G1171" s="284" t="s">
        <v>380</v>
      </c>
      <c r="H1171" s="284" t="s">
        <v>3021</v>
      </c>
      <c r="I1171" s="284" t="s">
        <v>3022</v>
      </c>
      <c r="J1171" s="284" t="s">
        <v>3023</v>
      </c>
      <c r="K1171" s="284" t="s">
        <v>3024</v>
      </c>
      <c r="L1171" s="284" t="s">
        <v>2940</v>
      </c>
      <c r="M1171" s="284" t="s">
        <v>2414</v>
      </c>
      <c r="N1171" s="103" t="s">
        <v>87</v>
      </c>
      <c r="O1171" s="106">
        <v>35200</v>
      </c>
      <c r="Q1171" s="135"/>
      <c r="T1171" s="135"/>
      <c r="U1171" s="171" t="str">
        <f t="shared" si="278"/>
        <v>HBL-SAR-1537</v>
      </c>
      <c r="V1171" s="133" t="s">
        <v>90</v>
      </c>
      <c r="W1171" s="108">
        <v>1537</v>
      </c>
      <c r="X1171" s="171" t="str">
        <f t="shared" si="280"/>
        <v>HBL-SAR-1537-Mar17-1-1</v>
      </c>
      <c r="Y1171" s="136" t="s">
        <v>1018</v>
      </c>
      <c r="Z1171" s="134" t="str">
        <f t="shared" si="267"/>
        <v xml:space="preserve"> </v>
      </c>
      <c r="AA1171" s="134" t="str">
        <f t="shared" si="268"/>
        <v xml:space="preserve"> </v>
      </c>
      <c r="AB1171" s="134" t="str">
        <f t="shared" si="277"/>
        <v>Yes</v>
      </c>
      <c r="AC1171" s="134" t="e">
        <f>VLOOKUP(F1171,'Wired Branches'!B:E,4,FALSE)</f>
        <v>#N/A</v>
      </c>
      <c r="AD1171" s="134" t="str">
        <f t="shared" si="269"/>
        <v xml:space="preserve"> </v>
      </c>
      <c r="AE1171" s="150" t="e">
        <f>VLOOKUP(W1171,'Wired Branches'!B:F,5,FALSE)</f>
        <v>#N/A</v>
      </c>
      <c r="AF1171" s="112" t="str">
        <f>_xlfn.IFNA(VLOOKUP(F1171,'Compiled report'!C:F,4,FALSE),"")</f>
        <v/>
      </c>
      <c r="AG1171" s="134" t="str">
        <f t="shared" si="270"/>
        <v xml:space="preserve"> </v>
      </c>
      <c r="AH1171" s="134" t="str">
        <f t="shared" si="271"/>
        <v xml:space="preserve"> </v>
      </c>
      <c r="AI1171" s="134" t="str">
        <f t="shared" si="272"/>
        <v xml:space="preserve"> </v>
      </c>
      <c r="AJ1171" s="234" t="str">
        <f>_xlfn.IFNA(VLOOKUP(F1171,'Compiled report'!C:D,2,FALSE),"")</f>
        <v/>
      </c>
      <c r="AK1171" s="134" t="str">
        <f t="shared" si="273"/>
        <v xml:space="preserve"> </v>
      </c>
      <c r="AL1171" s="134" t="str">
        <f t="shared" si="274"/>
        <v/>
      </c>
      <c r="AM1171" s="134" t="str">
        <f t="shared" si="275"/>
        <v xml:space="preserve"> </v>
      </c>
      <c r="AN1171" s="134" t="str">
        <f t="shared" si="276"/>
        <v xml:space="preserve"> </v>
      </c>
      <c r="AO1171" s="134" t="str">
        <f t="shared" si="279"/>
        <v xml:space="preserve"> </v>
      </c>
      <c r="AP1171" s="137" t="s">
        <v>770</v>
      </c>
    </row>
    <row r="1172" spans="1:42" s="134" customFormat="1" ht="26.1" customHeight="1" x14ac:dyDescent="0.2">
      <c r="A1172" s="258">
        <v>1171</v>
      </c>
      <c r="B1172" s="284" t="s">
        <v>380</v>
      </c>
      <c r="C1172" s="134" t="s">
        <v>102</v>
      </c>
      <c r="D1172" s="171" t="s">
        <v>82</v>
      </c>
      <c r="E1172" s="283" t="s">
        <v>381</v>
      </c>
      <c r="F1172" s="108">
        <v>1564</v>
      </c>
      <c r="G1172" s="284" t="s">
        <v>380</v>
      </c>
      <c r="H1172" s="284" t="s">
        <v>3025</v>
      </c>
      <c r="I1172" s="284" t="s">
        <v>3026</v>
      </c>
      <c r="J1172" s="284" t="s">
        <v>2414</v>
      </c>
      <c r="K1172" s="284" t="s">
        <v>2414</v>
      </c>
      <c r="L1172" s="284" t="s">
        <v>2414</v>
      </c>
      <c r="M1172" s="284" t="s">
        <v>2414</v>
      </c>
      <c r="N1172" s="103" t="s">
        <v>87</v>
      </c>
      <c r="O1172" s="106">
        <v>35200</v>
      </c>
      <c r="Q1172" s="135"/>
      <c r="T1172" s="135"/>
      <c r="U1172" s="171" t="str">
        <f t="shared" si="278"/>
        <v>HBL-SAR-1564</v>
      </c>
      <c r="V1172" s="133" t="s">
        <v>90</v>
      </c>
      <c r="W1172" s="108">
        <v>1564</v>
      </c>
      <c r="X1172" s="171" t="str">
        <f t="shared" si="280"/>
        <v>HBL-SAR-1564-Mar17-1-1</v>
      </c>
      <c r="Y1172" s="136" t="s">
        <v>1018</v>
      </c>
      <c r="Z1172" s="134" t="str">
        <f t="shared" si="267"/>
        <v xml:space="preserve"> </v>
      </c>
      <c r="AA1172" s="134" t="str">
        <f t="shared" si="268"/>
        <v xml:space="preserve"> </v>
      </c>
      <c r="AB1172" s="134" t="str">
        <f t="shared" si="277"/>
        <v>Yes</v>
      </c>
      <c r="AC1172" s="134" t="e">
        <f>VLOOKUP(F1172,'Wired Branches'!B:E,4,FALSE)</f>
        <v>#N/A</v>
      </c>
      <c r="AD1172" s="134" t="str">
        <f t="shared" si="269"/>
        <v xml:space="preserve"> </v>
      </c>
      <c r="AE1172" s="150" t="e">
        <f>VLOOKUP(W1172,'Wired Branches'!B:F,5,FALSE)</f>
        <v>#N/A</v>
      </c>
      <c r="AF1172" s="112" t="str">
        <f>_xlfn.IFNA(VLOOKUP(F1172,'Compiled report'!C:F,4,FALSE),"")</f>
        <v/>
      </c>
      <c r="AG1172" s="134" t="str">
        <f t="shared" si="270"/>
        <v xml:space="preserve"> </v>
      </c>
      <c r="AH1172" s="134" t="str">
        <f t="shared" si="271"/>
        <v xml:space="preserve"> </v>
      </c>
      <c r="AI1172" s="134" t="str">
        <f t="shared" si="272"/>
        <v xml:space="preserve"> </v>
      </c>
      <c r="AJ1172" s="234" t="str">
        <f>_xlfn.IFNA(VLOOKUP(F1172,'Compiled report'!C:D,2,FALSE),"")</f>
        <v/>
      </c>
      <c r="AK1172" s="134" t="str">
        <f t="shared" si="273"/>
        <v xml:space="preserve"> </v>
      </c>
      <c r="AL1172" s="134" t="str">
        <f t="shared" si="274"/>
        <v/>
      </c>
      <c r="AM1172" s="134" t="str">
        <f t="shared" si="275"/>
        <v xml:space="preserve"> </v>
      </c>
      <c r="AN1172" s="134" t="str">
        <f t="shared" si="276"/>
        <v xml:space="preserve"> </v>
      </c>
      <c r="AO1172" s="134" t="str">
        <f t="shared" si="279"/>
        <v xml:space="preserve"> </v>
      </c>
      <c r="AP1172" s="137" t="s">
        <v>770</v>
      </c>
    </row>
    <row r="1173" spans="1:42" s="134" customFormat="1" ht="26.1" customHeight="1" x14ac:dyDescent="0.2">
      <c r="A1173" s="258">
        <v>1172</v>
      </c>
      <c r="B1173" s="284" t="s">
        <v>380</v>
      </c>
      <c r="C1173" s="134" t="s">
        <v>102</v>
      </c>
      <c r="D1173" s="171" t="s">
        <v>82</v>
      </c>
      <c r="E1173" s="283" t="s">
        <v>381</v>
      </c>
      <c r="F1173" s="108">
        <v>1593</v>
      </c>
      <c r="G1173" s="284" t="s">
        <v>380</v>
      </c>
      <c r="H1173" s="284" t="s">
        <v>3027</v>
      </c>
      <c r="I1173" s="284" t="s">
        <v>3028</v>
      </c>
      <c r="J1173" s="284" t="s">
        <v>2857</v>
      </c>
      <c r="K1173" s="284" t="s">
        <v>3027</v>
      </c>
      <c r="L1173" s="284" t="s">
        <v>3029</v>
      </c>
      <c r="M1173" s="284" t="s">
        <v>380</v>
      </c>
      <c r="N1173" s="103" t="s">
        <v>87</v>
      </c>
      <c r="O1173" s="106">
        <v>40100</v>
      </c>
      <c r="Q1173" s="135"/>
      <c r="T1173" s="135"/>
      <c r="U1173" s="171" t="str">
        <f t="shared" si="278"/>
        <v>HBL-SAR-1593</v>
      </c>
      <c r="V1173" s="133" t="s">
        <v>90</v>
      </c>
      <c r="W1173" s="108">
        <v>1593</v>
      </c>
      <c r="X1173" s="171" t="str">
        <f t="shared" si="280"/>
        <v>HBL-SAR-1593-Mar17-1-1</v>
      </c>
      <c r="Y1173" s="136" t="s">
        <v>1018</v>
      </c>
      <c r="Z1173" s="134" t="str">
        <f t="shared" si="267"/>
        <v xml:space="preserve"> </v>
      </c>
      <c r="AA1173" s="134" t="str">
        <f t="shared" si="268"/>
        <v xml:space="preserve"> </v>
      </c>
      <c r="AB1173" s="134" t="str">
        <f t="shared" si="277"/>
        <v>Yes</v>
      </c>
      <c r="AC1173" s="134" t="e">
        <f>VLOOKUP(F1173,'Wired Branches'!B:E,4,FALSE)</f>
        <v>#N/A</v>
      </c>
      <c r="AD1173" s="134" t="str">
        <f t="shared" si="269"/>
        <v xml:space="preserve"> </v>
      </c>
      <c r="AE1173" s="150" t="e">
        <f>VLOOKUP(W1173,'Wired Branches'!B:F,5,FALSE)</f>
        <v>#N/A</v>
      </c>
      <c r="AF1173" s="112" t="str">
        <f>_xlfn.IFNA(VLOOKUP(F1173,'Compiled report'!C:F,4,FALSE),"")</f>
        <v/>
      </c>
      <c r="AG1173" s="134" t="str">
        <f t="shared" si="270"/>
        <v xml:space="preserve"> </v>
      </c>
      <c r="AH1173" s="134" t="str">
        <f t="shared" si="271"/>
        <v xml:space="preserve"> </v>
      </c>
      <c r="AI1173" s="134" t="str">
        <f t="shared" si="272"/>
        <v xml:space="preserve"> </v>
      </c>
      <c r="AJ1173" s="234" t="str">
        <f>_xlfn.IFNA(VLOOKUP(F1173,'Compiled report'!C:D,2,FALSE),"")</f>
        <v/>
      </c>
      <c r="AK1173" s="134" t="str">
        <f t="shared" si="273"/>
        <v xml:space="preserve"> </v>
      </c>
      <c r="AL1173" s="134" t="str">
        <f t="shared" si="274"/>
        <v/>
      </c>
      <c r="AM1173" s="134" t="str">
        <f t="shared" si="275"/>
        <v xml:space="preserve"> </v>
      </c>
      <c r="AN1173" s="134" t="str">
        <f t="shared" si="276"/>
        <v xml:space="preserve"> </v>
      </c>
      <c r="AO1173" s="134" t="str">
        <f t="shared" si="279"/>
        <v xml:space="preserve"> </v>
      </c>
      <c r="AP1173" s="137" t="s">
        <v>770</v>
      </c>
    </row>
    <row r="1174" spans="1:42" s="134" customFormat="1" ht="26.1" customHeight="1" x14ac:dyDescent="0.2">
      <c r="A1174" s="258">
        <v>1173</v>
      </c>
      <c r="B1174" s="284" t="s">
        <v>380</v>
      </c>
      <c r="C1174" s="134" t="s">
        <v>102</v>
      </c>
      <c r="D1174" s="171" t="s">
        <v>82</v>
      </c>
      <c r="E1174" s="283" t="s">
        <v>381</v>
      </c>
      <c r="F1174" s="108">
        <v>1601</v>
      </c>
      <c r="G1174" s="284" t="s">
        <v>380</v>
      </c>
      <c r="H1174" s="284" t="s">
        <v>3030</v>
      </c>
      <c r="I1174" s="284" t="s">
        <v>3031</v>
      </c>
      <c r="J1174" s="284" t="s">
        <v>2912</v>
      </c>
      <c r="K1174" s="284" t="s">
        <v>3030</v>
      </c>
      <c r="L1174" s="284" t="s">
        <v>3032</v>
      </c>
      <c r="M1174" s="284" t="s">
        <v>2823</v>
      </c>
      <c r="N1174" s="103" t="s">
        <v>87</v>
      </c>
      <c r="O1174" s="106">
        <v>54100</v>
      </c>
      <c r="Q1174" s="135"/>
      <c r="T1174" s="135"/>
      <c r="U1174" s="171" t="str">
        <f t="shared" si="278"/>
        <v>HBL-SAR-1601</v>
      </c>
      <c r="V1174" s="133" t="s">
        <v>90</v>
      </c>
      <c r="W1174" s="108">
        <v>1601</v>
      </c>
      <c r="X1174" s="171" t="str">
        <f t="shared" si="280"/>
        <v>HBL-SAR-1601-Mar17-1-1</v>
      </c>
      <c r="Y1174" s="136" t="s">
        <v>1018</v>
      </c>
      <c r="Z1174" s="134" t="str">
        <f t="shared" si="267"/>
        <v xml:space="preserve"> </v>
      </c>
      <c r="AA1174" s="134" t="str">
        <f t="shared" si="268"/>
        <v xml:space="preserve"> </v>
      </c>
      <c r="AB1174" s="134" t="str">
        <f t="shared" si="277"/>
        <v>Yes</v>
      </c>
      <c r="AC1174" s="134" t="e">
        <f>VLOOKUP(F1174,'Wired Branches'!B:E,4,FALSE)</f>
        <v>#N/A</v>
      </c>
      <c r="AD1174" s="134" t="str">
        <f t="shared" si="269"/>
        <v xml:space="preserve"> </v>
      </c>
      <c r="AE1174" s="150" t="e">
        <f>VLOOKUP(W1174,'Wired Branches'!B:F,5,FALSE)</f>
        <v>#N/A</v>
      </c>
      <c r="AF1174" s="112" t="str">
        <f>_xlfn.IFNA(VLOOKUP(F1174,'Compiled report'!C:F,4,FALSE),"")</f>
        <v/>
      </c>
      <c r="AG1174" s="134" t="str">
        <f t="shared" si="270"/>
        <v xml:space="preserve"> </v>
      </c>
      <c r="AH1174" s="134" t="str">
        <f t="shared" si="271"/>
        <v xml:space="preserve"> </v>
      </c>
      <c r="AI1174" s="134" t="str">
        <f t="shared" si="272"/>
        <v xml:space="preserve"> </v>
      </c>
      <c r="AJ1174" s="234" t="str">
        <f>_xlfn.IFNA(VLOOKUP(F1174,'Compiled report'!C:D,2,FALSE),"")</f>
        <v/>
      </c>
      <c r="AK1174" s="134" t="str">
        <f t="shared" si="273"/>
        <v xml:space="preserve"> </v>
      </c>
      <c r="AL1174" s="134" t="str">
        <f t="shared" si="274"/>
        <v/>
      </c>
      <c r="AM1174" s="134" t="str">
        <f t="shared" si="275"/>
        <v xml:space="preserve"> </v>
      </c>
      <c r="AN1174" s="134" t="str">
        <f t="shared" si="276"/>
        <v xml:space="preserve"> </v>
      </c>
      <c r="AO1174" s="134" t="str">
        <f t="shared" si="279"/>
        <v xml:space="preserve"> </v>
      </c>
      <c r="AP1174" s="137" t="s">
        <v>770</v>
      </c>
    </row>
    <row r="1175" spans="1:42" s="134" customFormat="1" ht="26.1" customHeight="1" x14ac:dyDescent="0.2">
      <c r="A1175" s="258">
        <v>1174</v>
      </c>
      <c r="B1175" s="284" t="s">
        <v>380</v>
      </c>
      <c r="C1175" s="134" t="s">
        <v>102</v>
      </c>
      <c r="D1175" s="171" t="s">
        <v>82</v>
      </c>
      <c r="E1175" s="283" t="s">
        <v>381</v>
      </c>
      <c r="F1175" s="108">
        <v>1615</v>
      </c>
      <c r="G1175" s="284" t="s">
        <v>380</v>
      </c>
      <c r="H1175" s="284" t="s">
        <v>3033</v>
      </c>
      <c r="I1175" s="284" t="s">
        <v>3034</v>
      </c>
      <c r="J1175" s="284" t="s">
        <v>3035</v>
      </c>
      <c r="K1175" s="284" t="s">
        <v>3036</v>
      </c>
      <c r="L1175" s="284" t="s">
        <v>3037</v>
      </c>
      <c r="M1175" s="284" t="s">
        <v>311</v>
      </c>
      <c r="N1175" s="103" t="s">
        <v>87</v>
      </c>
      <c r="O1175" s="106">
        <v>49600</v>
      </c>
      <c r="Q1175" s="135"/>
      <c r="T1175" s="135"/>
      <c r="U1175" s="171" t="str">
        <f t="shared" si="278"/>
        <v>HBL-SAR-1615</v>
      </c>
      <c r="V1175" s="133" t="s">
        <v>90</v>
      </c>
      <c r="W1175" s="108">
        <v>1615</v>
      </c>
      <c r="X1175" s="171" t="str">
        <f t="shared" si="280"/>
        <v>HBL-SAR-1615-Mar17-1-1</v>
      </c>
      <c r="Y1175" s="136" t="s">
        <v>1018</v>
      </c>
      <c r="Z1175" s="134" t="str">
        <f t="shared" si="267"/>
        <v xml:space="preserve"> </v>
      </c>
      <c r="AA1175" s="134" t="str">
        <f t="shared" si="268"/>
        <v xml:space="preserve"> </v>
      </c>
      <c r="AB1175" s="134" t="str">
        <f t="shared" si="277"/>
        <v>Yes</v>
      </c>
      <c r="AC1175" s="134" t="e">
        <f>VLOOKUP(F1175,'Wired Branches'!B:E,4,FALSE)</f>
        <v>#N/A</v>
      </c>
      <c r="AD1175" s="134" t="str">
        <f t="shared" si="269"/>
        <v xml:space="preserve"> </v>
      </c>
      <c r="AE1175" s="150" t="e">
        <f>VLOOKUP(W1175,'Wired Branches'!B:F,5,FALSE)</f>
        <v>#N/A</v>
      </c>
      <c r="AF1175" s="112" t="str">
        <f>_xlfn.IFNA(VLOOKUP(F1175,'Compiled report'!C:F,4,FALSE),"")</f>
        <v/>
      </c>
      <c r="AG1175" s="134" t="str">
        <f t="shared" si="270"/>
        <v xml:space="preserve"> </v>
      </c>
      <c r="AH1175" s="134" t="str">
        <f t="shared" si="271"/>
        <v xml:space="preserve"> </v>
      </c>
      <c r="AI1175" s="134" t="str">
        <f t="shared" si="272"/>
        <v xml:space="preserve"> </v>
      </c>
      <c r="AJ1175" s="234" t="str">
        <f>_xlfn.IFNA(VLOOKUP(F1175,'Compiled report'!C:D,2,FALSE),"")</f>
        <v/>
      </c>
      <c r="AK1175" s="134" t="str">
        <f t="shared" si="273"/>
        <v xml:space="preserve"> </v>
      </c>
      <c r="AL1175" s="134" t="str">
        <f t="shared" si="274"/>
        <v/>
      </c>
      <c r="AM1175" s="134" t="str">
        <f t="shared" si="275"/>
        <v xml:space="preserve"> </v>
      </c>
      <c r="AN1175" s="134" t="str">
        <f t="shared" si="276"/>
        <v xml:space="preserve"> </v>
      </c>
      <c r="AO1175" s="134" t="str">
        <f t="shared" si="279"/>
        <v xml:space="preserve"> </v>
      </c>
      <c r="AP1175" s="137" t="s">
        <v>770</v>
      </c>
    </row>
    <row r="1176" spans="1:42" s="134" customFormat="1" ht="26.1" customHeight="1" x14ac:dyDescent="0.2">
      <c r="A1176" s="258">
        <v>1175</v>
      </c>
      <c r="B1176" s="284" t="s">
        <v>380</v>
      </c>
      <c r="C1176" s="134" t="s">
        <v>102</v>
      </c>
      <c r="D1176" s="171" t="s">
        <v>82</v>
      </c>
      <c r="E1176" s="283" t="s">
        <v>381</v>
      </c>
      <c r="F1176" s="108">
        <v>1641</v>
      </c>
      <c r="G1176" s="284" t="s">
        <v>380</v>
      </c>
      <c r="H1176" s="284" t="s">
        <v>3038</v>
      </c>
      <c r="I1176" s="284" t="s">
        <v>3039</v>
      </c>
      <c r="J1176" s="284" t="s">
        <v>3040</v>
      </c>
      <c r="K1176" s="284" t="s">
        <v>3041</v>
      </c>
      <c r="L1176" s="284" t="s">
        <v>2955</v>
      </c>
      <c r="M1176" s="284" t="s">
        <v>2830</v>
      </c>
      <c r="N1176" s="103" t="s">
        <v>87</v>
      </c>
      <c r="O1176" s="106">
        <v>42430</v>
      </c>
      <c r="Q1176" s="135"/>
      <c r="T1176" s="135"/>
      <c r="U1176" s="171" t="str">
        <f t="shared" si="278"/>
        <v>HBL-SAR-1641</v>
      </c>
      <c r="V1176" s="133" t="s">
        <v>90</v>
      </c>
      <c r="W1176" s="108">
        <v>1641</v>
      </c>
      <c r="X1176" s="171" t="str">
        <f t="shared" si="280"/>
        <v>HBL-SAR-1641-Mar17-1-1</v>
      </c>
      <c r="Y1176" s="136" t="s">
        <v>1018</v>
      </c>
      <c r="Z1176" s="134" t="str">
        <f t="shared" si="267"/>
        <v xml:space="preserve"> </v>
      </c>
      <c r="AA1176" s="134" t="str">
        <f t="shared" si="268"/>
        <v xml:space="preserve"> </v>
      </c>
      <c r="AB1176" s="134" t="str">
        <f t="shared" si="277"/>
        <v>Yes</v>
      </c>
      <c r="AC1176" s="134" t="e">
        <f>VLOOKUP(F1176,'Wired Branches'!B:E,4,FALSE)</f>
        <v>#N/A</v>
      </c>
      <c r="AD1176" s="134" t="str">
        <f t="shared" si="269"/>
        <v xml:space="preserve"> </v>
      </c>
      <c r="AE1176" s="150" t="e">
        <f>VLOOKUP(W1176,'Wired Branches'!B:F,5,FALSE)</f>
        <v>#N/A</v>
      </c>
      <c r="AF1176" s="112" t="str">
        <f>_xlfn.IFNA(VLOOKUP(F1176,'Compiled report'!C:F,4,FALSE),"")</f>
        <v/>
      </c>
      <c r="AG1176" s="134" t="str">
        <f t="shared" si="270"/>
        <v xml:space="preserve"> </v>
      </c>
      <c r="AH1176" s="134" t="str">
        <f t="shared" si="271"/>
        <v xml:space="preserve"> </v>
      </c>
      <c r="AI1176" s="134" t="str">
        <f t="shared" si="272"/>
        <v xml:space="preserve"> </v>
      </c>
      <c r="AJ1176" s="234" t="str">
        <f>_xlfn.IFNA(VLOOKUP(F1176,'Compiled report'!C:D,2,FALSE),"")</f>
        <v/>
      </c>
      <c r="AK1176" s="134" t="str">
        <f t="shared" si="273"/>
        <v xml:space="preserve"> </v>
      </c>
      <c r="AL1176" s="134" t="str">
        <f t="shared" si="274"/>
        <v/>
      </c>
      <c r="AM1176" s="134" t="str">
        <f t="shared" si="275"/>
        <v xml:space="preserve"> </v>
      </c>
      <c r="AN1176" s="134" t="str">
        <f t="shared" si="276"/>
        <v xml:space="preserve"> </v>
      </c>
      <c r="AO1176" s="134" t="str">
        <f t="shared" si="279"/>
        <v xml:space="preserve"> </v>
      </c>
      <c r="AP1176" s="137" t="s">
        <v>770</v>
      </c>
    </row>
    <row r="1177" spans="1:42" s="134" customFormat="1" ht="26.1" customHeight="1" x14ac:dyDescent="0.2">
      <c r="A1177" s="258">
        <v>1176</v>
      </c>
      <c r="B1177" s="284" t="s">
        <v>380</v>
      </c>
      <c r="C1177" s="134" t="s">
        <v>102</v>
      </c>
      <c r="D1177" s="171" t="s">
        <v>82</v>
      </c>
      <c r="E1177" s="283" t="s">
        <v>381</v>
      </c>
      <c r="F1177" s="108">
        <v>1702</v>
      </c>
      <c r="G1177" s="284" t="s">
        <v>380</v>
      </c>
      <c r="H1177" s="284" t="s">
        <v>3042</v>
      </c>
      <c r="I1177" s="284" t="s">
        <v>3043</v>
      </c>
      <c r="J1177" s="284" t="s">
        <v>3044</v>
      </c>
      <c r="K1177" s="284" t="s">
        <v>380</v>
      </c>
      <c r="L1177" s="284" t="s">
        <v>380</v>
      </c>
      <c r="M1177" s="284" t="s">
        <v>380</v>
      </c>
      <c r="N1177" s="103" t="s">
        <v>87</v>
      </c>
      <c r="O1177" s="106">
        <v>40100</v>
      </c>
      <c r="Q1177" s="135"/>
      <c r="T1177" s="135"/>
      <c r="U1177" s="171" t="str">
        <f t="shared" si="278"/>
        <v>HBL-SAR-1702</v>
      </c>
      <c r="V1177" s="133" t="s">
        <v>90</v>
      </c>
      <c r="W1177" s="108">
        <v>1702</v>
      </c>
      <c r="X1177" s="171" t="str">
        <f t="shared" si="280"/>
        <v>HBL-SAR-1702-Mar17-1-1</v>
      </c>
      <c r="Y1177" s="136" t="s">
        <v>1018</v>
      </c>
      <c r="Z1177" s="134" t="str">
        <f t="shared" si="267"/>
        <v xml:space="preserve"> </v>
      </c>
      <c r="AA1177" s="134" t="str">
        <f t="shared" si="268"/>
        <v xml:space="preserve"> </v>
      </c>
      <c r="AB1177" s="134" t="str">
        <f t="shared" si="277"/>
        <v>Yes</v>
      </c>
      <c r="AC1177" s="134" t="e">
        <f>VLOOKUP(F1177,'Wired Branches'!B:E,4,FALSE)</f>
        <v>#N/A</v>
      </c>
      <c r="AD1177" s="134" t="str">
        <f t="shared" si="269"/>
        <v xml:space="preserve"> </v>
      </c>
      <c r="AE1177" s="150" t="e">
        <f>VLOOKUP(W1177,'Wired Branches'!B:F,5,FALSE)</f>
        <v>#N/A</v>
      </c>
      <c r="AF1177" s="112" t="str">
        <f>_xlfn.IFNA(VLOOKUP(F1177,'Compiled report'!C:F,4,FALSE),"")</f>
        <v/>
      </c>
      <c r="AG1177" s="134" t="str">
        <f t="shared" si="270"/>
        <v xml:space="preserve"> </v>
      </c>
      <c r="AH1177" s="134" t="str">
        <f t="shared" si="271"/>
        <v xml:space="preserve"> </v>
      </c>
      <c r="AI1177" s="134" t="str">
        <f t="shared" si="272"/>
        <v xml:space="preserve"> </v>
      </c>
      <c r="AJ1177" s="234" t="str">
        <f>_xlfn.IFNA(VLOOKUP(F1177,'Compiled report'!C:D,2,FALSE),"")</f>
        <v/>
      </c>
      <c r="AK1177" s="134" t="str">
        <f t="shared" si="273"/>
        <v xml:space="preserve"> </v>
      </c>
      <c r="AL1177" s="134" t="str">
        <f t="shared" si="274"/>
        <v/>
      </c>
      <c r="AM1177" s="134" t="str">
        <f t="shared" si="275"/>
        <v xml:space="preserve"> </v>
      </c>
      <c r="AN1177" s="134" t="str">
        <f t="shared" si="276"/>
        <v xml:space="preserve"> </v>
      </c>
      <c r="AO1177" s="134" t="str">
        <f t="shared" si="279"/>
        <v xml:space="preserve"> </v>
      </c>
      <c r="AP1177" s="137" t="s">
        <v>770</v>
      </c>
    </row>
    <row r="1178" spans="1:42" s="134" customFormat="1" ht="26.1" customHeight="1" x14ac:dyDescent="0.2">
      <c r="A1178" s="258">
        <v>1177</v>
      </c>
      <c r="B1178" s="284" t="s">
        <v>380</v>
      </c>
      <c r="C1178" s="134" t="s">
        <v>102</v>
      </c>
      <c r="D1178" s="171" t="s">
        <v>82</v>
      </c>
      <c r="E1178" s="283" t="s">
        <v>381</v>
      </c>
      <c r="F1178" s="108">
        <v>1703</v>
      </c>
      <c r="G1178" s="284" t="s">
        <v>380</v>
      </c>
      <c r="H1178" s="284" t="s">
        <v>3045</v>
      </c>
      <c r="I1178" s="284" t="s">
        <v>3046</v>
      </c>
      <c r="J1178" s="284" t="s">
        <v>3047</v>
      </c>
      <c r="K1178" s="284" t="s">
        <v>345</v>
      </c>
      <c r="L1178" s="284" t="s">
        <v>345</v>
      </c>
      <c r="M1178" s="284" t="s">
        <v>380</v>
      </c>
      <c r="N1178" s="103" t="s">
        <v>87</v>
      </c>
      <c r="O1178" s="106">
        <v>40100</v>
      </c>
      <c r="Q1178" s="135"/>
      <c r="T1178" s="135"/>
      <c r="U1178" s="171" t="str">
        <f t="shared" si="278"/>
        <v>HBL-SAR-1703</v>
      </c>
      <c r="V1178" s="133" t="s">
        <v>90</v>
      </c>
      <c r="W1178" s="108">
        <v>1703</v>
      </c>
      <c r="X1178" s="171" t="str">
        <f t="shared" si="280"/>
        <v>HBL-SAR-1703-Mar17-1-1</v>
      </c>
      <c r="Y1178" s="136" t="s">
        <v>1018</v>
      </c>
      <c r="Z1178" s="134" t="str">
        <f t="shared" si="267"/>
        <v xml:space="preserve"> </v>
      </c>
      <c r="AA1178" s="134" t="str">
        <f t="shared" si="268"/>
        <v xml:space="preserve"> </v>
      </c>
      <c r="AB1178" s="134" t="str">
        <f t="shared" si="277"/>
        <v>Yes</v>
      </c>
      <c r="AC1178" s="134" t="e">
        <f>VLOOKUP(F1178,'Wired Branches'!B:E,4,FALSE)</f>
        <v>#N/A</v>
      </c>
      <c r="AD1178" s="134" t="str">
        <f t="shared" si="269"/>
        <v xml:space="preserve"> </v>
      </c>
      <c r="AE1178" s="150" t="e">
        <f>VLOOKUP(W1178,'Wired Branches'!B:F,5,FALSE)</f>
        <v>#N/A</v>
      </c>
      <c r="AF1178" s="112" t="str">
        <f>_xlfn.IFNA(VLOOKUP(F1178,'Compiled report'!C:F,4,FALSE),"")</f>
        <v/>
      </c>
      <c r="AG1178" s="134" t="str">
        <f t="shared" si="270"/>
        <v xml:space="preserve"> </v>
      </c>
      <c r="AH1178" s="134" t="str">
        <f t="shared" si="271"/>
        <v xml:space="preserve"> </v>
      </c>
      <c r="AI1178" s="134" t="str">
        <f t="shared" si="272"/>
        <v xml:space="preserve"> </v>
      </c>
      <c r="AJ1178" s="234" t="str">
        <f>_xlfn.IFNA(VLOOKUP(F1178,'Compiled report'!C:D,2,FALSE),"")</f>
        <v/>
      </c>
      <c r="AK1178" s="134" t="str">
        <f t="shared" si="273"/>
        <v xml:space="preserve"> </v>
      </c>
      <c r="AL1178" s="134" t="str">
        <f t="shared" si="274"/>
        <v/>
      </c>
      <c r="AM1178" s="134" t="str">
        <f t="shared" si="275"/>
        <v xml:space="preserve"> </v>
      </c>
      <c r="AN1178" s="134" t="str">
        <f t="shared" si="276"/>
        <v xml:space="preserve"> </v>
      </c>
      <c r="AO1178" s="134" t="str">
        <f t="shared" si="279"/>
        <v xml:space="preserve"> </v>
      </c>
      <c r="AP1178" s="137" t="s">
        <v>770</v>
      </c>
    </row>
    <row r="1179" spans="1:42" s="134" customFormat="1" ht="26.1" customHeight="1" x14ac:dyDescent="0.2">
      <c r="A1179" s="258">
        <v>1178</v>
      </c>
      <c r="B1179" s="284" t="s">
        <v>380</v>
      </c>
      <c r="C1179" s="134" t="s">
        <v>102</v>
      </c>
      <c r="D1179" s="171" t="s">
        <v>82</v>
      </c>
      <c r="E1179" s="283" t="s">
        <v>381</v>
      </c>
      <c r="F1179" s="108">
        <v>1720</v>
      </c>
      <c r="G1179" s="284" t="s">
        <v>380</v>
      </c>
      <c r="H1179" s="284" t="s">
        <v>3048</v>
      </c>
      <c r="I1179" s="284" t="s">
        <v>3049</v>
      </c>
      <c r="J1179" s="284" t="s">
        <v>2908</v>
      </c>
      <c r="K1179" s="284" t="s">
        <v>3048</v>
      </c>
      <c r="L1179" s="284" t="s">
        <v>2991</v>
      </c>
      <c r="M1179" s="284" t="s">
        <v>380</v>
      </c>
      <c r="N1179" s="103" t="s">
        <v>87</v>
      </c>
      <c r="O1179" s="106">
        <v>40100</v>
      </c>
      <c r="Q1179" s="135"/>
      <c r="T1179" s="135"/>
      <c r="U1179" s="171" t="str">
        <f t="shared" si="278"/>
        <v>HBL-SAR-1720</v>
      </c>
      <c r="V1179" s="133" t="s">
        <v>90</v>
      </c>
      <c r="W1179" s="108">
        <v>1720</v>
      </c>
      <c r="X1179" s="171" t="str">
        <f t="shared" si="280"/>
        <v>HBL-SAR-1720-Mar17-1-1</v>
      </c>
      <c r="Y1179" s="136" t="s">
        <v>1018</v>
      </c>
      <c r="Z1179" s="134" t="str">
        <f t="shared" si="267"/>
        <v xml:space="preserve"> </v>
      </c>
      <c r="AA1179" s="134" t="str">
        <f t="shared" si="268"/>
        <v xml:space="preserve"> </v>
      </c>
      <c r="AB1179" s="134" t="str">
        <f t="shared" si="277"/>
        <v>Yes</v>
      </c>
      <c r="AC1179" s="134" t="e">
        <f>VLOOKUP(F1179,'Wired Branches'!B:E,4,FALSE)</f>
        <v>#N/A</v>
      </c>
      <c r="AD1179" s="134" t="str">
        <f t="shared" si="269"/>
        <v xml:space="preserve"> </v>
      </c>
      <c r="AE1179" s="150" t="e">
        <f>VLOOKUP(W1179,'Wired Branches'!B:F,5,FALSE)</f>
        <v>#N/A</v>
      </c>
      <c r="AF1179" s="112" t="str">
        <f>_xlfn.IFNA(VLOOKUP(F1179,'Compiled report'!C:F,4,FALSE),"")</f>
        <v/>
      </c>
      <c r="AG1179" s="134" t="str">
        <f t="shared" si="270"/>
        <v xml:space="preserve"> </v>
      </c>
      <c r="AH1179" s="134" t="str">
        <f t="shared" si="271"/>
        <v xml:space="preserve"> </v>
      </c>
      <c r="AI1179" s="134" t="str">
        <f t="shared" si="272"/>
        <v xml:space="preserve"> </v>
      </c>
      <c r="AJ1179" s="234" t="str">
        <f>_xlfn.IFNA(VLOOKUP(F1179,'Compiled report'!C:D,2,FALSE),"")</f>
        <v/>
      </c>
      <c r="AK1179" s="134" t="str">
        <f t="shared" si="273"/>
        <v xml:space="preserve"> </v>
      </c>
      <c r="AL1179" s="134" t="str">
        <f t="shared" si="274"/>
        <v/>
      </c>
      <c r="AM1179" s="134" t="str">
        <f t="shared" si="275"/>
        <v xml:space="preserve"> </v>
      </c>
      <c r="AN1179" s="134" t="str">
        <f t="shared" si="276"/>
        <v xml:space="preserve"> </v>
      </c>
      <c r="AO1179" s="134" t="str">
        <f t="shared" si="279"/>
        <v xml:space="preserve"> </v>
      </c>
      <c r="AP1179" s="137" t="s">
        <v>770</v>
      </c>
    </row>
    <row r="1180" spans="1:42" s="134" customFormat="1" ht="26.1" customHeight="1" x14ac:dyDescent="0.2">
      <c r="A1180" s="258">
        <v>1179</v>
      </c>
      <c r="B1180" s="284" t="s">
        <v>380</v>
      </c>
      <c r="C1180" s="134" t="s">
        <v>102</v>
      </c>
      <c r="D1180" s="171" t="s">
        <v>82</v>
      </c>
      <c r="E1180" s="283" t="s">
        <v>381</v>
      </c>
      <c r="F1180" s="108">
        <v>1729</v>
      </c>
      <c r="G1180" s="284" t="s">
        <v>380</v>
      </c>
      <c r="H1180" s="284" t="s">
        <v>3050</v>
      </c>
      <c r="I1180" s="284" t="s">
        <v>3051</v>
      </c>
      <c r="J1180" s="284" t="s">
        <v>2854</v>
      </c>
      <c r="K1180" s="284" t="s">
        <v>3052</v>
      </c>
      <c r="L1180" s="284" t="s">
        <v>3052</v>
      </c>
      <c r="M1180" s="284" t="s">
        <v>2830</v>
      </c>
      <c r="N1180" s="103" t="s">
        <v>87</v>
      </c>
      <c r="O1180" s="106">
        <v>42200</v>
      </c>
      <c r="Q1180" s="135"/>
      <c r="T1180" s="135"/>
      <c r="U1180" s="171" t="str">
        <f t="shared" si="278"/>
        <v>HBL-SAR-1729</v>
      </c>
      <c r="V1180" s="133" t="s">
        <v>90</v>
      </c>
      <c r="W1180" s="108">
        <v>1729</v>
      </c>
      <c r="X1180" s="171" t="str">
        <f t="shared" si="280"/>
        <v>HBL-SAR-1729-Mar17-1-1</v>
      </c>
      <c r="Y1180" s="136" t="s">
        <v>1018</v>
      </c>
      <c r="Z1180" s="134" t="str">
        <f t="shared" si="267"/>
        <v xml:space="preserve"> </v>
      </c>
      <c r="AA1180" s="134" t="str">
        <f t="shared" si="268"/>
        <v xml:space="preserve"> </v>
      </c>
      <c r="AB1180" s="134" t="str">
        <f t="shared" si="277"/>
        <v>Yes</v>
      </c>
      <c r="AC1180" s="134" t="e">
        <f>VLOOKUP(F1180,'Wired Branches'!B:E,4,FALSE)</f>
        <v>#N/A</v>
      </c>
      <c r="AD1180" s="134" t="str">
        <f t="shared" si="269"/>
        <v xml:space="preserve"> </v>
      </c>
      <c r="AE1180" s="150" t="e">
        <f>VLOOKUP(W1180,'Wired Branches'!B:F,5,FALSE)</f>
        <v>#N/A</v>
      </c>
      <c r="AF1180" s="112" t="str">
        <f>_xlfn.IFNA(VLOOKUP(F1180,'Compiled report'!C:F,4,FALSE),"")</f>
        <v/>
      </c>
      <c r="AG1180" s="134" t="str">
        <f t="shared" si="270"/>
        <v xml:space="preserve"> </v>
      </c>
      <c r="AH1180" s="134" t="str">
        <f t="shared" si="271"/>
        <v xml:space="preserve"> </v>
      </c>
      <c r="AI1180" s="134" t="str">
        <f t="shared" si="272"/>
        <v xml:space="preserve"> </v>
      </c>
      <c r="AJ1180" s="234" t="str">
        <f>_xlfn.IFNA(VLOOKUP(F1180,'Compiled report'!C:D,2,FALSE),"")</f>
        <v/>
      </c>
      <c r="AK1180" s="134" t="str">
        <f t="shared" si="273"/>
        <v xml:space="preserve"> </v>
      </c>
      <c r="AL1180" s="134" t="str">
        <f t="shared" si="274"/>
        <v/>
      </c>
      <c r="AM1180" s="134" t="str">
        <f t="shared" si="275"/>
        <v xml:space="preserve"> </v>
      </c>
      <c r="AN1180" s="134" t="str">
        <f t="shared" si="276"/>
        <v xml:space="preserve"> </v>
      </c>
      <c r="AO1180" s="134" t="str">
        <f t="shared" si="279"/>
        <v xml:space="preserve"> </v>
      </c>
      <c r="AP1180" s="137" t="s">
        <v>770</v>
      </c>
    </row>
    <row r="1181" spans="1:42" s="134" customFormat="1" ht="26.1" customHeight="1" x14ac:dyDescent="0.2">
      <c r="A1181" s="258">
        <v>1180</v>
      </c>
      <c r="B1181" s="284" t="s">
        <v>380</v>
      </c>
      <c r="C1181" s="134" t="s">
        <v>102</v>
      </c>
      <c r="D1181" s="171" t="s">
        <v>82</v>
      </c>
      <c r="E1181" s="283" t="s">
        <v>381</v>
      </c>
      <c r="F1181" s="108">
        <v>1887</v>
      </c>
      <c r="G1181" s="284" t="s">
        <v>380</v>
      </c>
      <c r="H1181" s="284" t="s">
        <v>3053</v>
      </c>
      <c r="I1181" s="284" t="s">
        <v>3054</v>
      </c>
      <c r="J1181" s="284" t="s">
        <v>2854</v>
      </c>
      <c r="K1181" s="284" t="s">
        <v>3053</v>
      </c>
      <c r="L1181" s="284" t="s">
        <v>2975</v>
      </c>
      <c r="M1181" s="284" t="s">
        <v>2830</v>
      </c>
      <c r="N1181" s="103" t="s">
        <v>87</v>
      </c>
      <c r="O1181" s="106">
        <v>42200</v>
      </c>
      <c r="Q1181" s="135"/>
      <c r="T1181" s="135"/>
      <c r="U1181" s="171" t="str">
        <f t="shared" si="278"/>
        <v>HBL-SAR-1887</v>
      </c>
      <c r="V1181" s="133" t="s">
        <v>90</v>
      </c>
      <c r="W1181" s="108">
        <v>1887</v>
      </c>
      <c r="X1181" s="171" t="str">
        <f t="shared" si="280"/>
        <v>HBL-SAR-1887-Mar17-1-1</v>
      </c>
      <c r="Y1181" s="136" t="s">
        <v>1018</v>
      </c>
      <c r="Z1181" s="134" t="str">
        <f t="shared" si="267"/>
        <v xml:space="preserve"> </v>
      </c>
      <c r="AA1181" s="134" t="str">
        <f t="shared" si="268"/>
        <v xml:space="preserve"> </v>
      </c>
      <c r="AB1181" s="134" t="str">
        <f t="shared" si="277"/>
        <v>Yes</v>
      </c>
      <c r="AC1181" s="134" t="e">
        <f>VLOOKUP(F1181,'Wired Branches'!B:E,4,FALSE)</f>
        <v>#N/A</v>
      </c>
      <c r="AD1181" s="134" t="str">
        <f t="shared" si="269"/>
        <v xml:space="preserve"> </v>
      </c>
      <c r="AE1181" s="150" t="e">
        <f>VLOOKUP(W1181,'Wired Branches'!B:F,5,FALSE)</f>
        <v>#N/A</v>
      </c>
      <c r="AF1181" s="112" t="str">
        <f>_xlfn.IFNA(VLOOKUP(F1181,'Compiled report'!C:F,4,FALSE),"")</f>
        <v/>
      </c>
      <c r="AG1181" s="134" t="str">
        <f t="shared" si="270"/>
        <v xml:space="preserve"> </v>
      </c>
      <c r="AH1181" s="134" t="str">
        <f t="shared" si="271"/>
        <v xml:space="preserve"> </v>
      </c>
      <c r="AI1181" s="134" t="str">
        <f t="shared" si="272"/>
        <v xml:space="preserve"> </v>
      </c>
      <c r="AJ1181" s="234" t="str">
        <f>_xlfn.IFNA(VLOOKUP(F1181,'Compiled report'!C:D,2,FALSE),"")</f>
        <v/>
      </c>
      <c r="AK1181" s="134" t="str">
        <f t="shared" si="273"/>
        <v xml:space="preserve"> </v>
      </c>
      <c r="AL1181" s="134" t="str">
        <f t="shared" si="274"/>
        <v/>
      </c>
      <c r="AM1181" s="134" t="str">
        <f t="shared" si="275"/>
        <v xml:space="preserve"> </v>
      </c>
      <c r="AN1181" s="134" t="str">
        <f t="shared" si="276"/>
        <v xml:space="preserve"> </v>
      </c>
      <c r="AO1181" s="134" t="str">
        <f t="shared" si="279"/>
        <v xml:space="preserve"> </v>
      </c>
      <c r="AP1181" s="137" t="s">
        <v>770</v>
      </c>
    </row>
    <row r="1182" spans="1:42" s="134" customFormat="1" ht="26.1" customHeight="1" x14ac:dyDescent="0.2">
      <c r="A1182" s="258">
        <v>1181</v>
      </c>
      <c r="B1182" s="284" t="s">
        <v>380</v>
      </c>
      <c r="C1182" s="134" t="s">
        <v>102</v>
      </c>
      <c r="D1182" s="171" t="s">
        <v>82</v>
      </c>
      <c r="E1182" s="283" t="s">
        <v>381</v>
      </c>
      <c r="F1182" s="108">
        <v>1951</v>
      </c>
      <c r="G1182" s="284" t="s">
        <v>380</v>
      </c>
      <c r="H1182" s="284" t="s">
        <v>3055</v>
      </c>
      <c r="I1182" s="284" t="s">
        <v>3056</v>
      </c>
      <c r="J1182" s="284" t="s">
        <v>3057</v>
      </c>
      <c r="K1182" s="284" t="s">
        <v>3055</v>
      </c>
      <c r="L1182" s="284" t="s">
        <v>3037</v>
      </c>
      <c r="M1182" s="284" t="s">
        <v>311</v>
      </c>
      <c r="N1182" s="103" t="s">
        <v>87</v>
      </c>
      <c r="O1182" s="106">
        <v>49600</v>
      </c>
      <c r="Q1182" s="135"/>
      <c r="T1182" s="135"/>
      <c r="U1182" s="171" t="str">
        <f t="shared" si="278"/>
        <v>HBL-SAR-1951</v>
      </c>
      <c r="V1182" s="133" t="s">
        <v>90</v>
      </c>
      <c r="W1182" s="108">
        <v>1951</v>
      </c>
      <c r="X1182" s="171" t="str">
        <f t="shared" si="280"/>
        <v>HBL-SAR-1951-Mar17-1-1</v>
      </c>
      <c r="Y1182" s="136" t="s">
        <v>1018</v>
      </c>
      <c r="Z1182" s="134" t="str">
        <f t="shared" si="267"/>
        <v xml:space="preserve"> </v>
      </c>
      <c r="AA1182" s="134" t="str">
        <f t="shared" si="268"/>
        <v xml:space="preserve"> </v>
      </c>
      <c r="AB1182" s="134" t="str">
        <f t="shared" si="277"/>
        <v>Yes</v>
      </c>
      <c r="AC1182" s="134" t="e">
        <f>VLOOKUP(F1182,'Wired Branches'!B:E,4,FALSE)</f>
        <v>#N/A</v>
      </c>
      <c r="AD1182" s="134" t="str">
        <f t="shared" si="269"/>
        <v xml:space="preserve"> </v>
      </c>
      <c r="AE1182" s="150" t="e">
        <f>VLOOKUP(W1182,'Wired Branches'!B:F,5,FALSE)</f>
        <v>#N/A</v>
      </c>
      <c r="AF1182" s="112" t="str">
        <f>_xlfn.IFNA(VLOOKUP(F1182,'Compiled report'!C:F,4,FALSE),"")</f>
        <v/>
      </c>
      <c r="AG1182" s="134" t="str">
        <f t="shared" si="270"/>
        <v xml:space="preserve"> </v>
      </c>
      <c r="AH1182" s="134" t="str">
        <f t="shared" si="271"/>
        <v xml:space="preserve"> </v>
      </c>
      <c r="AI1182" s="134" t="str">
        <f t="shared" si="272"/>
        <v xml:space="preserve"> </v>
      </c>
      <c r="AJ1182" s="234" t="str">
        <f>_xlfn.IFNA(VLOOKUP(F1182,'Compiled report'!C:D,2,FALSE),"")</f>
        <v/>
      </c>
      <c r="AK1182" s="134" t="str">
        <f t="shared" si="273"/>
        <v xml:space="preserve"> </v>
      </c>
      <c r="AL1182" s="134" t="str">
        <f t="shared" si="274"/>
        <v/>
      </c>
      <c r="AM1182" s="134" t="str">
        <f t="shared" si="275"/>
        <v xml:space="preserve"> </v>
      </c>
      <c r="AN1182" s="134" t="str">
        <f t="shared" si="276"/>
        <v xml:space="preserve"> </v>
      </c>
      <c r="AO1182" s="134" t="str">
        <f t="shared" si="279"/>
        <v xml:space="preserve"> </v>
      </c>
      <c r="AP1182" s="137" t="s">
        <v>770</v>
      </c>
    </row>
    <row r="1183" spans="1:42" s="134" customFormat="1" ht="26.1" customHeight="1" x14ac:dyDescent="0.2">
      <c r="A1183" s="258">
        <v>1182</v>
      </c>
      <c r="B1183" s="284" t="s">
        <v>380</v>
      </c>
      <c r="C1183" s="134" t="s">
        <v>102</v>
      </c>
      <c r="D1183" s="171" t="s">
        <v>82</v>
      </c>
      <c r="E1183" s="283" t="s">
        <v>381</v>
      </c>
      <c r="F1183" s="108">
        <v>1960</v>
      </c>
      <c r="G1183" s="284" t="s">
        <v>380</v>
      </c>
      <c r="H1183" s="284" t="s">
        <v>3058</v>
      </c>
      <c r="I1183" s="284" t="s">
        <v>3059</v>
      </c>
      <c r="J1183" s="284" t="s">
        <v>2854</v>
      </c>
      <c r="K1183" s="284" t="s">
        <v>3060</v>
      </c>
      <c r="L1183" s="284" t="s">
        <v>2955</v>
      </c>
      <c r="M1183" s="284" t="s">
        <v>2830</v>
      </c>
      <c r="N1183" s="103" t="s">
        <v>87</v>
      </c>
      <c r="O1183" s="106">
        <v>42430</v>
      </c>
      <c r="Q1183" s="135"/>
      <c r="T1183" s="135"/>
      <c r="U1183" s="171" t="str">
        <f t="shared" si="278"/>
        <v>HBL-SAR-1960</v>
      </c>
      <c r="V1183" s="133" t="s">
        <v>90</v>
      </c>
      <c r="W1183" s="108">
        <v>1960</v>
      </c>
      <c r="X1183" s="171" t="str">
        <f t="shared" si="280"/>
        <v>HBL-SAR-1960-Mar17-1-1</v>
      </c>
      <c r="Y1183" s="136" t="s">
        <v>1018</v>
      </c>
      <c r="Z1183" s="134" t="str">
        <f t="shared" si="267"/>
        <v xml:space="preserve"> </v>
      </c>
      <c r="AA1183" s="134" t="str">
        <f t="shared" si="268"/>
        <v xml:space="preserve"> </v>
      </c>
      <c r="AB1183" s="134" t="str">
        <f t="shared" si="277"/>
        <v>Yes</v>
      </c>
      <c r="AC1183" s="134" t="e">
        <f>VLOOKUP(F1183,'Wired Branches'!B:E,4,FALSE)</f>
        <v>#N/A</v>
      </c>
      <c r="AD1183" s="134" t="str">
        <f t="shared" si="269"/>
        <v xml:space="preserve"> </v>
      </c>
      <c r="AE1183" s="150" t="e">
        <f>VLOOKUP(W1183,'Wired Branches'!B:F,5,FALSE)</f>
        <v>#N/A</v>
      </c>
      <c r="AF1183" s="112" t="str">
        <f>_xlfn.IFNA(VLOOKUP(F1183,'Compiled report'!C:F,4,FALSE),"")</f>
        <v/>
      </c>
      <c r="AG1183" s="134" t="str">
        <f t="shared" si="270"/>
        <v xml:space="preserve"> </v>
      </c>
      <c r="AH1183" s="134" t="str">
        <f t="shared" si="271"/>
        <v xml:space="preserve"> </v>
      </c>
      <c r="AI1183" s="134" t="str">
        <f t="shared" si="272"/>
        <v xml:space="preserve"> </v>
      </c>
      <c r="AJ1183" s="234" t="str">
        <f>_xlfn.IFNA(VLOOKUP(F1183,'Compiled report'!C:D,2,FALSE),"")</f>
        <v/>
      </c>
      <c r="AK1183" s="134" t="str">
        <f t="shared" si="273"/>
        <v xml:space="preserve"> </v>
      </c>
      <c r="AL1183" s="134" t="str">
        <f t="shared" si="274"/>
        <v/>
      </c>
      <c r="AM1183" s="134" t="str">
        <f t="shared" si="275"/>
        <v xml:space="preserve"> </v>
      </c>
      <c r="AN1183" s="134" t="str">
        <f t="shared" si="276"/>
        <v xml:space="preserve"> </v>
      </c>
      <c r="AO1183" s="134" t="str">
        <f t="shared" si="279"/>
        <v xml:space="preserve"> </v>
      </c>
      <c r="AP1183" s="137" t="s">
        <v>770</v>
      </c>
    </row>
    <row r="1184" spans="1:42" s="134" customFormat="1" ht="26.1" customHeight="1" x14ac:dyDescent="0.2">
      <c r="A1184" s="258">
        <v>1183</v>
      </c>
      <c r="B1184" s="284" t="s">
        <v>380</v>
      </c>
      <c r="C1184" s="134" t="s">
        <v>102</v>
      </c>
      <c r="D1184" s="171" t="s">
        <v>82</v>
      </c>
      <c r="E1184" s="283" t="s">
        <v>381</v>
      </c>
      <c r="F1184" s="108">
        <v>2257</v>
      </c>
      <c r="G1184" s="284" t="s">
        <v>380</v>
      </c>
      <c r="H1184" s="284" t="s">
        <v>3061</v>
      </c>
      <c r="I1184" s="284" t="s">
        <v>3062</v>
      </c>
      <c r="J1184" s="284" t="s">
        <v>3063</v>
      </c>
      <c r="K1184" s="284" t="s">
        <v>3061</v>
      </c>
      <c r="L1184" s="284" t="s">
        <v>3064</v>
      </c>
      <c r="M1184" s="284" t="s">
        <v>380</v>
      </c>
      <c r="N1184" s="103" t="s">
        <v>87</v>
      </c>
      <c r="O1184" s="106">
        <v>40100</v>
      </c>
      <c r="Q1184" s="135"/>
      <c r="T1184" s="135"/>
      <c r="U1184" s="171" t="str">
        <f t="shared" si="278"/>
        <v>HBL-SAR-2257</v>
      </c>
      <c r="V1184" s="133" t="s">
        <v>90</v>
      </c>
      <c r="W1184" s="108">
        <v>2257</v>
      </c>
      <c r="X1184" s="171" t="str">
        <f t="shared" si="280"/>
        <v>HBL-SAR-2257-Mar17-1-1</v>
      </c>
      <c r="Y1184" s="136" t="s">
        <v>1018</v>
      </c>
      <c r="Z1184" s="134" t="str">
        <f t="shared" si="267"/>
        <v xml:space="preserve"> </v>
      </c>
      <c r="AA1184" s="134" t="str">
        <f t="shared" si="268"/>
        <v xml:space="preserve"> </v>
      </c>
      <c r="AB1184" s="134" t="str">
        <f t="shared" si="277"/>
        <v>Yes</v>
      </c>
      <c r="AC1184" s="134" t="e">
        <f>VLOOKUP(F1184,'Wired Branches'!B:E,4,FALSE)</f>
        <v>#N/A</v>
      </c>
      <c r="AD1184" s="134" t="str">
        <f t="shared" si="269"/>
        <v xml:space="preserve"> </v>
      </c>
      <c r="AE1184" s="150" t="e">
        <f>VLOOKUP(W1184,'Wired Branches'!B:F,5,FALSE)</f>
        <v>#N/A</v>
      </c>
      <c r="AF1184" s="112" t="str">
        <f>_xlfn.IFNA(VLOOKUP(F1184,'Compiled report'!C:F,4,FALSE),"")</f>
        <v/>
      </c>
      <c r="AG1184" s="134" t="str">
        <f t="shared" si="270"/>
        <v xml:space="preserve"> </v>
      </c>
      <c r="AH1184" s="134" t="str">
        <f t="shared" si="271"/>
        <v xml:space="preserve"> </v>
      </c>
      <c r="AI1184" s="134" t="str">
        <f t="shared" si="272"/>
        <v xml:space="preserve"> </v>
      </c>
      <c r="AJ1184" s="234" t="str">
        <f>_xlfn.IFNA(VLOOKUP(F1184,'Compiled report'!C:D,2,FALSE),"")</f>
        <v/>
      </c>
      <c r="AK1184" s="134" t="str">
        <f t="shared" si="273"/>
        <v xml:space="preserve"> </v>
      </c>
      <c r="AL1184" s="134" t="str">
        <f t="shared" si="274"/>
        <v/>
      </c>
      <c r="AM1184" s="134" t="str">
        <f t="shared" si="275"/>
        <v xml:space="preserve"> </v>
      </c>
      <c r="AN1184" s="134" t="str">
        <f t="shared" si="276"/>
        <v xml:space="preserve"> </v>
      </c>
      <c r="AO1184" s="134" t="str">
        <f t="shared" si="279"/>
        <v xml:space="preserve"> </v>
      </c>
      <c r="AP1184" s="137" t="s">
        <v>770</v>
      </c>
    </row>
    <row r="1185" spans="1:42" s="134" customFormat="1" ht="26.1" customHeight="1" x14ac:dyDescent="0.2">
      <c r="A1185" s="258">
        <v>1184</v>
      </c>
      <c r="B1185" s="284" t="s">
        <v>380</v>
      </c>
      <c r="C1185" s="134" t="s">
        <v>102</v>
      </c>
      <c r="D1185" s="171" t="s">
        <v>82</v>
      </c>
      <c r="E1185" s="283" t="s">
        <v>381</v>
      </c>
      <c r="F1185" s="108">
        <v>2376</v>
      </c>
      <c r="G1185" s="284" t="s">
        <v>380</v>
      </c>
      <c r="H1185" s="284" t="s">
        <v>3065</v>
      </c>
      <c r="I1185" s="284" t="s">
        <v>3066</v>
      </c>
      <c r="J1185" s="284" t="s">
        <v>2414</v>
      </c>
      <c r="K1185" s="284" t="s">
        <v>2414</v>
      </c>
      <c r="L1185" s="284" t="s">
        <v>2414</v>
      </c>
      <c r="M1185" s="284" t="s">
        <v>2414</v>
      </c>
      <c r="N1185" s="103" t="s">
        <v>87</v>
      </c>
      <c r="O1185" s="106">
        <v>35200</v>
      </c>
      <c r="Q1185" s="135"/>
      <c r="T1185" s="135"/>
      <c r="U1185" s="171" t="str">
        <f t="shared" si="278"/>
        <v>HBL-SAR-2376</v>
      </c>
      <c r="V1185" s="133" t="s">
        <v>90</v>
      </c>
      <c r="W1185" s="108">
        <v>2376</v>
      </c>
      <c r="X1185" s="171" t="str">
        <f t="shared" si="280"/>
        <v>HBL-SAR-2376-Mar17-1-1</v>
      </c>
      <c r="Y1185" s="136" t="s">
        <v>1018</v>
      </c>
      <c r="Z1185" s="134" t="str">
        <f t="shared" si="267"/>
        <v xml:space="preserve"> </v>
      </c>
      <c r="AA1185" s="134" t="str">
        <f t="shared" si="268"/>
        <v xml:space="preserve"> </v>
      </c>
      <c r="AB1185" s="134" t="str">
        <f t="shared" si="277"/>
        <v>Yes</v>
      </c>
      <c r="AC1185" s="134" t="e">
        <f>VLOOKUP(F1185,'Wired Branches'!B:E,4,FALSE)</f>
        <v>#N/A</v>
      </c>
      <c r="AD1185" s="134" t="str">
        <f t="shared" si="269"/>
        <v xml:space="preserve"> </v>
      </c>
      <c r="AE1185" s="150" t="e">
        <f>VLOOKUP(W1185,'Wired Branches'!B:F,5,FALSE)</f>
        <v>#N/A</v>
      </c>
      <c r="AF1185" s="112" t="str">
        <f>_xlfn.IFNA(VLOOKUP(F1185,'Compiled report'!C:F,4,FALSE),"")</f>
        <v/>
      </c>
      <c r="AG1185" s="134" t="str">
        <f t="shared" si="270"/>
        <v xml:space="preserve"> </v>
      </c>
      <c r="AH1185" s="134" t="str">
        <f t="shared" si="271"/>
        <v xml:space="preserve"> </v>
      </c>
      <c r="AI1185" s="134" t="str">
        <f t="shared" si="272"/>
        <v xml:space="preserve"> </v>
      </c>
      <c r="AJ1185" s="234" t="str">
        <f>_xlfn.IFNA(VLOOKUP(F1185,'Compiled report'!C:D,2,FALSE),"")</f>
        <v/>
      </c>
      <c r="AK1185" s="134" t="str">
        <f t="shared" si="273"/>
        <v xml:space="preserve"> </v>
      </c>
      <c r="AL1185" s="134" t="str">
        <f t="shared" si="274"/>
        <v/>
      </c>
      <c r="AM1185" s="134" t="str">
        <f t="shared" si="275"/>
        <v xml:space="preserve"> </v>
      </c>
      <c r="AN1185" s="134" t="str">
        <f t="shared" si="276"/>
        <v xml:space="preserve"> </v>
      </c>
      <c r="AO1185" s="134" t="str">
        <f t="shared" si="279"/>
        <v xml:space="preserve"> </v>
      </c>
      <c r="AP1185" s="137" t="s">
        <v>770</v>
      </c>
    </row>
    <row r="1186" spans="1:42" s="134" customFormat="1" ht="26.1" customHeight="1" x14ac:dyDescent="0.2">
      <c r="A1186" s="258">
        <v>1185</v>
      </c>
      <c r="B1186" s="284" t="s">
        <v>380</v>
      </c>
      <c r="C1186" s="134" t="s">
        <v>102</v>
      </c>
      <c r="D1186" s="171" t="s">
        <v>82</v>
      </c>
      <c r="E1186" s="283" t="s">
        <v>381</v>
      </c>
      <c r="F1186" s="108">
        <v>2396</v>
      </c>
      <c r="G1186" s="284" t="s">
        <v>380</v>
      </c>
      <c r="H1186" s="284" t="s">
        <v>3067</v>
      </c>
      <c r="I1186" s="284" t="s">
        <v>3068</v>
      </c>
      <c r="J1186" s="284" t="s">
        <v>3069</v>
      </c>
      <c r="K1186" s="284" t="s">
        <v>380</v>
      </c>
      <c r="L1186" s="284" t="s">
        <v>380</v>
      </c>
      <c r="M1186" s="284" t="s">
        <v>380</v>
      </c>
      <c r="N1186" s="103" t="s">
        <v>87</v>
      </c>
      <c r="O1186" s="106">
        <v>40100</v>
      </c>
      <c r="Q1186" s="135"/>
      <c r="T1186" s="135"/>
      <c r="U1186" s="171" t="str">
        <f t="shared" si="278"/>
        <v>HBL-SAR-2396</v>
      </c>
      <c r="V1186" s="133" t="s">
        <v>90</v>
      </c>
      <c r="W1186" s="108">
        <v>2396</v>
      </c>
      <c r="X1186" s="171" t="str">
        <f t="shared" si="280"/>
        <v>HBL-SAR-2396-Mar17-1-1</v>
      </c>
      <c r="Y1186" s="136" t="s">
        <v>1018</v>
      </c>
      <c r="Z1186" s="134" t="str">
        <f t="shared" si="267"/>
        <v xml:space="preserve"> </v>
      </c>
      <c r="AA1186" s="134" t="str">
        <f t="shared" si="268"/>
        <v xml:space="preserve"> </v>
      </c>
      <c r="AB1186" s="134" t="str">
        <f t="shared" si="277"/>
        <v>Yes</v>
      </c>
      <c r="AC1186" s="134" t="e">
        <f>VLOOKUP(F1186,'Wired Branches'!B:E,4,FALSE)</f>
        <v>#N/A</v>
      </c>
      <c r="AD1186" s="134" t="str">
        <f t="shared" si="269"/>
        <v xml:space="preserve"> </v>
      </c>
      <c r="AE1186" s="150" t="e">
        <f>VLOOKUP(W1186,'Wired Branches'!B:F,5,FALSE)</f>
        <v>#N/A</v>
      </c>
      <c r="AF1186" s="112" t="str">
        <f>_xlfn.IFNA(VLOOKUP(F1186,'Compiled report'!C:F,4,FALSE),"")</f>
        <v/>
      </c>
      <c r="AG1186" s="134" t="str">
        <f t="shared" si="270"/>
        <v xml:space="preserve"> </v>
      </c>
      <c r="AH1186" s="134" t="str">
        <f t="shared" si="271"/>
        <v xml:space="preserve"> </v>
      </c>
      <c r="AI1186" s="134" t="str">
        <f t="shared" si="272"/>
        <v xml:space="preserve"> </v>
      </c>
      <c r="AJ1186" s="234" t="str">
        <f>_xlfn.IFNA(VLOOKUP(F1186,'Compiled report'!C:D,2,FALSE),"")</f>
        <v/>
      </c>
      <c r="AK1186" s="134" t="str">
        <f t="shared" si="273"/>
        <v xml:space="preserve"> </v>
      </c>
      <c r="AL1186" s="134" t="str">
        <f t="shared" si="274"/>
        <v/>
      </c>
      <c r="AM1186" s="134" t="str">
        <f t="shared" si="275"/>
        <v xml:space="preserve"> </v>
      </c>
      <c r="AN1186" s="134" t="str">
        <f t="shared" si="276"/>
        <v xml:space="preserve"> </v>
      </c>
      <c r="AO1186" s="134" t="str">
        <f t="shared" si="279"/>
        <v xml:space="preserve"> </v>
      </c>
      <c r="AP1186" s="137" t="s">
        <v>770</v>
      </c>
    </row>
    <row r="1187" spans="1:42" s="134" customFormat="1" ht="26.1" customHeight="1" x14ac:dyDescent="0.2">
      <c r="A1187" s="258">
        <v>1186</v>
      </c>
      <c r="B1187" s="284" t="s">
        <v>380</v>
      </c>
      <c r="C1187" s="134" t="s">
        <v>102</v>
      </c>
      <c r="D1187" s="171" t="s">
        <v>82</v>
      </c>
      <c r="E1187" s="283" t="s">
        <v>381</v>
      </c>
      <c r="F1187" s="108">
        <v>2423</v>
      </c>
      <c r="G1187" s="284" t="s">
        <v>380</v>
      </c>
      <c r="H1187" s="284" t="s">
        <v>3070</v>
      </c>
      <c r="I1187" s="284" t="s">
        <v>3071</v>
      </c>
      <c r="J1187" s="284" t="s">
        <v>380</v>
      </c>
      <c r="K1187" s="284" t="s">
        <v>380</v>
      </c>
      <c r="L1187" s="284" t="s">
        <v>380</v>
      </c>
      <c r="M1187" s="284" t="s">
        <v>380</v>
      </c>
      <c r="N1187" s="103" t="s">
        <v>87</v>
      </c>
      <c r="O1187" s="106">
        <v>40100</v>
      </c>
      <c r="Q1187" s="135"/>
      <c r="T1187" s="135"/>
      <c r="U1187" s="171" t="str">
        <f t="shared" si="278"/>
        <v>HBL-SAR-2423</v>
      </c>
      <c r="V1187" s="133" t="s">
        <v>90</v>
      </c>
      <c r="W1187" s="108">
        <v>2423</v>
      </c>
      <c r="X1187" s="171" t="str">
        <f t="shared" si="280"/>
        <v>HBL-SAR-2423-Mar17-1-1</v>
      </c>
      <c r="Y1187" s="136" t="s">
        <v>1018</v>
      </c>
      <c r="Z1187" s="134" t="str">
        <f t="shared" si="267"/>
        <v xml:space="preserve"> </v>
      </c>
      <c r="AA1187" s="134" t="str">
        <f t="shared" si="268"/>
        <v xml:space="preserve"> </v>
      </c>
      <c r="AB1187" s="134" t="str">
        <f t="shared" si="277"/>
        <v>Yes</v>
      </c>
      <c r="AC1187" s="134" t="e">
        <f>VLOOKUP(F1187,'Wired Branches'!B:E,4,FALSE)</f>
        <v>#N/A</v>
      </c>
      <c r="AD1187" s="134" t="str">
        <f t="shared" si="269"/>
        <v xml:space="preserve"> </v>
      </c>
      <c r="AE1187" s="150" t="e">
        <f>VLOOKUP(W1187,'Wired Branches'!B:F,5,FALSE)</f>
        <v>#N/A</v>
      </c>
      <c r="AF1187" s="112" t="str">
        <f>_xlfn.IFNA(VLOOKUP(F1187,'Compiled report'!C:F,4,FALSE),"")</f>
        <v/>
      </c>
      <c r="AG1187" s="134" t="str">
        <f t="shared" si="270"/>
        <v xml:space="preserve"> </v>
      </c>
      <c r="AH1187" s="134" t="str">
        <f t="shared" si="271"/>
        <v xml:space="preserve"> </v>
      </c>
      <c r="AI1187" s="134" t="str">
        <f t="shared" si="272"/>
        <v xml:space="preserve"> </v>
      </c>
      <c r="AJ1187" s="234" t="str">
        <f>_xlfn.IFNA(VLOOKUP(F1187,'Compiled report'!C:D,2,FALSE),"")</f>
        <v/>
      </c>
      <c r="AK1187" s="134" t="str">
        <f t="shared" si="273"/>
        <v xml:space="preserve"> </v>
      </c>
      <c r="AL1187" s="134" t="str">
        <f t="shared" si="274"/>
        <v/>
      </c>
      <c r="AM1187" s="134" t="str">
        <f t="shared" si="275"/>
        <v xml:space="preserve"> </v>
      </c>
      <c r="AN1187" s="134" t="str">
        <f t="shared" si="276"/>
        <v xml:space="preserve"> </v>
      </c>
      <c r="AO1187" s="134" t="str">
        <f t="shared" si="279"/>
        <v xml:space="preserve"> </v>
      </c>
      <c r="AP1187" s="137" t="s">
        <v>770</v>
      </c>
    </row>
    <row r="1188" spans="1:42" s="134" customFormat="1" ht="26.1" customHeight="1" x14ac:dyDescent="0.2">
      <c r="A1188" s="258">
        <v>1187</v>
      </c>
      <c r="B1188" s="284" t="s">
        <v>596</v>
      </c>
      <c r="C1188" s="134" t="s">
        <v>181</v>
      </c>
      <c r="D1188" s="171" t="s">
        <v>82</v>
      </c>
      <c r="E1188" s="283" t="s">
        <v>597</v>
      </c>
      <c r="F1188" s="106">
        <v>2367</v>
      </c>
      <c r="G1188" s="284" t="s">
        <v>596</v>
      </c>
      <c r="H1188" s="284" t="s">
        <v>3072</v>
      </c>
      <c r="I1188" s="284" t="s">
        <v>3073</v>
      </c>
      <c r="J1188" s="284" t="s">
        <v>3074</v>
      </c>
      <c r="K1188" s="284" t="s">
        <v>596</v>
      </c>
      <c r="L1188" s="284" t="s">
        <v>596</v>
      </c>
      <c r="M1188" s="284" t="s">
        <v>596</v>
      </c>
      <c r="N1188" s="103" t="s">
        <v>3075</v>
      </c>
      <c r="O1188" s="106">
        <v>23200</v>
      </c>
      <c r="Q1188" s="135"/>
      <c r="T1188" s="135"/>
      <c r="U1188" s="171" t="str">
        <f t="shared" si="278"/>
        <v>HBL-MAR-2367</v>
      </c>
      <c r="V1188" s="133" t="s">
        <v>90</v>
      </c>
      <c r="W1188" s="106">
        <v>2367</v>
      </c>
      <c r="X1188" s="171" t="str">
        <f t="shared" si="280"/>
        <v>HBL-MAR-2367-Mar17-1-1</v>
      </c>
      <c r="Y1188" s="136" t="s">
        <v>1018</v>
      </c>
      <c r="Z1188" s="134" t="str">
        <f t="shared" si="267"/>
        <v xml:space="preserve"> </v>
      </c>
      <c r="AA1188" s="134" t="str">
        <f t="shared" si="268"/>
        <v xml:space="preserve"> </v>
      </c>
      <c r="AB1188" s="134" t="str">
        <f t="shared" si="277"/>
        <v>Yes</v>
      </c>
      <c r="AC1188" s="134" t="e">
        <f>VLOOKUP(F1188,'Wired Branches'!B:E,4,FALSE)</f>
        <v>#N/A</v>
      </c>
      <c r="AD1188" s="134" t="str">
        <f t="shared" si="269"/>
        <v xml:space="preserve"> </v>
      </c>
      <c r="AE1188" s="150" t="e">
        <f>VLOOKUP(W1188,'Wired Branches'!B:F,5,FALSE)</f>
        <v>#N/A</v>
      </c>
      <c r="AF1188" s="112" t="str">
        <f>_xlfn.IFNA(VLOOKUP(F1188,'Compiled report'!C:F,4,FALSE),"")</f>
        <v/>
      </c>
      <c r="AG1188" s="134" t="str">
        <f t="shared" si="270"/>
        <v xml:space="preserve"> </v>
      </c>
      <c r="AH1188" s="134" t="str">
        <f t="shared" si="271"/>
        <v xml:space="preserve"> </v>
      </c>
      <c r="AI1188" s="134" t="str">
        <f t="shared" si="272"/>
        <v xml:space="preserve"> </v>
      </c>
      <c r="AJ1188" s="234" t="str">
        <f>_xlfn.IFNA(VLOOKUP(F1188,'Compiled report'!C:D,2,FALSE),"")</f>
        <v/>
      </c>
      <c r="AK1188" s="134" t="str">
        <f t="shared" si="273"/>
        <v xml:space="preserve"> </v>
      </c>
      <c r="AL1188" s="134" t="str">
        <f t="shared" si="274"/>
        <v/>
      </c>
      <c r="AM1188" s="134" t="str">
        <f t="shared" si="275"/>
        <v xml:space="preserve"> </v>
      </c>
      <c r="AN1188" s="134" t="str">
        <f t="shared" si="276"/>
        <v xml:space="preserve"> </v>
      </c>
      <c r="AO1188" s="134" t="str">
        <f t="shared" si="279"/>
        <v xml:space="preserve"> </v>
      </c>
      <c r="AP1188" s="137" t="s">
        <v>770</v>
      </c>
    </row>
    <row r="1189" spans="1:42" s="134" customFormat="1" ht="26.1" customHeight="1" x14ac:dyDescent="0.2">
      <c r="A1189" s="258">
        <v>1188</v>
      </c>
      <c r="B1189" s="284" t="s">
        <v>596</v>
      </c>
      <c r="C1189" s="134" t="s">
        <v>181</v>
      </c>
      <c r="D1189" s="171" t="s">
        <v>82</v>
      </c>
      <c r="E1189" s="283" t="s">
        <v>597</v>
      </c>
      <c r="F1189" s="106">
        <v>1126</v>
      </c>
      <c r="G1189" s="284" t="s">
        <v>596</v>
      </c>
      <c r="H1189" s="284" t="s">
        <v>3076</v>
      </c>
      <c r="I1189" s="284" t="s">
        <v>3077</v>
      </c>
      <c r="J1189" s="284" t="s">
        <v>3078</v>
      </c>
      <c r="K1189" s="284" t="s">
        <v>617</v>
      </c>
      <c r="L1189" s="284" t="s">
        <v>617</v>
      </c>
      <c r="M1189" s="284" t="s">
        <v>617</v>
      </c>
      <c r="N1189" s="103" t="s">
        <v>3075</v>
      </c>
      <c r="O1189" s="106">
        <v>23200</v>
      </c>
      <c r="Q1189" s="135"/>
      <c r="T1189" s="135"/>
      <c r="U1189" s="171" t="str">
        <f t="shared" si="278"/>
        <v>HBL-MAR-1126</v>
      </c>
      <c r="V1189" s="133" t="s">
        <v>90</v>
      </c>
      <c r="W1189" s="106">
        <v>1126</v>
      </c>
      <c r="X1189" s="171" t="str">
        <f t="shared" si="280"/>
        <v>HBL-MAR-1126-Mar17-1-1</v>
      </c>
      <c r="Y1189" s="136" t="s">
        <v>1018</v>
      </c>
      <c r="Z1189" s="134" t="str">
        <f t="shared" si="267"/>
        <v xml:space="preserve"> </v>
      </c>
      <c r="AA1189" s="134" t="str">
        <f t="shared" si="268"/>
        <v xml:space="preserve"> </v>
      </c>
      <c r="AB1189" s="134" t="str">
        <f t="shared" si="277"/>
        <v>Yes</v>
      </c>
      <c r="AC1189" s="134" t="e">
        <f>VLOOKUP(F1189,'Wired Branches'!B:E,4,FALSE)</f>
        <v>#N/A</v>
      </c>
      <c r="AD1189" s="134" t="str">
        <f t="shared" si="269"/>
        <v xml:space="preserve"> </v>
      </c>
      <c r="AE1189" s="150" t="e">
        <f>VLOOKUP(W1189,'Wired Branches'!B:F,5,FALSE)</f>
        <v>#N/A</v>
      </c>
      <c r="AF1189" s="112" t="str">
        <f>_xlfn.IFNA(VLOOKUP(F1189,'Compiled report'!C:F,4,FALSE),"")</f>
        <v/>
      </c>
      <c r="AG1189" s="134" t="str">
        <f t="shared" si="270"/>
        <v xml:space="preserve"> </v>
      </c>
      <c r="AH1189" s="134" t="str">
        <f t="shared" si="271"/>
        <v xml:space="preserve"> </v>
      </c>
      <c r="AI1189" s="134" t="str">
        <f t="shared" si="272"/>
        <v xml:space="preserve"> </v>
      </c>
      <c r="AJ1189" s="234" t="str">
        <f>_xlfn.IFNA(VLOOKUP(F1189,'Compiled report'!C:D,2,FALSE),"")</f>
        <v/>
      </c>
      <c r="AK1189" s="134" t="str">
        <f t="shared" si="273"/>
        <v xml:space="preserve"> </v>
      </c>
      <c r="AL1189" s="134" t="str">
        <f t="shared" si="274"/>
        <v/>
      </c>
      <c r="AM1189" s="134" t="str">
        <f t="shared" si="275"/>
        <v xml:space="preserve"> </v>
      </c>
      <c r="AN1189" s="134" t="str">
        <f t="shared" si="276"/>
        <v xml:space="preserve"> </v>
      </c>
      <c r="AO1189" s="134" t="str">
        <f t="shared" si="279"/>
        <v xml:space="preserve"> </v>
      </c>
      <c r="AP1189" s="137" t="s">
        <v>770</v>
      </c>
    </row>
    <row r="1190" spans="1:42" s="134" customFormat="1" ht="26.1" customHeight="1" x14ac:dyDescent="0.2">
      <c r="A1190" s="258">
        <v>1189</v>
      </c>
      <c r="B1190" s="284" t="s">
        <v>596</v>
      </c>
      <c r="C1190" s="134" t="s">
        <v>181</v>
      </c>
      <c r="D1190" s="171" t="s">
        <v>82</v>
      </c>
      <c r="E1190" s="283" t="s">
        <v>597</v>
      </c>
      <c r="F1190" s="106">
        <v>563</v>
      </c>
      <c r="G1190" s="284" t="s">
        <v>596</v>
      </c>
      <c r="H1190" s="284" t="s">
        <v>3079</v>
      </c>
      <c r="I1190" s="284" t="s">
        <v>3080</v>
      </c>
      <c r="J1190" s="284" t="s">
        <v>3081</v>
      </c>
      <c r="K1190" s="284" t="s">
        <v>596</v>
      </c>
      <c r="L1190" s="284" t="s">
        <v>596</v>
      </c>
      <c r="M1190" s="284" t="s">
        <v>596</v>
      </c>
      <c r="N1190" s="103" t="s">
        <v>3075</v>
      </c>
      <c r="O1190" s="106">
        <v>23200</v>
      </c>
      <c r="Q1190" s="135"/>
      <c r="T1190" s="135"/>
      <c r="U1190" s="171" t="str">
        <f t="shared" si="278"/>
        <v>HBL-MAR-563</v>
      </c>
      <c r="V1190" s="133" t="s">
        <v>90</v>
      </c>
      <c r="W1190" s="106">
        <v>563</v>
      </c>
      <c r="X1190" s="171" t="str">
        <f t="shared" si="280"/>
        <v>HBL-MAR-563-Mar17-1-1</v>
      </c>
      <c r="Y1190" s="136" t="s">
        <v>1018</v>
      </c>
      <c r="Z1190" s="134" t="str">
        <f t="shared" si="267"/>
        <v xml:space="preserve"> </v>
      </c>
      <c r="AA1190" s="134" t="str">
        <f t="shared" si="268"/>
        <v xml:space="preserve"> </v>
      </c>
      <c r="AB1190" s="134" t="str">
        <f t="shared" si="277"/>
        <v>Yes</v>
      </c>
      <c r="AC1190" s="134" t="e">
        <f>VLOOKUP(F1190,'Wired Branches'!B:E,4,FALSE)</f>
        <v>#N/A</v>
      </c>
      <c r="AD1190" s="134" t="str">
        <f t="shared" si="269"/>
        <v xml:space="preserve"> </v>
      </c>
      <c r="AE1190" s="150" t="e">
        <f>VLOOKUP(W1190,'Wired Branches'!B:F,5,FALSE)</f>
        <v>#N/A</v>
      </c>
      <c r="AF1190" s="112" t="str">
        <f>_xlfn.IFNA(VLOOKUP(F1190,'Compiled report'!C:F,4,FALSE),"")</f>
        <v/>
      </c>
      <c r="AG1190" s="134" t="str">
        <f t="shared" si="270"/>
        <v xml:space="preserve"> </v>
      </c>
      <c r="AH1190" s="134" t="str">
        <f t="shared" si="271"/>
        <v xml:space="preserve"> </v>
      </c>
      <c r="AI1190" s="134" t="str">
        <f t="shared" si="272"/>
        <v xml:space="preserve"> </v>
      </c>
      <c r="AJ1190" s="234" t="str">
        <f>_xlfn.IFNA(VLOOKUP(F1190,'Compiled report'!C:D,2,FALSE),"")</f>
        <v/>
      </c>
      <c r="AK1190" s="134" t="str">
        <f t="shared" si="273"/>
        <v xml:space="preserve"> </v>
      </c>
      <c r="AL1190" s="134" t="str">
        <f t="shared" si="274"/>
        <v/>
      </c>
      <c r="AM1190" s="134" t="str">
        <f t="shared" si="275"/>
        <v xml:space="preserve"> </v>
      </c>
      <c r="AN1190" s="134" t="str">
        <f t="shared" si="276"/>
        <v xml:space="preserve"> </v>
      </c>
      <c r="AO1190" s="134" t="str">
        <f t="shared" si="279"/>
        <v xml:space="preserve"> </v>
      </c>
      <c r="AP1190" s="137" t="s">
        <v>770</v>
      </c>
    </row>
    <row r="1191" spans="1:42" s="134" customFormat="1" ht="26.1" customHeight="1" x14ac:dyDescent="0.2">
      <c r="A1191" s="258">
        <v>1190</v>
      </c>
      <c r="B1191" s="284" t="s">
        <v>596</v>
      </c>
      <c r="C1191" s="134" t="s">
        <v>181</v>
      </c>
      <c r="D1191" s="171" t="s">
        <v>82</v>
      </c>
      <c r="E1191" s="283" t="s">
        <v>597</v>
      </c>
      <c r="F1191" s="106">
        <v>323</v>
      </c>
      <c r="G1191" s="284" t="s">
        <v>596</v>
      </c>
      <c r="H1191" s="284" t="s">
        <v>3082</v>
      </c>
      <c r="I1191" s="284" t="s">
        <v>3083</v>
      </c>
      <c r="J1191" s="284" t="s">
        <v>3083</v>
      </c>
      <c r="K1191" s="284" t="s">
        <v>617</v>
      </c>
      <c r="L1191" s="284" t="s">
        <v>617</v>
      </c>
      <c r="M1191" s="284" t="s">
        <v>617</v>
      </c>
      <c r="N1191" s="103" t="s">
        <v>3075</v>
      </c>
      <c r="O1191" s="106">
        <v>23430</v>
      </c>
      <c r="Q1191" s="135"/>
      <c r="T1191" s="135"/>
      <c r="U1191" s="171" t="str">
        <f t="shared" si="278"/>
        <v>HBL-MAR-323</v>
      </c>
      <c r="V1191" s="133" t="s">
        <v>90</v>
      </c>
      <c r="W1191" s="106">
        <v>323</v>
      </c>
      <c r="X1191" s="171" t="str">
        <f t="shared" si="280"/>
        <v>HBL-MAR-323-Mar17-1-1</v>
      </c>
      <c r="Y1191" s="136" t="s">
        <v>1018</v>
      </c>
      <c r="Z1191" s="134" t="str">
        <f t="shared" si="267"/>
        <v xml:space="preserve"> </v>
      </c>
      <c r="AA1191" s="134" t="str">
        <f t="shared" si="268"/>
        <v xml:space="preserve"> </v>
      </c>
      <c r="AB1191" s="134" t="str">
        <f t="shared" si="277"/>
        <v>Yes</v>
      </c>
      <c r="AC1191" s="134" t="e">
        <f>VLOOKUP(F1191,'Wired Branches'!B:E,4,FALSE)</f>
        <v>#N/A</v>
      </c>
      <c r="AD1191" s="134" t="str">
        <f t="shared" si="269"/>
        <v xml:space="preserve"> </v>
      </c>
      <c r="AE1191" s="150" t="e">
        <f>VLOOKUP(W1191,'Wired Branches'!B:F,5,FALSE)</f>
        <v>#N/A</v>
      </c>
      <c r="AF1191" s="112" t="str">
        <f>_xlfn.IFNA(VLOOKUP(F1191,'Compiled report'!C:F,4,FALSE),"")</f>
        <v/>
      </c>
      <c r="AG1191" s="134" t="str">
        <f t="shared" si="270"/>
        <v xml:space="preserve"> </v>
      </c>
      <c r="AH1191" s="134" t="str">
        <f t="shared" si="271"/>
        <v xml:space="preserve"> </v>
      </c>
      <c r="AI1191" s="134" t="str">
        <f t="shared" si="272"/>
        <v xml:space="preserve"> </v>
      </c>
      <c r="AJ1191" s="234" t="str">
        <f>_xlfn.IFNA(VLOOKUP(F1191,'Compiled report'!C:D,2,FALSE),"")</f>
        <v/>
      </c>
      <c r="AK1191" s="134" t="str">
        <f t="shared" si="273"/>
        <v xml:space="preserve"> </v>
      </c>
      <c r="AL1191" s="134" t="str">
        <f t="shared" si="274"/>
        <v/>
      </c>
      <c r="AM1191" s="134" t="str">
        <f t="shared" si="275"/>
        <v xml:space="preserve"> </v>
      </c>
      <c r="AN1191" s="134" t="str">
        <f t="shared" si="276"/>
        <v xml:space="preserve"> </v>
      </c>
      <c r="AO1191" s="134" t="str">
        <f t="shared" si="279"/>
        <v xml:space="preserve"> </v>
      </c>
      <c r="AP1191" s="137" t="s">
        <v>770</v>
      </c>
    </row>
    <row r="1192" spans="1:42" s="134" customFormat="1" ht="26.1" customHeight="1" x14ac:dyDescent="0.2">
      <c r="A1192" s="258">
        <v>1191</v>
      </c>
      <c r="B1192" s="284" t="s">
        <v>596</v>
      </c>
      <c r="C1192" s="134" t="s">
        <v>181</v>
      </c>
      <c r="D1192" s="171" t="s">
        <v>82</v>
      </c>
      <c r="E1192" s="283" t="s">
        <v>597</v>
      </c>
      <c r="F1192" s="106">
        <v>332</v>
      </c>
      <c r="G1192" s="284" t="s">
        <v>596</v>
      </c>
      <c r="H1192" s="284" t="s">
        <v>3084</v>
      </c>
      <c r="I1192" s="284" t="s">
        <v>3085</v>
      </c>
      <c r="J1192" s="284" t="s">
        <v>3085</v>
      </c>
      <c r="K1192" s="284" t="s">
        <v>617</v>
      </c>
      <c r="L1192" s="284" t="s">
        <v>617</v>
      </c>
      <c r="M1192" s="284" t="s">
        <v>617</v>
      </c>
      <c r="N1192" s="103" t="s">
        <v>3075</v>
      </c>
      <c r="O1192" s="106">
        <v>23430</v>
      </c>
      <c r="Q1192" s="135"/>
      <c r="T1192" s="135"/>
      <c r="U1192" s="171" t="str">
        <f t="shared" si="278"/>
        <v>HBL-MAR-332</v>
      </c>
      <c r="V1192" s="133" t="s">
        <v>90</v>
      </c>
      <c r="W1192" s="106">
        <v>332</v>
      </c>
      <c r="X1192" s="171" t="str">
        <f t="shared" si="280"/>
        <v>HBL-MAR-332-Mar17-1-1</v>
      </c>
      <c r="Y1192" s="136" t="s">
        <v>1018</v>
      </c>
      <c r="Z1192" s="134" t="str">
        <f t="shared" si="267"/>
        <v xml:space="preserve"> </v>
      </c>
      <c r="AA1192" s="134" t="str">
        <f t="shared" si="268"/>
        <v xml:space="preserve"> </v>
      </c>
      <c r="AB1192" s="134" t="str">
        <f t="shared" si="277"/>
        <v>Yes</v>
      </c>
      <c r="AC1192" s="134" t="e">
        <f>VLOOKUP(F1192,'Wired Branches'!B:E,4,FALSE)</f>
        <v>#N/A</v>
      </c>
      <c r="AD1192" s="134" t="str">
        <f t="shared" si="269"/>
        <v xml:space="preserve"> </v>
      </c>
      <c r="AE1192" s="150" t="e">
        <f>VLOOKUP(W1192,'Wired Branches'!B:F,5,FALSE)</f>
        <v>#N/A</v>
      </c>
      <c r="AF1192" s="112" t="str">
        <f>_xlfn.IFNA(VLOOKUP(F1192,'Compiled report'!C:F,4,FALSE),"")</f>
        <v/>
      </c>
      <c r="AG1192" s="134" t="str">
        <f t="shared" si="270"/>
        <v xml:space="preserve"> </v>
      </c>
      <c r="AH1192" s="134" t="str">
        <f t="shared" si="271"/>
        <v xml:space="preserve"> </v>
      </c>
      <c r="AI1192" s="134" t="str">
        <f t="shared" si="272"/>
        <v xml:space="preserve"> </v>
      </c>
      <c r="AJ1192" s="234" t="str">
        <f>_xlfn.IFNA(VLOOKUP(F1192,'Compiled report'!C:D,2,FALSE),"")</f>
        <v/>
      </c>
      <c r="AK1192" s="134" t="str">
        <f t="shared" si="273"/>
        <v xml:space="preserve"> </v>
      </c>
      <c r="AL1192" s="134" t="str">
        <f t="shared" si="274"/>
        <v/>
      </c>
      <c r="AM1192" s="134" t="str">
        <f t="shared" si="275"/>
        <v xml:space="preserve"> </v>
      </c>
      <c r="AN1192" s="134" t="str">
        <f t="shared" si="276"/>
        <v xml:space="preserve"> </v>
      </c>
      <c r="AO1192" s="134" t="str">
        <f t="shared" si="279"/>
        <v xml:space="preserve"> </v>
      </c>
      <c r="AP1192" s="137" t="s">
        <v>770</v>
      </c>
    </row>
    <row r="1193" spans="1:42" s="134" customFormat="1" ht="26.1" customHeight="1" x14ac:dyDescent="0.2">
      <c r="A1193" s="258">
        <v>1192</v>
      </c>
      <c r="B1193" s="284" t="s">
        <v>596</v>
      </c>
      <c r="C1193" s="134" t="s">
        <v>181</v>
      </c>
      <c r="D1193" s="171" t="s">
        <v>82</v>
      </c>
      <c r="E1193" s="283" t="s">
        <v>597</v>
      </c>
      <c r="F1193" s="106">
        <v>1275</v>
      </c>
      <c r="G1193" s="284" t="s">
        <v>596</v>
      </c>
      <c r="H1193" s="284" t="s">
        <v>3086</v>
      </c>
      <c r="I1193" s="284" t="s">
        <v>3087</v>
      </c>
      <c r="J1193" s="284" t="s">
        <v>3088</v>
      </c>
      <c r="K1193" s="284" t="s">
        <v>596</v>
      </c>
      <c r="L1193" s="284" t="s">
        <v>596</v>
      </c>
      <c r="M1193" s="284" t="s">
        <v>596</v>
      </c>
      <c r="N1193" s="103" t="s">
        <v>3075</v>
      </c>
      <c r="O1193" s="106">
        <v>23200</v>
      </c>
      <c r="Q1193" s="135"/>
      <c r="T1193" s="135"/>
      <c r="U1193" s="171" t="str">
        <f t="shared" si="278"/>
        <v>HBL-MAR-1275</v>
      </c>
      <c r="V1193" s="133" t="s">
        <v>90</v>
      </c>
      <c r="W1193" s="106">
        <v>1275</v>
      </c>
      <c r="X1193" s="171" t="str">
        <f t="shared" si="280"/>
        <v>HBL-MAR-1275-Mar17-1-1</v>
      </c>
      <c r="Y1193" s="136" t="s">
        <v>1018</v>
      </c>
      <c r="Z1193" s="134" t="str">
        <f t="shared" si="267"/>
        <v xml:space="preserve"> </v>
      </c>
      <c r="AA1193" s="134" t="str">
        <f t="shared" si="268"/>
        <v xml:space="preserve"> </v>
      </c>
      <c r="AB1193" s="134" t="str">
        <f t="shared" si="277"/>
        <v>Yes</v>
      </c>
      <c r="AC1193" s="134" t="e">
        <f>VLOOKUP(F1193,'Wired Branches'!B:E,4,FALSE)</f>
        <v>#N/A</v>
      </c>
      <c r="AD1193" s="134" t="str">
        <f t="shared" si="269"/>
        <v xml:space="preserve"> </v>
      </c>
      <c r="AE1193" s="150" t="e">
        <f>VLOOKUP(W1193,'Wired Branches'!B:F,5,FALSE)</f>
        <v>#N/A</v>
      </c>
      <c r="AF1193" s="112" t="str">
        <f>_xlfn.IFNA(VLOOKUP(F1193,'Compiled report'!C:F,4,FALSE),"")</f>
        <v/>
      </c>
      <c r="AG1193" s="134" t="str">
        <f t="shared" si="270"/>
        <v xml:space="preserve"> </v>
      </c>
      <c r="AH1193" s="134" t="str">
        <f t="shared" si="271"/>
        <v xml:space="preserve"> </v>
      </c>
      <c r="AI1193" s="134" t="str">
        <f t="shared" si="272"/>
        <v xml:space="preserve"> </v>
      </c>
      <c r="AJ1193" s="234" t="str">
        <f>_xlfn.IFNA(VLOOKUP(F1193,'Compiled report'!C:D,2,FALSE),"")</f>
        <v/>
      </c>
      <c r="AK1193" s="134" t="str">
        <f t="shared" si="273"/>
        <v xml:space="preserve"> </v>
      </c>
      <c r="AL1193" s="134" t="str">
        <f t="shared" si="274"/>
        <v/>
      </c>
      <c r="AM1193" s="134" t="str">
        <f t="shared" si="275"/>
        <v xml:space="preserve"> </v>
      </c>
      <c r="AN1193" s="134" t="str">
        <f t="shared" si="276"/>
        <v xml:space="preserve"> </v>
      </c>
      <c r="AO1193" s="134" t="str">
        <f t="shared" si="279"/>
        <v xml:space="preserve"> </v>
      </c>
      <c r="AP1193" s="137" t="s">
        <v>770</v>
      </c>
    </row>
    <row r="1194" spans="1:42" s="134" customFormat="1" ht="26.1" customHeight="1" x14ac:dyDescent="0.2">
      <c r="A1194" s="258">
        <v>1193</v>
      </c>
      <c r="B1194" s="284" t="s">
        <v>596</v>
      </c>
      <c r="C1194" s="134" t="s">
        <v>181</v>
      </c>
      <c r="D1194" s="171" t="s">
        <v>82</v>
      </c>
      <c r="E1194" s="283" t="s">
        <v>597</v>
      </c>
      <c r="F1194" s="106">
        <v>1275</v>
      </c>
      <c r="G1194" s="284" t="s">
        <v>596</v>
      </c>
      <c r="H1194" s="284" t="s">
        <v>3086</v>
      </c>
      <c r="I1194" s="284" t="s">
        <v>3087</v>
      </c>
      <c r="J1194" s="284" t="s">
        <v>3088</v>
      </c>
      <c r="K1194" s="284" t="s">
        <v>596</v>
      </c>
      <c r="L1194" s="284" t="s">
        <v>596</v>
      </c>
      <c r="M1194" s="284" t="s">
        <v>596</v>
      </c>
      <c r="N1194" s="103" t="s">
        <v>3075</v>
      </c>
      <c r="O1194" s="106">
        <v>23200</v>
      </c>
      <c r="Q1194" s="135"/>
      <c r="T1194" s="135"/>
      <c r="U1194" s="171" t="str">
        <f t="shared" si="278"/>
        <v>HBL-MAR-1275</v>
      </c>
      <c r="V1194" s="133" t="s">
        <v>90</v>
      </c>
      <c r="W1194" s="106">
        <v>1275</v>
      </c>
      <c r="X1194" s="171" t="str">
        <f t="shared" si="280"/>
        <v>HBL-MAR-1275-Mar17-1-1</v>
      </c>
      <c r="Y1194" s="136" t="s">
        <v>1018</v>
      </c>
      <c r="Z1194" s="134" t="str">
        <f t="shared" si="267"/>
        <v xml:space="preserve"> </v>
      </c>
      <c r="AA1194" s="134" t="str">
        <f t="shared" si="268"/>
        <v xml:space="preserve"> </v>
      </c>
      <c r="AB1194" s="134" t="str">
        <f t="shared" si="277"/>
        <v>Yes</v>
      </c>
      <c r="AC1194" s="134" t="e">
        <f>VLOOKUP(F1194,'Wired Branches'!B:E,4,FALSE)</f>
        <v>#N/A</v>
      </c>
      <c r="AD1194" s="134" t="str">
        <f t="shared" si="269"/>
        <v xml:space="preserve"> </v>
      </c>
      <c r="AE1194" s="150" t="e">
        <f>VLOOKUP(W1194,'Wired Branches'!B:F,5,FALSE)</f>
        <v>#N/A</v>
      </c>
      <c r="AF1194" s="112" t="str">
        <f>_xlfn.IFNA(VLOOKUP(F1194,'Compiled report'!C:F,4,FALSE),"")</f>
        <v/>
      </c>
      <c r="AG1194" s="134" t="str">
        <f t="shared" si="270"/>
        <v xml:space="preserve"> </v>
      </c>
      <c r="AH1194" s="134" t="str">
        <f t="shared" si="271"/>
        <v xml:space="preserve"> </v>
      </c>
      <c r="AI1194" s="134" t="str">
        <f t="shared" si="272"/>
        <v xml:space="preserve"> </v>
      </c>
      <c r="AJ1194" s="234" t="str">
        <f>_xlfn.IFNA(VLOOKUP(F1194,'Compiled report'!C:D,2,FALSE),"")</f>
        <v/>
      </c>
      <c r="AK1194" s="134" t="str">
        <f t="shared" si="273"/>
        <v xml:space="preserve"> </v>
      </c>
      <c r="AL1194" s="134" t="str">
        <f t="shared" si="274"/>
        <v/>
      </c>
      <c r="AM1194" s="134" t="str">
        <f t="shared" si="275"/>
        <v xml:space="preserve"> </v>
      </c>
      <c r="AN1194" s="134" t="str">
        <f t="shared" si="276"/>
        <v xml:space="preserve"> </v>
      </c>
      <c r="AO1194" s="134" t="str">
        <f t="shared" si="279"/>
        <v xml:space="preserve"> </v>
      </c>
      <c r="AP1194" s="137" t="s">
        <v>770</v>
      </c>
    </row>
    <row r="1195" spans="1:42" s="134" customFormat="1" ht="26.1" customHeight="1" x14ac:dyDescent="0.2">
      <c r="A1195" s="258">
        <v>1194</v>
      </c>
      <c r="B1195" s="284" t="s">
        <v>596</v>
      </c>
      <c r="C1195" s="134" t="s">
        <v>181</v>
      </c>
      <c r="D1195" s="171" t="s">
        <v>82</v>
      </c>
      <c r="E1195" s="283" t="s">
        <v>597</v>
      </c>
      <c r="F1195" s="139">
        <v>910</v>
      </c>
      <c r="G1195" s="284" t="s">
        <v>596</v>
      </c>
      <c r="H1195" s="284" t="s">
        <v>3089</v>
      </c>
      <c r="I1195" s="284" t="s">
        <v>3089</v>
      </c>
      <c r="J1195" s="284" t="s">
        <v>3090</v>
      </c>
      <c r="K1195" s="284" t="s">
        <v>3091</v>
      </c>
      <c r="L1195" s="284" t="s">
        <v>3092</v>
      </c>
      <c r="M1195" s="284" t="s">
        <v>3092</v>
      </c>
      <c r="N1195" s="103" t="s">
        <v>3075</v>
      </c>
      <c r="O1195" s="106">
        <v>24100</v>
      </c>
      <c r="Q1195" s="135"/>
      <c r="T1195" s="135"/>
      <c r="U1195" s="171" t="str">
        <f t="shared" si="278"/>
        <v>HBL-MAR-910</v>
      </c>
      <c r="V1195" s="133" t="s">
        <v>90</v>
      </c>
      <c r="W1195" s="139">
        <v>910</v>
      </c>
      <c r="X1195" s="171" t="str">
        <f t="shared" si="280"/>
        <v>HBL-MAR-910-Mar17-1-1</v>
      </c>
      <c r="Y1195" s="136" t="s">
        <v>1018</v>
      </c>
      <c r="Z1195" s="134" t="str">
        <f t="shared" si="267"/>
        <v xml:space="preserve"> </v>
      </c>
      <c r="AA1195" s="134" t="str">
        <f t="shared" si="268"/>
        <v xml:space="preserve"> </v>
      </c>
      <c r="AB1195" s="134" t="str">
        <f t="shared" si="277"/>
        <v>Yes</v>
      </c>
      <c r="AC1195" s="134" t="e">
        <f>VLOOKUP(F1195,'Wired Branches'!B:E,4,FALSE)</f>
        <v>#N/A</v>
      </c>
      <c r="AD1195" s="134" t="str">
        <f t="shared" si="269"/>
        <v xml:space="preserve"> </v>
      </c>
      <c r="AE1195" s="150" t="e">
        <f>VLOOKUP(W1195,'Wired Branches'!B:F,5,FALSE)</f>
        <v>#N/A</v>
      </c>
      <c r="AF1195" s="112" t="str">
        <f>_xlfn.IFNA(VLOOKUP(F1195,'Compiled report'!C:F,4,FALSE),"")</f>
        <v/>
      </c>
      <c r="AG1195" s="134" t="str">
        <f t="shared" si="270"/>
        <v xml:space="preserve"> </v>
      </c>
      <c r="AH1195" s="134" t="str">
        <f t="shared" si="271"/>
        <v xml:space="preserve"> </v>
      </c>
      <c r="AI1195" s="134" t="str">
        <f t="shared" si="272"/>
        <v xml:space="preserve"> </v>
      </c>
      <c r="AJ1195" s="234" t="str">
        <f>_xlfn.IFNA(VLOOKUP(F1195,'Compiled report'!C:D,2,FALSE),"")</f>
        <v/>
      </c>
      <c r="AK1195" s="134" t="str">
        <f t="shared" si="273"/>
        <v xml:space="preserve"> </v>
      </c>
      <c r="AL1195" s="134" t="str">
        <f t="shared" si="274"/>
        <v/>
      </c>
      <c r="AM1195" s="134" t="str">
        <f t="shared" si="275"/>
        <v xml:space="preserve"> </v>
      </c>
      <c r="AN1195" s="134" t="str">
        <f t="shared" si="276"/>
        <v xml:space="preserve"> </v>
      </c>
      <c r="AO1195" s="134" t="str">
        <f t="shared" si="279"/>
        <v xml:space="preserve"> </v>
      </c>
      <c r="AP1195" s="137" t="s">
        <v>770</v>
      </c>
    </row>
    <row r="1196" spans="1:42" s="134" customFormat="1" ht="26.1" customHeight="1" x14ac:dyDescent="0.2">
      <c r="A1196" s="258">
        <v>1195</v>
      </c>
      <c r="B1196" s="284" t="s">
        <v>596</v>
      </c>
      <c r="C1196" s="134" t="s">
        <v>181</v>
      </c>
      <c r="D1196" s="171" t="s">
        <v>82</v>
      </c>
      <c r="E1196" s="283" t="s">
        <v>597</v>
      </c>
      <c r="F1196" s="106">
        <v>441</v>
      </c>
      <c r="G1196" s="284" t="s">
        <v>596</v>
      </c>
      <c r="H1196" s="284" t="s">
        <v>3093</v>
      </c>
      <c r="I1196" s="284" t="s">
        <v>3094</v>
      </c>
      <c r="J1196" s="284" t="s">
        <v>3095</v>
      </c>
      <c r="K1196" s="284" t="s">
        <v>596</v>
      </c>
      <c r="L1196" s="284" t="s">
        <v>3093</v>
      </c>
      <c r="M1196" s="284" t="s">
        <v>3096</v>
      </c>
      <c r="N1196" s="103" t="s">
        <v>3075</v>
      </c>
      <c r="O1196" s="106">
        <v>23200</v>
      </c>
      <c r="Q1196" s="135"/>
      <c r="T1196" s="135"/>
      <c r="U1196" s="171" t="str">
        <f t="shared" si="278"/>
        <v>HBL-MAR-441</v>
      </c>
      <c r="V1196" s="133" t="s">
        <v>90</v>
      </c>
      <c r="W1196" s="106">
        <v>441</v>
      </c>
      <c r="X1196" s="171" t="str">
        <f t="shared" si="280"/>
        <v>HBL-MAR-441-Mar17-1-1</v>
      </c>
      <c r="Y1196" s="136" t="s">
        <v>1018</v>
      </c>
      <c r="Z1196" s="134" t="str">
        <f t="shared" si="267"/>
        <v xml:space="preserve"> </v>
      </c>
      <c r="AA1196" s="134" t="str">
        <f t="shared" si="268"/>
        <v xml:space="preserve"> </v>
      </c>
      <c r="AB1196" s="134" t="str">
        <f t="shared" si="277"/>
        <v>Yes</v>
      </c>
      <c r="AC1196" s="134" t="e">
        <f>VLOOKUP(F1196,'Wired Branches'!B:E,4,FALSE)</f>
        <v>#N/A</v>
      </c>
      <c r="AD1196" s="134" t="str">
        <f t="shared" si="269"/>
        <v xml:space="preserve"> </v>
      </c>
      <c r="AE1196" s="150" t="e">
        <f>VLOOKUP(W1196,'Wired Branches'!B:F,5,FALSE)</f>
        <v>#N/A</v>
      </c>
      <c r="AF1196" s="112" t="str">
        <f>_xlfn.IFNA(VLOOKUP(F1196,'Compiled report'!C:F,4,FALSE),"")</f>
        <v/>
      </c>
      <c r="AG1196" s="134" t="str">
        <f t="shared" si="270"/>
        <v xml:space="preserve"> </v>
      </c>
      <c r="AH1196" s="134" t="str">
        <f t="shared" si="271"/>
        <v xml:space="preserve"> </v>
      </c>
      <c r="AI1196" s="134" t="str">
        <f t="shared" si="272"/>
        <v xml:space="preserve"> </v>
      </c>
      <c r="AJ1196" s="234" t="str">
        <f>_xlfn.IFNA(VLOOKUP(F1196,'Compiled report'!C:D,2,FALSE),"")</f>
        <v/>
      </c>
      <c r="AK1196" s="134" t="str">
        <f t="shared" si="273"/>
        <v xml:space="preserve"> </v>
      </c>
      <c r="AL1196" s="134" t="str">
        <f t="shared" si="274"/>
        <v/>
      </c>
      <c r="AM1196" s="134" t="str">
        <f t="shared" si="275"/>
        <v xml:space="preserve"> </v>
      </c>
      <c r="AN1196" s="134" t="str">
        <f t="shared" si="276"/>
        <v xml:space="preserve"> </v>
      </c>
      <c r="AO1196" s="134" t="str">
        <f t="shared" si="279"/>
        <v xml:space="preserve"> </v>
      </c>
      <c r="AP1196" s="137" t="s">
        <v>770</v>
      </c>
    </row>
    <row r="1197" spans="1:42" s="134" customFormat="1" ht="26.1" customHeight="1" x14ac:dyDescent="0.2">
      <c r="A1197" s="258">
        <v>1196</v>
      </c>
      <c r="B1197" s="284" t="s">
        <v>596</v>
      </c>
      <c r="C1197" s="134" t="s">
        <v>181</v>
      </c>
      <c r="D1197" s="171" t="s">
        <v>82</v>
      </c>
      <c r="E1197" s="283" t="s">
        <v>597</v>
      </c>
      <c r="F1197" s="106">
        <v>289</v>
      </c>
      <c r="G1197" s="284" t="s">
        <v>596</v>
      </c>
      <c r="H1197" s="284" t="s">
        <v>3097</v>
      </c>
      <c r="I1197" s="284" t="s">
        <v>3098</v>
      </c>
      <c r="J1197" s="284" t="s">
        <v>3081</v>
      </c>
      <c r="K1197" s="284" t="s">
        <v>596</v>
      </c>
      <c r="L1197" s="284" t="s">
        <v>384</v>
      </c>
      <c r="M1197" s="284" t="s">
        <v>596</v>
      </c>
      <c r="N1197" s="103" t="s">
        <v>3075</v>
      </c>
      <c r="O1197" s="106">
        <v>23200</v>
      </c>
      <c r="Q1197" s="135"/>
      <c r="T1197" s="135"/>
      <c r="U1197" s="171" t="str">
        <f t="shared" si="278"/>
        <v>HBL-MAR-289</v>
      </c>
      <c r="V1197" s="133" t="s">
        <v>90</v>
      </c>
      <c r="W1197" s="106">
        <v>289</v>
      </c>
      <c r="X1197" s="171" t="str">
        <f t="shared" si="280"/>
        <v>HBL-MAR-289-Mar17-1-1</v>
      </c>
      <c r="Y1197" s="136" t="s">
        <v>1018</v>
      </c>
      <c r="Z1197" s="134" t="str">
        <f t="shared" si="267"/>
        <v xml:space="preserve"> </v>
      </c>
      <c r="AA1197" s="134" t="str">
        <f t="shared" si="268"/>
        <v xml:space="preserve"> </v>
      </c>
      <c r="AB1197" s="134" t="str">
        <f t="shared" si="277"/>
        <v>Yes</v>
      </c>
      <c r="AC1197" s="134" t="e">
        <f>VLOOKUP(F1197,'Wired Branches'!B:E,4,FALSE)</f>
        <v>#N/A</v>
      </c>
      <c r="AD1197" s="134" t="str">
        <f t="shared" si="269"/>
        <v xml:space="preserve"> </v>
      </c>
      <c r="AE1197" s="150" t="e">
        <f>VLOOKUP(W1197,'Wired Branches'!B:F,5,FALSE)</f>
        <v>#N/A</v>
      </c>
      <c r="AF1197" s="112" t="str">
        <f>_xlfn.IFNA(VLOOKUP(F1197,'Compiled report'!C:F,4,FALSE),"")</f>
        <v/>
      </c>
      <c r="AG1197" s="134" t="str">
        <f t="shared" si="270"/>
        <v xml:space="preserve"> </v>
      </c>
      <c r="AH1197" s="134" t="str">
        <f t="shared" si="271"/>
        <v xml:space="preserve"> </v>
      </c>
      <c r="AI1197" s="134" t="str">
        <f t="shared" si="272"/>
        <v xml:space="preserve"> </v>
      </c>
      <c r="AJ1197" s="234" t="str">
        <f>_xlfn.IFNA(VLOOKUP(F1197,'Compiled report'!C:D,2,FALSE),"")</f>
        <v/>
      </c>
      <c r="AK1197" s="134" t="str">
        <f t="shared" si="273"/>
        <v xml:space="preserve"> </v>
      </c>
      <c r="AL1197" s="134" t="str">
        <f t="shared" si="274"/>
        <v/>
      </c>
      <c r="AM1197" s="134" t="str">
        <f t="shared" si="275"/>
        <v xml:space="preserve"> </v>
      </c>
      <c r="AN1197" s="134" t="str">
        <f t="shared" si="276"/>
        <v xml:space="preserve"> </v>
      </c>
      <c r="AO1197" s="134" t="str">
        <f t="shared" si="279"/>
        <v xml:space="preserve"> </v>
      </c>
      <c r="AP1197" s="137" t="s">
        <v>770</v>
      </c>
    </row>
    <row r="1198" spans="1:42" s="134" customFormat="1" ht="26.1" customHeight="1" x14ac:dyDescent="0.2">
      <c r="A1198" s="258">
        <v>1197</v>
      </c>
      <c r="B1198" s="284" t="s">
        <v>596</v>
      </c>
      <c r="C1198" s="134" t="s">
        <v>181</v>
      </c>
      <c r="D1198" s="171" t="s">
        <v>82</v>
      </c>
      <c r="E1198" s="283" t="s">
        <v>597</v>
      </c>
      <c r="F1198" s="106">
        <v>288</v>
      </c>
      <c r="G1198" s="284" t="s">
        <v>596</v>
      </c>
      <c r="H1198" s="284" t="s">
        <v>3099</v>
      </c>
      <c r="I1198" s="284" t="s">
        <v>3100</v>
      </c>
      <c r="J1198" s="284" t="s">
        <v>3078</v>
      </c>
      <c r="K1198" s="284" t="s">
        <v>617</v>
      </c>
      <c r="L1198" s="284" t="s">
        <v>617</v>
      </c>
      <c r="M1198" s="284" t="s">
        <v>617</v>
      </c>
      <c r="N1198" s="103" t="s">
        <v>3075</v>
      </c>
      <c r="O1198" s="106">
        <v>23430</v>
      </c>
      <c r="Q1198" s="135"/>
      <c r="T1198" s="135"/>
      <c r="U1198" s="171" t="str">
        <f t="shared" si="278"/>
        <v>HBL-MAR-288</v>
      </c>
      <c r="V1198" s="133" t="s">
        <v>90</v>
      </c>
      <c r="W1198" s="106">
        <v>288</v>
      </c>
      <c r="X1198" s="171" t="str">
        <f t="shared" si="280"/>
        <v>HBL-MAR-288-Mar17-1-1</v>
      </c>
      <c r="Y1198" s="136" t="s">
        <v>1018</v>
      </c>
      <c r="Z1198" s="134" t="str">
        <f t="shared" si="267"/>
        <v xml:space="preserve"> </v>
      </c>
      <c r="AA1198" s="134" t="str">
        <f t="shared" si="268"/>
        <v xml:space="preserve"> </v>
      </c>
      <c r="AB1198" s="134" t="str">
        <f t="shared" si="277"/>
        <v>Yes</v>
      </c>
      <c r="AC1198" s="134" t="e">
        <f>VLOOKUP(F1198,'Wired Branches'!B:E,4,FALSE)</f>
        <v>#N/A</v>
      </c>
      <c r="AD1198" s="134" t="str">
        <f t="shared" si="269"/>
        <v xml:space="preserve"> </v>
      </c>
      <c r="AE1198" s="150" t="e">
        <f>VLOOKUP(W1198,'Wired Branches'!B:F,5,FALSE)</f>
        <v>#N/A</v>
      </c>
      <c r="AF1198" s="112" t="str">
        <f>_xlfn.IFNA(VLOOKUP(F1198,'Compiled report'!C:F,4,FALSE),"")</f>
        <v/>
      </c>
      <c r="AG1198" s="134" t="str">
        <f t="shared" si="270"/>
        <v xml:space="preserve"> </v>
      </c>
      <c r="AH1198" s="134" t="str">
        <f t="shared" si="271"/>
        <v xml:space="preserve"> </v>
      </c>
      <c r="AI1198" s="134" t="str">
        <f t="shared" si="272"/>
        <v xml:space="preserve"> </v>
      </c>
      <c r="AJ1198" s="234" t="str">
        <f>_xlfn.IFNA(VLOOKUP(F1198,'Compiled report'!C:D,2,FALSE),"")</f>
        <v/>
      </c>
      <c r="AK1198" s="134" t="str">
        <f t="shared" si="273"/>
        <v xml:space="preserve"> </v>
      </c>
      <c r="AL1198" s="134" t="str">
        <f t="shared" si="274"/>
        <v/>
      </c>
      <c r="AM1198" s="134" t="str">
        <f t="shared" si="275"/>
        <v xml:space="preserve"> </v>
      </c>
      <c r="AN1198" s="134" t="str">
        <f t="shared" si="276"/>
        <v xml:space="preserve"> </v>
      </c>
      <c r="AO1198" s="134" t="str">
        <f t="shared" si="279"/>
        <v xml:space="preserve"> </v>
      </c>
      <c r="AP1198" s="137" t="s">
        <v>770</v>
      </c>
    </row>
    <row r="1199" spans="1:42" s="134" customFormat="1" ht="26.1" customHeight="1" x14ac:dyDescent="0.2">
      <c r="A1199" s="258">
        <v>1198</v>
      </c>
      <c r="B1199" s="284" t="s">
        <v>596</v>
      </c>
      <c r="C1199" s="134" t="s">
        <v>181</v>
      </c>
      <c r="D1199" s="171" t="s">
        <v>82</v>
      </c>
      <c r="E1199" s="283" t="s">
        <v>597</v>
      </c>
      <c r="F1199" s="106">
        <v>472</v>
      </c>
      <c r="G1199" s="284" t="s">
        <v>596</v>
      </c>
      <c r="H1199" s="284" t="s">
        <v>3101</v>
      </c>
      <c r="I1199" s="284" t="s">
        <v>3102</v>
      </c>
      <c r="J1199" s="284" t="s">
        <v>3081</v>
      </c>
      <c r="K1199" s="284" t="s">
        <v>3103</v>
      </c>
      <c r="L1199" s="284" t="s">
        <v>3103</v>
      </c>
      <c r="M1199" s="284" t="s">
        <v>596</v>
      </c>
      <c r="N1199" s="103" t="s">
        <v>3075</v>
      </c>
      <c r="O1199" s="106">
        <v>32160</v>
      </c>
      <c r="Q1199" s="135"/>
      <c r="T1199" s="135"/>
      <c r="U1199" s="171" t="str">
        <f t="shared" si="278"/>
        <v>HBL-MAR-472</v>
      </c>
      <c r="V1199" s="133" t="s">
        <v>90</v>
      </c>
      <c r="W1199" s="106">
        <v>472</v>
      </c>
      <c r="X1199" s="171" t="str">
        <f t="shared" si="280"/>
        <v>HBL-MAR-472-Mar17-1-1</v>
      </c>
      <c r="Y1199" s="136" t="s">
        <v>1018</v>
      </c>
      <c r="Z1199" s="134" t="str">
        <f t="shared" ref="Z1199:Z1262" si="281">IF(AJ1199=""," ","Yes")</f>
        <v xml:space="preserve"> </v>
      </c>
      <c r="AA1199" s="134" t="str">
        <f t="shared" ref="AA1199:AA1262" si="282">IF(AJ1199=""," ","Yes")</f>
        <v xml:space="preserve"> </v>
      </c>
      <c r="AB1199" s="134" t="str">
        <f t="shared" si="277"/>
        <v>Yes</v>
      </c>
      <c r="AC1199" s="134" t="e">
        <f>VLOOKUP(F1199,'Wired Branches'!B:E,4,FALSE)</f>
        <v>#N/A</v>
      </c>
      <c r="AD1199" s="134" t="str">
        <f t="shared" ref="AD1199:AD1262" si="283">IF(AJ1199=""," ","255.255.255.0")</f>
        <v xml:space="preserve"> </v>
      </c>
      <c r="AE1199" s="150" t="e">
        <f>VLOOKUP(W1199,'Wired Branches'!B:F,5,FALSE)</f>
        <v>#N/A</v>
      </c>
      <c r="AF1199" s="112" t="str">
        <f>_xlfn.IFNA(VLOOKUP(F1199,'Compiled report'!C:F,4,FALSE),"")</f>
        <v/>
      </c>
      <c r="AG1199" s="134" t="str">
        <f t="shared" ref="AG1199:AG1262" si="284">IF(AJ1199=""," ","10.200.57.196")</f>
        <v xml:space="preserve"> </v>
      </c>
      <c r="AH1199" s="134" t="str">
        <f t="shared" ref="AH1199:AH1262" si="285">IF(AJ1199=""," ","Yes")</f>
        <v xml:space="preserve"> </v>
      </c>
      <c r="AI1199" s="134" t="str">
        <f t="shared" ref="AI1199:AI1262" si="286">IF(AJ1199=""," ","Yes")</f>
        <v xml:space="preserve"> </v>
      </c>
      <c r="AJ1199" s="234" t="str">
        <f>_xlfn.IFNA(VLOOKUP(F1199,'Compiled report'!C:D,2,FALSE),"")</f>
        <v/>
      </c>
      <c r="AK1199" s="134" t="str">
        <f t="shared" ref="AK1199:AK1262" si="287">IF(AJ1199=""," ","Yes")</f>
        <v xml:space="preserve"> </v>
      </c>
      <c r="AL1199" s="134" t="str">
        <f t="shared" ref="AL1199:AL1262" si="288">IF((OR(AF1199="",AF1199=0)),"","Yes")</f>
        <v/>
      </c>
      <c r="AM1199" s="134" t="str">
        <f t="shared" ref="AM1199:AM1262" si="289">IF(AJ1199=""," ","Yes")</f>
        <v xml:space="preserve"> </v>
      </c>
      <c r="AN1199" s="134" t="str">
        <f t="shared" ref="AN1199:AN1262" si="290">IF(AJ1199=""," ","Yes")</f>
        <v xml:space="preserve"> </v>
      </c>
      <c r="AO1199" s="134" t="str">
        <f t="shared" si="279"/>
        <v xml:space="preserve"> </v>
      </c>
      <c r="AP1199" s="137" t="s">
        <v>770</v>
      </c>
    </row>
    <row r="1200" spans="1:42" s="134" customFormat="1" ht="26.1" customHeight="1" x14ac:dyDescent="0.2">
      <c r="A1200" s="258">
        <v>1199</v>
      </c>
      <c r="B1200" s="284" t="s">
        <v>596</v>
      </c>
      <c r="C1200" s="134" t="s">
        <v>181</v>
      </c>
      <c r="D1200" s="171" t="s">
        <v>82</v>
      </c>
      <c r="E1200" s="283" t="s">
        <v>597</v>
      </c>
      <c r="F1200" s="106">
        <v>902</v>
      </c>
      <c r="G1200" s="284" t="s">
        <v>596</v>
      </c>
      <c r="H1200" s="284" t="s">
        <v>3104</v>
      </c>
      <c r="I1200" s="284" t="s">
        <v>3105</v>
      </c>
      <c r="J1200" s="284" t="s">
        <v>3081</v>
      </c>
      <c r="K1200" s="284" t="s">
        <v>596</v>
      </c>
      <c r="L1200" s="284" t="s">
        <v>3106</v>
      </c>
      <c r="M1200" s="284" t="s">
        <v>596</v>
      </c>
      <c r="N1200" s="103" t="s">
        <v>3075</v>
      </c>
      <c r="O1200" s="106">
        <v>23200</v>
      </c>
      <c r="Q1200" s="135"/>
      <c r="T1200" s="135"/>
      <c r="U1200" s="171" t="str">
        <f t="shared" si="278"/>
        <v>HBL-MAR-902</v>
      </c>
      <c r="V1200" s="133" t="s">
        <v>90</v>
      </c>
      <c r="W1200" s="106">
        <v>902</v>
      </c>
      <c r="X1200" s="171" t="str">
        <f t="shared" si="280"/>
        <v>HBL-MAR-902-Mar17-1-1</v>
      </c>
      <c r="Y1200" s="136" t="s">
        <v>1018</v>
      </c>
      <c r="Z1200" s="134" t="str">
        <f t="shared" si="281"/>
        <v xml:space="preserve"> </v>
      </c>
      <c r="AA1200" s="134" t="str">
        <f t="shared" si="282"/>
        <v xml:space="preserve"> </v>
      </c>
      <c r="AB1200" s="134" t="str">
        <f t="shared" si="277"/>
        <v>Yes</v>
      </c>
      <c r="AC1200" s="134" t="e">
        <f>VLOOKUP(F1200,'Wired Branches'!B:E,4,FALSE)</f>
        <v>#N/A</v>
      </c>
      <c r="AD1200" s="134" t="str">
        <f t="shared" si="283"/>
        <v xml:space="preserve"> </v>
      </c>
      <c r="AE1200" s="150" t="e">
        <f>VLOOKUP(W1200,'Wired Branches'!B:F,5,FALSE)</f>
        <v>#N/A</v>
      </c>
      <c r="AF1200" s="112" t="str">
        <f>_xlfn.IFNA(VLOOKUP(F1200,'Compiled report'!C:F,4,FALSE),"")</f>
        <v/>
      </c>
      <c r="AG1200" s="134" t="str">
        <f t="shared" si="284"/>
        <v xml:space="preserve"> </v>
      </c>
      <c r="AH1200" s="134" t="str">
        <f t="shared" si="285"/>
        <v xml:space="preserve"> </v>
      </c>
      <c r="AI1200" s="134" t="str">
        <f t="shared" si="286"/>
        <v xml:space="preserve"> </v>
      </c>
      <c r="AJ1200" s="234" t="str">
        <f>_xlfn.IFNA(VLOOKUP(F1200,'Compiled report'!C:D,2,FALSE),"")</f>
        <v/>
      </c>
      <c r="AK1200" s="134" t="str">
        <f t="shared" si="287"/>
        <v xml:space="preserve"> </v>
      </c>
      <c r="AL1200" s="134" t="str">
        <f t="shared" si="288"/>
        <v/>
      </c>
      <c r="AM1200" s="134" t="str">
        <f t="shared" si="289"/>
        <v xml:space="preserve"> </v>
      </c>
      <c r="AN1200" s="134" t="str">
        <f t="shared" si="290"/>
        <v xml:space="preserve"> </v>
      </c>
      <c r="AO1200" s="134" t="str">
        <f t="shared" si="279"/>
        <v xml:space="preserve"> </v>
      </c>
      <c r="AP1200" s="137" t="s">
        <v>770</v>
      </c>
    </row>
    <row r="1201" spans="1:42" s="134" customFormat="1" ht="26.1" customHeight="1" x14ac:dyDescent="0.2">
      <c r="A1201" s="258">
        <v>1200</v>
      </c>
      <c r="B1201" s="284" t="s">
        <v>596</v>
      </c>
      <c r="C1201" s="134" t="s">
        <v>181</v>
      </c>
      <c r="D1201" s="171" t="s">
        <v>82</v>
      </c>
      <c r="E1201" s="283" t="s">
        <v>597</v>
      </c>
      <c r="F1201" s="106">
        <v>1440</v>
      </c>
      <c r="G1201" s="284" t="s">
        <v>596</v>
      </c>
      <c r="H1201" s="284" t="s">
        <v>3107</v>
      </c>
      <c r="I1201" s="284" t="s">
        <v>3108</v>
      </c>
      <c r="J1201" s="284" t="s">
        <v>3078</v>
      </c>
      <c r="K1201" s="284" t="s">
        <v>3109</v>
      </c>
      <c r="L1201" s="284" t="s">
        <v>617</v>
      </c>
      <c r="M1201" s="284" t="s">
        <v>617</v>
      </c>
      <c r="N1201" s="103" t="s">
        <v>3075</v>
      </c>
      <c r="O1201" s="106">
        <v>23430</v>
      </c>
      <c r="Q1201" s="135"/>
      <c r="T1201" s="135"/>
      <c r="U1201" s="171" t="str">
        <f t="shared" si="278"/>
        <v>HBL-MAR-1440</v>
      </c>
      <c r="V1201" s="133" t="s">
        <v>90</v>
      </c>
      <c r="W1201" s="106">
        <v>1440</v>
      </c>
      <c r="X1201" s="171" t="str">
        <f t="shared" si="280"/>
        <v>HBL-MAR-1440-Mar17-1-1</v>
      </c>
      <c r="Y1201" s="136" t="s">
        <v>1018</v>
      </c>
      <c r="Z1201" s="134" t="str">
        <f t="shared" si="281"/>
        <v xml:space="preserve"> </v>
      </c>
      <c r="AA1201" s="134" t="str">
        <f t="shared" si="282"/>
        <v xml:space="preserve"> </v>
      </c>
      <c r="AB1201" s="134" t="str">
        <f t="shared" si="277"/>
        <v>Yes</v>
      </c>
      <c r="AC1201" s="134" t="e">
        <f>VLOOKUP(F1201,'Wired Branches'!B:E,4,FALSE)</f>
        <v>#N/A</v>
      </c>
      <c r="AD1201" s="134" t="str">
        <f t="shared" si="283"/>
        <v xml:space="preserve"> </v>
      </c>
      <c r="AE1201" s="150" t="e">
        <f>VLOOKUP(W1201,'Wired Branches'!B:F,5,FALSE)</f>
        <v>#N/A</v>
      </c>
      <c r="AF1201" s="112" t="str">
        <f>_xlfn.IFNA(VLOOKUP(F1201,'Compiled report'!C:F,4,FALSE),"")</f>
        <v/>
      </c>
      <c r="AG1201" s="134" t="str">
        <f t="shared" si="284"/>
        <v xml:space="preserve"> </v>
      </c>
      <c r="AH1201" s="134" t="str">
        <f t="shared" si="285"/>
        <v xml:space="preserve"> </v>
      </c>
      <c r="AI1201" s="134" t="str">
        <f t="shared" si="286"/>
        <v xml:space="preserve"> </v>
      </c>
      <c r="AJ1201" s="234" t="str">
        <f>_xlfn.IFNA(VLOOKUP(F1201,'Compiled report'!C:D,2,FALSE),"")</f>
        <v/>
      </c>
      <c r="AK1201" s="134" t="str">
        <f t="shared" si="287"/>
        <v xml:space="preserve"> </v>
      </c>
      <c r="AL1201" s="134" t="str">
        <f t="shared" si="288"/>
        <v/>
      </c>
      <c r="AM1201" s="134" t="str">
        <f t="shared" si="289"/>
        <v xml:space="preserve"> </v>
      </c>
      <c r="AN1201" s="134" t="str">
        <f t="shared" si="290"/>
        <v xml:space="preserve"> </v>
      </c>
      <c r="AO1201" s="134" t="str">
        <f t="shared" si="279"/>
        <v xml:space="preserve"> </v>
      </c>
      <c r="AP1201" s="137" t="s">
        <v>770</v>
      </c>
    </row>
    <row r="1202" spans="1:42" s="134" customFormat="1" ht="26.1" customHeight="1" x14ac:dyDescent="0.2">
      <c r="A1202" s="258">
        <v>1201</v>
      </c>
      <c r="B1202" s="284" t="s">
        <v>596</v>
      </c>
      <c r="C1202" s="134" t="s">
        <v>181</v>
      </c>
      <c r="D1202" s="171" t="s">
        <v>82</v>
      </c>
      <c r="E1202" s="283" t="s">
        <v>597</v>
      </c>
      <c r="F1202" s="106">
        <v>222</v>
      </c>
      <c r="G1202" s="284" t="s">
        <v>596</v>
      </c>
      <c r="H1202" s="284" t="s">
        <v>3110</v>
      </c>
      <c r="I1202" s="284" t="s">
        <v>3111</v>
      </c>
      <c r="J1202" s="284" t="s">
        <v>3111</v>
      </c>
      <c r="K1202" s="284" t="s">
        <v>3112</v>
      </c>
      <c r="L1202" s="284" t="s">
        <v>3112</v>
      </c>
      <c r="M1202" s="284" t="s">
        <v>3112</v>
      </c>
      <c r="N1202" s="103" t="s">
        <v>3113</v>
      </c>
      <c r="O1202" s="106">
        <v>24100</v>
      </c>
      <c r="Q1202" s="135"/>
      <c r="T1202" s="135"/>
      <c r="U1202" s="171" t="str">
        <f t="shared" si="278"/>
        <v>HBL-MAR-222</v>
      </c>
      <c r="V1202" s="133" t="s">
        <v>90</v>
      </c>
      <c r="W1202" s="106">
        <v>222</v>
      </c>
      <c r="X1202" s="171" t="str">
        <f t="shared" si="280"/>
        <v>HBL-MAR-222-Mar17-1-1</v>
      </c>
      <c r="Y1202" s="136" t="s">
        <v>1018</v>
      </c>
      <c r="Z1202" s="134" t="str">
        <f t="shared" si="281"/>
        <v xml:space="preserve"> </v>
      </c>
      <c r="AA1202" s="134" t="str">
        <f t="shared" si="282"/>
        <v xml:space="preserve"> </v>
      </c>
      <c r="AB1202" s="134" t="str">
        <f t="shared" ref="AB1202:AB1265" si="291">IF(ISBLANK(AJ1202)," ","Yes")</f>
        <v>Yes</v>
      </c>
      <c r="AC1202" s="134" t="e">
        <f>VLOOKUP(F1202,'Wired Branches'!B:E,4,FALSE)</f>
        <v>#N/A</v>
      </c>
      <c r="AD1202" s="134" t="str">
        <f t="shared" si="283"/>
        <v xml:space="preserve"> </v>
      </c>
      <c r="AE1202" s="150" t="e">
        <f>VLOOKUP(W1202,'Wired Branches'!B:F,5,FALSE)</f>
        <v>#N/A</v>
      </c>
      <c r="AF1202" s="112" t="str">
        <f>_xlfn.IFNA(VLOOKUP(F1202,'Compiled report'!C:F,4,FALSE),"")</f>
        <v/>
      </c>
      <c r="AG1202" s="134" t="str">
        <f t="shared" si="284"/>
        <v xml:space="preserve"> </v>
      </c>
      <c r="AH1202" s="134" t="str">
        <f t="shared" si="285"/>
        <v xml:space="preserve"> </v>
      </c>
      <c r="AI1202" s="134" t="str">
        <f t="shared" si="286"/>
        <v xml:space="preserve"> </v>
      </c>
      <c r="AJ1202" s="234" t="str">
        <f>_xlfn.IFNA(VLOOKUP(F1202,'Compiled report'!C:D,2,FALSE),"")</f>
        <v/>
      </c>
      <c r="AK1202" s="134" t="str">
        <f t="shared" si="287"/>
        <v xml:space="preserve"> </v>
      </c>
      <c r="AL1202" s="134" t="str">
        <f t="shared" si="288"/>
        <v/>
      </c>
      <c r="AM1202" s="134" t="str">
        <f t="shared" si="289"/>
        <v xml:space="preserve"> </v>
      </c>
      <c r="AN1202" s="134" t="str">
        <f t="shared" si="290"/>
        <v xml:space="preserve"> </v>
      </c>
      <c r="AO1202" s="134" t="str">
        <f t="shared" si="279"/>
        <v xml:space="preserve"> </v>
      </c>
      <c r="AP1202" s="137" t="s">
        <v>770</v>
      </c>
    </row>
    <row r="1203" spans="1:42" s="134" customFormat="1" ht="26.1" customHeight="1" x14ac:dyDescent="0.2">
      <c r="A1203" s="258">
        <v>1202</v>
      </c>
      <c r="B1203" s="284" t="s">
        <v>596</v>
      </c>
      <c r="C1203" s="134" t="s">
        <v>181</v>
      </c>
      <c r="D1203" s="171" t="s">
        <v>82</v>
      </c>
      <c r="E1203" s="283" t="s">
        <v>597</v>
      </c>
      <c r="F1203" s="106">
        <v>1529</v>
      </c>
      <c r="G1203" s="284" t="s">
        <v>596</v>
      </c>
      <c r="H1203" s="284" t="s">
        <v>3114</v>
      </c>
      <c r="I1203" s="284" t="s">
        <v>3115</v>
      </c>
      <c r="J1203" s="284" t="s">
        <v>3115</v>
      </c>
      <c r="K1203" s="284" t="s">
        <v>1168</v>
      </c>
      <c r="L1203" s="284" t="s">
        <v>1168</v>
      </c>
      <c r="M1203" s="284" t="s">
        <v>1168</v>
      </c>
      <c r="N1203" s="103" t="s">
        <v>87</v>
      </c>
      <c r="O1203" s="106">
        <v>43551</v>
      </c>
      <c r="Q1203" s="135"/>
      <c r="T1203" s="135"/>
      <c r="U1203" s="171" t="str">
        <f t="shared" si="278"/>
        <v>HBL-MAR-1529</v>
      </c>
      <c r="V1203" s="133" t="s">
        <v>90</v>
      </c>
      <c r="W1203" s="106">
        <v>1529</v>
      </c>
      <c r="X1203" s="171" t="str">
        <f t="shared" si="280"/>
        <v>HBL-MAR-1529-Mar17-1-1</v>
      </c>
      <c r="Y1203" s="136" t="s">
        <v>1018</v>
      </c>
      <c r="Z1203" s="134" t="str">
        <f t="shared" si="281"/>
        <v xml:space="preserve"> </v>
      </c>
      <c r="AA1203" s="134" t="str">
        <f t="shared" si="282"/>
        <v xml:space="preserve"> </v>
      </c>
      <c r="AB1203" s="134" t="str">
        <f t="shared" si="291"/>
        <v>Yes</v>
      </c>
      <c r="AC1203" s="134" t="e">
        <f>VLOOKUP(F1203,'Wired Branches'!B:E,4,FALSE)</f>
        <v>#N/A</v>
      </c>
      <c r="AD1203" s="134" t="str">
        <f t="shared" si="283"/>
        <v xml:space="preserve"> </v>
      </c>
      <c r="AE1203" s="150" t="e">
        <f>VLOOKUP(W1203,'Wired Branches'!B:F,5,FALSE)</f>
        <v>#N/A</v>
      </c>
      <c r="AF1203" s="112" t="str">
        <f>_xlfn.IFNA(VLOOKUP(F1203,'Compiled report'!C:F,4,FALSE),"")</f>
        <v/>
      </c>
      <c r="AG1203" s="134" t="str">
        <f t="shared" si="284"/>
        <v xml:space="preserve"> </v>
      </c>
      <c r="AH1203" s="134" t="str">
        <f t="shared" si="285"/>
        <v xml:space="preserve"> </v>
      </c>
      <c r="AI1203" s="134" t="str">
        <f t="shared" si="286"/>
        <v xml:space="preserve"> </v>
      </c>
      <c r="AJ1203" s="234" t="str">
        <f>_xlfn.IFNA(VLOOKUP(F1203,'Compiled report'!C:D,2,FALSE),"")</f>
        <v/>
      </c>
      <c r="AK1203" s="134" t="str">
        <f t="shared" si="287"/>
        <v xml:space="preserve"> </v>
      </c>
      <c r="AL1203" s="134" t="str">
        <f t="shared" si="288"/>
        <v/>
      </c>
      <c r="AM1203" s="134" t="str">
        <f t="shared" si="289"/>
        <v xml:space="preserve"> </v>
      </c>
      <c r="AN1203" s="134" t="str">
        <f t="shared" si="290"/>
        <v xml:space="preserve"> </v>
      </c>
      <c r="AO1203" s="134" t="str">
        <f t="shared" si="279"/>
        <v xml:space="preserve"> </v>
      </c>
      <c r="AP1203" s="137" t="s">
        <v>770</v>
      </c>
    </row>
    <row r="1204" spans="1:42" s="134" customFormat="1" ht="26.1" customHeight="1" x14ac:dyDescent="0.2">
      <c r="A1204" s="258">
        <v>1203</v>
      </c>
      <c r="B1204" s="284" t="s">
        <v>596</v>
      </c>
      <c r="C1204" s="134" t="s">
        <v>181</v>
      </c>
      <c r="D1204" s="171" t="s">
        <v>82</v>
      </c>
      <c r="E1204" s="283" t="s">
        <v>597</v>
      </c>
      <c r="F1204" s="106">
        <v>1527</v>
      </c>
      <c r="G1204" s="284" t="s">
        <v>596</v>
      </c>
      <c r="H1204" s="284" t="s">
        <v>3116</v>
      </c>
      <c r="I1204" s="284" t="s">
        <v>3117</v>
      </c>
      <c r="J1204" s="284" t="s">
        <v>3118</v>
      </c>
      <c r="K1204" s="284" t="s">
        <v>1671</v>
      </c>
      <c r="L1204" s="284" t="s">
        <v>1671</v>
      </c>
      <c r="M1204" s="284" t="s">
        <v>1168</v>
      </c>
      <c r="N1204" s="103" t="s">
        <v>87</v>
      </c>
      <c r="O1204" s="106">
        <v>43510</v>
      </c>
      <c r="Q1204" s="135"/>
      <c r="T1204" s="135"/>
      <c r="U1204" s="171" t="str">
        <f t="shared" si="278"/>
        <v>HBL-MAR-1527</v>
      </c>
      <c r="V1204" s="133" t="s">
        <v>90</v>
      </c>
      <c r="W1204" s="106">
        <v>1527</v>
      </c>
      <c r="X1204" s="171" t="str">
        <f t="shared" si="280"/>
        <v>HBL-MAR-1527-Mar17-1-1</v>
      </c>
      <c r="Y1204" s="136" t="s">
        <v>1018</v>
      </c>
      <c r="Z1204" s="134" t="str">
        <f t="shared" si="281"/>
        <v xml:space="preserve"> </v>
      </c>
      <c r="AA1204" s="134" t="str">
        <f t="shared" si="282"/>
        <v xml:space="preserve"> </v>
      </c>
      <c r="AB1204" s="134" t="str">
        <f t="shared" si="291"/>
        <v>Yes</v>
      </c>
      <c r="AC1204" s="134" t="e">
        <f>VLOOKUP(F1204,'Wired Branches'!B:E,4,FALSE)</f>
        <v>#N/A</v>
      </c>
      <c r="AD1204" s="134" t="str">
        <f t="shared" si="283"/>
        <v xml:space="preserve"> </v>
      </c>
      <c r="AE1204" s="150" t="e">
        <f>VLOOKUP(W1204,'Wired Branches'!B:F,5,FALSE)</f>
        <v>#N/A</v>
      </c>
      <c r="AF1204" s="112" t="str">
        <f>_xlfn.IFNA(VLOOKUP(F1204,'Compiled report'!C:F,4,FALSE),"")</f>
        <v/>
      </c>
      <c r="AG1204" s="134" t="str">
        <f t="shared" si="284"/>
        <v xml:space="preserve"> </v>
      </c>
      <c r="AH1204" s="134" t="str">
        <f t="shared" si="285"/>
        <v xml:space="preserve"> </v>
      </c>
      <c r="AI1204" s="134" t="str">
        <f t="shared" si="286"/>
        <v xml:space="preserve"> </v>
      </c>
      <c r="AJ1204" s="234" t="str">
        <f>_xlfn.IFNA(VLOOKUP(F1204,'Compiled report'!C:D,2,FALSE),"")</f>
        <v/>
      </c>
      <c r="AK1204" s="134" t="str">
        <f t="shared" si="287"/>
        <v xml:space="preserve"> </v>
      </c>
      <c r="AL1204" s="134" t="str">
        <f t="shared" si="288"/>
        <v/>
      </c>
      <c r="AM1204" s="134" t="str">
        <f t="shared" si="289"/>
        <v xml:space="preserve"> </v>
      </c>
      <c r="AN1204" s="134" t="str">
        <f t="shared" si="290"/>
        <v xml:space="preserve"> </v>
      </c>
      <c r="AO1204" s="134" t="str">
        <f t="shared" si="279"/>
        <v xml:space="preserve"> </v>
      </c>
      <c r="AP1204" s="137" t="s">
        <v>770</v>
      </c>
    </row>
    <row r="1205" spans="1:42" s="134" customFormat="1" ht="26.1" customHeight="1" x14ac:dyDescent="0.2">
      <c r="A1205" s="258">
        <v>1204</v>
      </c>
      <c r="B1205" s="284" t="s">
        <v>596</v>
      </c>
      <c r="C1205" s="134" t="s">
        <v>181</v>
      </c>
      <c r="D1205" s="171" t="s">
        <v>82</v>
      </c>
      <c r="E1205" s="283" t="s">
        <v>597</v>
      </c>
      <c r="F1205" s="106">
        <v>1963</v>
      </c>
      <c r="G1205" s="284" t="s">
        <v>596</v>
      </c>
      <c r="H1205" s="284" t="s">
        <v>3119</v>
      </c>
      <c r="I1205" s="284" t="s">
        <v>3120</v>
      </c>
      <c r="J1205" s="284" t="s">
        <v>3121</v>
      </c>
      <c r="K1205" s="284" t="s">
        <v>1671</v>
      </c>
      <c r="L1205" s="284" t="s">
        <v>1671</v>
      </c>
      <c r="M1205" s="284" t="s">
        <v>1168</v>
      </c>
      <c r="N1205" s="103" t="s">
        <v>87</v>
      </c>
      <c r="O1205" s="106">
        <v>43530</v>
      </c>
      <c r="Q1205" s="135"/>
      <c r="T1205" s="135"/>
      <c r="U1205" s="171" t="str">
        <f t="shared" si="278"/>
        <v>HBL-MAR-1963</v>
      </c>
      <c r="V1205" s="133" t="s">
        <v>90</v>
      </c>
      <c r="W1205" s="106">
        <v>1963</v>
      </c>
      <c r="X1205" s="171" t="str">
        <f t="shared" si="280"/>
        <v>HBL-MAR-1963-Mar17-1-1</v>
      </c>
      <c r="Y1205" s="136" t="s">
        <v>1018</v>
      </c>
      <c r="Z1205" s="134" t="str">
        <f t="shared" si="281"/>
        <v xml:space="preserve"> </v>
      </c>
      <c r="AA1205" s="134" t="str">
        <f t="shared" si="282"/>
        <v xml:space="preserve"> </v>
      </c>
      <c r="AB1205" s="134" t="str">
        <f t="shared" si="291"/>
        <v>Yes</v>
      </c>
      <c r="AC1205" s="134" t="e">
        <f>VLOOKUP(F1205,'Wired Branches'!B:E,4,FALSE)</f>
        <v>#N/A</v>
      </c>
      <c r="AD1205" s="134" t="str">
        <f t="shared" si="283"/>
        <v xml:space="preserve"> </v>
      </c>
      <c r="AE1205" s="150" t="e">
        <f>VLOOKUP(W1205,'Wired Branches'!B:F,5,FALSE)</f>
        <v>#N/A</v>
      </c>
      <c r="AF1205" s="112" t="str">
        <f>_xlfn.IFNA(VLOOKUP(F1205,'Compiled report'!C:F,4,FALSE),"")</f>
        <v/>
      </c>
      <c r="AG1205" s="134" t="str">
        <f t="shared" si="284"/>
        <v xml:space="preserve"> </v>
      </c>
      <c r="AH1205" s="134" t="str">
        <f t="shared" si="285"/>
        <v xml:space="preserve"> </v>
      </c>
      <c r="AI1205" s="134" t="str">
        <f t="shared" si="286"/>
        <v xml:space="preserve"> </v>
      </c>
      <c r="AJ1205" s="234" t="str">
        <f>_xlfn.IFNA(VLOOKUP(F1205,'Compiled report'!C:D,2,FALSE),"")</f>
        <v/>
      </c>
      <c r="AK1205" s="134" t="str">
        <f t="shared" si="287"/>
        <v xml:space="preserve"> </v>
      </c>
      <c r="AL1205" s="134" t="str">
        <f t="shared" si="288"/>
        <v/>
      </c>
      <c r="AM1205" s="134" t="str">
        <f t="shared" si="289"/>
        <v xml:space="preserve"> </v>
      </c>
      <c r="AN1205" s="134" t="str">
        <f t="shared" si="290"/>
        <v xml:space="preserve"> </v>
      </c>
      <c r="AO1205" s="134" t="str">
        <f t="shared" si="279"/>
        <v xml:space="preserve"> </v>
      </c>
      <c r="AP1205" s="137" t="s">
        <v>770</v>
      </c>
    </row>
    <row r="1206" spans="1:42" s="134" customFormat="1" ht="26.1" customHeight="1" x14ac:dyDescent="0.2">
      <c r="A1206" s="258">
        <v>1205</v>
      </c>
      <c r="B1206" s="284" t="s">
        <v>596</v>
      </c>
      <c r="C1206" s="134" t="s">
        <v>181</v>
      </c>
      <c r="D1206" s="171" t="s">
        <v>82</v>
      </c>
      <c r="E1206" s="283" t="s">
        <v>597</v>
      </c>
      <c r="F1206" s="106">
        <v>1234</v>
      </c>
      <c r="G1206" s="284" t="s">
        <v>596</v>
      </c>
      <c r="H1206" s="284" t="s">
        <v>3122</v>
      </c>
      <c r="I1206" s="284" t="s">
        <v>3123</v>
      </c>
      <c r="J1206" s="284" t="s">
        <v>3123</v>
      </c>
      <c r="K1206" s="284" t="s">
        <v>1168</v>
      </c>
      <c r="L1206" s="284" t="s">
        <v>1168</v>
      </c>
      <c r="M1206" s="284" t="s">
        <v>1168</v>
      </c>
      <c r="N1206" s="103" t="s">
        <v>87</v>
      </c>
      <c r="O1206" s="106">
        <v>43550</v>
      </c>
      <c r="Q1206" s="135"/>
      <c r="T1206" s="135"/>
      <c r="U1206" s="171" t="str">
        <f t="shared" si="278"/>
        <v>HBL-MAR-1234</v>
      </c>
      <c r="V1206" s="133" t="s">
        <v>90</v>
      </c>
      <c r="W1206" s="106">
        <v>1234</v>
      </c>
      <c r="X1206" s="171" t="str">
        <f t="shared" si="280"/>
        <v>HBL-MAR-1234-Mar17-1-1</v>
      </c>
      <c r="Y1206" s="136" t="s">
        <v>1018</v>
      </c>
      <c r="Z1206" s="134" t="str">
        <f t="shared" si="281"/>
        <v xml:space="preserve"> </v>
      </c>
      <c r="AA1206" s="134" t="str">
        <f t="shared" si="282"/>
        <v xml:space="preserve"> </v>
      </c>
      <c r="AB1206" s="134" t="str">
        <f t="shared" si="291"/>
        <v>Yes</v>
      </c>
      <c r="AC1206" s="134" t="e">
        <f>VLOOKUP(F1206,'Wired Branches'!B:E,4,FALSE)</f>
        <v>#N/A</v>
      </c>
      <c r="AD1206" s="134" t="str">
        <f t="shared" si="283"/>
        <v xml:space="preserve"> </v>
      </c>
      <c r="AE1206" s="150" t="e">
        <f>VLOOKUP(W1206,'Wired Branches'!B:F,5,FALSE)</f>
        <v>#N/A</v>
      </c>
      <c r="AF1206" s="112" t="str">
        <f>_xlfn.IFNA(VLOOKUP(F1206,'Compiled report'!C:F,4,FALSE),"")</f>
        <v/>
      </c>
      <c r="AG1206" s="134" t="str">
        <f t="shared" si="284"/>
        <v xml:space="preserve"> </v>
      </c>
      <c r="AH1206" s="134" t="str">
        <f t="shared" si="285"/>
        <v xml:space="preserve"> </v>
      </c>
      <c r="AI1206" s="134" t="str">
        <f t="shared" si="286"/>
        <v xml:space="preserve"> </v>
      </c>
      <c r="AJ1206" s="234" t="str">
        <f>_xlfn.IFNA(VLOOKUP(F1206,'Compiled report'!C:D,2,FALSE),"")</f>
        <v/>
      </c>
      <c r="AK1206" s="134" t="str">
        <f t="shared" si="287"/>
        <v xml:space="preserve"> </v>
      </c>
      <c r="AL1206" s="134" t="str">
        <f t="shared" si="288"/>
        <v/>
      </c>
      <c r="AM1206" s="134" t="str">
        <f t="shared" si="289"/>
        <v xml:space="preserve"> </v>
      </c>
      <c r="AN1206" s="134" t="str">
        <f t="shared" si="290"/>
        <v xml:space="preserve"> </v>
      </c>
      <c r="AO1206" s="134" t="str">
        <f t="shared" si="279"/>
        <v xml:space="preserve"> </v>
      </c>
      <c r="AP1206" s="137" t="s">
        <v>770</v>
      </c>
    </row>
    <row r="1207" spans="1:42" s="134" customFormat="1" ht="26.1" customHeight="1" x14ac:dyDescent="0.2">
      <c r="A1207" s="258">
        <v>1206</v>
      </c>
      <c r="B1207" s="284" t="s">
        <v>596</v>
      </c>
      <c r="C1207" s="134" t="s">
        <v>181</v>
      </c>
      <c r="D1207" s="171" t="s">
        <v>82</v>
      </c>
      <c r="E1207" s="283" t="s">
        <v>597</v>
      </c>
      <c r="F1207" s="106">
        <v>365</v>
      </c>
      <c r="G1207" s="284" t="s">
        <v>596</v>
      </c>
      <c r="H1207" s="284" t="s">
        <v>3124</v>
      </c>
      <c r="I1207" s="284" t="s">
        <v>3125</v>
      </c>
      <c r="J1207" s="284" t="s">
        <v>3125</v>
      </c>
      <c r="K1207" s="284" t="s">
        <v>1671</v>
      </c>
      <c r="L1207" s="284" t="s">
        <v>1671</v>
      </c>
      <c r="M1207" s="284" t="s">
        <v>1168</v>
      </c>
      <c r="N1207" s="103" t="s">
        <v>87</v>
      </c>
      <c r="O1207" s="106">
        <v>43510</v>
      </c>
      <c r="Q1207" s="135"/>
      <c r="T1207" s="135"/>
      <c r="U1207" s="171" t="str">
        <f t="shared" si="278"/>
        <v>HBL-MAR-365</v>
      </c>
      <c r="V1207" s="133" t="s">
        <v>90</v>
      </c>
      <c r="W1207" s="106">
        <v>365</v>
      </c>
      <c r="X1207" s="171" t="str">
        <f t="shared" si="280"/>
        <v>HBL-MAR-365-Mar17-1-1</v>
      </c>
      <c r="Y1207" s="136" t="s">
        <v>1018</v>
      </c>
      <c r="Z1207" s="134" t="str">
        <f t="shared" si="281"/>
        <v xml:space="preserve"> </v>
      </c>
      <c r="AA1207" s="134" t="str">
        <f t="shared" si="282"/>
        <v xml:space="preserve"> </v>
      </c>
      <c r="AB1207" s="134" t="str">
        <f t="shared" si="291"/>
        <v>Yes</v>
      </c>
      <c r="AC1207" s="134" t="e">
        <f>VLOOKUP(F1207,'Wired Branches'!B:E,4,FALSE)</f>
        <v>#N/A</v>
      </c>
      <c r="AD1207" s="134" t="str">
        <f t="shared" si="283"/>
        <v xml:space="preserve"> </v>
      </c>
      <c r="AE1207" s="150" t="e">
        <f>VLOOKUP(W1207,'Wired Branches'!B:F,5,FALSE)</f>
        <v>#N/A</v>
      </c>
      <c r="AF1207" s="112" t="str">
        <f>_xlfn.IFNA(VLOOKUP(F1207,'Compiled report'!C:F,4,FALSE),"")</f>
        <v/>
      </c>
      <c r="AG1207" s="134" t="str">
        <f t="shared" si="284"/>
        <v xml:space="preserve"> </v>
      </c>
      <c r="AH1207" s="134" t="str">
        <f t="shared" si="285"/>
        <v xml:space="preserve"> </v>
      </c>
      <c r="AI1207" s="134" t="str">
        <f t="shared" si="286"/>
        <v xml:space="preserve"> </v>
      </c>
      <c r="AJ1207" s="234" t="str">
        <f>_xlfn.IFNA(VLOOKUP(F1207,'Compiled report'!C:D,2,FALSE),"")</f>
        <v/>
      </c>
      <c r="AK1207" s="134" t="str">
        <f t="shared" si="287"/>
        <v xml:space="preserve"> </v>
      </c>
      <c r="AL1207" s="134" t="str">
        <f t="shared" si="288"/>
        <v/>
      </c>
      <c r="AM1207" s="134" t="str">
        <f t="shared" si="289"/>
        <v xml:space="preserve"> </v>
      </c>
      <c r="AN1207" s="134" t="str">
        <f t="shared" si="290"/>
        <v xml:space="preserve"> </v>
      </c>
      <c r="AO1207" s="134" t="str">
        <f t="shared" si="279"/>
        <v xml:space="preserve"> </v>
      </c>
      <c r="AP1207" s="137" t="s">
        <v>770</v>
      </c>
    </row>
    <row r="1208" spans="1:42" s="134" customFormat="1" ht="26.1" customHeight="1" x14ac:dyDescent="0.2">
      <c r="A1208" s="258">
        <v>1207</v>
      </c>
      <c r="B1208" s="284" t="s">
        <v>596</v>
      </c>
      <c r="C1208" s="134" t="s">
        <v>181</v>
      </c>
      <c r="D1208" s="171" t="s">
        <v>82</v>
      </c>
      <c r="E1208" s="283" t="s">
        <v>597</v>
      </c>
      <c r="F1208" s="106">
        <v>2347</v>
      </c>
      <c r="G1208" s="284" t="s">
        <v>596</v>
      </c>
      <c r="H1208" s="284" t="s">
        <v>3126</v>
      </c>
      <c r="I1208" s="284" t="s">
        <v>3127</v>
      </c>
      <c r="J1208" s="284" t="s">
        <v>3128</v>
      </c>
      <c r="K1208" s="284" t="s">
        <v>3129</v>
      </c>
      <c r="L1208" s="284" t="s">
        <v>3129</v>
      </c>
      <c r="M1208" s="284" t="s">
        <v>3112</v>
      </c>
      <c r="N1208" s="103" t="s">
        <v>3075</v>
      </c>
      <c r="O1208" s="106">
        <v>24100</v>
      </c>
      <c r="Q1208" s="135"/>
      <c r="T1208" s="135"/>
      <c r="U1208" s="171" t="str">
        <f t="shared" si="278"/>
        <v>HBL-MAR-2347</v>
      </c>
      <c r="V1208" s="133" t="s">
        <v>90</v>
      </c>
      <c r="W1208" s="106">
        <v>2347</v>
      </c>
      <c r="X1208" s="171" t="str">
        <f t="shared" si="280"/>
        <v>HBL-MAR-2347-Mar17-1-1</v>
      </c>
      <c r="Y1208" s="136" t="s">
        <v>1018</v>
      </c>
      <c r="Z1208" s="134" t="str">
        <f t="shared" si="281"/>
        <v xml:space="preserve"> </v>
      </c>
      <c r="AA1208" s="134" t="str">
        <f t="shared" si="282"/>
        <v xml:space="preserve"> </v>
      </c>
      <c r="AB1208" s="134" t="str">
        <f t="shared" si="291"/>
        <v>Yes</v>
      </c>
      <c r="AC1208" s="134" t="e">
        <f>VLOOKUP(F1208,'Wired Branches'!B:E,4,FALSE)</f>
        <v>#N/A</v>
      </c>
      <c r="AD1208" s="134" t="str">
        <f t="shared" si="283"/>
        <v xml:space="preserve"> </v>
      </c>
      <c r="AE1208" s="150" t="e">
        <f>VLOOKUP(W1208,'Wired Branches'!B:F,5,FALSE)</f>
        <v>#N/A</v>
      </c>
      <c r="AF1208" s="112" t="str">
        <f>_xlfn.IFNA(VLOOKUP(F1208,'Compiled report'!C:F,4,FALSE),"")</f>
        <v/>
      </c>
      <c r="AG1208" s="134" t="str">
        <f t="shared" si="284"/>
        <v xml:space="preserve"> </v>
      </c>
      <c r="AH1208" s="134" t="str">
        <f t="shared" si="285"/>
        <v xml:space="preserve"> </v>
      </c>
      <c r="AI1208" s="134" t="str">
        <f t="shared" si="286"/>
        <v xml:space="preserve"> </v>
      </c>
      <c r="AJ1208" s="234" t="str">
        <f>_xlfn.IFNA(VLOOKUP(F1208,'Compiled report'!C:D,2,FALSE),"")</f>
        <v/>
      </c>
      <c r="AK1208" s="134" t="str">
        <f t="shared" si="287"/>
        <v xml:space="preserve"> </v>
      </c>
      <c r="AL1208" s="134" t="str">
        <f t="shared" si="288"/>
        <v/>
      </c>
      <c r="AM1208" s="134" t="str">
        <f t="shared" si="289"/>
        <v xml:space="preserve"> </v>
      </c>
      <c r="AN1208" s="134" t="str">
        <f t="shared" si="290"/>
        <v xml:space="preserve"> </v>
      </c>
      <c r="AO1208" s="134" t="str">
        <f t="shared" si="279"/>
        <v xml:space="preserve"> </v>
      </c>
      <c r="AP1208" s="137" t="s">
        <v>770</v>
      </c>
    </row>
    <row r="1209" spans="1:42" s="134" customFormat="1" ht="26.1" customHeight="1" x14ac:dyDescent="0.2">
      <c r="A1209" s="258">
        <v>1208</v>
      </c>
      <c r="B1209" s="284" t="s">
        <v>596</v>
      </c>
      <c r="C1209" s="134" t="s">
        <v>181</v>
      </c>
      <c r="D1209" s="171" t="s">
        <v>82</v>
      </c>
      <c r="E1209" s="283" t="s">
        <v>597</v>
      </c>
      <c r="F1209" s="106">
        <v>2406</v>
      </c>
      <c r="G1209" s="284" t="s">
        <v>596</v>
      </c>
      <c r="H1209" s="284" t="s">
        <v>3130</v>
      </c>
      <c r="I1209" s="284" t="s">
        <v>3131</v>
      </c>
      <c r="J1209" s="284" t="s">
        <v>3131</v>
      </c>
      <c r="K1209" s="284" t="s">
        <v>3112</v>
      </c>
      <c r="L1209" s="284" t="s">
        <v>3112</v>
      </c>
      <c r="M1209" s="284" t="s">
        <v>3112</v>
      </c>
      <c r="N1209" s="103" t="s">
        <v>3075</v>
      </c>
      <c r="O1209" s="106">
        <v>24100</v>
      </c>
      <c r="Q1209" s="135"/>
      <c r="T1209" s="135"/>
      <c r="U1209" s="171" t="str">
        <f t="shared" si="278"/>
        <v>HBL-MAR-2406</v>
      </c>
      <c r="V1209" s="133" t="s">
        <v>90</v>
      </c>
      <c r="W1209" s="106">
        <v>2406</v>
      </c>
      <c r="X1209" s="171" t="str">
        <f t="shared" si="280"/>
        <v>HBL-MAR-2406-Mar17-1-1</v>
      </c>
      <c r="Y1209" s="136" t="s">
        <v>1018</v>
      </c>
      <c r="Z1209" s="134" t="str">
        <f t="shared" si="281"/>
        <v xml:space="preserve"> </v>
      </c>
      <c r="AA1209" s="134" t="str">
        <f t="shared" si="282"/>
        <v xml:space="preserve"> </v>
      </c>
      <c r="AB1209" s="134" t="str">
        <f t="shared" si="291"/>
        <v>Yes</v>
      </c>
      <c r="AC1209" s="134" t="e">
        <f>VLOOKUP(F1209,'Wired Branches'!B:E,4,FALSE)</f>
        <v>#N/A</v>
      </c>
      <c r="AD1209" s="134" t="str">
        <f t="shared" si="283"/>
        <v xml:space="preserve"> </v>
      </c>
      <c r="AE1209" s="150" t="e">
        <f>VLOOKUP(W1209,'Wired Branches'!B:F,5,FALSE)</f>
        <v>#N/A</v>
      </c>
      <c r="AF1209" s="112" t="str">
        <f>_xlfn.IFNA(VLOOKUP(F1209,'Compiled report'!C:F,4,FALSE),"")</f>
        <v/>
      </c>
      <c r="AG1209" s="134" t="str">
        <f t="shared" si="284"/>
        <v xml:space="preserve"> </v>
      </c>
      <c r="AH1209" s="134" t="str">
        <f t="shared" si="285"/>
        <v xml:space="preserve"> </v>
      </c>
      <c r="AI1209" s="134" t="str">
        <f t="shared" si="286"/>
        <v xml:space="preserve"> </v>
      </c>
      <c r="AJ1209" s="234" t="str">
        <f>_xlfn.IFNA(VLOOKUP(F1209,'Compiled report'!C:D,2,FALSE),"")</f>
        <v/>
      </c>
      <c r="AK1209" s="134" t="str">
        <f t="shared" si="287"/>
        <v xml:space="preserve"> </v>
      </c>
      <c r="AL1209" s="134" t="str">
        <f t="shared" si="288"/>
        <v/>
      </c>
      <c r="AM1209" s="134" t="str">
        <f t="shared" si="289"/>
        <v xml:space="preserve"> </v>
      </c>
      <c r="AN1209" s="134" t="str">
        <f t="shared" si="290"/>
        <v xml:space="preserve"> </v>
      </c>
      <c r="AO1209" s="134" t="str">
        <f t="shared" si="279"/>
        <v xml:space="preserve"> </v>
      </c>
      <c r="AP1209" s="137" t="s">
        <v>770</v>
      </c>
    </row>
    <row r="1210" spans="1:42" s="134" customFormat="1" ht="26.1" customHeight="1" x14ac:dyDescent="0.2">
      <c r="A1210" s="258">
        <v>1209</v>
      </c>
      <c r="B1210" s="284" t="s">
        <v>596</v>
      </c>
      <c r="C1210" s="134" t="s">
        <v>181</v>
      </c>
      <c r="D1210" s="171" t="s">
        <v>82</v>
      </c>
      <c r="E1210" s="283" t="s">
        <v>597</v>
      </c>
      <c r="F1210" s="106">
        <v>1922</v>
      </c>
      <c r="G1210" s="284" t="s">
        <v>596</v>
      </c>
      <c r="H1210" s="284" t="s">
        <v>3132</v>
      </c>
      <c r="I1210" s="284" t="s">
        <v>3133</v>
      </c>
      <c r="J1210" s="284" t="s">
        <v>3133</v>
      </c>
      <c r="K1210" s="284" t="s">
        <v>3132</v>
      </c>
      <c r="L1210" s="284" t="s">
        <v>3132</v>
      </c>
      <c r="M1210" s="284" t="s">
        <v>3112</v>
      </c>
      <c r="N1210" s="103" t="s">
        <v>3075</v>
      </c>
      <c r="O1210" s="106">
        <v>24100</v>
      </c>
      <c r="Q1210" s="135"/>
      <c r="T1210" s="135"/>
      <c r="U1210" s="171" t="str">
        <f t="shared" si="278"/>
        <v>HBL-MAR-1922</v>
      </c>
      <c r="V1210" s="133" t="s">
        <v>90</v>
      </c>
      <c r="W1210" s="106">
        <v>1922</v>
      </c>
      <c r="X1210" s="171" t="str">
        <f t="shared" si="280"/>
        <v>HBL-MAR-1922-Mar17-1-1</v>
      </c>
      <c r="Y1210" s="136" t="s">
        <v>1018</v>
      </c>
      <c r="Z1210" s="134" t="str">
        <f t="shared" si="281"/>
        <v xml:space="preserve"> </v>
      </c>
      <c r="AA1210" s="134" t="str">
        <f t="shared" si="282"/>
        <v xml:space="preserve"> </v>
      </c>
      <c r="AB1210" s="134" t="str">
        <f t="shared" si="291"/>
        <v>Yes</v>
      </c>
      <c r="AC1210" s="134" t="e">
        <f>VLOOKUP(F1210,'Wired Branches'!B:E,4,FALSE)</f>
        <v>#N/A</v>
      </c>
      <c r="AD1210" s="134" t="str">
        <f t="shared" si="283"/>
        <v xml:space="preserve"> </v>
      </c>
      <c r="AE1210" s="150" t="e">
        <f>VLOOKUP(W1210,'Wired Branches'!B:F,5,FALSE)</f>
        <v>#N/A</v>
      </c>
      <c r="AF1210" s="112" t="str">
        <f>_xlfn.IFNA(VLOOKUP(F1210,'Compiled report'!C:F,4,FALSE),"")</f>
        <v/>
      </c>
      <c r="AG1210" s="134" t="str">
        <f t="shared" si="284"/>
        <v xml:space="preserve"> </v>
      </c>
      <c r="AH1210" s="134" t="str">
        <f t="shared" si="285"/>
        <v xml:space="preserve"> </v>
      </c>
      <c r="AI1210" s="134" t="str">
        <f t="shared" si="286"/>
        <v xml:space="preserve"> </v>
      </c>
      <c r="AJ1210" s="234" t="str">
        <f>_xlfn.IFNA(VLOOKUP(F1210,'Compiled report'!C:D,2,FALSE),"")</f>
        <v/>
      </c>
      <c r="AK1210" s="134" t="str">
        <f t="shared" si="287"/>
        <v xml:space="preserve"> </v>
      </c>
      <c r="AL1210" s="134" t="str">
        <f t="shared" si="288"/>
        <v/>
      </c>
      <c r="AM1210" s="134" t="str">
        <f t="shared" si="289"/>
        <v xml:space="preserve"> </v>
      </c>
      <c r="AN1210" s="134" t="str">
        <f t="shared" si="290"/>
        <v xml:space="preserve"> </v>
      </c>
      <c r="AO1210" s="134" t="str">
        <f t="shared" si="279"/>
        <v xml:space="preserve"> </v>
      </c>
      <c r="AP1210" s="137" t="s">
        <v>770</v>
      </c>
    </row>
    <row r="1211" spans="1:42" s="134" customFormat="1" ht="26.1" customHeight="1" x14ac:dyDescent="0.2">
      <c r="A1211" s="258">
        <v>1210</v>
      </c>
      <c r="B1211" s="284" t="s">
        <v>596</v>
      </c>
      <c r="C1211" s="134" t="s">
        <v>181</v>
      </c>
      <c r="D1211" s="171" t="s">
        <v>82</v>
      </c>
      <c r="E1211" s="283" t="s">
        <v>597</v>
      </c>
      <c r="F1211" s="106">
        <v>348</v>
      </c>
      <c r="G1211" s="284" t="s">
        <v>596</v>
      </c>
      <c r="H1211" s="284" t="s">
        <v>1599</v>
      </c>
      <c r="I1211" s="284" t="s">
        <v>3134</v>
      </c>
      <c r="J1211" s="284" t="s">
        <v>3134</v>
      </c>
      <c r="K1211" s="284" t="s">
        <v>1599</v>
      </c>
      <c r="L1211" s="284" t="s">
        <v>1599</v>
      </c>
      <c r="M1211" s="284" t="s">
        <v>3112</v>
      </c>
      <c r="N1211" s="103" t="s">
        <v>3075</v>
      </c>
      <c r="O1211" s="106">
        <v>24100</v>
      </c>
      <c r="Q1211" s="135"/>
      <c r="T1211" s="135"/>
      <c r="U1211" s="171" t="str">
        <f t="shared" si="278"/>
        <v>HBL-MAR-348</v>
      </c>
      <c r="V1211" s="133" t="s">
        <v>90</v>
      </c>
      <c r="W1211" s="106">
        <v>348</v>
      </c>
      <c r="X1211" s="171" t="str">
        <f t="shared" si="280"/>
        <v>HBL-MAR-348-Mar17-1-1</v>
      </c>
      <c r="Y1211" s="136" t="s">
        <v>1018</v>
      </c>
      <c r="Z1211" s="134" t="str">
        <f t="shared" si="281"/>
        <v xml:space="preserve"> </v>
      </c>
      <c r="AA1211" s="134" t="str">
        <f t="shared" si="282"/>
        <v xml:space="preserve"> </v>
      </c>
      <c r="AB1211" s="134" t="str">
        <f t="shared" si="291"/>
        <v>Yes</v>
      </c>
      <c r="AC1211" s="134" t="e">
        <f>VLOOKUP(F1211,'Wired Branches'!B:E,4,FALSE)</f>
        <v>#N/A</v>
      </c>
      <c r="AD1211" s="134" t="str">
        <f t="shared" si="283"/>
        <v xml:space="preserve"> </v>
      </c>
      <c r="AE1211" s="150" t="e">
        <f>VLOOKUP(W1211,'Wired Branches'!B:F,5,FALSE)</f>
        <v>#N/A</v>
      </c>
      <c r="AF1211" s="112" t="str">
        <f>_xlfn.IFNA(VLOOKUP(F1211,'Compiled report'!C:F,4,FALSE),"")</f>
        <v/>
      </c>
      <c r="AG1211" s="134" t="str">
        <f t="shared" si="284"/>
        <v xml:space="preserve"> </v>
      </c>
      <c r="AH1211" s="134" t="str">
        <f t="shared" si="285"/>
        <v xml:space="preserve"> </v>
      </c>
      <c r="AI1211" s="134" t="str">
        <f t="shared" si="286"/>
        <v xml:space="preserve"> </v>
      </c>
      <c r="AJ1211" s="234" t="str">
        <f>_xlfn.IFNA(VLOOKUP(F1211,'Compiled report'!C:D,2,FALSE),"")</f>
        <v/>
      </c>
      <c r="AK1211" s="134" t="str">
        <f t="shared" si="287"/>
        <v xml:space="preserve"> </v>
      </c>
      <c r="AL1211" s="134" t="str">
        <f t="shared" si="288"/>
        <v/>
      </c>
      <c r="AM1211" s="134" t="str">
        <f t="shared" si="289"/>
        <v xml:space="preserve"> </v>
      </c>
      <c r="AN1211" s="134" t="str">
        <f t="shared" si="290"/>
        <v xml:space="preserve"> </v>
      </c>
      <c r="AO1211" s="134" t="str">
        <f t="shared" si="279"/>
        <v xml:space="preserve"> </v>
      </c>
      <c r="AP1211" s="137" t="s">
        <v>770</v>
      </c>
    </row>
    <row r="1212" spans="1:42" s="134" customFormat="1" ht="26.1" customHeight="1" x14ac:dyDescent="0.2">
      <c r="A1212" s="258">
        <v>1211</v>
      </c>
      <c r="B1212" s="284" t="s">
        <v>596</v>
      </c>
      <c r="C1212" s="134" t="s">
        <v>181</v>
      </c>
      <c r="D1212" s="171" t="s">
        <v>82</v>
      </c>
      <c r="E1212" s="283" t="s">
        <v>597</v>
      </c>
      <c r="F1212" s="106">
        <v>507</v>
      </c>
      <c r="G1212" s="284" t="s">
        <v>596</v>
      </c>
      <c r="H1212" s="284" t="s">
        <v>3135</v>
      </c>
      <c r="I1212" s="284" t="s">
        <v>3136</v>
      </c>
      <c r="J1212" s="284" t="s">
        <v>3136</v>
      </c>
      <c r="K1212" s="284" t="s">
        <v>3137</v>
      </c>
      <c r="L1212" s="284" t="s">
        <v>3137</v>
      </c>
      <c r="M1212" s="284" t="s">
        <v>617</v>
      </c>
      <c r="N1212" s="103" t="s">
        <v>3075</v>
      </c>
      <c r="O1212" s="106">
        <v>23430</v>
      </c>
      <c r="Q1212" s="135"/>
      <c r="T1212" s="135"/>
      <c r="U1212" s="171" t="str">
        <f t="shared" si="278"/>
        <v>HBL-MAR-507</v>
      </c>
      <c r="V1212" s="133" t="s">
        <v>90</v>
      </c>
      <c r="W1212" s="106">
        <v>507</v>
      </c>
      <c r="X1212" s="171" t="str">
        <f t="shared" si="280"/>
        <v>HBL-MAR-507-Mar17-1-1</v>
      </c>
      <c r="Y1212" s="136" t="s">
        <v>1018</v>
      </c>
      <c r="Z1212" s="134" t="str">
        <f t="shared" si="281"/>
        <v xml:space="preserve"> </v>
      </c>
      <c r="AA1212" s="134" t="str">
        <f t="shared" si="282"/>
        <v xml:space="preserve"> </v>
      </c>
      <c r="AB1212" s="134" t="str">
        <f t="shared" si="291"/>
        <v>Yes</v>
      </c>
      <c r="AC1212" s="134" t="e">
        <f>VLOOKUP(F1212,'Wired Branches'!B:E,4,FALSE)</f>
        <v>#N/A</v>
      </c>
      <c r="AD1212" s="134" t="str">
        <f t="shared" si="283"/>
        <v xml:space="preserve"> </v>
      </c>
      <c r="AE1212" s="150" t="e">
        <f>VLOOKUP(W1212,'Wired Branches'!B:F,5,FALSE)</f>
        <v>#N/A</v>
      </c>
      <c r="AF1212" s="112" t="str">
        <f>_xlfn.IFNA(VLOOKUP(F1212,'Compiled report'!C:F,4,FALSE),"")</f>
        <v/>
      </c>
      <c r="AG1212" s="134" t="str">
        <f t="shared" si="284"/>
        <v xml:space="preserve"> </v>
      </c>
      <c r="AH1212" s="134" t="str">
        <f t="shared" si="285"/>
        <v xml:space="preserve"> </v>
      </c>
      <c r="AI1212" s="134" t="str">
        <f t="shared" si="286"/>
        <v xml:space="preserve"> </v>
      </c>
      <c r="AJ1212" s="234" t="str">
        <f>_xlfn.IFNA(VLOOKUP(F1212,'Compiled report'!C:D,2,FALSE),"")</f>
        <v/>
      </c>
      <c r="AK1212" s="134" t="str">
        <f t="shared" si="287"/>
        <v xml:space="preserve"> </v>
      </c>
      <c r="AL1212" s="134" t="str">
        <f t="shared" si="288"/>
        <v/>
      </c>
      <c r="AM1212" s="134" t="str">
        <f t="shared" si="289"/>
        <v xml:space="preserve"> </v>
      </c>
      <c r="AN1212" s="134" t="str">
        <f t="shared" si="290"/>
        <v xml:space="preserve"> </v>
      </c>
      <c r="AO1212" s="134" t="str">
        <f t="shared" si="279"/>
        <v xml:space="preserve"> </v>
      </c>
      <c r="AP1212" s="137" t="s">
        <v>770</v>
      </c>
    </row>
    <row r="1213" spans="1:42" s="134" customFormat="1" ht="26.1" customHeight="1" x14ac:dyDescent="0.2">
      <c r="A1213" s="258">
        <v>1212</v>
      </c>
      <c r="B1213" s="284" t="s">
        <v>596</v>
      </c>
      <c r="C1213" s="134" t="s">
        <v>181</v>
      </c>
      <c r="D1213" s="171" t="s">
        <v>82</v>
      </c>
      <c r="E1213" s="283" t="s">
        <v>597</v>
      </c>
      <c r="F1213" s="106">
        <v>248</v>
      </c>
      <c r="G1213" s="284" t="s">
        <v>596</v>
      </c>
      <c r="H1213" s="284" t="s">
        <v>3138</v>
      </c>
      <c r="I1213" s="284" t="s">
        <v>3136</v>
      </c>
      <c r="J1213" s="284" t="s">
        <v>3136</v>
      </c>
      <c r="K1213" s="284" t="s">
        <v>3137</v>
      </c>
      <c r="L1213" s="284" t="s">
        <v>3137</v>
      </c>
      <c r="M1213" s="284" t="s">
        <v>617</v>
      </c>
      <c r="N1213" s="103" t="s">
        <v>3075</v>
      </c>
      <c r="O1213" s="106">
        <v>23430</v>
      </c>
      <c r="Q1213" s="135"/>
      <c r="T1213" s="135"/>
      <c r="U1213" s="171" t="str">
        <f t="shared" si="278"/>
        <v>HBL-MAR-248</v>
      </c>
      <c r="V1213" s="133" t="s">
        <v>90</v>
      </c>
      <c r="W1213" s="106">
        <v>248</v>
      </c>
      <c r="X1213" s="171" t="str">
        <f t="shared" si="280"/>
        <v>HBL-MAR-248-Mar17-1-1</v>
      </c>
      <c r="Y1213" s="136" t="s">
        <v>1018</v>
      </c>
      <c r="Z1213" s="134" t="str">
        <f t="shared" si="281"/>
        <v xml:space="preserve"> </v>
      </c>
      <c r="AA1213" s="134" t="str">
        <f t="shared" si="282"/>
        <v xml:space="preserve"> </v>
      </c>
      <c r="AB1213" s="134" t="str">
        <f t="shared" si="291"/>
        <v>Yes</v>
      </c>
      <c r="AC1213" s="134" t="e">
        <f>VLOOKUP(F1213,'Wired Branches'!B:E,4,FALSE)</f>
        <v>#N/A</v>
      </c>
      <c r="AD1213" s="134" t="str">
        <f t="shared" si="283"/>
        <v xml:space="preserve"> </v>
      </c>
      <c r="AE1213" s="150" t="e">
        <f>VLOOKUP(W1213,'Wired Branches'!B:F,5,FALSE)</f>
        <v>#N/A</v>
      </c>
      <c r="AF1213" s="112" t="str">
        <f>_xlfn.IFNA(VLOOKUP(F1213,'Compiled report'!C:F,4,FALSE),"")</f>
        <v/>
      </c>
      <c r="AG1213" s="134" t="str">
        <f t="shared" si="284"/>
        <v xml:space="preserve"> </v>
      </c>
      <c r="AH1213" s="134" t="str">
        <f t="shared" si="285"/>
        <v xml:space="preserve"> </v>
      </c>
      <c r="AI1213" s="134" t="str">
        <f t="shared" si="286"/>
        <v xml:space="preserve"> </v>
      </c>
      <c r="AJ1213" s="234" t="str">
        <f>_xlfn.IFNA(VLOOKUP(F1213,'Compiled report'!C:D,2,FALSE),"")</f>
        <v/>
      </c>
      <c r="AK1213" s="134" t="str">
        <f t="shared" si="287"/>
        <v xml:space="preserve"> </v>
      </c>
      <c r="AL1213" s="134" t="str">
        <f t="shared" si="288"/>
        <v/>
      </c>
      <c r="AM1213" s="134" t="str">
        <f t="shared" si="289"/>
        <v xml:space="preserve"> </v>
      </c>
      <c r="AN1213" s="134" t="str">
        <f t="shared" si="290"/>
        <v xml:space="preserve"> </v>
      </c>
      <c r="AO1213" s="134" t="str">
        <f t="shared" si="279"/>
        <v xml:space="preserve"> </v>
      </c>
      <c r="AP1213" s="137" t="s">
        <v>770</v>
      </c>
    </row>
    <row r="1214" spans="1:42" s="134" customFormat="1" ht="26.1" customHeight="1" x14ac:dyDescent="0.2">
      <c r="A1214" s="258">
        <v>1213</v>
      </c>
      <c r="B1214" s="284" t="s">
        <v>596</v>
      </c>
      <c r="C1214" s="134" t="s">
        <v>181</v>
      </c>
      <c r="D1214" s="171" t="s">
        <v>82</v>
      </c>
      <c r="E1214" s="283" t="s">
        <v>597</v>
      </c>
      <c r="F1214" s="106">
        <v>535</v>
      </c>
      <c r="G1214" s="284" t="s">
        <v>596</v>
      </c>
      <c r="H1214" s="284" t="s">
        <v>3139</v>
      </c>
      <c r="I1214" s="284" t="s">
        <v>3140</v>
      </c>
      <c r="J1214" s="284" t="s">
        <v>3140</v>
      </c>
      <c r="K1214" s="284" t="s">
        <v>3141</v>
      </c>
      <c r="L1214" s="284" t="s">
        <v>3141</v>
      </c>
      <c r="M1214" s="284" t="s">
        <v>3112</v>
      </c>
      <c r="N1214" s="103" t="s">
        <v>3075</v>
      </c>
      <c r="O1214" s="106">
        <v>23430</v>
      </c>
      <c r="Q1214" s="135"/>
      <c r="T1214" s="135"/>
      <c r="U1214" s="171" t="str">
        <f t="shared" si="278"/>
        <v>HBL-MAR-535</v>
      </c>
      <c r="V1214" s="133" t="s">
        <v>90</v>
      </c>
      <c r="W1214" s="106">
        <v>535</v>
      </c>
      <c r="X1214" s="171" t="str">
        <f t="shared" si="280"/>
        <v>HBL-MAR-535-Mar17-1-1</v>
      </c>
      <c r="Y1214" s="136" t="s">
        <v>1018</v>
      </c>
      <c r="Z1214" s="134" t="str">
        <f t="shared" si="281"/>
        <v xml:space="preserve"> </v>
      </c>
      <c r="AA1214" s="134" t="str">
        <f t="shared" si="282"/>
        <v xml:space="preserve"> </v>
      </c>
      <c r="AB1214" s="134" t="str">
        <f t="shared" si="291"/>
        <v>Yes</v>
      </c>
      <c r="AC1214" s="134" t="e">
        <f>VLOOKUP(F1214,'Wired Branches'!B:E,4,FALSE)</f>
        <v>#N/A</v>
      </c>
      <c r="AD1214" s="134" t="str">
        <f t="shared" si="283"/>
        <v xml:space="preserve"> </v>
      </c>
      <c r="AE1214" s="150" t="e">
        <f>VLOOKUP(W1214,'Wired Branches'!B:F,5,FALSE)</f>
        <v>#N/A</v>
      </c>
      <c r="AF1214" s="112" t="str">
        <f>_xlfn.IFNA(VLOOKUP(F1214,'Compiled report'!C:F,4,FALSE),"")</f>
        <v/>
      </c>
      <c r="AG1214" s="134" t="str">
        <f t="shared" si="284"/>
        <v xml:space="preserve"> </v>
      </c>
      <c r="AH1214" s="134" t="str">
        <f t="shared" si="285"/>
        <v xml:space="preserve"> </v>
      </c>
      <c r="AI1214" s="134" t="str">
        <f t="shared" si="286"/>
        <v xml:space="preserve"> </v>
      </c>
      <c r="AJ1214" s="234" t="str">
        <f>_xlfn.IFNA(VLOOKUP(F1214,'Compiled report'!C:D,2,FALSE),"")</f>
        <v/>
      </c>
      <c r="AK1214" s="134" t="str">
        <f t="shared" si="287"/>
        <v xml:space="preserve"> </v>
      </c>
      <c r="AL1214" s="134" t="str">
        <f t="shared" si="288"/>
        <v/>
      </c>
      <c r="AM1214" s="134" t="str">
        <f t="shared" si="289"/>
        <v xml:space="preserve"> </v>
      </c>
      <c r="AN1214" s="134" t="str">
        <f t="shared" si="290"/>
        <v xml:space="preserve"> </v>
      </c>
      <c r="AO1214" s="134" t="str">
        <f t="shared" si="279"/>
        <v xml:space="preserve"> </v>
      </c>
      <c r="AP1214" s="137" t="s">
        <v>770</v>
      </c>
    </row>
    <row r="1215" spans="1:42" s="134" customFormat="1" ht="26.1" customHeight="1" x14ac:dyDescent="0.2">
      <c r="A1215" s="258">
        <v>1214</v>
      </c>
      <c r="B1215" s="284" t="s">
        <v>596</v>
      </c>
      <c r="C1215" s="134" t="s">
        <v>181</v>
      </c>
      <c r="D1215" s="171" t="s">
        <v>82</v>
      </c>
      <c r="E1215" s="283" t="s">
        <v>597</v>
      </c>
      <c r="F1215" s="106">
        <v>221</v>
      </c>
      <c r="G1215" s="284" t="s">
        <v>596</v>
      </c>
      <c r="H1215" s="284" t="s">
        <v>3142</v>
      </c>
      <c r="I1215" s="284" t="s">
        <v>3143</v>
      </c>
      <c r="J1215" s="284" t="s">
        <v>3144</v>
      </c>
      <c r="K1215" s="284" t="s">
        <v>3145</v>
      </c>
      <c r="L1215" s="284" t="s">
        <v>3145</v>
      </c>
      <c r="M1215" s="284" t="s">
        <v>3146</v>
      </c>
      <c r="N1215" s="103" t="s">
        <v>3075</v>
      </c>
      <c r="O1215" s="106">
        <v>19130</v>
      </c>
      <c r="Q1215" s="135"/>
      <c r="T1215" s="135"/>
      <c r="U1215" s="171" t="str">
        <f t="shared" si="278"/>
        <v>HBL-MAR-221</v>
      </c>
      <c r="V1215" s="133" t="s">
        <v>90</v>
      </c>
      <c r="W1215" s="106">
        <v>2211</v>
      </c>
      <c r="X1215" s="171" t="str">
        <f t="shared" si="280"/>
        <v>HBL-MAR-221-Mar17-1-1</v>
      </c>
      <c r="Y1215" s="136" t="s">
        <v>1018</v>
      </c>
      <c r="Z1215" s="134" t="str">
        <f t="shared" si="281"/>
        <v xml:space="preserve"> </v>
      </c>
      <c r="AA1215" s="134" t="str">
        <f t="shared" si="282"/>
        <v xml:space="preserve"> </v>
      </c>
      <c r="AB1215" s="134" t="str">
        <f t="shared" si="291"/>
        <v>Yes</v>
      </c>
      <c r="AC1215" s="134" t="e">
        <f>VLOOKUP(F1215,'Wired Branches'!B:E,4,FALSE)</f>
        <v>#N/A</v>
      </c>
      <c r="AD1215" s="134" t="str">
        <f t="shared" si="283"/>
        <v xml:space="preserve"> </v>
      </c>
      <c r="AE1215" s="150" t="str">
        <f>VLOOKUP(W1215,'Wired Branches'!B:F,5,FALSE)</f>
        <v>10.40.15.1</v>
      </c>
      <c r="AF1215" s="112" t="str">
        <f>_xlfn.IFNA(VLOOKUP(F1215,'Compiled report'!C:F,4,FALSE),"")</f>
        <v/>
      </c>
      <c r="AG1215" s="134" t="str">
        <f t="shared" si="284"/>
        <v xml:space="preserve"> </v>
      </c>
      <c r="AH1215" s="134" t="str">
        <f t="shared" si="285"/>
        <v xml:space="preserve"> </v>
      </c>
      <c r="AI1215" s="134" t="str">
        <f t="shared" si="286"/>
        <v xml:space="preserve"> </v>
      </c>
      <c r="AJ1215" s="234" t="str">
        <f>_xlfn.IFNA(VLOOKUP(F1215,'Compiled report'!C:D,2,FALSE),"")</f>
        <v/>
      </c>
      <c r="AK1215" s="134" t="str">
        <f t="shared" si="287"/>
        <v xml:space="preserve"> </v>
      </c>
      <c r="AL1215" s="134" t="str">
        <f t="shared" si="288"/>
        <v/>
      </c>
      <c r="AM1215" s="134" t="str">
        <f t="shared" si="289"/>
        <v xml:space="preserve"> </v>
      </c>
      <c r="AN1215" s="134" t="str">
        <f t="shared" si="290"/>
        <v xml:space="preserve"> </v>
      </c>
      <c r="AO1215" s="134" t="str">
        <f t="shared" si="279"/>
        <v xml:space="preserve"> </v>
      </c>
      <c r="AP1215" s="137" t="s">
        <v>770</v>
      </c>
    </row>
    <row r="1216" spans="1:42" s="134" customFormat="1" ht="26.1" customHeight="1" x14ac:dyDescent="0.2">
      <c r="A1216" s="258">
        <v>1215</v>
      </c>
      <c r="B1216" s="284" t="s">
        <v>596</v>
      </c>
      <c r="C1216" s="134" t="s">
        <v>181</v>
      </c>
      <c r="D1216" s="171" t="s">
        <v>82</v>
      </c>
      <c r="E1216" s="283" t="s">
        <v>597</v>
      </c>
      <c r="F1216" s="106">
        <v>1276</v>
      </c>
      <c r="G1216" s="284" t="s">
        <v>596</v>
      </c>
      <c r="H1216" s="284" t="s">
        <v>3147</v>
      </c>
      <c r="I1216" s="284" t="s">
        <v>3148</v>
      </c>
      <c r="J1216" s="284" t="s">
        <v>3149</v>
      </c>
      <c r="K1216" s="284" t="s">
        <v>3150</v>
      </c>
      <c r="L1216" s="284" t="s">
        <v>3145</v>
      </c>
      <c r="M1216" s="284" t="s">
        <v>3146</v>
      </c>
      <c r="N1216" s="103" t="s">
        <v>3075</v>
      </c>
      <c r="O1216" s="106">
        <v>19130</v>
      </c>
      <c r="Q1216" s="135"/>
      <c r="T1216" s="135"/>
      <c r="U1216" s="171" t="str">
        <f t="shared" si="278"/>
        <v>HBL-MAR-1276</v>
      </c>
      <c r="V1216" s="133" t="s">
        <v>90</v>
      </c>
      <c r="W1216" s="106">
        <v>1276</v>
      </c>
      <c r="X1216" s="171" t="str">
        <f t="shared" si="280"/>
        <v>HBL-MAR-1276-Mar17-1-1</v>
      </c>
      <c r="Y1216" s="136" t="s">
        <v>1018</v>
      </c>
      <c r="Z1216" s="134" t="str">
        <f t="shared" si="281"/>
        <v xml:space="preserve"> </v>
      </c>
      <c r="AA1216" s="134" t="str">
        <f t="shared" si="282"/>
        <v xml:space="preserve"> </v>
      </c>
      <c r="AB1216" s="134" t="str">
        <f t="shared" si="291"/>
        <v>Yes</v>
      </c>
      <c r="AC1216" s="134" t="e">
        <f>VLOOKUP(F1216,'Wired Branches'!B:E,4,FALSE)</f>
        <v>#N/A</v>
      </c>
      <c r="AD1216" s="134" t="str">
        <f t="shared" si="283"/>
        <v xml:space="preserve"> </v>
      </c>
      <c r="AE1216" s="150" t="e">
        <f>VLOOKUP(W1216,'Wired Branches'!B:F,5,FALSE)</f>
        <v>#N/A</v>
      </c>
      <c r="AF1216" s="112" t="str">
        <f>_xlfn.IFNA(VLOOKUP(F1216,'Compiled report'!C:F,4,FALSE),"")</f>
        <v/>
      </c>
      <c r="AG1216" s="134" t="str">
        <f t="shared" si="284"/>
        <v xml:space="preserve"> </v>
      </c>
      <c r="AH1216" s="134" t="str">
        <f t="shared" si="285"/>
        <v xml:space="preserve"> </v>
      </c>
      <c r="AI1216" s="134" t="str">
        <f t="shared" si="286"/>
        <v xml:space="preserve"> </v>
      </c>
      <c r="AJ1216" s="234" t="str">
        <f>_xlfn.IFNA(VLOOKUP(F1216,'Compiled report'!C:D,2,FALSE),"")</f>
        <v/>
      </c>
      <c r="AK1216" s="134" t="str">
        <f t="shared" si="287"/>
        <v xml:space="preserve"> </v>
      </c>
      <c r="AL1216" s="134" t="str">
        <f t="shared" si="288"/>
        <v/>
      </c>
      <c r="AM1216" s="134" t="str">
        <f t="shared" si="289"/>
        <v xml:space="preserve"> </v>
      </c>
      <c r="AN1216" s="134" t="str">
        <f t="shared" si="290"/>
        <v xml:space="preserve"> </v>
      </c>
      <c r="AO1216" s="134" t="str">
        <f t="shared" si="279"/>
        <v xml:space="preserve"> </v>
      </c>
      <c r="AP1216" s="137" t="s">
        <v>770</v>
      </c>
    </row>
    <row r="1217" spans="1:42" s="134" customFormat="1" ht="26.1" customHeight="1" x14ac:dyDescent="0.2">
      <c r="A1217" s="258">
        <v>1216</v>
      </c>
      <c r="B1217" s="284" t="s">
        <v>596</v>
      </c>
      <c r="C1217" s="134" t="s">
        <v>181</v>
      </c>
      <c r="D1217" s="171" t="s">
        <v>82</v>
      </c>
      <c r="E1217" s="283" t="s">
        <v>597</v>
      </c>
      <c r="F1217" s="106">
        <v>1942</v>
      </c>
      <c r="G1217" s="284" t="s">
        <v>596</v>
      </c>
      <c r="H1217" s="284" t="s">
        <v>3151</v>
      </c>
      <c r="I1217" s="284" t="s">
        <v>3152</v>
      </c>
      <c r="J1217" s="284" t="s">
        <v>3153</v>
      </c>
      <c r="K1217" s="284" t="s">
        <v>3154</v>
      </c>
      <c r="L1217" s="284" t="s">
        <v>3154</v>
      </c>
      <c r="M1217" s="284" t="s">
        <v>3146</v>
      </c>
      <c r="N1217" s="103" t="s">
        <v>3075</v>
      </c>
      <c r="O1217" s="106">
        <v>19130</v>
      </c>
      <c r="Q1217" s="135"/>
      <c r="T1217" s="135"/>
      <c r="U1217" s="171" t="str">
        <f t="shared" si="278"/>
        <v>HBL-MAR-1942</v>
      </c>
      <c r="V1217" s="133" t="s">
        <v>90</v>
      </c>
      <c r="W1217" s="106">
        <v>1942</v>
      </c>
      <c r="X1217" s="171" t="str">
        <f t="shared" si="280"/>
        <v>HBL-MAR-1942-Mar17-1-1</v>
      </c>
      <c r="Y1217" s="136" t="s">
        <v>1018</v>
      </c>
      <c r="Z1217" s="134" t="str">
        <f t="shared" si="281"/>
        <v xml:space="preserve"> </v>
      </c>
      <c r="AA1217" s="134" t="str">
        <f t="shared" si="282"/>
        <v xml:space="preserve"> </v>
      </c>
      <c r="AB1217" s="134" t="str">
        <f t="shared" si="291"/>
        <v>Yes</v>
      </c>
      <c r="AC1217" s="134" t="e">
        <f>VLOOKUP(F1217,'Wired Branches'!B:E,4,FALSE)</f>
        <v>#N/A</v>
      </c>
      <c r="AD1217" s="134" t="str">
        <f t="shared" si="283"/>
        <v xml:space="preserve"> </v>
      </c>
      <c r="AE1217" s="150" t="e">
        <f>VLOOKUP(W1217,'Wired Branches'!B:F,5,FALSE)</f>
        <v>#N/A</v>
      </c>
      <c r="AF1217" s="112" t="str">
        <f>_xlfn.IFNA(VLOOKUP(F1217,'Compiled report'!C:F,4,FALSE),"")</f>
        <v/>
      </c>
      <c r="AG1217" s="134" t="str">
        <f t="shared" si="284"/>
        <v xml:space="preserve"> </v>
      </c>
      <c r="AH1217" s="134" t="str">
        <f t="shared" si="285"/>
        <v xml:space="preserve"> </v>
      </c>
      <c r="AI1217" s="134" t="str">
        <f t="shared" si="286"/>
        <v xml:space="preserve"> </v>
      </c>
      <c r="AJ1217" s="234" t="str">
        <f>_xlfn.IFNA(VLOOKUP(F1217,'Compiled report'!C:D,2,FALSE),"")</f>
        <v/>
      </c>
      <c r="AK1217" s="134" t="str">
        <f t="shared" si="287"/>
        <v xml:space="preserve"> </v>
      </c>
      <c r="AL1217" s="134" t="str">
        <f t="shared" si="288"/>
        <v/>
      </c>
      <c r="AM1217" s="134" t="str">
        <f t="shared" si="289"/>
        <v xml:space="preserve"> </v>
      </c>
      <c r="AN1217" s="134" t="str">
        <f t="shared" si="290"/>
        <v xml:space="preserve"> </v>
      </c>
      <c r="AO1217" s="134" t="str">
        <f t="shared" si="279"/>
        <v xml:space="preserve"> </v>
      </c>
      <c r="AP1217" s="137" t="s">
        <v>770</v>
      </c>
    </row>
    <row r="1218" spans="1:42" s="134" customFormat="1" ht="26.1" customHeight="1" x14ac:dyDescent="0.2">
      <c r="A1218" s="258">
        <v>1217</v>
      </c>
      <c r="B1218" s="284" t="s">
        <v>596</v>
      </c>
      <c r="C1218" s="134" t="s">
        <v>181</v>
      </c>
      <c r="D1218" s="171" t="s">
        <v>82</v>
      </c>
      <c r="E1218" s="283" t="s">
        <v>597</v>
      </c>
      <c r="F1218" s="106">
        <v>2373</v>
      </c>
      <c r="G1218" s="284" t="s">
        <v>596</v>
      </c>
      <c r="H1218" s="284" t="s">
        <v>3155</v>
      </c>
      <c r="I1218" s="284" t="s">
        <v>3156</v>
      </c>
      <c r="J1218" s="284" t="s">
        <v>3157</v>
      </c>
      <c r="K1218" s="284" t="s">
        <v>3150</v>
      </c>
      <c r="L1218" s="284" t="s">
        <v>3145</v>
      </c>
      <c r="M1218" s="284" t="s">
        <v>3146</v>
      </c>
      <c r="N1218" s="103" t="s">
        <v>3075</v>
      </c>
      <c r="O1218" s="106">
        <v>19130</v>
      </c>
      <c r="Q1218" s="135"/>
      <c r="T1218" s="135"/>
      <c r="U1218" s="171" t="str">
        <f t="shared" ref="U1218:U1281" si="292">CONCATENATE(D1218,"-",E1218,"-",F1218)</f>
        <v>HBL-MAR-2373</v>
      </c>
      <c r="V1218" s="133" t="s">
        <v>90</v>
      </c>
      <c r="W1218" s="106">
        <v>2373</v>
      </c>
      <c r="X1218" s="171" t="str">
        <f t="shared" si="280"/>
        <v>HBL-MAR-2373-Mar17-1-1</v>
      </c>
      <c r="Y1218" s="136" t="s">
        <v>1018</v>
      </c>
      <c r="Z1218" s="134" t="str">
        <f t="shared" si="281"/>
        <v xml:space="preserve"> </v>
      </c>
      <c r="AA1218" s="134" t="str">
        <f t="shared" si="282"/>
        <v xml:space="preserve"> </v>
      </c>
      <c r="AB1218" s="134" t="str">
        <f t="shared" si="291"/>
        <v>Yes</v>
      </c>
      <c r="AC1218" s="134" t="e">
        <f>VLOOKUP(F1218,'Wired Branches'!B:E,4,FALSE)</f>
        <v>#N/A</v>
      </c>
      <c r="AD1218" s="134" t="str">
        <f t="shared" si="283"/>
        <v xml:space="preserve"> </v>
      </c>
      <c r="AE1218" s="150" t="e">
        <f>VLOOKUP(W1218,'Wired Branches'!B:F,5,FALSE)</f>
        <v>#N/A</v>
      </c>
      <c r="AF1218" s="112" t="str">
        <f>_xlfn.IFNA(VLOOKUP(F1218,'Compiled report'!C:F,4,FALSE),"")</f>
        <v/>
      </c>
      <c r="AG1218" s="134" t="str">
        <f t="shared" si="284"/>
        <v xml:space="preserve"> </v>
      </c>
      <c r="AH1218" s="134" t="str">
        <f t="shared" si="285"/>
        <v xml:space="preserve"> </v>
      </c>
      <c r="AI1218" s="134" t="str">
        <f t="shared" si="286"/>
        <v xml:space="preserve"> </v>
      </c>
      <c r="AJ1218" s="234" t="str">
        <f>_xlfn.IFNA(VLOOKUP(F1218,'Compiled report'!C:D,2,FALSE),"")</f>
        <v/>
      </c>
      <c r="AK1218" s="134" t="str">
        <f t="shared" si="287"/>
        <v xml:space="preserve"> </v>
      </c>
      <c r="AL1218" s="134" t="str">
        <f t="shared" si="288"/>
        <v/>
      </c>
      <c r="AM1218" s="134" t="str">
        <f t="shared" si="289"/>
        <v xml:space="preserve"> </v>
      </c>
      <c r="AN1218" s="134" t="str">
        <f t="shared" si="290"/>
        <v xml:space="preserve"> </v>
      </c>
      <c r="AO1218" s="134" t="str">
        <f t="shared" si="279"/>
        <v xml:space="preserve"> </v>
      </c>
      <c r="AP1218" s="137" t="s">
        <v>770</v>
      </c>
    </row>
    <row r="1219" spans="1:42" s="134" customFormat="1" ht="26.1" customHeight="1" x14ac:dyDescent="0.2">
      <c r="A1219" s="258">
        <v>1218</v>
      </c>
      <c r="B1219" s="284" t="s">
        <v>596</v>
      </c>
      <c r="C1219" s="134" t="s">
        <v>181</v>
      </c>
      <c r="D1219" s="171" t="s">
        <v>82</v>
      </c>
      <c r="E1219" s="283" t="s">
        <v>597</v>
      </c>
      <c r="F1219" s="106">
        <v>2327</v>
      </c>
      <c r="G1219" s="284" t="s">
        <v>596</v>
      </c>
      <c r="H1219" s="284" t="s">
        <v>3158</v>
      </c>
      <c r="I1219" s="284" t="s">
        <v>3159</v>
      </c>
      <c r="J1219" s="284" t="s">
        <v>3160</v>
      </c>
      <c r="K1219" s="284" t="s">
        <v>3145</v>
      </c>
      <c r="L1219" s="284" t="s">
        <v>3145</v>
      </c>
      <c r="M1219" s="284" t="s">
        <v>3146</v>
      </c>
      <c r="N1219" s="103" t="s">
        <v>3075</v>
      </c>
      <c r="O1219" s="106">
        <v>19130</v>
      </c>
      <c r="Q1219" s="135"/>
      <c r="T1219" s="135"/>
      <c r="U1219" s="171" t="str">
        <f t="shared" si="292"/>
        <v>HBL-MAR-2327</v>
      </c>
      <c r="V1219" s="133" t="s">
        <v>90</v>
      </c>
      <c r="W1219" s="106">
        <v>2327</v>
      </c>
      <c r="X1219" s="171" t="str">
        <f t="shared" si="280"/>
        <v>HBL-MAR-2327-Mar17-1-1</v>
      </c>
      <c r="Y1219" s="136" t="s">
        <v>1018</v>
      </c>
      <c r="Z1219" s="134" t="str">
        <f t="shared" si="281"/>
        <v xml:space="preserve"> </v>
      </c>
      <c r="AA1219" s="134" t="str">
        <f t="shared" si="282"/>
        <v xml:space="preserve"> </v>
      </c>
      <c r="AB1219" s="134" t="str">
        <f t="shared" si="291"/>
        <v>Yes</v>
      </c>
      <c r="AC1219" s="134" t="e">
        <f>VLOOKUP(F1219,'Wired Branches'!B:E,4,FALSE)</f>
        <v>#N/A</v>
      </c>
      <c r="AD1219" s="134" t="str">
        <f t="shared" si="283"/>
        <v xml:space="preserve"> </v>
      </c>
      <c r="AE1219" s="150" t="e">
        <f>VLOOKUP(W1219,'Wired Branches'!B:F,5,FALSE)</f>
        <v>#N/A</v>
      </c>
      <c r="AF1219" s="112" t="str">
        <f>_xlfn.IFNA(VLOOKUP(F1219,'Compiled report'!C:F,4,FALSE),"")</f>
        <v/>
      </c>
      <c r="AG1219" s="134" t="str">
        <f t="shared" si="284"/>
        <v xml:space="preserve"> </v>
      </c>
      <c r="AH1219" s="134" t="str">
        <f t="shared" si="285"/>
        <v xml:space="preserve"> </v>
      </c>
      <c r="AI1219" s="134" t="str">
        <f t="shared" si="286"/>
        <v xml:space="preserve"> </v>
      </c>
      <c r="AJ1219" s="234" t="str">
        <f>_xlfn.IFNA(VLOOKUP(F1219,'Compiled report'!C:D,2,FALSE),"")</f>
        <v/>
      </c>
      <c r="AK1219" s="134" t="str">
        <f t="shared" si="287"/>
        <v xml:space="preserve"> </v>
      </c>
      <c r="AL1219" s="134" t="str">
        <f t="shared" si="288"/>
        <v/>
      </c>
      <c r="AM1219" s="134" t="str">
        <f t="shared" si="289"/>
        <v xml:space="preserve"> </v>
      </c>
      <c r="AN1219" s="134" t="str">
        <f t="shared" si="290"/>
        <v xml:space="preserve"> </v>
      </c>
      <c r="AO1219" s="134" t="str">
        <f t="shared" si="279"/>
        <v xml:space="preserve"> </v>
      </c>
      <c r="AP1219" s="137" t="s">
        <v>770</v>
      </c>
    </row>
    <row r="1220" spans="1:42" s="134" customFormat="1" ht="26.1" customHeight="1" x14ac:dyDescent="0.2">
      <c r="A1220" s="258">
        <v>1219</v>
      </c>
      <c r="B1220" s="284" t="s">
        <v>596</v>
      </c>
      <c r="C1220" s="134" t="s">
        <v>181</v>
      </c>
      <c r="D1220" s="171" t="s">
        <v>82</v>
      </c>
      <c r="E1220" s="283" t="s">
        <v>597</v>
      </c>
      <c r="F1220" s="106">
        <v>1080</v>
      </c>
      <c r="G1220" s="284" t="s">
        <v>596</v>
      </c>
      <c r="H1220" s="284" t="s">
        <v>3161</v>
      </c>
      <c r="I1220" s="284" t="s">
        <v>3162</v>
      </c>
      <c r="J1220" s="284" t="s">
        <v>3163</v>
      </c>
      <c r="K1220" s="284" t="s">
        <v>3164</v>
      </c>
      <c r="L1220" s="284" t="s">
        <v>3164</v>
      </c>
      <c r="M1220" s="284" t="s">
        <v>3146</v>
      </c>
      <c r="N1220" s="103" t="s">
        <v>3075</v>
      </c>
      <c r="O1220" s="106">
        <v>19130</v>
      </c>
      <c r="Q1220" s="135"/>
      <c r="T1220" s="135"/>
      <c r="U1220" s="171" t="str">
        <f t="shared" si="292"/>
        <v>HBL-MAR-1080</v>
      </c>
      <c r="V1220" s="133" t="s">
        <v>90</v>
      </c>
      <c r="W1220" s="106">
        <v>1080</v>
      </c>
      <c r="X1220" s="171" t="str">
        <f t="shared" si="280"/>
        <v>HBL-MAR-1080-Mar17-1-1</v>
      </c>
      <c r="Y1220" s="136" t="s">
        <v>1018</v>
      </c>
      <c r="Z1220" s="134" t="str">
        <f t="shared" si="281"/>
        <v xml:space="preserve"> </v>
      </c>
      <c r="AA1220" s="134" t="str">
        <f t="shared" si="282"/>
        <v xml:space="preserve"> </v>
      </c>
      <c r="AB1220" s="134" t="str">
        <f t="shared" si="291"/>
        <v>Yes</v>
      </c>
      <c r="AC1220" s="134" t="e">
        <f>VLOOKUP(F1220,'Wired Branches'!B:E,4,FALSE)</f>
        <v>#N/A</v>
      </c>
      <c r="AD1220" s="134" t="str">
        <f t="shared" si="283"/>
        <v xml:space="preserve"> </v>
      </c>
      <c r="AE1220" s="150" t="e">
        <f>VLOOKUP(W1220,'Wired Branches'!B:F,5,FALSE)</f>
        <v>#N/A</v>
      </c>
      <c r="AF1220" s="112" t="str">
        <f>_xlfn.IFNA(VLOOKUP(F1220,'Compiled report'!C:F,4,FALSE),"")</f>
        <v/>
      </c>
      <c r="AG1220" s="134" t="str">
        <f t="shared" si="284"/>
        <v xml:space="preserve"> </v>
      </c>
      <c r="AH1220" s="134" t="str">
        <f t="shared" si="285"/>
        <v xml:space="preserve"> </v>
      </c>
      <c r="AI1220" s="134" t="str">
        <f t="shared" si="286"/>
        <v xml:space="preserve"> </v>
      </c>
      <c r="AJ1220" s="234" t="str">
        <f>_xlfn.IFNA(VLOOKUP(F1220,'Compiled report'!C:D,2,FALSE),"")</f>
        <v/>
      </c>
      <c r="AK1220" s="134" t="str">
        <f t="shared" si="287"/>
        <v xml:space="preserve"> </v>
      </c>
      <c r="AL1220" s="134" t="str">
        <f t="shared" si="288"/>
        <v/>
      </c>
      <c r="AM1220" s="134" t="str">
        <f t="shared" si="289"/>
        <v xml:space="preserve"> </v>
      </c>
      <c r="AN1220" s="134" t="str">
        <f t="shared" si="290"/>
        <v xml:space="preserve"> </v>
      </c>
      <c r="AO1220" s="134" t="str">
        <f t="shared" si="279"/>
        <v xml:space="preserve"> </v>
      </c>
      <c r="AP1220" s="137" t="s">
        <v>770</v>
      </c>
    </row>
    <row r="1221" spans="1:42" s="134" customFormat="1" ht="26.1" customHeight="1" x14ac:dyDescent="0.2">
      <c r="A1221" s="258">
        <v>1220</v>
      </c>
      <c r="B1221" s="284" t="s">
        <v>596</v>
      </c>
      <c r="C1221" s="134" t="s">
        <v>181</v>
      </c>
      <c r="D1221" s="171" t="s">
        <v>82</v>
      </c>
      <c r="E1221" s="283" t="s">
        <v>597</v>
      </c>
      <c r="F1221" s="106">
        <v>2331</v>
      </c>
      <c r="G1221" s="284" t="s">
        <v>596</v>
      </c>
      <c r="H1221" s="284" t="s">
        <v>3165</v>
      </c>
      <c r="I1221" s="284" t="s">
        <v>3166</v>
      </c>
      <c r="J1221" s="284" t="s">
        <v>3167</v>
      </c>
      <c r="K1221" s="284" t="s">
        <v>3168</v>
      </c>
      <c r="L1221" s="284" t="s">
        <v>3168</v>
      </c>
      <c r="M1221" s="284" t="s">
        <v>3146</v>
      </c>
      <c r="N1221" s="103" t="s">
        <v>3075</v>
      </c>
      <c r="O1221" s="106">
        <v>19130</v>
      </c>
      <c r="Q1221" s="135"/>
      <c r="T1221" s="135"/>
      <c r="U1221" s="171" t="str">
        <f t="shared" si="292"/>
        <v>HBL-MAR-2331</v>
      </c>
      <c r="V1221" s="133" t="s">
        <v>90</v>
      </c>
      <c r="W1221" s="106">
        <v>2331</v>
      </c>
      <c r="X1221" s="171" t="str">
        <f t="shared" si="280"/>
        <v>HBL-MAR-2331-Mar17-1-1</v>
      </c>
      <c r="Y1221" s="136" t="s">
        <v>1018</v>
      </c>
      <c r="Z1221" s="134" t="str">
        <f t="shared" si="281"/>
        <v xml:space="preserve"> </v>
      </c>
      <c r="AA1221" s="134" t="str">
        <f t="shared" si="282"/>
        <v xml:space="preserve"> </v>
      </c>
      <c r="AB1221" s="134" t="str">
        <f t="shared" si="291"/>
        <v>Yes</v>
      </c>
      <c r="AC1221" s="134" t="e">
        <f>VLOOKUP(F1221,'Wired Branches'!B:E,4,FALSE)</f>
        <v>#N/A</v>
      </c>
      <c r="AD1221" s="134" t="str">
        <f t="shared" si="283"/>
        <v xml:space="preserve"> </v>
      </c>
      <c r="AE1221" s="150" t="e">
        <f>VLOOKUP(W1221,'Wired Branches'!B:F,5,FALSE)</f>
        <v>#N/A</v>
      </c>
      <c r="AF1221" s="112" t="str">
        <f>_xlfn.IFNA(VLOOKUP(F1221,'Compiled report'!C:F,4,FALSE),"")</f>
        <v/>
      </c>
      <c r="AG1221" s="134" t="str">
        <f t="shared" si="284"/>
        <v xml:space="preserve"> </v>
      </c>
      <c r="AH1221" s="134" t="str">
        <f t="shared" si="285"/>
        <v xml:space="preserve"> </v>
      </c>
      <c r="AI1221" s="134" t="str">
        <f t="shared" si="286"/>
        <v xml:space="preserve"> </v>
      </c>
      <c r="AJ1221" s="234" t="str">
        <f>_xlfn.IFNA(VLOOKUP(F1221,'Compiled report'!C:D,2,FALSE),"")</f>
        <v/>
      </c>
      <c r="AK1221" s="134" t="str">
        <f t="shared" si="287"/>
        <v xml:space="preserve"> </v>
      </c>
      <c r="AL1221" s="134" t="str">
        <f t="shared" si="288"/>
        <v/>
      </c>
      <c r="AM1221" s="134" t="str">
        <f t="shared" si="289"/>
        <v xml:space="preserve"> </v>
      </c>
      <c r="AN1221" s="134" t="str">
        <f t="shared" si="290"/>
        <v xml:space="preserve"> </v>
      </c>
      <c r="AO1221" s="134" t="str">
        <f t="shared" si="279"/>
        <v xml:space="preserve"> </v>
      </c>
      <c r="AP1221" s="137" t="s">
        <v>770</v>
      </c>
    </row>
    <row r="1222" spans="1:42" s="134" customFormat="1" ht="26.1" customHeight="1" x14ac:dyDescent="0.2">
      <c r="A1222" s="258">
        <v>1221</v>
      </c>
      <c r="B1222" s="284" t="s">
        <v>596</v>
      </c>
      <c r="C1222" s="134" t="s">
        <v>181</v>
      </c>
      <c r="D1222" s="171" t="s">
        <v>82</v>
      </c>
      <c r="E1222" s="283" t="s">
        <v>597</v>
      </c>
      <c r="F1222" s="106">
        <v>458</v>
      </c>
      <c r="G1222" s="284" t="s">
        <v>596</v>
      </c>
      <c r="H1222" s="284" t="s">
        <v>3169</v>
      </c>
      <c r="I1222" s="284" t="s">
        <v>3170</v>
      </c>
      <c r="J1222" s="284" t="s">
        <v>3171</v>
      </c>
      <c r="K1222" s="284" t="s">
        <v>3172</v>
      </c>
      <c r="L1222" s="284" t="s">
        <v>3172</v>
      </c>
      <c r="M1222" s="284" t="s">
        <v>3146</v>
      </c>
      <c r="N1222" s="103" t="s">
        <v>3075</v>
      </c>
      <c r="O1222" s="106">
        <v>19130</v>
      </c>
      <c r="Q1222" s="135"/>
      <c r="T1222" s="135"/>
      <c r="U1222" s="171" t="str">
        <f t="shared" si="292"/>
        <v>HBL-MAR-458</v>
      </c>
      <c r="V1222" s="133" t="s">
        <v>90</v>
      </c>
      <c r="W1222" s="106">
        <v>458</v>
      </c>
      <c r="X1222" s="171" t="str">
        <f t="shared" si="280"/>
        <v>HBL-MAR-458-Mar17-1-1</v>
      </c>
      <c r="Y1222" s="136" t="s">
        <v>1018</v>
      </c>
      <c r="Z1222" s="134" t="str">
        <f t="shared" si="281"/>
        <v xml:space="preserve"> </v>
      </c>
      <c r="AA1222" s="134" t="str">
        <f t="shared" si="282"/>
        <v xml:space="preserve"> </v>
      </c>
      <c r="AB1222" s="134" t="str">
        <f t="shared" si="291"/>
        <v>Yes</v>
      </c>
      <c r="AC1222" s="134" t="e">
        <f>VLOOKUP(F1222,'Wired Branches'!B:E,4,FALSE)</f>
        <v>#N/A</v>
      </c>
      <c r="AD1222" s="134" t="str">
        <f t="shared" si="283"/>
        <v xml:space="preserve"> </v>
      </c>
      <c r="AE1222" s="150" t="e">
        <f>VLOOKUP(W1222,'Wired Branches'!B:F,5,FALSE)</f>
        <v>#N/A</v>
      </c>
      <c r="AF1222" s="112" t="str">
        <f>_xlfn.IFNA(VLOOKUP(F1222,'Compiled report'!C:F,4,FALSE),"")</f>
        <v/>
      </c>
      <c r="AG1222" s="134" t="str">
        <f t="shared" si="284"/>
        <v xml:space="preserve"> </v>
      </c>
      <c r="AH1222" s="134" t="str">
        <f t="shared" si="285"/>
        <v xml:space="preserve"> </v>
      </c>
      <c r="AI1222" s="134" t="str">
        <f t="shared" si="286"/>
        <v xml:space="preserve"> </v>
      </c>
      <c r="AJ1222" s="234" t="str">
        <f>_xlfn.IFNA(VLOOKUP(F1222,'Compiled report'!C:D,2,FALSE),"")</f>
        <v/>
      </c>
      <c r="AK1222" s="134" t="str">
        <f t="shared" si="287"/>
        <v xml:space="preserve"> </v>
      </c>
      <c r="AL1222" s="134" t="str">
        <f t="shared" si="288"/>
        <v/>
      </c>
      <c r="AM1222" s="134" t="str">
        <f t="shared" si="289"/>
        <v xml:space="preserve"> </v>
      </c>
      <c r="AN1222" s="134" t="str">
        <f t="shared" si="290"/>
        <v xml:space="preserve"> </v>
      </c>
      <c r="AO1222" s="134" t="str">
        <f t="shared" si="279"/>
        <v xml:space="preserve"> </v>
      </c>
      <c r="AP1222" s="137" t="s">
        <v>770</v>
      </c>
    </row>
    <row r="1223" spans="1:42" s="134" customFormat="1" ht="26.1" customHeight="1" x14ac:dyDescent="0.2">
      <c r="A1223" s="258">
        <v>1222</v>
      </c>
      <c r="B1223" s="284" t="s">
        <v>596</v>
      </c>
      <c r="C1223" s="134" t="s">
        <v>181</v>
      </c>
      <c r="D1223" s="171" t="s">
        <v>82</v>
      </c>
      <c r="E1223" s="283" t="s">
        <v>597</v>
      </c>
      <c r="F1223" s="106">
        <v>1334</v>
      </c>
      <c r="G1223" s="284" t="s">
        <v>596</v>
      </c>
      <c r="H1223" s="284" t="s">
        <v>3173</v>
      </c>
      <c r="I1223" s="284" t="s">
        <v>3174</v>
      </c>
      <c r="J1223" s="284" t="s">
        <v>3175</v>
      </c>
      <c r="K1223" s="284" t="s">
        <v>3176</v>
      </c>
      <c r="L1223" s="284" t="s">
        <v>3176</v>
      </c>
      <c r="M1223" s="284" t="s">
        <v>1737</v>
      </c>
      <c r="N1223" s="103" t="s">
        <v>3075</v>
      </c>
      <c r="O1223" s="106">
        <v>19090</v>
      </c>
      <c r="Q1223" s="135"/>
      <c r="T1223" s="135"/>
      <c r="U1223" s="171" t="str">
        <f t="shared" si="292"/>
        <v>HBL-MAR-1334</v>
      </c>
      <c r="V1223" s="133" t="s">
        <v>90</v>
      </c>
      <c r="W1223" s="106">
        <v>1334</v>
      </c>
      <c r="X1223" s="171" t="str">
        <f t="shared" si="280"/>
        <v>HBL-MAR-1334-Mar17-1-1</v>
      </c>
      <c r="Y1223" s="136" t="s">
        <v>1018</v>
      </c>
      <c r="Z1223" s="134" t="str">
        <f t="shared" si="281"/>
        <v xml:space="preserve"> </v>
      </c>
      <c r="AA1223" s="134" t="str">
        <f t="shared" si="282"/>
        <v xml:space="preserve"> </v>
      </c>
      <c r="AB1223" s="134" t="str">
        <f t="shared" si="291"/>
        <v>Yes</v>
      </c>
      <c r="AC1223" s="134" t="e">
        <f>VLOOKUP(F1223,'Wired Branches'!B:E,4,FALSE)</f>
        <v>#N/A</v>
      </c>
      <c r="AD1223" s="134" t="str">
        <f t="shared" si="283"/>
        <v xml:space="preserve"> </v>
      </c>
      <c r="AE1223" s="150" t="e">
        <f>VLOOKUP(W1223,'Wired Branches'!B:F,5,FALSE)</f>
        <v>#N/A</v>
      </c>
      <c r="AF1223" s="112" t="str">
        <f>_xlfn.IFNA(VLOOKUP(F1223,'Compiled report'!C:F,4,FALSE),"")</f>
        <v/>
      </c>
      <c r="AG1223" s="134" t="str">
        <f t="shared" si="284"/>
        <v xml:space="preserve"> </v>
      </c>
      <c r="AH1223" s="134" t="str">
        <f t="shared" si="285"/>
        <v xml:space="preserve"> </v>
      </c>
      <c r="AI1223" s="134" t="str">
        <f t="shared" si="286"/>
        <v xml:space="preserve"> </v>
      </c>
      <c r="AJ1223" s="234" t="str">
        <f>_xlfn.IFNA(VLOOKUP(F1223,'Compiled report'!C:D,2,FALSE),"")</f>
        <v/>
      </c>
      <c r="AK1223" s="134" t="str">
        <f t="shared" si="287"/>
        <v xml:space="preserve"> </v>
      </c>
      <c r="AL1223" s="134" t="str">
        <f t="shared" si="288"/>
        <v/>
      </c>
      <c r="AM1223" s="134" t="str">
        <f t="shared" si="289"/>
        <v xml:space="preserve"> </v>
      </c>
      <c r="AN1223" s="134" t="str">
        <f t="shared" si="290"/>
        <v xml:space="preserve"> </v>
      </c>
      <c r="AO1223" s="134" t="str">
        <f t="shared" si="279"/>
        <v xml:space="preserve"> </v>
      </c>
      <c r="AP1223" s="137" t="s">
        <v>770</v>
      </c>
    </row>
    <row r="1224" spans="1:42" s="134" customFormat="1" ht="26.1" customHeight="1" x14ac:dyDescent="0.2">
      <c r="A1224" s="258">
        <v>1223</v>
      </c>
      <c r="B1224" s="284" t="s">
        <v>596</v>
      </c>
      <c r="C1224" s="134" t="s">
        <v>181</v>
      </c>
      <c r="D1224" s="171" t="s">
        <v>82</v>
      </c>
      <c r="E1224" s="283" t="s">
        <v>597</v>
      </c>
      <c r="F1224" s="106">
        <v>351</v>
      </c>
      <c r="G1224" s="284" t="s">
        <v>596</v>
      </c>
      <c r="H1224" s="284" t="s">
        <v>3177</v>
      </c>
      <c r="I1224" s="284" t="s">
        <v>3178</v>
      </c>
      <c r="J1224" s="284" t="s">
        <v>3179</v>
      </c>
      <c r="K1224" s="284" t="s">
        <v>3180</v>
      </c>
      <c r="L1224" s="284" t="s">
        <v>3146</v>
      </c>
      <c r="M1224" s="284" t="s">
        <v>3146</v>
      </c>
      <c r="N1224" s="103" t="s">
        <v>3075</v>
      </c>
      <c r="O1224" s="106">
        <v>19130</v>
      </c>
      <c r="Q1224" s="135"/>
      <c r="T1224" s="135"/>
      <c r="U1224" s="171" t="str">
        <f t="shared" si="292"/>
        <v>HBL-MAR-351</v>
      </c>
      <c r="V1224" s="133" t="s">
        <v>90</v>
      </c>
      <c r="W1224" s="106">
        <v>351</v>
      </c>
      <c r="X1224" s="171" t="str">
        <f t="shared" si="280"/>
        <v>HBL-MAR-351-Mar17-1-1</v>
      </c>
      <c r="Y1224" s="136" t="s">
        <v>1018</v>
      </c>
      <c r="Z1224" s="134" t="str">
        <f t="shared" si="281"/>
        <v xml:space="preserve"> </v>
      </c>
      <c r="AA1224" s="134" t="str">
        <f t="shared" si="282"/>
        <v xml:space="preserve"> </v>
      </c>
      <c r="AB1224" s="134" t="str">
        <f t="shared" si="291"/>
        <v>Yes</v>
      </c>
      <c r="AC1224" s="134" t="e">
        <f>VLOOKUP(F1224,'Wired Branches'!B:E,4,FALSE)</f>
        <v>#N/A</v>
      </c>
      <c r="AD1224" s="134" t="str">
        <f t="shared" si="283"/>
        <v xml:space="preserve"> </v>
      </c>
      <c r="AE1224" s="150" t="e">
        <f>VLOOKUP(W1224,'Wired Branches'!B:F,5,FALSE)</f>
        <v>#N/A</v>
      </c>
      <c r="AF1224" s="112" t="str">
        <f>_xlfn.IFNA(VLOOKUP(F1224,'Compiled report'!C:F,4,FALSE),"")</f>
        <v/>
      </c>
      <c r="AG1224" s="134" t="str">
        <f t="shared" si="284"/>
        <v xml:space="preserve"> </v>
      </c>
      <c r="AH1224" s="134" t="str">
        <f t="shared" si="285"/>
        <v xml:space="preserve"> </v>
      </c>
      <c r="AI1224" s="134" t="str">
        <f t="shared" si="286"/>
        <v xml:space="preserve"> </v>
      </c>
      <c r="AJ1224" s="234" t="str">
        <f>_xlfn.IFNA(VLOOKUP(F1224,'Compiled report'!C:D,2,FALSE),"")</f>
        <v/>
      </c>
      <c r="AK1224" s="134" t="str">
        <f t="shared" si="287"/>
        <v xml:space="preserve"> </v>
      </c>
      <c r="AL1224" s="134" t="str">
        <f t="shared" si="288"/>
        <v/>
      </c>
      <c r="AM1224" s="134" t="str">
        <f t="shared" si="289"/>
        <v xml:space="preserve"> </v>
      </c>
      <c r="AN1224" s="134" t="str">
        <f t="shared" si="290"/>
        <v xml:space="preserve"> </v>
      </c>
      <c r="AO1224" s="134" t="str">
        <f t="shared" si="279"/>
        <v xml:space="preserve"> </v>
      </c>
      <c r="AP1224" s="137" t="s">
        <v>770</v>
      </c>
    </row>
    <row r="1225" spans="1:42" s="134" customFormat="1" ht="26.1" customHeight="1" x14ac:dyDescent="0.2">
      <c r="A1225" s="258">
        <v>1224</v>
      </c>
      <c r="B1225" s="284" t="s">
        <v>596</v>
      </c>
      <c r="C1225" s="134" t="s">
        <v>181</v>
      </c>
      <c r="D1225" s="171" t="s">
        <v>82</v>
      </c>
      <c r="E1225" s="283" t="s">
        <v>597</v>
      </c>
      <c r="F1225" s="106">
        <v>2476</v>
      </c>
      <c r="G1225" s="284" t="s">
        <v>596</v>
      </c>
      <c r="H1225" s="284" t="s">
        <v>3181</v>
      </c>
      <c r="I1225" s="284" t="s">
        <v>3182</v>
      </c>
      <c r="J1225" s="284" t="s">
        <v>3183</v>
      </c>
      <c r="K1225" s="284" t="s">
        <v>3145</v>
      </c>
      <c r="L1225" s="284" t="s">
        <v>3145</v>
      </c>
      <c r="M1225" s="284" t="s">
        <v>3146</v>
      </c>
      <c r="N1225" s="103" t="s">
        <v>3075</v>
      </c>
      <c r="O1225" s="106">
        <v>19130</v>
      </c>
      <c r="Q1225" s="135"/>
      <c r="T1225" s="135"/>
      <c r="U1225" s="171" t="str">
        <f t="shared" si="292"/>
        <v>HBL-MAR-2476</v>
      </c>
      <c r="V1225" s="133" t="s">
        <v>90</v>
      </c>
      <c r="W1225" s="106">
        <v>2476</v>
      </c>
      <c r="X1225" s="171" t="str">
        <f t="shared" si="280"/>
        <v>HBL-MAR-2476-Mar17-1-1</v>
      </c>
      <c r="Y1225" s="136" t="s">
        <v>1018</v>
      </c>
      <c r="Z1225" s="134" t="str">
        <f t="shared" si="281"/>
        <v xml:space="preserve"> </v>
      </c>
      <c r="AA1225" s="134" t="str">
        <f t="shared" si="282"/>
        <v xml:space="preserve"> </v>
      </c>
      <c r="AB1225" s="134" t="str">
        <f t="shared" si="291"/>
        <v>Yes</v>
      </c>
      <c r="AC1225" s="134" t="e">
        <f>VLOOKUP(F1225,'Wired Branches'!B:E,4,FALSE)</f>
        <v>#N/A</v>
      </c>
      <c r="AD1225" s="134" t="str">
        <f t="shared" si="283"/>
        <v xml:space="preserve"> </v>
      </c>
      <c r="AE1225" s="150" t="e">
        <f>VLOOKUP(W1225,'Wired Branches'!B:F,5,FALSE)</f>
        <v>#N/A</v>
      </c>
      <c r="AF1225" s="112" t="str">
        <f>_xlfn.IFNA(VLOOKUP(F1225,'Compiled report'!C:F,4,FALSE),"")</f>
        <v/>
      </c>
      <c r="AG1225" s="134" t="str">
        <f t="shared" si="284"/>
        <v xml:space="preserve"> </v>
      </c>
      <c r="AH1225" s="134" t="str">
        <f t="shared" si="285"/>
        <v xml:space="preserve"> </v>
      </c>
      <c r="AI1225" s="134" t="str">
        <f t="shared" si="286"/>
        <v xml:space="preserve"> </v>
      </c>
      <c r="AJ1225" s="234" t="str">
        <f>_xlfn.IFNA(VLOOKUP(F1225,'Compiled report'!C:D,2,FALSE),"")</f>
        <v/>
      </c>
      <c r="AK1225" s="134" t="str">
        <f t="shared" si="287"/>
        <v xml:space="preserve"> </v>
      </c>
      <c r="AL1225" s="134" t="str">
        <f t="shared" si="288"/>
        <v/>
      </c>
      <c r="AM1225" s="134" t="str">
        <f t="shared" si="289"/>
        <v xml:space="preserve"> </v>
      </c>
      <c r="AN1225" s="134" t="str">
        <f t="shared" si="290"/>
        <v xml:space="preserve"> </v>
      </c>
      <c r="AO1225" s="134" t="str">
        <f t="shared" si="279"/>
        <v xml:space="preserve"> </v>
      </c>
      <c r="AP1225" s="137" t="s">
        <v>770</v>
      </c>
    </row>
    <row r="1226" spans="1:42" s="134" customFormat="1" ht="26.1" customHeight="1" x14ac:dyDescent="0.2">
      <c r="A1226" s="258">
        <v>1225</v>
      </c>
      <c r="B1226" s="284" t="s">
        <v>596</v>
      </c>
      <c r="C1226" s="134" t="s">
        <v>181</v>
      </c>
      <c r="D1226" s="171" t="s">
        <v>82</v>
      </c>
      <c r="E1226" s="283" t="s">
        <v>597</v>
      </c>
      <c r="F1226" s="106">
        <v>201</v>
      </c>
      <c r="G1226" s="284" t="s">
        <v>596</v>
      </c>
      <c r="H1226" s="284" t="s">
        <v>3184</v>
      </c>
      <c r="I1226" s="284" t="s">
        <v>3185</v>
      </c>
      <c r="J1226" s="284" t="s">
        <v>3186</v>
      </c>
      <c r="K1226" s="284" t="s">
        <v>617</v>
      </c>
      <c r="L1226" s="284" t="s">
        <v>617</v>
      </c>
      <c r="M1226" s="284" t="s">
        <v>617</v>
      </c>
      <c r="N1226" s="103" t="s">
        <v>3075</v>
      </c>
      <c r="O1226" s="106">
        <v>23430</v>
      </c>
      <c r="Q1226" s="135"/>
      <c r="T1226" s="135"/>
      <c r="U1226" s="171" t="str">
        <f t="shared" si="292"/>
        <v>HBL-MAR-201</v>
      </c>
      <c r="V1226" s="133" t="s">
        <v>90</v>
      </c>
      <c r="W1226" s="106">
        <v>201</v>
      </c>
      <c r="X1226" s="171" t="str">
        <f t="shared" si="280"/>
        <v>HBL-MAR-201-Mar17-1-1</v>
      </c>
      <c r="Y1226" s="136" t="s">
        <v>1018</v>
      </c>
      <c r="Z1226" s="134" t="str">
        <f t="shared" si="281"/>
        <v xml:space="preserve"> </v>
      </c>
      <c r="AA1226" s="134" t="str">
        <f t="shared" si="282"/>
        <v xml:space="preserve"> </v>
      </c>
      <c r="AB1226" s="134" t="str">
        <f t="shared" si="291"/>
        <v>Yes</v>
      </c>
      <c r="AC1226" s="134" t="e">
        <f>VLOOKUP(F1226,'Wired Branches'!B:E,4,FALSE)</f>
        <v>#N/A</v>
      </c>
      <c r="AD1226" s="134" t="str">
        <f t="shared" si="283"/>
        <v xml:space="preserve"> </v>
      </c>
      <c r="AE1226" s="150" t="e">
        <f>VLOOKUP(W1226,'Wired Branches'!B:F,5,FALSE)</f>
        <v>#N/A</v>
      </c>
      <c r="AF1226" s="112" t="str">
        <f>_xlfn.IFNA(VLOOKUP(F1226,'Compiled report'!C:F,4,FALSE),"")</f>
        <v/>
      </c>
      <c r="AG1226" s="134" t="str">
        <f t="shared" si="284"/>
        <v xml:space="preserve"> </v>
      </c>
      <c r="AH1226" s="134" t="str">
        <f t="shared" si="285"/>
        <v xml:space="preserve"> </v>
      </c>
      <c r="AI1226" s="134" t="str">
        <f t="shared" si="286"/>
        <v xml:space="preserve"> </v>
      </c>
      <c r="AJ1226" s="234" t="str">
        <f>_xlfn.IFNA(VLOOKUP(F1226,'Compiled report'!C:D,2,FALSE),"")</f>
        <v/>
      </c>
      <c r="AK1226" s="134" t="str">
        <f t="shared" si="287"/>
        <v xml:space="preserve"> </v>
      </c>
      <c r="AL1226" s="134" t="str">
        <f t="shared" si="288"/>
        <v/>
      </c>
      <c r="AM1226" s="134" t="str">
        <f t="shared" si="289"/>
        <v xml:space="preserve"> </v>
      </c>
      <c r="AN1226" s="134" t="str">
        <f t="shared" si="290"/>
        <v xml:space="preserve"> </v>
      </c>
      <c r="AO1226" s="134" t="str">
        <f t="shared" si="279"/>
        <v xml:space="preserve"> </v>
      </c>
      <c r="AP1226" s="137" t="s">
        <v>770</v>
      </c>
    </row>
    <row r="1227" spans="1:42" s="134" customFormat="1" ht="26.1" customHeight="1" x14ac:dyDescent="0.2">
      <c r="A1227" s="258">
        <v>1226</v>
      </c>
      <c r="B1227" s="284" t="s">
        <v>596</v>
      </c>
      <c r="C1227" s="134" t="s">
        <v>181</v>
      </c>
      <c r="D1227" s="171" t="s">
        <v>82</v>
      </c>
      <c r="E1227" s="283" t="s">
        <v>597</v>
      </c>
      <c r="F1227" s="106">
        <v>2438</v>
      </c>
      <c r="G1227" s="284" t="s">
        <v>596</v>
      </c>
      <c r="H1227" s="284" t="s">
        <v>3187</v>
      </c>
      <c r="I1227" s="284" t="s">
        <v>3188</v>
      </c>
      <c r="J1227" s="284" t="s">
        <v>3189</v>
      </c>
      <c r="K1227" s="284" t="s">
        <v>617</v>
      </c>
      <c r="L1227" s="284" t="s">
        <v>617</v>
      </c>
      <c r="M1227" s="284" t="s">
        <v>617</v>
      </c>
      <c r="N1227" s="103" t="s">
        <v>3075</v>
      </c>
      <c r="O1227" s="106">
        <v>23430</v>
      </c>
      <c r="Q1227" s="135"/>
      <c r="T1227" s="135"/>
      <c r="U1227" s="171" t="str">
        <f t="shared" si="292"/>
        <v>HBL-MAR-2438</v>
      </c>
      <c r="V1227" s="133" t="s">
        <v>90</v>
      </c>
      <c r="W1227" s="106">
        <v>2438</v>
      </c>
      <c r="X1227" s="171" t="str">
        <f t="shared" si="280"/>
        <v>HBL-MAR-2438-Mar17-1-1</v>
      </c>
      <c r="Y1227" s="136" t="s">
        <v>1018</v>
      </c>
      <c r="Z1227" s="134" t="str">
        <f t="shared" si="281"/>
        <v xml:space="preserve"> </v>
      </c>
      <c r="AA1227" s="134" t="str">
        <f t="shared" si="282"/>
        <v xml:space="preserve"> </v>
      </c>
      <c r="AB1227" s="134" t="str">
        <f t="shared" si="291"/>
        <v>Yes</v>
      </c>
      <c r="AC1227" s="134" t="e">
        <f>VLOOKUP(F1227,'Wired Branches'!B:E,4,FALSE)</f>
        <v>#N/A</v>
      </c>
      <c r="AD1227" s="134" t="str">
        <f t="shared" si="283"/>
        <v xml:space="preserve"> </v>
      </c>
      <c r="AE1227" s="150" t="e">
        <f>VLOOKUP(W1227,'Wired Branches'!B:F,5,FALSE)</f>
        <v>#N/A</v>
      </c>
      <c r="AF1227" s="112" t="str">
        <f>_xlfn.IFNA(VLOOKUP(F1227,'Compiled report'!C:F,4,FALSE),"")</f>
        <v/>
      </c>
      <c r="AG1227" s="134" t="str">
        <f t="shared" si="284"/>
        <v xml:space="preserve"> </v>
      </c>
      <c r="AH1227" s="134" t="str">
        <f t="shared" si="285"/>
        <v xml:space="preserve"> </v>
      </c>
      <c r="AI1227" s="134" t="str">
        <f t="shared" si="286"/>
        <v xml:space="preserve"> </v>
      </c>
      <c r="AJ1227" s="234" t="str">
        <f>_xlfn.IFNA(VLOOKUP(F1227,'Compiled report'!C:D,2,FALSE),"")</f>
        <v/>
      </c>
      <c r="AK1227" s="134" t="str">
        <f t="shared" si="287"/>
        <v xml:space="preserve"> </v>
      </c>
      <c r="AL1227" s="134" t="str">
        <f t="shared" si="288"/>
        <v/>
      </c>
      <c r="AM1227" s="134" t="str">
        <f t="shared" si="289"/>
        <v xml:space="preserve"> </v>
      </c>
      <c r="AN1227" s="134" t="str">
        <f t="shared" si="290"/>
        <v xml:space="preserve"> </v>
      </c>
      <c r="AO1227" s="134" t="str">
        <f t="shared" si="279"/>
        <v xml:space="preserve"> </v>
      </c>
      <c r="AP1227" s="137" t="s">
        <v>770</v>
      </c>
    </row>
    <row r="1228" spans="1:42" s="134" customFormat="1" ht="26.1" customHeight="1" x14ac:dyDescent="0.2">
      <c r="A1228" s="258">
        <v>1227</v>
      </c>
      <c r="B1228" s="284" t="s">
        <v>596</v>
      </c>
      <c r="C1228" s="134" t="s">
        <v>181</v>
      </c>
      <c r="D1228" s="171" t="s">
        <v>82</v>
      </c>
      <c r="E1228" s="283" t="s">
        <v>597</v>
      </c>
      <c r="F1228" s="106">
        <v>1877</v>
      </c>
      <c r="G1228" s="284" t="s">
        <v>596</v>
      </c>
      <c r="H1228" s="284" t="s">
        <v>3190</v>
      </c>
      <c r="I1228" s="284" t="s">
        <v>3191</v>
      </c>
      <c r="J1228" s="284" t="s">
        <v>3192</v>
      </c>
      <c r="K1228" s="284" t="s">
        <v>617</v>
      </c>
      <c r="L1228" s="284" t="s">
        <v>617</v>
      </c>
      <c r="M1228" s="284" t="s">
        <v>617</v>
      </c>
      <c r="N1228" s="103" t="s">
        <v>3075</v>
      </c>
      <c r="O1228" s="106">
        <v>23430</v>
      </c>
      <c r="Q1228" s="135"/>
      <c r="T1228" s="135"/>
      <c r="U1228" s="171" t="str">
        <f t="shared" si="292"/>
        <v>HBL-MAR-1877</v>
      </c>
      <c r="V1228" s="133" t="s">
        <v>90</v>
      </c>
      <c r="W1228" s="106">
        <v>1877</v>
      </c>
      <c r="X1228" s="171" t="str">
        <f t="shared" si="280"/>
        <v>HBL-MAR-1877-Mar17-1-1</v>
      </c>
      <c r="Y1228" s="136" t="s">
        <v>1018</v>
      </c>
      <c r="Z1228" s="134" t="str">
        <f t="shared" si="281"/>
        <v xml:space="preserve"> </v>
      </c>
      <c r="AA1228" s="134" t="str">
        <f t="shared" si="282"/>
        <v xml:space="preserve"> </v>
      </c>
      <c r="AB1228" s="134" t="str">
        <f t="shared" si="291"/>
        <v>Yes</v>
      </c>
      <c r="AC1228" s="134" t="e">
        <f>VLOOKUP(F1228,'Wired Branches'!B:E,4,FALSE)</f>
        <v>#N/A</v>
      </c>
      <c r="AD1228" s="134" t="str">
        <f t="shared" si="283"/>
        <v xml:space="preserve"> </v>
      </c>
      <c r="AE1228" s="150" t="e">
        <f>VLOOKUP(W1228,'Wired Branches'!B:F,5,FALSE)</f>
        <v>#N/A</v>
      </c>
      <c r="AF1228" s="112" t="str">
        <f>_xlfn.IFNA(VLOOKUP(F1228,'Compiled report'!C:F,4,FALSE),"")</f>
        <v/>
      </c>
      <c r="AG1228" s="134" t="str">
        <f t="shared" si="284"/>
        <v xml:space="preserve"> </v>
      </c>
      <c r="AH1228" s="134" t="str">
        <f t="shared" si="285"/>
        <v xml:space="preserve"> </v>
      </c>
      <c r="AI1228" s="134" t="str">
        <f t="shared" si="286"/>
        <v xml:space="preserve"> </v>
      </c>
      <c r="AJ1228" s="234" t="str">
        <f>_xlfn.IFNA(VLOOKUP(F1228,'Compiled report'!C:D,2,FALSE),"")</f>
        <v/>
      </c>
      <c r="AK1228" s="134" t="str">
        <f t="shared" si="287"/>
        <v xml:space="preserve"> </v>
      </c>
      <c r="AL1228" s="134" t="str">
        <f t="shared" si="288"/>
        <v/>
      </c>
      <c r="AM1228" s="134" t="str">
        <f t="shared" si="289"/>
        <v xml:space="preserve"> </v>
      </c>
      <c r="AN1228" s="134" t="str">
        <f t="shared" si="290"/>
        <v xml:space="preserve"> </v>
      </c>
      <c r="AO1228" s="134" t="str">
        <f t="shared" ref="AO1228:AO1291" si="293">IF(AJ1228=""," ","Installation Completed")</f>
        <v xml:space="preserve"> </v>
      </c>
      <c r="AP1228" s="137" t="s">
        <v>770</v>
      </c>
    </row>
    <row r="1229" spans="1:42" s="134" customFormat="1" ht="26.1" customHeight="1" x14ac:dyDescent="0.2">
      <c r="A1229" s="258">
        <v>1228</v>
      </c>
      <c r="B1229" s="284" t="s">
        <v>596</v>
      </c>
      <c r="C1229" s="134" t="s">
        <v>181</v>
      </c>
      <c r="D1229" s="171" t="s">
        <v>82</v>
      </c>
      <c r="E1229" s="283" t="s">
        <v>597</v>
      </c>
      <c r="F1229" s="106">
        <v>1979</v>
      </c>
      <c r="G1229" s="284" t="s">
        <v>596</v>
      </c>
      <c r="H1229" s="284" t="s">
        <v>3193</v>
      </c>
      <c r="I1229" s="284" t="s">
        <v>3194</v>
      </c>
      <c r="J1229" s="284" t="s">
        <v>3192</v>
      </c>
      <c r="K1229" s="284" t="s">
        <v>617</v>
      </c>
      <c r="L1229" s="284" t="s">
        <v>617</v>
      </c>
      <c r="M1229" s="284" t="s">
        <v>617</v>
      </c>
      <c r="N1229" s="103" t="s">
        <v>3075</v>
      </c>
      <c r="O1229" s="106">
        <v>23430</v>
      </c>
      <c r="Q1229" s="135"/>
      <c r="T1229" s="135"/>
      <c r="U1229" s="171" t="str">
        <f t="shared" si="292"/>
        <v>HBL-MAR-1979</v>
      </c>
      <c r="V1229" s="133" t="s">
        <v>90</v>
      </c>
      <c r="W1229" s="106">
        <v>1979</v>
      </c>
      <c r="X1229" s="171" t="str">
        <f t="shared" si="280"/>
        <v>HBL-MAR-1979-Mar17-1-1</v>
      </c>
      <c r="Y1229" s="136" t="s">
        <v>1018</v>
      </c>
      <c r="Z1229" s="134" t="str">
        <f t="shared" si="281"/>
        <v xml:space="preserve"> </v>
      </c>
      <c r="AA1229" s="134" t="str">
        <f t="shared" si="282"/>
        <v xml:space="preserve"> </v>
      </c>
      <c r="AB1229" s="134" t="str">
        <f t="shared" si="291"/>
        <v>Yes</v>
      </c>
      <c r="AC1229" s="134" t="e">
        <f>VLOOKUP(F1229,'Wired Branches'!B:E,4,FALSE)</f>
        <v>#N/A</v>
      </c>
      <c r="AD1229" s="134" t="str">
        <f t="shared" si="283"/>
        <v xml:space="preserve"> </v>
      </c>
      <c r="AE1229" s="150" t="e">
        <f>VLOOKUP(W1229,'Wired Branches'!B:F,5,FALSE)</f>
        <v>#N/A</v>
      </c>
      <c r="AF1229" s="112" t="str">
        <f>_xlfn.IFNA(VLOOKUP(F1229,'Compiled report'!C:F,4,FALSE),"")</f>
        <v/>
      </c>
      <c r="AG1229" s="134" t="str">
        <f t="shared" si="284"/>
        <v xml:space="preserve"> </v>
      </c>
      <c r="AH1229" s="134" t="str">
        <f t="shared" si="285"/>
        <v xml:space="preserve"> </v>
      </c>
      <c r="AI1229" s="134" t="str">
        <f t="shared" si="286"/>
        <v xml:space="preserve"> </v>
      </c>
      <c r="AJ1229" s="234" t="str">
        <f>_xlfn.IFNA(VLOOKUP(F1229,'Compiled report'!C:D,2,FALSE),"")</f>
        <v/>
      </c>
      <c r="AK1229" s="134" t="str">
        <f t="shared" si="287"/>
        <v xml:space="preserve"> </v>
      </c>
      <c r="AL1229" s="134" t="str">
        <f t="shared" si="288"/>
        <v/>
      </c>
      <c r="AM1229" s="134" t="str">
        <f t="shared" si="289"/>
        <v xml:space="preserve"> </v>
      </c>
      <c r="AN1229" s="134" t="str">
        <f t="shared" si="290"/>
        <v xml:space="preserve"> </v>
      </c>
      <c r="AO1229" s="134" t="str">
        <f t="shared" si="293"/>
        <v xml:space="preserve"> </v>
      </c>
      <c r="AP1229" s="137" t="s">
        <v>770</v>
      </c>
    </row>
    <row r="1230" spans="1:42" s="134" customFormat="1" ht="26.1" customHeight="1" x14ac:dyDescent="0.2">
      <c r="A1230" s="258">
        <v>1229</v>
      </c>
      <c r="B1230" s="284" t="s">
        <v>596</v>
      </c>
      <c r="C1230" s="134" t="s">
        <v>181</v>
      </c>
      <c r="D1230" s="171" t="s">
        <v>82</v>
      </c>
      <c r="E1230" s="283" t="s">
        <v>597</v>
      </c>
      <c r="F1230" s="106">
        <v>1958</v>
      </c>
      <c r="G1230" s="284" t="s">
        <v>596</v>
      </c>
      <c r="H1230" s="284" t="s">
        <v>3195</v>
      </c>
      <c r="I1230" s="284" t="s">
        <v>3196</v>
      </c>
      <c r="J1230" s="284" t="s">
        <v>3192</v>
      </c>
      <c r="K1230" s="284" t="s">
        <v>617</v>
      </c>
      <c r="L1230" s="284" t="s">
        <v>617</v>
      </c>
      <c r="M1230" s="284" t="s">
        <v>617</v>
      </c>
      <c r="N1230" s="103" t="s">
        <v>3075</v>
      </c>
      <c r="O1230" s="106">
        <v>23430</v>
      </c>
      <c r="Q1230" s="135"/>
      <c r="T1230" s="135"/>
      <c r="U1230" s="171" t="str">
        <f t="shared" si="292"/>
        <v>HBL-MAR-1958</v>
      </c>
      <c r="V1230" s="133" t="s">
        <v>90</v>
      </c>
      <c r="W1230" s="106">
        <v>1958</v>
      </c>
      <c r="X1230" s="171" t="str">
        <f t="shared" si="280"/>
        <v>HBL-MAR-1958-Mar17-1-1</v>
      </c>
      <c r="Y1230" s="136" t="s">
        <v>1018</v>
      </c>
      <c r="Z1230" s="134" t="str">
        <f t="shared" si="281"/>
        <v xml:space="preserve"> </v>
      </c>
      <c r="AA1230" s="134" t="str">
        <f t="shared" si="282"/>
        <v xml:space="preserve"> </v>
      </c>
      <c r="AB1230" s="134" t="str">
        <f t="shared" si="291"/>
        <v>Yes</v>
      </c>
      <c r="AC1230" s="134" t="e">
        <f>VLOOKUP(F1230,'Wired Branches'!B:E,4,FALSE)</f>
        <v>#N/A</v>
      </c>
      <c r="AD1230" s="134" t="str">
        <f t="shared" si="283"/>
        <v xml:space="preserve"> </v>
      </c>
      <c r="AE1230" s="150" t="e">
        <f>VLOOKUP(W1230,'Wired Branches'!B:F,5,FALSE)</f>
        <v>#N/A</v>
      </c>
      <c r="AF1230" s="112" t="str">
        <f>_xlfn.IFNA(VLOOKUP(F1230,'Compiled report'!C:F,4,FALSE),"")</f>
        <v/>
      </c>
      <c r="AG1230" s="134" t="str">
        <f t="shared" si="284"/>
        <v xml:space="preserve"> </v>
      </c>
      <c r="AH1230" s="134" t="str">
        <f t="shared" si="285"/>
        <v xml:space="preserve"> </v>
      </c>
      <c r="AI1230" s="134" t="str">
        <f t="shared" si="286"/>
        <v xml:space="preserve"> </v>
      </c>
      <c r="AJ1230" s="234" t="str">
        <f>_xlfn.IFNA(VLOOKUP(F1230,'Compiled report'!C:D,2,FALSE),"")</f>
        <v/>
      </c>
      <c r="AK1230" s="134" t="str">
        <f t="shared" si="287"/>
        <v xml:space="preserve"> </v>
      </c>
      <c r="AL1230" s="134" t="str">
        <f t="shared" si="288"/>
        <v/>
      </c>
      <c r="AM1230" s="134" t="str">
        <f t="shared" si="289"/>
        <v xml:space="preserve"> </v>
      </c>
      <c r="AN1230" s="134" t="str">
        <f t="shared" si="290"/>
        <v xml:space="preserve"> </v>
      </c>
      <c r="AO1230" s="134" t="str">
        <f t="shared" si="293"/>
        <v xml:space="preserve"> </v>
      </c>
      <c r="AP1230" s="137" t="s">
        <v>770</v>
      </c>
    </row>
    <row r="1231" spans="1:42" s="134" customFormat="1" ht="26.1" customHeight="1" x14ac:dyDescent="0.2">
      <c r="A1231" s="258">
        <v>1230</v>
      </c>
      <c r="B1231" s="284" t="s">
        <v>596</v>
      </c>
      <c r="C1231" s="134" t="s">
        <v>181</v>
      </c>
      <c r="D1231" s="171" t="s">
        <v>82</v>
      </c>
      <c r="E1231" s="283" t="s">
        <v>597</v>
      </c>
      <c r="F1231" s="106">
        <v>1135</v>
      </c>
      <c r="G1231" s="284" t="s">
        <v>596</v>
      </c>
      <c r="H1231" s="284" t="s">
        <v>3197</v>
      </c>
      <c r="I1231" s="284" t="s">
        <v>3198</v>
      </c>
      <c r="J1231" s="284" t="s">
        <v>3192</v>
      </c>
      <c r="K1231" s="284" t="s">
        <v>617</v>
      </c>
      <c r="L1231" s="284" t="s">
        <v>617</v>
      </c>
      <c r="M1231" s="284" t="s">
        <v>617</v>
      </c>
      <c r="N1231" s="103" t="s">
        <v>3075</v>
      </c>
      <c r="O1231" s="106">
        <v>23430</v>
      </c>
      <c r="Q1231" s="135"/>
      <c r="T1231" s="135"/>
      <c r="U1231" s="171" t="str">
        <f t="shared" si="292"/>
        <v>HBL-MAR-1135</v>
      </c>
      <c r="V1231" s="133" t="s">
        <v>90</v>
      </c>
      <c r="W1231" s="106">
        <v>1135</v>
      </c>
      <c r="X1231" s="171" t="str">
        <f t="shared" si="280"/>
        <v>HBL-MAR-1135-Mar17-1-1</v>
      </c>
      <c r="Y1231" s="136" t="s">
        <v>1018</v>
      </c>
      <c r="Z1231" s="134" t="str">
        <f t="shared" si="281"/>
        <v xml:space="preserve"> </v>
      </c>
      <c r="AA1231" s="134" t="str">
        <f t="shared" si="282"/>
        <v xml:space="preserve"> </v>
      </c>
      <c r="AB1231" s="134" t="str">
        <f t="shared" si="291"/>
        <v>Yes</v>
      </c>
      <c r="AC1231" s="134" t="e">
        <f>VLOOKUP(F1231,'Wired Branches'!B:E,4,FALSE)</f>
        <v>#N/A</v>
      </c>
      <c r="AD1231" s="134" t="str">
        <f t="shared" si="283"/>
        <v xml:space="preserve"> </v>
      </c>
      <c r="AE1231" s="150" t="e">
        <f>VLOOKUP(W1231,'Wired Branches'!B:F,5,FALSE)</f>
        <v>#N/A</v>
      </c>
      <c r="AF1231" s="112" t="str">
        <f>_xlfn.IFNA(VLOOKUP(F1231,'Compiled report'!C:F,4,FALSE),"")</f>
        <v/>
      </c>
      <c r="AG1231" s="134" t="str">
        <f t="shared" si="284"/>
        <v xml:space="preserve"> </v>
      </c>
      <c r="AH1231" s="134" t="str">
        <f t="shared" si="285"/>
        <v xml:space="preserve"> </v>
      </c>
      <c r="AI1231" s="134" t="str">
        <f t="shared" si="286"/>
        <v xml:space="preserve"> </v>
      </c>
      <c r="AJ1231" s="234" t="str">
        <f>_xlfn.IFNA(VLOOKUP(F1231,'Compiled report'!C:D,2,FALSE),"")</f>
        <v/>
      </c>
      <c r="AK1231" s="134" t="str">
        <f t="shared" si="287"/>
        <v xml:space="preserve"> </v>
      </c>
      <c r="AL1231" s="134" t="str">
        <f t="shared" si="288"/>
        <v/>
      </c>
      <c r="AM1231" s="134" t="str">
        <f t="shared" si="289"/>
        <v xml:space="preserve"> </v>
      </c>
      <c r="AN1231" s="134" t="str">
        <f t="shared" si="290"/>
        <v xml:space="preserve"> </v>
      </c>
      <c r="AO1231" s="134" t="str">
        <f t="shared" si="293"/>
        <v xml:space="preserve"> </v>
      </c>
      <c r="AP1231" s="137" t="s">
        <v>770</v>
      </c>
    </row>
    <row r="1232" spans="1:42" s="134" customFormat="1" ht="26.1" customHeight="1" x14ac:dyDescent="0.2">
      <c r="A1232" s="258">
        <v>1231</v>
      </c>
      <c r="B1232" s="284" t="s">
        <v>596</v>
      </c>
      <c r="C1232" s="134" t="s">
        <v>181</v>
      </c>
      <c r="D1232" s="171" t="s">
        <v>82</v>
      </c>
      <c r="E1232" s="283" t="s">
        <v>597</v>
      </c>
      <c r="F1232" s="106">
        <v>559</v>
      </c>
      <c r="G1232" s="284" t="s">
        <v>596</v>
      </c>
      <c r="H1232" s="284" t="s">
        <v>3199</v>
      </c>
      <c r="I1232" s="284" t="s">
        <v>3200</v>
      </c>
      <c r="J1232" s="284" t="s">
        <v>3192</v>
      </c>
      <c r="K1232" s="284" t="s">
        <v>617</v>
      </c>
      <c r="L1232" s="284" t="s">
        <v>617</v>
      </c>
      <c r="M1232" s="284" t="s">
        <v>617</v>
      </c>
      <c r="N1232" s="103" t="s">
        <v>3075</v>
      </c>
      <c r="O1232" s="106">
        <v>23430</v>
      </c>
      <c r="Q1232" s="135"/>
      <c r="T1232" s="135"/>
      <c r="U1232" s="171" t="str">
        <f t="shared" si="292"/>
        <v>HBL-MAR-559</v>
      </c>
      <c r="V1232" s="133" t="s">
        <v>90</v>
      </c>
      <c r="W1232" s="106">
        <v>559</v>
      </c>
      <c r="X1232" s="171" t="str">
        <f t="shared" ref="X1232:X1295" si="294">CONCATENATE(U1232,"-",Y1232,"-",V1232)</f>
        <v>HBL-MAR-559-Mar17-1-1</v>
      </c>
      <c r="Y1232" s="136" t="s">
        <v>1018</v>
      </c>
      <c r="Z1232" s="134" t="str">
        <f t="shared" si="281"/>
        <v xml:space="preserve"> </v>
      </c>
      <c r="AA1232" s="134" t="str">
        <f t="shared" si="282"/>
        <v xml:space="preserve"> </v>
      </c>
      <c r="AB1232" s="134" t="str">
        <f t="shared" si="291"/>
        <v>Yes</v>
      </c>
      <c r="AC1232" s="134" t="e">
        <f>VLOOKUP(F1232,'Wired Branches'!B:E,4,FALSE)</f>
        <v>#N/A</v>
      </c>
      <c r="AD1232" s="134" t="str">
        <f t="shared" si="283"/>
        <v xml:space="preserve"> </v>
      </c>
      <c r="AE1232" s="150" t="e">
        <f>VLOOKUP(W1232,'Wired Branches'!B:F,5,FALSE)</f>
        <v>#N/A</v>
      </c>
      <c r="AF1232" s="112" t="str">
        <f>_xlfn.IFNA(VLOOKUP(F1232,'Compiled report'!C:F,4,FALSE),"")</f>
        <v/>
      </c>
      <c r="AG1232" s="134" t="str">
        <f t="shared" si="284"/>
        <v xml:space="preserve"> </v>
      </c>
      <c r="AH1232" s="134" t="str">
        <f t="shared" si="285"/>
        <v xml:space="preserve"> </v>
      </c>
      <c r="AI1232" s="134" t="str">
        <f t="shared" si="286"/>
        <v xml:space="preserve"> </v>
      </c>
      <c r="AJ1232" s="234" t="str">
        <f>_xlfn.IFNA(VLOOKUP(F1232,'Compiled report'!C:D,2,FALSE),"")</f>
        <v/>
      </c>
      <c r="AK1232" s="134" t="str">
        <f t="shared" si="287"/>
        <v xml:space="preserve"> </v>
      </c>
      <c r="AL1232" s="134" t="str">
        <f t="shared" si="288"/>
        <v/>
      </c>
      <c r="AM1232" s="134" t="str">
        <f t="shared" si="289"/>
        <v xml:space="preserve"> </v>
      </c>
      <c r="AN1232" s="134" t="str">
        <f t="shared" si="290"/>
        <v xml:space="preserve"> </v>
      </c>
      <c r="AO1232" s="134" t="str">
        <f t="shared" si="293"/>
        <v xml:space="preserve"> </v>
      </c>
      <c r="AP1232" s="137" t="s">
        <v>770</v>
      </c>
    </row>
    <row r="1233" spans="1:42" s="134" customFormat="1" ht="26.1" customHeight="1" x14ac:dyDescent="0.2">
      <c r="A1233" s="258">
        <v>1232</v>
      </c>
      <c r="B1233" s="284" t="s">
        <v>596</v>
      </c>
      <c r="C1233" s="134" t="s">
        <v>181</v>
      </c>
      <c r="D1233" s="171" t="s">
        <v>82</v>
      </c>
      <c r="E1233" s="283" t="s">
        <v>597</v>
      </c>
      <c r="F1233" s="106">
        <v>1542</v>
      </c>
      <c r="G1233" s="284" t="s">
        <v>596</v>
      </c>
      <c r="H1233" s="284" t="s">
        <v>3201</v>
      </c>
      <c r="I1233" s="284" t="s">
        <v>3202</v>
      </c>
      <c r="J1233" s="284" t="s">
        <v>3203</v>
      </c>
      <c r="K1233" s="284" t="s">
        <v>617</v>
      </c>
      <c r="L1233" s="284" t="s">
        <v>617</v>
      </c>
      <c r="M1233" s="284" t="s">
        <v>617</v>
      </c>
      <c r="N1233" s="103" t="s">
        <v>3075</v>
      </c>
      <c r="O1233" s="106">
        <v>23430</v>
      </c>
      <c r="Q1233" s="135"/>
      <c r="T1233" s="135"/>
      <c r="U1233" s="171" t="str">
        <f t="shared" si="292"/>
        <v>HBL-MAR-1542</v>
      </c>
      <c r="V1233" s="133" t="s">
        <v>90</v>
      </c>
      <c r="W1233" s="106">
        <v>1542</v>
      </c>
      <c r="X1233" s="171" t="str">
        <f t="shared" si="294"/>
        <v>HBL-MAR-1542-Mar17-1-1</v>
      </c>
      <c r="Y1233" s="136" t="s">
        <v>1018</v>
      </c>
      <c r="Z1233" s="134" t="str">
        <f t="shared" si="281"/>
        <v xml:space="preserve"> </v>
      </c>
      <c r="AA1233" s="134" t="str">
        <f t="shared" si="282"/>
        <v xml:space="preserve"> </v>
      </c>
      <c r="AB1233" s="134" t="str">
        <f t="shared" si="291"/>
        <v>Yes</v>
      </c>
      <c r="AC1233" s="134" t="e">
        <f>VLOOKUP(F1233,'Wired Branches'!B:E,4,FALSE)</f>
        <v>#N/A</v>
      </c>
      <c r="AD1233" s="134" t="str">
        <f t="shared" si="283"/>
        <v xml:space="preserve"> </v>
      </c>
      <c r="AE1233" s="150" t="e">
        <f>VLOOKUP(W1233,'Wired Branches'!B:F,5,FALSE)</f>
        <v>#N/A</v>
      </c>
      <c r="AF1233" s="112" t="str">
        <f>_xlfn.IFNA(VLOOKUP(F1233,'Compiled report'!C:F,4,FALSE),"")</f>
        <v/>
      </c>
      <c r="AG1233" s="134" t="str">
        <f t="shared" si="284"/>
        <v xml:space="preserve"> </v>
      </c>
      <c r="AH1233" s="134" t="str">
        <f t="shared" si="285"/>
        <v xml:space="preserve"> </v>
      </c>
      <c r="AI1233" s="134" t="str">
        <f t="shared" si="286"/>
        <v xml:space="preserve"> </v>
      </c>
      <c r="AJ1233" s="234" t="str">
        <f>_xlfn.IFNA(VLOOKUP(F1233,'Compiled report'!C:D,2,FALSE),"")</f>
        <v/>
      </c>
      <c r="AK1233" s="134" t="str">
        <f t="shared" si="287"/>
        <v xml:space="preserve"> </v>
      </c>
      <c r="AL1233" s="134" t="str">
        <f t="shared" si="288"/>
        <v/>
      </c>
      <c r="AM1233" s="134" t="str">
        <f t="shared" si="289"/>
        <v xml:space="preserve"> </v>
      </c>
      <c r="AN1233" s="134" t="str">
        <f t="shared" si="290"/>
        <v xml:space="preserve"> </v>
      </c>
      <c r="AO1233" s="134" t="str">
        <f t="shared" si="293"/>
        <v xml:space="preserve"> </v>
      </c>
      <c r="AP1233" s="137" t="s">
        <v>770</v>
      </c>
    </row>
    <row r="1234" spans="1:42" s="134" customFormat="1" ht="26.1" customHeight="1" x14ac:dyDescent="0.2">
      <c r="A1234" s="258">
        <v>1233</v>
      </c>
      <c r="B1234" s="284" t="s">
        <v>596</v>
      </c>
      <c r="C1234" s="134" t="s">
        <v>181</v>
      </c>
      <c r="D1234" s="171" t="s">
        <v>82</v>
      </c>
      <c r="E1234" s="283" t="s">
        <v>597</v>
      </c>
      <c r="F1234" s="106">
        <v>575</v>
      </c>
      <c r="G1234" s="284" t="s">
        <v>596</v>
      </c>
      <c r="H1234" s="284" t="s">
        <v>3204</v>
      </c>
      <c r="I1234" s="284" t="s">
        <v>3205</v>
      </c>
      <c r="J1234" s="284" t="s">
        <v>3206</v>
      </c>
      <c r="K1234" s="284" t="s">
        <v>3204</v>
      </c>
      <c r="L1234" s="284" t="s">
        <v>617</v>
      </c>
      <c r="M1234" s="284" t="s">
        <v>1624</v>
      </c>
      <c r="N1234" s="103" t="s">
        <v>3075</v>
      </c>
      <c r="O1234" s="106">
        <v>22860</v>
      </c>
      <c r="Q1234" s="135"/>
      <c r="T1234" s="135"/>
      <c r="U1234" s="171" t="str">
        <f t="shared" si="292"/>
        <v>HBL-MAR-575</v>
      </c>
      <c r="V1234" s="133" t="s">
        <v>90</v>
      </c>
      <c r="W1234" s="106">
        <v>575</v>
      </c>
      <c r="X1234" s="171" t="str">
        <f t="shared" si="294"/>
        <v>HBL-MAR-575-Mar17-1-1</v>
      </c>
      <c r="Y1234" s="136" t="s">
        <v>1018</v>
      </c>
      <c r="Z1234" s="134" t="str">
        <f t="shared" si="281"/>
        <v xml:space="preserve"> </v>
      </c>
      <c r="AA1234" s="134" t="str">
        <f t="shared" si="282"/>
        <v xml:space="preserve"> </v>
      </c>
      <c r="AB1234" s="134" t="str">
        <f t="shared" si="291"/>
        <v>Yes</v>
      </c>
      <c r="AC1234" s="134" t="e">
        <f>VLOOKUP(F1234,'Wired Branches'!B:E,4,FALSE)</f>
        <v>#N/A</v>
      </c>
      <c r="AD1234" s="134" t="str">
        <f t="shared" si="283"/>
        <v xml:space="preserve"> </v>
      </c>
      <c r="AE1234" s="150" t="e">
        <f>VLOOKUP(W1234,'Wired Branches'!B:F,5,FALSE)</f>
        <v>#N/A</v>
      </c>
      <c r="AF1234" s="112" t="str">
        <f>_xlfn.IFNA(VLOOKUP(F1234,'Compiled report'!C:F,4,FALSE),"")</f>
        <v/>
      </c>
      <c r="AG1234" s="134" t="str">
        <f t="shared" si="284"/>
        <v xml:space="preserve"> </v>
      </c>
      <c r="AH1234" s="134" t="str">
        <f t="shared" si="285"/>
        <v xml:space="preserve"> </v>
      </c>
      <c r="AI1234" s="134" t="str">
        <f t="shared" si="286"/>
        <v xml:space="preserve"> </v>
      </c>
      <c r="AJ1234" s="234" t="str">
        <f>_xlfn.IFNA(VLOOKUP(F1234,'Compiled report'!C:D,2,FALSE),"")</f>
        <v/>
      </c>
      <c r="AK1234" s="134" t="str">
        <f t="shared" si="287"/>
        <v xml:space="preserve"> </v>
      </c>
      <c r="AL1234" s="134" t="str">
        <f t="shared" si="288"/>
        <v/>
      </c>
      <c r="AM1234" s="134" t="str">
        <f t="shared" si="289"/>
        <v xml:space="preserve"> </v>
      </c>
      <c r="AN1234" s="134" t="str">
        <f t="shared" si="290"/>
        <v xml:space="preserve"> </v>
      </c>
      <c r="AO1234" s="134" t="str">
        <f t="shared" si="293"/>
        <v xml:space="preserve"> </v>
      </c>
      <c r="AP1234" s="137" t="s">
        <v>770</v>
      </c>
    </row>
    <row r="1235" spans="1:42" s="134" customFormat="1" ht="26.1" customHeight="1" x14ac:dyDescent="0.2">
      <c r="A1235" s="258">
        <v>1234</v>
      </c>
      <c r="B1235" s="284" t="s">
        <v>596</v>
      </c>
      <c r="C1235" s="134" t="s">
        <v>181</v>
      </c>
      <c r="D1235" s="171" t="s">
        <v>82</v>
      </c>
      <c r="E1235" s="283" t="s">
        <v>597</v>
      </c>
      <c r="F1235" s="106">
        <v>1227</v>
      </c>
      <c r="G1235" s="284" t="s">
        <v>596</v>
      </c>
      <c r="H1235" s="284" t="s">
        <v>3207</v>
      </c>
      <c r="I1235" s="284" t="s">
        <v>3208</v>
      </c>
      <c r="J1235" s="284" t="s">
        <v>3192</v>
      </c>
      <c r="K1235" s="284" t="s">
        <v>617</v>
      </c>
      <c r="L1235" s="284" t="s">
        <v>617</v>
      </c>
      <c r="M1235" s="284" t="s">
        <v>617</v>
      </c>
      <c r="N1235" s="103" t="s">
        <v>3075</v>
      </c>
      <c r="O1235" s="106">
        <v>23430</v>
      </c>
      <c r="Q1235" s="135"/>
      <c r="T1235" s="135"/>
      <c r="U1235" s="171" t="str">
        <f t="shared" si="292"/>
        <v>HBL-MAR-1227</v>
      </c>
      <c r="V1235" s="133" t="s">
        <v>90</v>
      </c>
      <c r="W1235" s="106">
        <v>1227</v>
      </c>
      <c r="X1235" s="171" t="str">
        <f t="shared" si="294"/>
        <v>HBL-MAR-1227-Mar17-1-1</v>
      </c>
      <c r="Y1235" s="136" t="s">
        <v>1018</v>
      </c>
      <c r="Z1235" s="134" t="str">
        <f t="shared" si="281"/>
        <v xml:space="preserve"> </v>
      </c>
      <c r="AA1235" s="134" t="str">
        <f t="shared" si="282"/>
        <v xml:space="preserve"> </v>
      </c>
      <c r="AB1235" s="134" t="str">
        <f t="shared" si="291"/>
        <v>Yes</v>
      </c>
      <c r="AC1235" s="134" t="e">
        <f>VLOOKUP(F1235,'Wired Branches'!B:E,4,FALSE)</f>
        <v>#N/A</v>
      </c>
      <c r="AD1235" s="134" t="str">
        <f t="shared" si="283"/>
        <v xml:space="preserve"> </v>
      </c>
      <c r="AE1235" s="150" t="e">
        <f>VLOOKUP(W1235,'Wired Branches'!B:F,5,FALSE)</f>
        <v>#N/A</v>
      </c>
      <c r="AF1235" s="112" t="str">
        <f>_xlfn.IFNA(VLOOKUP(F1235,'Compiled report'!C:F,4,FALSE),"")</f>
        <v/>
      </c>
      <c r="AG1235" s="134" t="str">
        <f t="shared" si="284"/>
        <v xml:space="preserve"> </v>
      </c>
      <c r="AH1235" s="134" t="str">
        <f t="shared" si="285"/>
        <v xml:space="preserve"> </v>
      </c>
      <c r="AI1235" s="134" t="str">
        <f t="shared" si="286"/>
        <v xml:space="preserve"> </v>
      </c>
      <c r="AJ1235" s="234" t="str">
        <f>_xlfn.IFNA(VLOOKUP(F1235,'Compiled report'!C:D,2,FALSE),"")</f>
        <v/>
      </c>
      <c r="AK1235" s="134" t="str">
        <f t="shared" si="287"/>
        <v xml:space="preserve"> </v>
      </c>
      <c r="AL1235" s="134" t="str">
        <f t="shared" si="288"/>
        <v/>
      </c>
      <c r="AM1235" s="134" t="str">
        <f t="shared" si="289"/>
        <v xml:space="preserve"> </v>
      </c>
      <c r="AN1235" s="134" t="str">
        <f t="shared" si="290"/>
        <v xml:space="preserve"> </v>
      </c>
      <c r="AO1235" s="134" t="str">
        <f t="shared" si="293"/>
        <v xml:space="preserve"> </v>
      </c>
      <c r="AP1235" s="137" t="s">
        <v>770</v>
      </c>
    </row>
    <row r="1236" spans="1:42" s="134" customFormat="1" ht="26.1" customHeight="1" x14ac:dyDescent="0.2">
      <c r="A1236" s="258">
        <v>1235</v>
      </c>
      <c r="B1236" s="284" t="s">
        <v>596</v>
      </c>
      <c r="C1236" s="134" t="s">
        <v>181</v>
      </c>
      <c r="D1236" s="171" t="s">
        <v>82</v>
      </c>
      <c r="E1236" s="283" t="s">
        <v>597</v>
      </c>
      <c r="F1236" s="106">
        <v>277</v>
      </c>
      <c r="G1236" s="284" t="s">
        <v>596</v>
      </c>
      <c r="H1236" s="284" t="s">
        <v>3209</v>
      </c>
      <c r="I1236" s="284" t="s">
        <v>3210</v>
      </c>
      <c r="J1236" s="284" t="s">
        <v>3192</v>
      </c>
      <c r="K1236" s="284" t="s">
        <v>617</v>
      </c>
      <c r="L1236" s="284" t="s">
        <v>617</v>
      </c>
      <c r="M1236" s="284" t="s">
        <v>617</v>
      </c>
      <c r="N1236" s="103" t="s">
        <v>3075</v>
      </c>
      <c r="O1236" s="106">
        <v>23430</v>
      </c>
      <c r="Q1236" s="135"/>
      <c r="T1236" s="135"/>
      <c r="U1236" s="171" t="str">
        <f t="shared" si="292"/>
        <v>HBL-MAR-277</v>
      </c>
      <c r="V1236" s="133" t="s">
        <v>90</v>
      </c>
      <c r="W1236" s="106">
        <v>277</v>
      </c>
      <c r="X1236" s="171" t="str">
        <f t="shared" si="294"/>
        <v>HBL-MAR-277-Mar17-1-1</v>
      </c>
      <c r="Y1236" s="136" t="s">
        <v>1018</v>
      </c>
      <c r="Z1236" s="134" t="str">
        <f t="shared" si="281"/>
        <v xml:space="preserve"> </v>
      </c>
      <c r="AA1236" s="134" t="str">
        <f t="shared" si="282"/>
        <v xml:space="preserve"> </v>
      </c>
      <c r="AB1236" s="134" t="str">
        <f t="shared" si="291"/>
        <v>Yes</v>
      </c>
      <c r="AC1236" s="134" t="e">
        <f>VLOOKUP(F1236,'Wired Branches'!B:E,4,FALSE)</f>
        <v>#N/A</v>
      </c>
      <c r="AD1236" s="134" t="str">
        <f t="shared" si="283"/>
        <v xml:space="preserve"> </v>
      </c>
      <c r="AE1236" s="150" t="e">
        <f>VLOOKUP(W1236,'Wired Branches'!B:F,5,FALSE)</f>
        <v>#N/A</v>
      </c>
      <c r="AF1236" s="112" t="str">
        <f>_xlfn.IFNA(VLOOKUP(F1236,'Compiled report'!C:F,4,FALSE),"")</f>
        <v/>
      </c>
      <c r="AG1236" s="134" t="str">
        <f t="shared" si="284"/>
        <v xml:space="preserve"> </v>
      </c>
      <c r="AH1236" s="134" t="str">
        <f t="shared" si="285"/>
        <v xml:space="preserve"> </v>
      </c>
      <c r="AI1236" s="134" t="str">
        <f t="shared" si="286"/>
        <v xml:space="preserve"> </v>
      </c>
      <c r="AJ1236" s="234" t="str">
        <f>_xlfn.IFNA(VLOOKUP(F1236,'Compiled report'!C:D,2,FALSE),"")</f>
        <v/>
      </c>
      <c r="AK1236" s="134" t="str">
        <f t="shared" si="287"/>
        <v xml:space="preserve"> </v>
      </c>
      <c r="AL1236" s="134" t="str">
        <f t="shared" si="288"/>
        <v/>
      </c>
      <c r="AM1236" s="134" t="str">
        <f t="shared" si="289"/>
        <v xml:space="preserve"> </v>
      </c>
      <c r="AN1236" s="134" t="str">
        <f t="shared" si="290"/>
        <v xml:space="preserve"> </v>
      </c>
      <c r="AO1236" s="134" t="str">
        <f t="shared" si="293"/>
        <v xml:space="preserve"> </v>
      </c>
      <c r="AP1236" s="137" t="s">
        <v>770</v>
      </c>
    </row>
    <row r="1237" spans="1:42" s="134" customFormat="1" ht="26.1" customHeight="1" x14ac:dyDescent="0.2">
      <c r="A1237" s="258">
        <v>1236</v>
      </c>
      <c r="B1237" s="284" t="s">
        <v>596</v>
      </c>
      <c r="C1237" s="134" t="s">
        <v>181</v>
      </c>
      <c r="D1237" s="171" t="s">
        <v>82</v>
      </c>
      <c r="E1237" s="283" t="s">
        <v>597</v>
      </c>
      <c r="F1237" s="106">
        <v>801</v>
      </c>
      <c r="G1237" s="284" t="s">
        <v>596</v>
      </c>
      <c r="H1237" s="284" t="s">
        <v>3211</v>
      </c>
      <c r="I1237" s="284" t="s">
        <v>3212</v>
      </c>
      <c r="J1237" s="284" t="s">
        <v>3192</v>
      </c>
      <c r="K1237" s="284" t="s">
        <v>617</v>
      </c>
      <c r="L1237" s="284" t="s">
        <v>617</v>
      </c>
      <c r="M1237" s="284" t="s">
        <v>617</v>
      </c>
      <c r="N1237" s="103" t="s">
        <v>3075</v>
      </c>
      <c r="O1237" s="106">
        <v>23430</v>
      </c>
      <c r="Q1237" s="135"/>
      <c r="T1237" s="135"/>
      <c r="U1237" s="171" t="str">
        <f t="shared" si="292"/>
        <v>HBL-MAR-801</v>
      </c>
      <c r="V1237" s="133" t="s">
        <v>90</v>
      </c>
      <c r="W1237" s="106">
        <v>801</v>
      </c>
      <c r="X1237" s="171" t="str">
        <f t="shared" si="294"/>
        <v>HBL-MAR-801-Mar17-1-1</v>
      </c>
      <c r="Y1237" s="136" t="s">
        <v>1018</v>
      </c>
      <c r="Z1237" s="134" t="str">
        <f t="shared" si="281"/>
        <v xml:space="preserve"> </v>
      </c>
      <c r="AA1237" s="134" t="str">
        <f t="shared" si="282"/>
        <v xml:space="preserve"> </v>
      </c>
      <c r="AB1237" s="134" t="str">
        <f t="shared" si="291"/>
        <v>Yes</v>
      </c>
      <c r="AC1237" s="134" t="e">
        <f>VLOOKUP(F1237,'Wired Branches'!B:E,4,FALSE)</f>
        <v>#N/A</v>
      </c>
      <c r="AD1237" s="134" t="str">
        <f t="shared" si="283"/>
        <v xml:space="preserve"> </v>
      </c>
      <c r="AE1237" s="150" t="e">
        <f>VLOOKUP(W1237,'Wired Branches'!B:F,5,FALSE)</f>
        <v>#N/A</v>
      </c>
      <c r="AF1237" s="112" t="str">
        <f>_xlfn.IFNA(VLOOKUP(F1237,'Compiled report'!C:F,4,FALSE),"")</f>
        <v/>
      </c>
      <c r="AG1237" s="134" t="str">
        <f t="shared" si="284"/>
        <v xml:space="preserve"> </v>
      </c>
      <c r="AH1237" s="134" t="str">
        <f t="shared" si="285"/>
        <v xml:space="preserve"> </v>
      </c>
      <c r="AI1237" s="134" t="str">
        <f t="shared" si="286"/>
        <v xml:space="preserve"> </v>
      </c>
      <c r="AJ1237" s="234" t="str">
        <f>_xlfn.IFNA(VLOOKUP(F1237,'Compiled report'!C:D,2,FALSE),"")</f>
        <v/>
      </c>
      <c r="AK1237" s="134" t="str">
        <f t="shared" si="287"/>
        <v xml:space="preserve"> </v>
      </c>
      <c r="AL1237" s="134" t="str">
        <f t="shared" si="288"/>
        <v/>
      </c>
      <c r="AM1237" s="134" t="str">
        <f t="shared" si="289"/>
        <v xml:space="preserve"> </v>
      </c>
      <c r="AN1237" s="134" t="str">
        <f t="shared" si="290"/>
        <v xml:space="preserve"> </v>
      </c>
      <c r="AO1237" s="134" t="str">
        <f t="shared" si="293"/>
        <v xml:space="preserve"> </v>
      </c>
      <c r="AP1237" s="137" t="s">
        <v>770</v>
      </c>
    </row>
    <row r="1238" spans="1:42" s="134" customFormat="1" ht="26.1" customHeight="1" x14ac:dyDescent="0.2">
      <c r="A1238" s="258">
        <v>1237</v>
      </c>
      <c r="B1238" s="284" t="s">
        <v>596</v>
      </c>
      <c r="C1238" s="134" t="s">
        <v>181</v>
      </c>
      <c r="D1238" s="171" t="s">
        <v>82</v>
      </c>
      <c r="E1238" s="283" t="s">
        <v>597</v>
      </c>
      <c r="F1238" s="106">
        <v>278</v>
      </c>
      <c r="G1238" s="284" t="s">
        <v>596</v>
      </c>
      <c r="H1238" s="284" t="s">
        <v>3213</v>
      </c>
      <c r="I1238" s="284" t="s">
        <v>3214</v>
      </c>
      <c r="J1238" s="284" t="s">
        <v>3215</v>
      </c>
      <c r="K1238" s="284" t="s">
        <v>3213</v>
      </c>
      <c r="L1238" s="284" t="s">
        <v>3213</v>
      </c>
      <c r="M1238" s="284" t="s">
        <v>3216</v>
      </c>
      <c r="N1238" s="103" t="s">
        <v>3075</v>
      </c>
      <c r="O1238" s="106">
        <v>18800</v>
      </c>
      <c r="Q1238" s="135"/>
      <c r="T1238" s="135"/>
      <c r="U1238" s="171" t="str">
        <f t="shared" si="292"/>
        <v>HBL-MAR-278</v>
      </c>
      <c r="V1238" s="133" t="s">
        <v>90</v>
      </c>
      <c r="W1238" s="106">
        <v>278</v>
      </c>
      <c r="X1238" s="171" t="str">
        <f t="shared" si="294"/>
        <v>HBL-MAR-278-Mar17-1-1</v>
      </c>
      <c r="Y1238" s="136" t="s">
        <v>1018</v>
      </c>
      <c r="Z1238" s="134" t="str">
        <f t="shared" si="281"/>
        <v xml:space="preserve"> </v>
      </c>
      <c r="AA1238" s="134" t="str">
        <f t="shared" si="282"/>
        <v xml:space="preserve"> </v>
      </c>
      <c r="AB1238" s="134" t="str">
        <f t="shared" si="291"/>
        <v>Yes</v>
      </c>
      <c r="AC1238" s="134" t="e">
        <f>VLOOKUP(F1238,'Wired Branches'!B:E,4,FALSE)</f>
        <v>#N/A</v>
      </c>
      <c r="AD1238" s="134" t="str">
        <f t="shared" si="283"/>
        <v xml:space="preserve"> </v>
      </c>
      <c r="AE1238" s="150" t="e">
        <f>VLOOKUP(W1238,'Wired Branches'!B:F,5,FALSE)</f>
        <v>#N/A</v>
      </c>
      <c r="AF1238" s="112" t="str">
        <f>_xlfn.IFNA(VLOOKUP(F1238,'Compiled report'!C:F,4,FALSE),"")</f>
        <v/>
      </c>
      <c r="AG1238" s="134" t="str">
        <f t="shared" si="284"/>
        <v xml:space="preserve"> </v>
      </c>
      <c r="AH1238" s="134" t="str">
        <f t="shared" si="285"/>
        <v xml:space="preserve"> </v>
      </c>
      <c r="AI1238" s="134" t="str">
        <f t="shared" si="286"/>
        <v xml:space="preserve"> </v>
      </c>
      <c r="AJ1238" s="234" t="str">
        <f>_xlfn.IFNA(VLOOKUP(F1238,'Compiled report'!C:D,2,FALSE),"")</f>
        <v/>
      </c>
      <c r="AK1238" s="134" t="str">
        <f t="shared" si="287"/>
        <v xml:space="preserve"> </v>
      </c>
      <c r="AL1238" s="134" t="str">
        <f t="shared" si="288"/>
        <v/>
      </c>
      <c r="AM1238" s="134" t="str">
        <f t="shared" si="289"/>
        <v xml:space="preserve"> </v>
      </c>
      <c r="AN1238" s="134" t="str">
        <f t="shared" si="290"/>
        <v xml:space="preserve"> </v>
      </c>
      <c r="AO1238" s="134" t="str">
        <f t="shared" si="293"/>
        <v xml:space="preserve"> </v>
      </c>
      <c r="AP1238" s="137" t="s">
        <v>770</v>
      </c>
    </row>
    <row r="1239" spans="1:42" s="134" customFormat="1" ht="26.1" customHeight="1" x14ac:dyDescent="0.2">
      <c r="A1239" s="258">
        <v>1238</v>
      </c>
      <c r="B1239" s="284" t="s">
        <v>596</v>
      </c>
      <c r="C1239" s="134" t="s">
        <v>181</v>
      </c>
      <c r="D1239" s="171" t="s">
        <v>82</v>
      </c>
      <c r="E1239" s="283" t="s">
        <v>597</v>
      </c>
      <c r="F1239" s="106">
        <v>1139</v>
      </c>
      <c r="G1239" s="284" t="s">
        <v>596</v>
      </c>
      <c r="H1239" s="284" t="s">
        <v>3217</v>
      </c>
      <c r="I1239" s="284" t="s">
        <v>3218</v>
      </c>
      <c r="J1239" s="284" t="s">
        <v>3219</v>
      </c>
      <c r="K1239" s="284" t="s">
        <v>3220</v>
      </c>
      <c r="L1239" s="284" t="s">
        <v>3217</v>
      </c>
      <c r="M1239" s="284" t="s">
        <v>3220</v>
      </c>
      <c r="N1239" s="103" t="s">
        <v>3075</v>
      </c>
      <c r="O1239" s="106">
        <v>23020</v>
      </c>
      <c r="Q1239" s="135"/>
      <c r="T1239" s="135"/>
      <c r="U1239" s="171" t="str">
        <f t="shared" si="292"/>
        <v>HBL-MAR-1139</v>
      </c>
      <c r="V1239" s="133" t="s">
        <v>90</v>
      </c>
      <c r="W1239" s="106">
        <v>1139</v>
      </c>
      <c r="X1239" s="171" t="str">
        <f t="shared" si="294"/>
        <v>HBL-MAR-1139-Mar17-1-1</v>
      </c>
      <c r="Y1239" s="136" t="s">
        <v>1018</v>
      </c>
      <c r="Z1239" s="134" t="str">
        <f t="shared" si="281"/>
        <v xml:space="preserve"> </v>
      </c>
      <c r="AA1239" s="134" t="str">
        <f t="shared" si="282"/>
        <v xml:space="preserve"> </v>
      </c>
      <c r="AB1239" s="134" t="str">
        <f t="shared" si="291"/>
        <v>Yes</v>
      </c>
      <c r="AC1239" s="134" t="e">
        <f>VLOOKUP(F1239,'Wired Branches'!B:E,4,FALSE)</f>
        <v>#N/A</v>
      </c>
      <c r="AD1239" s="134" t="str">
        <f t="shared" si="283"/>
        <v xml:space="preserve"> </v>
      </c>
      <c r="AE1239" s="150" t="e">
        <f>VLOOKUP(W1239,'Wired Branches'!B:F,5,FALSE)</f>
        <v>#N/A</v>
      </c>
      <c r="AF1239" s="112" t="str">
        <f>_xlfn.IFNA(VLOOKUP(F1239,'Compiled report'!C:F,4,FALSE),"")</f>
        <v/>
      </c>
      <c r="AG1239" s="134" t="str">
        <f t="shared" si="284"/>
        <v xml:space="preserve"> </v>
      </c>
      <c r="AH1239" s="134" t="str">
        <f t="shared" si="285"/>
        <v xml:space="preserve"> </v>
      </c>
      <c r="AI1239" s="134" t="str">
        <f t="shared" si="286"/>
        <v xml:space="preserve"> </v>
      </c>
      <c r="AJ1239" s="234" t="str">
        <f>_xlfn.IFNA(VLOOKUP(F1239,'Compiled report'!C:D,2,FALSE),"")</f>
        <v/>
      </c>
      <c r="AK1239" s="134" t="str">
        <f t="shared" si="287"/>
        <v xml:space="preserve"> </v>
      </c>
      <c r="AL1239" s="134" t="str">
        <f t="shared" si="288"/>
        <v/>
      </c>
      <c r="AM1239" s="134" t="str">
        <f t="shared" si="289"/>
        <v xml:space="preserve"> </v>
      </c>
      <c r="AN1239" s="134" t="str">
        <f t="shared" si="290"/>
        <v xml:space="preserve"> </v>
      </c>
      <c r="AO1239" s="134" t="str">
        <f t="shared" si="293"/>
        <v xml:space="preserve"> </v>
      </c>
      <c r="AP1239" s="137" t="s">
        <v>770</v>
      </c>
    </row>
    <row r="1240" spans="1:42" s="134" customFormat="1" ht="26.1" customHeight="1" x14ac:dyDescent="0.2">
      <c r="A1240" s="258">
        <v>1239</v>
      </c>
      <c r="B1240" s="284" t="s">
        <v>596</v>
      </c>
      <c r="C1240" s="134" t="s">
        <v>181</v>
      </c>
      <c r="D1240" s="171" t="s">
        <v>82</v>
      </c>
      <c r="E1240" s="283" t="s">
        <v>597</v>
      </c>
      <c r="F1240" s="106">
        <v>5030</v>
      </c>
      <c r="G1240" s="284" t="s">
        <v>596</v>
      </c>
      <c r="H1240" s="284" t="s">
        <v>3221</v>
      </c>
      <c r="I1240" s="284" t="s">
        <v>3218</v>
      </c>
      <c r="J1240" s="284" t="s">
        <v>3219</v>
      </c>
      <c r="K1240" s="284" t="s">
        <v>3220</v>
      </c>
      <c r="L1240" s="284" t="s">
        <v>3221</v>
      </c>
      <c r="M1240" s="284" t="s">
        <v>3220</v>
      </c>
      <c r="N1240" s="103" t="s">
        <v>3075</v>
      </c>
      <c r="O1240" s="106">
        <v>23020</v>
      </c>
      <c r="Q1240" s="135"/>
      <c r="T1240" s="135"/>
      <c r="U1240" s="171" t="str">
        <f t="shared" si="292"/>
        <v>HBL-MAR-5030</v>
      </c>
      <c r="V1240" s="133" t="s">
        <v>90</v>
      </c>
      <c r="W1240" s="106">
        <v>5030</v>
      </c>
      <c r="X1240" s="171" t="str">
        <f t="shared" si="294"/>
        <v>HBL-MAR-5030-Mar17-1-1</v>
      </c>
      <c r="Y1240" s="136" t="s">
        <v>1018</v>
      </c>
      <c r="Z1240" s="134" t="str">
        <f t="shared" si="281"/>
        <v xml:space="preserve"> </v>
      </c>
      <c r="AA1240" s="134" t="str">
        <f t="shared" si="282"/>
        <v xml:space="preserve"> </v>
      </c>
      <c r="AB1240" s="134" t="str">
        <f t="shared" si="291"/>
        <v>Yes</v>
      </c>
      <c r="AC1240" s="134" t="e">
        <f>VLOOKUP(F1240,'Wired Branches'!B:E,4,FALSE)</f>
        <v>#N/A</v>
      </c>
      <c r="AD1240" s="134" t="str">
        <f t="shared" si="283"/>
        <v xml:space="preserve"> </v>
      </c>
      <c r="AE1240" s="150" t="e">
        <f>VLOOKUP(W1240,'Wired Branches'!B:F,5,FALSE)</f>
        <v>#N/A</v>
      </c>
      <c r="AF1240" s="112" t="str">
        <f>_xlfn.IFNA(VLOOKUP(F1240,'Compiled report'!C:F,4,FALSE),"")</f>
        <v/>
      </c>
      <c r="AG1240" s="134" t="str">
        <f t="shared" si="284"/>
        <v xml:space="preserve"> </v>
      </c>
      <c r="AH1240" s="134" t="str">
        <f t="shared" si="285"/>
        <v xml:space="preserve"> </v>
      </c>
      <c r="AI1240" s="134" t="str">
        <f t="shared" si="286"/>
        <v xml:space="preserve"> </v>
      </c>
      <c r="AJ1240" s="234" t="str">
        <f>_xlfn.IFNA(VLOOKUP(F1240,'Compiled report'!C:D,2,FALSE),"")</f>
        <v/>
      </c>
      <c r="AK1240" s="134" t="str">
        <f t="shared" si="287"/>
        <v xml:space="preserve"> </v>
      </c>
      <c r="AL1240" s="134" t="str">
        <f t="shared" si="288"/>
        <v/>
      </c>
      <c r="AM1240" s="134" t="str">
        <f t="shared" si="289"/>
        <v xml:space="preserve"> </v>
      </c>
      <c r="AN1240" s="134" t="str">
        <f t="shared" si="290"/>
        <v xml:space="preserve"> </v>
      </c>
      <c r="AO1240" s="134" t="str">
        <f t="shared" si="293"/>
        <v xml:space="preserve"> </v>
      </c>
      <c r="AP1240" s="137" t="s">
        <v>770</v>
      </c>
    </row>
    <row r="1241" spans="1:42" s="134" customFormat="1" ht="26.1" customHeight="1" x14ac:dyDescent="0.2">
      <c r="A1241" s="258">
        <v>1240</v>
      </c>
      <c r="B1241" s="284" t="s">
        <v>596</v>
      </c>
      <c r="C1241" s="134" t="s">
        <v>181</v>
      </c>
      <c r="D1241" s="171" t="s">
        <v>82</v>
      </c>
      <c r="E1241" s="283" t="s">
        <v>597</v>
      </c>
      <c r="F1241" s="106">
        <v>1718</v>
      </c>
      <c r="G1241" s="284" t="s">
        <v>596</v>
      </c>
      <c r="H1241" s="284" t="s">
        <v>3222</v>
      </c>
      <c r="I1241" s="284" t="s">
        <v>3223</v>
      </c>
      <c r="J1241" s="284" t="s">
        <v>3224</v>
      </c>
      <c r="K1241" s="284" t="s">
        <v>3220</v>
      </c>
      <c r="L1241" s="284" t="s">
        <v>3222</v>
      </c>
      <c r="M1241" s="284" t="s">
        <v>3146</v>
      </c>
      <c r="N1241" s="103" t="s">
        <v>3075</v>
      </c>
      <c r="O1241" s="106">
        <v>19200</v>
      </c>
      <c r="Q1241" s="135"/>
      <c r="T1241" s="135"/>
      <c r="U1241" s="171" t="str">
        <f t="shared" si="292"/>
        <v>HBL-MAR-1718</v>
      </c>
      <c r="V1241" s="133" t="s">
        <v>90</v>
      </c>
      <c r="W1241" s="106">
        <v>1718</v>
      </c>
      <c r="X1241" s="171" t="str">
        <f t="shared" si="294"/>
        <v>HBL-MAR-1718-Mar17-1-1</v>
      </c>
      <c r="Y1241" s="136" t="s">
        <v>1018</v>
      </c>
      <c r="Z1241" s="134" t="str">
        <f t="shared" si="281"/>
        <v xml:space="preserve"> </v>
      </c>
      <c r="AA1241" s="134" t="str">
        <f t="shared" si="282"/>
        <v xml:space="preserve"> </v>
      </c>
      <c r="AB1241" s="134" t="str">
        <f t="shared" si="291"/>
        <v>Yes</v>
      </c>
      <c r="AC1241" s="134" t="e">
        <f>VLOOKUP(F1241,'Wired Branches'!B:E,4,FALSE)</f>
        <v>#N/A</v>
      </c>
      <c r="AD1241" s="134" t="str">
        <f t="shared" si="283"/>
        <v xml:space="preserve"> </v>
      </c>
      <c r="AE1241" s="150" t="e">
        <f>VLOOKUP(W1241,'Wired Branches'!B:F,5,FALSE)</f>
        <v>#N/A</v>
      </c>
      <c r="AF1241" s="112" t="str">
        <f>_xlfn.IFNA(VLOOKUP(F1241,'Compiled report'!C:F,4,FALSE),"")</f>
        <v/>
      </c>
      <c r="AG1241" s="134" t="str">
        <f t="shared" si="284"/>
        <v xml:space="preserve"> </v>
      </c>
      <c r="AH1241" s="134" t="str">
        <f t="shared" si="285"/>
        <v xml:space="preserve"> </v>
      </c>
      <c r="AI1241" s="134" t="str">
        <f t="shared" si="286"/>
        <v xml:space="preserve"> </v>
      </c>
      <c r="AJ1241" s="234" t="str">
        <f>_xlfn.IFNA(VLOOKUP(F1241,'Compiled report'!C:D,2,FALSE),"")</f>
        <v/>
      </c>
      <c r="AK1241" s="134" t="str">
        <f t="shared" si="287"/>
        <v xml:space="preserve"> </v>
      </c>
      <c r="AL1241" s="134" t="str">
        <f t="shared" si="288"/>
        <v/>
      </c>
      <c r="AM1241" s="134" t="str">
        <f t="shared" si="289"/>
        <v xml:space="preserve"> </v>
      </c>
      <c r="AN1241" s="134" t="str">
        <f t="shared" si="290"/>
        <v xml:space="preserve"> </v>
      </c>
      <c r="AO1241" s="134" t="str">
        <f t="shared" si="293"/>
        <v xml:space="preserve"> </v>
      </c>
      <c r="AP1241" s="137" t="s">
        <v>770</v>
      </c>
    </row>
    <row r="1242" spans="1:42" s="134" customFormat="1" ht="26.1" customHeight="1" x14ac:dyDescent="0.2">
      <c r="A1242" s="258">
        <v>1241</v>
      </c>
      <c r="B1242" s="284" t="s">
        <v>596</v>
      </c>
      <c r="C1242" s="134" t="s">
        <v>181</v>
      </c>
      <c r="D1242" s="171" t="s">
        <v>82</v>
      </c>
      <c r="E1242" s="283" t="s">
        <v>597</v>
      </c>
      <c r="F1242" s="106">
        <v>1097</v>
      </c>
      <c r="G1242" s="284" t="s">
        <v>596</v>
      </c>
      <c r="H1242" s="284" t="s">
        <v>3225</v>
      </c>
      <c r="I1242" s="284" t="s">
        <v>3226</v>
      </c>
      <c r="J1242" s="284" t="s">
        <v>3224</v>
      </c>
      <c r="K1242" s="284" t="s">
        <v>3220</v>
      </c>
      <c r="L1242" s="284" t="s">
        <v>3225</v>
      </c>
      <c r="M1242" s="284" t="s">
        <v>3146</v>
      </c>
      <c r="N1242" s="103" t="s">
        <v>3075</v>
      </c>
      <c r="O1242" s="106">
        <v>19200</v>
      </c>
      <c r="Q1242" s="135"/>
      <c r="T1242" s="135"/>
      <c r="U1242" s="171" t="str">
        <f t="shared" si="292"/>
        <v>HBL-MAR-1097</v>
      </c>
      <c r="V1242" s="133" t="s">
        <v>90</v>
      </c>
      <c r="W1242" s="106">
        <v>1097</v>
      </c>
      <c r="X1242" s="171" t="str">
        <f t="shared" si="294"/>
        <v>HBL-MAR-1097-Mar17-1-1</v>
      </c>
      <c r="Y1242" s="136" t="s">
        <v>1018</v>
      </c>
      <c r="Z1242" s="134" t="str">
        <f t="shared" si="281"/>
        <v xml:space="preserve"> </v>
      </c>
      <c r="AA1242" s="134" t="str">
        <f t="shared" si="282"/>
        <v xml:space="preserve"> </v>
      </c>
      <c r="AB1242" s="134" t="str">
        <f t="shared" si="291"/>
        <v>Yes</v>
      </c>
      <c r="AC1242" s="134" t="e">
        <f>VLOOKUP(F1242,'Wired Branches'!B:E,4,FALSE)</f>
        <v>#N/A</v>
      </c>
      <c r="AD1242" s="134" t="str">
        <f t="shared" si="283"/>
        <v xml:space="preserve"> </v>
      </c>
      <c r="AE1242" s="150" t="e">
        <f>VLOOKUP(W1242,'Wired Branches'!B:F,5,FALSE)</f>
        <v>#N/A</v>
      </c>
      <c r="AF1242" s="112" t="str">
        <f>_xlfn.IFNA(VLOOKUP(F1242,'Compiled report'!C:F,4,FALSE),"")</f>
        <v/>
      </c>
      <c r="AG1242" s="134" t="str">
        <f t="shared" si="284"/>
        <v xml:space="preserve"> </v>
      </c>
      <c r="AH1242" s="134" t="str">
        <f t="shared" si="285"/>
        <v xml:space="preserve"> </v>
      </c>
      <c r="AI1242" s="134" t="str">
        <f t="shared" si="286"/>
        <v xml:space="preserve"> </v>
      </c>
      <c r="AJ1242" s="234" t="str">
        <f>_xlfn.IFNA(VLOOKUP(F1242,'Compiled report'!C:D,2,FALSE),"")</f>
        <v/>
      </c>
      <c r="AK1242" s="134" t="str">
        <f t="shared" si="287"/>
        <v xml:space="preserve"> </v>
      </c>
      <c r="AL1242" s="134" t="str">
        <f t="shared" si="288"/>
        <v/>
      </c>
      <c r="AM1242" s="134" t="str">
        <f t="shared" si="289"/>
        <v xml:space="preserve"> </v>
      </c>
      <c r="AN1242" s="134" t="str">
        <f t="shared" si="290"/>
        <v xml:space="preserve"> </v>
      </c>
      <c r="AO1242" s="134" t="str">
        <f t="shared" si="293"/>
        <v xml:space="preserve"> </v>
      </c>
      <c r="AP1242" s="137" t="s">
        <v>770</v>
      </c>
    </row>
    <row r="1243" spans="1:42" s="134" customFormat="1" ht="26.1" customHeight="1" x14ac:dyDescent="0.2">
      <c r="A1243" s="258">
        <v>1242</v>
      </c>
      <c r="B1243" s="284" t="s">
        <v>596</v>
      </c>
      <c r="C1243" s="134" t="s">
        <v>181</v>
      </c>
      <c r="D1243" s="171" t="s">
        <v>82</v>
      </c>
      <c r="E1243" s="283" t="s">
        <v>597</v>
      </c>
      <c r="F1243" s="106">
        <v>1488</v>
      </c>
      <c r="G1243" s="284" t="s">
        <v>596</v>
      </c>
      <c r="H1243" s="284" t="s">
        <v>3227</v>
      </c>
      <c r="I1243" s="284" t="s">
        <v>3223</v>
      </c>
      <c r="J1243" s="284" t="s">
        <v>3224</v>
      </c>
      <c r="K1243" s="284" t="s">
        <v>3145</v>
      </c>
      <c r="L1243" s="284" t="s">
        <v>3227</v>
      </c>
      <c r="M1243" s="284" t="s">
        <v>3146</v>
      </c>
      <c r="N1243" s="103" t="s">
        <v>3075</v>
      </c>
      <c r="O1243" s="106">
        <v>19200</v>
      </c>
      <c r="Q1243" s="135"/>
      <c r="T1243" s="135"/>
      <c r="U1243" s="171" t="str">
        <f t="shared" si="292"/>
        <v>HBL-MAR-1488</v>
      </c>
      <c r="V1243" s="133" t="s">
        <v>90</v>
      </c>
      <c r="W1243" s="106">
        <v>1488</v>
      </c>
      <c r="X1243" s="171" t="str">
        <f t="shared" si="294"/>
        <v>HBL-MAR-1488-Mar17-1-1</v>
      </c>
      <c r="Y1243" s="136" t="s">
        <v>1018</v>
      </c>
      <c r="Z1243" s="134" t="str">
        <f t="shared" si="281"/>
        <v xml:space="preserve"> </v>
      </c>
      <c r="AA1243" s="134" t="str">
        <f t="shared" si="282"/>
        <v xml:space="preserve"> </v>
      </c>
      <c r="AB1243" s="134" t="str">
        <f t="shared" si="291"/>
        <v>Yes</v>
      </c>
      <c r="AC1243" s="134" t="e">
        <f>VLOOKUP(F1243,'Wired Branches'!B:E,4,FALSE)</f>
        <v>#N/A</v>
      </c>
      <c r="AD1243" s="134" t="str">
        <f t="shared" si="283"/>
        <v xml:space="preserve"> </v>
      </c>
      <c r="AE1243" s="150" t="e">
        <f>VLOOKUP(W1243,'Wired Branches'!B:F,5,FALSE)</f>
        <v>#N/A</v>
      </c>
      <c r="AF1243" s="112" t="str">
        <f>_xlfn.IFNA(VLOOKUP(F1243,'Compiled report'!C:F,4,FALSE),"")</f>
        <v/>
      </c>
      <c r="AG1243" s="134" t="str">
        <f t="shared" si="284"/>
        <v xml:space="preserve"> </v>
      </c>
      <c r="AH1243" s="134" t="str">
        <f t="shared" si="285"/>
        <v xml:space="preserve"> </v>
      </c>
      <c r="AI1243" s="134" t="str">
        <f t="shared" si="286"/>
        <v xml:space="preserve"> </v>
      </c>
      <c r="AJ1243" s="234" t="str">
        <f>_xlfn.IFNA(VLOOKUP(F1243,'Compiled report'!C:D,2,FALSE),"")</f>
        <v/>
      </c>
      <c r="AK1243" s="134" t="str">
        <f t="shared" si="287"/>
        <v xml:space="preserve"> </v>
      </c>
      <c r="AL1243" s="134" t="str">
        <f t="shared" si="288"/>
        <v/>
      </c>
      <c r="AM1243" s="134" t="str">
        <f t="shared" si="289"/>
        <v xml:space="preserve"> </v>
      </c>
      <c r="AN1243" s="134" t="str">
        <f t="shared" si="290"/>
        <v xml:space="preserve"> </v>
      </c>
      <c r="AO1243" s="134" t="str">
        <f t="shared" si="293"/>
        <v xml:space="preserve"> </v>
      </c>
      <c r="AP1243" s="137" t="s">
        <v>770</v>
      </c>
    </row>
    <row r="1244" spans="1:42" s="134" customFormat="1" ht="26.1" customHeight="1" x14ac:dyDescent="0.2">
      <c r="A1244" s="258">
        <v>1243</v>
      </c>
      <c r="B1244" s="284" t="s">
        <v>596</v>
      </c>
      <c r="C1244" s="134" t="s">
        <v>181</v>
      </c>
      <c r="D1244" s="171" t="s">
        <v>82</v>
      </c>
      <c r="E1244" s="283" t="s">
        <v>597</v>
      </c>
      <c r="F1244" s="106">
        <v>1419</v>
      </c>
      <c r="G1244" s="284" t="s">
        <v>596</v>
      </c>
      <c r="H1244" s="284" t="s">
        <v>3228</v>
      </c>
      <c r="I1244" s="284" t="s">
        <v>3229</v>
      </c>
      <c r="J1244" s="284" t="s">
        <v>3219</v>
      </c>
      <c r="K1244" s="284" t="s">
        <v>3220</v>
      </c>
      <c r="L1244" s="284" t="s">
        <v>3228</v>
      </c>
      <c r="M1244" s="284" t="s">
        <v>3220</v>
      </c>
      <c r="N1244" s="103" t="s">
        <v>3075</v>
      </c>
      <c r="O1244" s="106" t="s">
        <v>3230</v>
      </c>
      <c r="Q1244" s="135"/>
      <c r="T1244" s="135"/>
      <c r="U1244" s="171" t="str">
        <f t="shared" si="292"/>
        <v>HBL-MAR-1419</v>
      </c>
      <c r="V1244" s="133" t="s">
        <v>90</v>
      </c>
      <c r="W1244" s="106">
        <v>1419</v>
      </c>
      <c r="X1244" s="171" t="str">
        <f t="shared" si="294"/>
        <v>HBL-MAR-1419-Mar17-1-1</v>
      </c>
      <c r="Y1244" s="136" t="s">
        <v>1018</v>
      </c>
      <c r="Z1244" s="134" t="str">
        <f t="shared" si="281"/>
        <v xml:space="preserve"> </v>
      </c>
      <c r="AA1244" s="134" t="str">
        <f t="shared" si="282"/>
        <v xml:space="preserve"> </v>
      </c>
      <c r="AB1244" s="134" t="str">
        <f t="shared" si="291"/>
        <v>Yes</v>
      </c>
      <c r="AC1244" s="134" t="e">
        <f>VLOOKUP(F1244,'Wired Branches'!B:E,4,FALSE)</f>
        <v>#N/A</v>
      </c>
      <c r="AD1244" s="134" t="str">
        <f t="shared" si="283"/>
        <v xml:space="preserve"> </v>
      </c>
      <c r="AE1244" s="150" t="e">
        <f>VLOOKUP(W1244,'Wired Branches'!B:F,5,FALSE)</f>
        <v>#N/A</v>
      </c>
      <c r="AF1244" s="112" t="str">
        <f>_xlfn.IFNA(VLOOKUP(F1244,'Compiled report'!C:F,4,FALSE),"")</f>
        <v/>
      </c>
      <c r="AG1244" s="134" t="str">
        <f t="shared" si="284"/>
        <v xml:space="preserve"> </v>
      </c>
      <c r="AH1244" s="134" t="str">
        <f t="shared" si="285"/>
        <v xml:space="preserve"> </v>
      </c>
      <c r="AI1244" s="134" t="str">
        <f t="shared" si="286"/>
        <v xml:space="preserve"> </v>
      </c>
      <c r="AJ1244" s="234" t="str">
        <f>_xlfn.IFNA(VLOOKUP(F1244,'Compiled report'!C:D,2,FALSE),"")</f>
        <v/>
      </c>
      <c r="AK1244" s="134" t="str">
        <f t="shared" si="287"/>
        <v xml:space="preserve"> </v>
      </c>
      <c r="AL1244" s="134" t="str">
        <f t="shared" si="288"/>
        <v/>
      </c>
      <c r="AM1244" s="134" t="str">
        <f t="shared" si="289"/>
        <v xml:space="preserve"> </v>
      </c>
      <c r="AN1244" s="134" t="str">
        <f t="shared" si="290"/>
        <v xml:space="preserve"> </v>
      </c>
      <c r="AO1244" s="134" t="str">
        <f t="shared" si="293"/>
        <v xml:space="preserve"> </v>
      </c>
      <c r="AP1244" s="137" t="s">
        <v>770</v>
      </c>
    </row>
    <row r="1245" spans="1:42" s="134" customFormat="1" ht="26.1" customHeight="1" x14ac:dyDescent="0.2">
      <c r="A1245" s="258">
        <v>1244</v>
      </c>
      <c r="B1245" s="284" t="s">
        <v>596</v>
      </c>
      <c r="C1245" s="134" t="s">
        <v>181</v>
      </c>
      <c r="D1245" s="171" t="s">
        <v>82</v>
      </c>
      <c r="E1245" s="283" t="s">
        <v>597</v>
      </c>
      <c r="F1245" s="106">
        <v>1150</v>
      </c>
      <c r="G1245" s="284" t="s">
        <v>596</v>
      </c>
      <c r="H1245" s="284" t="s">
        <v>3231</v>
      </c>
      <c r="I1245" s="284" t="s">
        <v>3232</v>
      </c>
      <c r="J1245" s="284" t="s">
        <v>3233</v>
      </c>
      <c r="K1245" s="284" t="s">
        <v>3233</v>
      </c>
      <c r="L1245" s="284" t="s">
        <v>3234</v>
      </c>
      <c r="M1245" s="284" t="s">
        <v>3235</v>
      </c>
      <c r="N1245" s="103" t="s">
        <v>3075</v>
      </c>
      <c r="O1245" s="106">
        <v>18300</v>
      </c>
      <c r="Q1245" s="135"/>
      <c r="T1245" s="135"/>
      <c r="U1245" s="171" t="str">
        <f t="shared" si="292"/>
        <v>HBL-MAR-1150</v>
      </c>
      <c r="V1245" s="133" t="s">
        <v>90</v>
      </c>
      <c r="W1245" s="106">
        <v>1150</v>
      </c>
      <c r="X1245" s="171" t="str">
        <f t="shared" si="294"/>
        <v>HBL-MAR-1150-Mar17-1-1</v>
      </c>
      <c r="Y1245" s="136" t="s">
        <v>1018</v>
      </c>
      <c r="Z1245" s="134" t="str">
        <f t="shared" si="281"/>
        <v xml:space="preserve"> </v>
      </c>
      <c r="AA1245" s="134" t="str">
        <f t="shared" si="282"/>
        <v xml:space="preserve"> </v>
      </c>
      <c r="AB1245" s="134" t="str">
        <f t="shared" si="291"/>
        <v>Yes</v>
      </c>
      <c r="AC1245" s="134" t="e">
        <f>VLOOKUP(F1245,'Wired Branches'!B:E,4,FALSE)</f>
        <v>#N/A</v>
      </c>
      <c r="AD1245" s="134" t="str">
        <f t="shared" si="283"/>
        <v xml:space="preserve"> </v>
      </c>
      <c r="AE1245" s="150" t="e">
        <f>VLOOKUP(W1245,'Wired Branches'!B:F,5,FALSE)</f>
        <v>#N/A</v>
      </c>
      <c r="AF1245" s="112" t="str">
        <f>_xlfn.IFNA(VLOOKUP(F1245,'Compiled report'!C:F,4,FALSE),"")</f>
        <v/>
      </c>
      <c r="AG1245" s="134" t="str">
        <f t="shared" si="284"/>
        <v xml:space="preserve"> </v>
      </c>
      <c r="AH1245" s="134" t="str">
        <f t="shared" si="285"/>
        <v xml:space="preserve"> </v>
      </c>
      <c r="AI1245" s="134" t="str">
        <f t="shared" si="286"/>
        <v xml:space="preserve"> </v>
      </c>
      <c r="AJ1245" s="234" t="str">
        <f>_xlfn.IFNA(VLOOKUP(F1245,'Compiled report'!C:D,2,FALSE),"")</f>
        <v/>
      </c>
      <c r="AK1245" s="134" t="str">
        <f t="shared" si="287"/>
        <v xml:space="preserve"> </v>
      </c>
      <c r="AL1245" s="134" t="str">
        <f t="shared" si="288"/>
        <v/>
      </c>
      <c r="AM1245" s="134" t="str">
        <f t="shared" si="289"/>
        <v xml:space="preserve"> </v>
      </c>
      <c r="AN1245" s="134" t="str">
        <f t="shared" si="290"/>
        <v xml:space="preserve"> </v>
      </c>
      <c r="AO1245" s="134" t="str">
        <f t="shared" si="293"/>
        <v xml:space="preserve"> </v>
      </c>
      <c r="AP1245" s="137" t="s">
        <v>770</v>
      </c>
    </row>
    <row r="1246" spans="1:42" s="134" customFormat="1" ht="26.1" customHeight="1" x14ac:dyDescent="0.2">
      <c r="A1246" s="258">
        <v>1245</v>
      </c>
      <c r="B1246" s="284" t="s">
        <v>596</v>
      </c>
      <c r="C1246" s="134" t="s">
        <v>181</v>
      </c>
      <c r="D1246" s="171" t="s">
        <v>82</v>
      </c>
      <c r="E1246" s="283" t="s">
        <v>597</v>
      </c>
      <c r="F1246" s="106">
        <v>1878</v>
      </c>
      <c r="G1246" s="284" t="s">
        <v>596</v>
      </c>
      <c r="H1246" s="284" t="s">
        <v>3236</v>
      </c>
      <c r="I1246" s="284" t="s">
        <v>3237</v>
      </c>
      <c r="J1246" s="284" t="s">
        <v>3238</v>
      </c>
      <c r="K1246" s="284" t="s">
        <v>3238</v>
      </c>
      <c r="L1246" s="284" t="s">
        <v>3238</v>
      </c>
      <c r="M1246" s="284" t="s">
        <v>3239</v>
      </c>
      <c r="N1246" s="103" t="s">
        <v>3075</v>
      </c>
      <c r="O1246" s="106">
        <v>18000</v>
      </c>
      <c r="Q1246" s="135"/>
      <c r="T1246" s="135"/>
      <c r="U1246" s="171" t="str">
        <f t="shared" si="292"/>
        <v>HBL-MAR-1878</v>
      </c>
      <c r="V1246" s="133" t="s">
        <v>90</v>
      </c>
      <c r="W1246" s="106">
        <v>1878</v>
      </c>
      <c r="X1246" s="171" t="str">
        <f t="shared" si="294"/>
        <v>HBL-MAR-1878-Mar17-1-1</v>
      </c>
      <c r="Y1246" s="136" t="s">
        <v>1018</v>
      </c>
      <c r="Z1246" s="134" t="str">
        <f t="shared" si="281"/>
        <v xml:space="preserve"> </v>
      </c>
      <c r="AA1246" s="134" t="str">
        <f t="shared" si="282"/>
        <v xml:space="preserve"> </v>
      </c>
      <c r="AB1246" s="134" t="str">
        <f t="shared" si="291"/>
        <v>Yes</v>
      </c>
      <c r="AC1246" s="134" t="e">
        <f>VLOOKUP(F1246,'Wired Branches'!B:E,4,FALSE)</f>
        <v>#N/A</v>
      </c>
      <c r="AD1246" s="134" t="str">
        <f t="shared" si="283"/>
        <v xml:space="preserve"> </v>
      </c>
      <c r="AE1246" s="150" t="e">
        <f>VLOOKUP(W1246,'Wired Branches'!B:F,5,FALSE)</f>
        <v>#N/A</v>
      </c>
      <c r="AF1246" s="112" t="str">
        <f>_xlfn.IFNA(VLOOKUP(F1246,'Compiled report'!C:F,4,FALSE),"")</f>
        <v/>
      </c>
      <c r="AG1246" s="134" t="str">
        <f t="shared" si="284"/>
        <v xml:space="preserve"> </v>
      </c>
      <c r="AH1246" s="134" t="str">
        <f t="shared" si="285"/>
        <v xml:space="preserve"> </v>
      </c>
      <c r="AI1246" s="134" t="str">
        <f t="shared" si="286"/>
        <v xml:space="preserve"> </v>
      </c>
      <c r="AJ1246" s="234" t="str">
        <f>_xlfn.IFNA(VLOOKUP(F1246,'Compiled report'!C:D,2,FALSE),"")</f>
        <v/>
      </c>
      <c r="AK1246" s="134" t="str">
        <f t="shared" si="287"/>
        <v xml:space="preserve"> </v>
      </c>
      <c r="AL1246" s="134" t="str">
        <f t="shared" si="288"/>
        <v/>
      </c>
      <c r="AM1246" s="134" t="str">
        <f t="shared" si="289"/>
        <v xml:space="preserve"> </v>
      </c>
      <c r="AN1246" s="134" t="str">
        <f t="shared" si="290"/>
        <v xml:space="preserve"> </v>
      </c>
      <c r="AO1246" s="134" t="str">
        <f t="shared" si="293"/>
        <v xml:space="preserve"> </v>
      </c>
      <c r="AP1246" s="137" t="s">
        <v>770</v>
      </c>
    </row>
    <row r="1247" spans="1:42" s="134" customFormat="1" ht="26.1" customHeight="1" x14ac:dyDescent="0.2">
      <c r="A1247" s="258">
        <v>1246</v>
      </c>
      <c r="B1247" s="284" t="s">
        <v>596</v>
      </c>
      <c r="C1247" s="134" t="s">
        <v>181</v>
      </c>
      <c r="D1247" s="171" t="s">
        <v>82</v>
      </c>
      <c r="E1247" s="283" t="s">
        <v>597</v>
      </c>
      <c r="F1247" s="106">
        <v>355</v>
      </c>
      <c r="G1247" s="284" t="s">
        <v>596</v>
      </c>
      <c r="H1247" s="284" t="s">
        <v>3240</v>
      </c>
      <c r="I1247" s="284" t="s">
        <v>3241</v>
      </c>
      <c r="J1247" s="284" t="s">
        <v>3242</v>
      </c>
      <c r="K1247" s="284" t="s">
        <v>3243</v>
      </c>
      <c r="L1247" s="284" t="s">
        <v>3242</v>
      </c>
      <c r="M1247" s="284" t="s">
        <v>3239</v>
      </c>
      <c r="N1247" s="103" t="s">
        <v>3075</v>
      </c>
      <c r="O1247" s="106">
        <v>18000</v>
      </c>
      <c r="Q1247" s="135"/>
      <c r="T1247" s="135"/>
      <c r="U1247" s="171" t="str">
        <f t="shared" si="292"/>
        <v>HBL-MAR-355</v>
      </c>
      <c r="V1247" s="133" t="s">
        <v>90</v>
      </c>
      <c r="W1247" s="106">
        <v>355</v>
      </c>
      <c r="X1247" s="171" t="str">
        <f t="shared" si="294"/>
        <v>HBL-MAR-355-Mar17-1-1</v>
      </c>
      <c r="Y1247" s="136" t="s">
        <v>1018</v>
      </c>
      <c r="Z1247" s="134" t="str">
        <f t="shared" si="281"/>
        <v xml:space="preserve"> </v>
      </c>
      <c r="AA1247" s="134" t="str">
        <f t="shared" si="282"/>
        <v xml:space="preserve"> </v>
      </c>
      <c r="AB1247" s="134" t="str">
        <f t="shared" si="291"/>
        <v>Yes</v>
      </c>
      <c r="AC1247" s="134" t="e">
        <f>VLOOKUP(F1247,'Wired Branches'!B:E,4,FALSE)</f>
        <v>#N/A</v>
      </c>
      <c r="AD1247" s="134" t="str">
        <f t="shared" si="283"/>
        <v xml:space="preserve"> </v>
      </c>
      <c r="AE1247" s="150" t="e">
        <f>VLOOKUP(W1247,'Wired Branches'!B:F,5,FALSE)</f>
        <v>#N/A</v>
      </c>
      <c r="AF1247" s="112" t="str">
        <f>_xlfn.IFNA(VLOOKUP(F1247,'Compiled report'!C:F,4,FALSE),"")</f>
        <v/>
      </c>
      <c r="AG1247" s="134" t="str">
        <f t="shared" si="284"/>
        <v xml:space="preserve"> </v>
      </c>
      <c r="AH1247" s="134" t="str">
        <f t="shared" si="285"/>
        <v xml:space="preserve"> </v>
      </c>
      <c r="AI1247" s="134" t="str">
        <f t="shared" si="286"/>
        <v xml:space="preserve"> </v>
      </c>
      <c r="AJ1247" s="234" t="str">
        <f>_xlfn.IFNA(VLOOKUP(F1247,'Compiled report'!C:D,2,FALSE),"")</f>
        <v/>
      </c>
      <c r="AK1247" s="134" t="str">
        <f t="shared" si="287"/>
        <v xml:space="preserve"> </v>
      </c>
      <c r="AL1247" s="134" t="str">
        <f t="shared" si="288"/>
        <v/>
      </c>
      <c r="AM1247" s="134" t="str">
        <f t="shared" si="289"/>
        <v xml:space="preserve"> </v>
      </c>
      <c r="AN1247" s="134" t="str">
        <f t="shared" si="290"/>
        <v xml:space="preserve"> </v>
      </c>
      <c r="AO1247" s="134" t="str">
        <f t="shared" si="293"/>
        <v xml:space="preserve"> </v>
      </c>
      <c r="AP1247" s="137" t="s">
        <v>770</v>
      </c>
    </row>
    <row r="1248" spans="1:42" s="134" customFormat="1" ht="26.1" customHeight="1" x14ac:dyDescent="0.2">
      <c r="A1248" s="258">
        <v>1247</v>
      </c>
      <c r="B1248" s="284" t="s">
        <v>596</v>
      </c>
      <c r="C1248" s="134" t="s">
        <v>181</v>
      </c>
      <c r="D1248" s="171" t="s">
        <v>82</v>
      </c>
      <c r="E1248" s="283" t="s">
        <v>597</v>
      </c>
      <c r="F1248" s="106">
        <v>359</v>
      </c>
      <c r="G1248" s="284" t="s">
        <v>596</v>
      </c>
      <c r="H1248" s="284" t="s">
        <v>3244</v>
      </c>
      <c r="I1248" s="284" t="s">
        <v>3245</v>
      </c>
      <c r="J1248" s="284" t="s">
        <v>3246</v>
      </c>
      <c r="K1248" s="284" t="s">
        <v>3247</v>
      </c>
      <c r="L1248" s="284" t="s">
        <v>3247</v>
      </c>
      <c r="M1248" s="284" t="s">
        <v>3239</v>
      </c>
      <c r="N1248" s="103" t="s">
        <v>3075</v>
      </c>
      <c r="O1248" s="106">
        <v>18000</v>
      </c>
      <c r="Q1248" s="135"/>
      <c r="T1248" s="135"/>
      <c r="U1248" s="171" t="str">
        <f t="shared" si="292"/>
        <v>HBL-MAR-359</v>
      </c>
      <c r="V1248" s="133" t="s">
        <v>90</v>
      </c>
      <c r="W1248" s="106">
        <v>359</v>
      </c>
      <c r="X1248" s="171" t="str">
        <f t="shared" si="294"/>
        <v>HBL-MAR-359-Mar17-1-1</v>
      </c>
      <c r="Y1248" s="136" t="s">
        <v>1018</v>
      </c>
      <c r="Z1248" s="134" t="str">
        <f t="shared" si="281"/>
        <v xml:space="preserve"> </v>
      </c>
      <c r="AA1248" s="134" t="str">
        <f t="shared" si="282"/>
        <v xml:space="preserve"> </v>
      </c>
      <c r="AB1248" s="134" t="str">
        <f t="shared" si="291"/>
        <v>Yes</v>
      </c>
      <c r="AC1248" s="134" t="e">
        <f>VLOOKUP(F1248,'Wired Branches'!B:E,4,FALSE)</f>
        <v>#N/A</v>
      </c>
      <c r="AD1248" s="134" t="str">
        <f t="shared" si="283"/>
        <v xml:space="preserve"> </v>
      </c>
      <c r="AE1248" s="150" t="e">
        <f>VLOOKUP(W1248,'Wired Branches'!B:F,5,FALSE)</f>
        <v>#N/A</v>
      </c>
      <c r="AF1248" s="112" t="str">
        <f>_xlfn.IFNA(VLOOKUP(F1248,'Compiled report'!C:F,4,FALSE),"")</f>
        <v/>
      </c>
      <c r="AG1248" s="134" t="str">
        <f t="shared" si="284"/>
        <v xml:space="preserve"> </v>
      </c>
      <c r="AH1248" s="134" t="str">
        <f t="shared" si="285"/>
        <v xml:space="preserve"> </v>
      </c>
      <c r="AI1248" s="134" t="str">
        <f t="shared" si="286"/>
        <v xml:space="preserve"> </v>
      </c>
      <c r="AJ1248" s="234" t="str">
        <f>_xlfn.IFNA(VLOOKUP(F1248,'Compiled report'!C:D,2,FALSE),"")</f>
        <v/>
      </c>
      <c r="AK1248" s="134" t="str">
        <f t="shared" si="287"/>
        <v xml:space="preserve"> </v>
      </c>
      <c r="AL1248" s="134" t="str">
        <f t="shared" si="288"/>
        <v/>
      </c>
      <c r="AM1248" s="134" t="str">
        <f t="shared" si="289"/>
        <v xml:space="preserve"> </v>
      </c>
      <c r="AN1248" s="134" t="str">
        <f t="shared" si="290"/>
        <v xml:space="preserve"> </v>
      </c>
      <c r="AO1248" s="134" t="str">
        <f t="shared" si="293"/>
        <v xml:space="preserve"> </v>
      </c>
      <c r="AP1248" s="137" t="s">
        <v>770</v>
      </c>
    </row>
    <row r="1249" spans="1:42" s="134" customFormat="1" ht="26.1" customHeight="1" x14ac:dyDescent="0.2">
      <c r="A1249" s="258">
        <v>1248</v>
      </c>
      <c r="B1249" s="284" t="s">
        <v>596</v>
      </c>
      <c r="C1249" s="134" t="s">
        <v>181</v>
      </c>
      <c r="D1249" s="171" t="s">
        <v>82</v>
      </c>
      <c r="E1249" s="283" t="s">
        <v>597</v>
      </c>
      <c r="F1249" s="106">
        <v>1538</v>
      </c>
      <c r="G1249" s="284" t="s">
        <v>596</v>
      </c>
      <c r="H1249" s="284" t="s">
        <v>3248</v>
      </c>
      <c r="I1249" s="284" t="s">
        <v>3249</v>
      </c>
      <c r="J1249" s="284" t="s">
        <v>3250</v>
      </c>
      <c r="K1249" s="284" t="s">
        <v>3250</v>
      </c>
      <c r="L1249" s="284" t="s">
        <v>3250</v>
      </c>
      <c r="M1249" s="284" t="s">
        <v>3239</v>
      </c>
      <c r="N1249" s="103" t="s">
        <v>3075</v>
      </c>
      <c r="O1249" s="106">
        <v>18000</v>
      </c>
      <c r="Q1249" s="135"/>
      <c r="T1249" s="135"/>
      <c r="U1249" s="171" t="str">
        <f t="shared" si="292"/>
        <v>HBL-MAR-1538</v>
      </c>
      <c r="V1249" s="133" t="s">
        <v>90</v>
      </c>
      <c r="W1249" s="106">
        <v>1538</v>
      </c>
      <c r="X1249" s="171" t="str">
        <f t="shared" si="294"/>
        <v>HBL-MAR-1538-Mar17-1-1</v>
      </c>
      <c r="Y1249" s="136" t="s">
        <v>1018</v>
      </c>
      <c r="Z1249" s="134" t="str">
        <f t="shared" si="281"/>
        <v xml:space="preserve"> </v>
      </c>
      <c r="AA1249" s="134" t="str">
        <f t="shared" si="282"/>
        <v xml:space="preserve"> </v>
      </c>
      <c r="AB1249" s="134" t="str">
        <f t="shared" si="291"/>
        <v>Yes</v>
      </c>
      <c r="AC1249" s="134" t="e">
        <f>VLOOKUP(F1249,'Wired Branches'!B:E,4,FALSE)</f>
        <v>#N/A</v>
      </c>
      <c r="AD1249" s="134" t="str">
        <f t="shared" si="283"/>
        <v xml:space="preserve"> </v>
      </c>
      <c r="AE1249" s="150" t="e">
        <f>VLOOKUP(W1249,'Wired Branches'!B:F,5,FALSE)</f>
        <v>#N/A</v>
      </c>
      <c r="AF1249" s="112" t="str">
        <f>_xlfn.IFNA(VLOOKUP(F1249,'Compiled report'!C:F,4,FALSE),"")</f>
        <v/>
      </c>
      <c r="AG1249" s="134" t="str">
        <f t="shared" si="284"/>
        <v xml:space="preserve"> </v>
      </c>
      <c r="AH1249" s="134" t="str">
        <f t="shared" si="285"/>
        <v xml:space="preserve"> </v>
      </c>
      <c r="AI1249" s="134" t="str">
        <f t="shared" si="286"/>
        <v xml:space="preserve"> </v>
      </c>
      <c r="AJ1249" s="234" t="str">
        <f>_xlfn.IFNA(VLOOKUP(F1249,'Compiled report'!C:D,2,FALSE),"")</f>
        <v/>
      </c>
      <c r="AK1249" s="134" t="str">
        <f t="shared" si="287"/>
        <v xml:space="preserve"> </v>
      </c>
      <c r="AL1249" s="134" t="str">
        <f t="shared" si="288"/>
        <v/>
      </c>
      <c r="AM1249" s="134" t="str">
        <f t="shared" si="289"/>
        <v xml:space="preserve"> </v>
      </c>
      <c r="AN1249" s="134" t="str">
        <f t="shared" si="290"/>
        <v xml:space="preserve"> </v>
      </c>
      <c r="AO1249" s="134" t="str">
        <f t="shared" si="293"/>
        <v xml:space="preserve"> </v>
      </c>
      <c r="AP1249" s="137" t="s">
        <v>770</v>
      </c>
    </row>
    <row r="1250" spans="1:42" s="134" customFormat="1" ht="26.1" customHeight="1" x14ac:dyDescent="0.2">
      <c r="A1250" s="258">
        <v>1249</v>
      </c>
      <c r="B1250" s="284" t="s">
        <v>596</v>
      </c>
      <c r="C1250" s="134" t="s">
        <v>181</v>
      </c>
      <c r="D1250" s="171" t="s">
        <v>82</v>
      </c>
      <c r="E1250" s="283" t="s">
        <v>597</v>
      </c>
      <c r="F1250" s="106">
        <v>1313</v>
      </c>
      <c r="G1250" s="284" t="s">
        <v>596</v>
      </c>
      <c r="H1250" s="284" t="s">
        <v>3251</v>
      </c>
      <c r="I1250" s="284" t="s">
        <v>3249</v>
      </c>
      <c r="J1250" s="284" t="s">
        <v>3252</v>
      </c>
      <c r="K1250" s="284" t="s">
        <v>3252</v>
      </c>
      <c r="L1250" s="284" t="s">
        <v>3252</v>
      </c>
      <c r="M1250" s="284" t="s">
        <v>3239</v>
      </c>
      <c r="N1250" s="103" t="s">
        <v>3075</v>
      </c>
      <c r="O1250" s="106">
        <v>18000</v>
      </c>
      <c r="Q1250" s="135"/>
      <c r="T1250" s="135"/>
      <c r="U1250" s="171" t="str">
        <f t="shared" si="292"/>
        <v>HBL-MAR-1313</v>
      </c>
      <c r="V1250" s="133" t="s">
        <v>90</v>
      </c>
      <c r="W1250" s="106">
        <v>1313</v>
      </c>
      <c r="X1250" s="171" t="str">
        <f t="shared" si="294"/>
        <v>HBL-MAR-1313-Mar17-1-1</v>
      </c>
      <c r="Y1250" s="136" t="s">
        <v>1018</v>
      </c>
      <c r="Z1250" s="134" t="str">
        <f t="shared" si="281"/>
        <v xml:space="preserve"> </v>
      </c>
      <c r="AA1250" s="134" t="str">
        <f t="shared" si="282"/>
        <v xml:space="preserve"> </v>
      </c>
      <c r="AB1250" s="134" t="str">
        <f t="shared" si="291"/>
        <v>Yes</v>
      </c>
      <c r="AC1250" s="134" t="e">
        <f>VLOOKUP(F1250,'Wired Branches'!B:E,4,FALSE)</f>
        <v>#N/A</v>
      </c>
      <c r="AD1250" s="134" t="str">
        <f t="shared" si="283"/>
        <v xml:space="preserve"> </v>
      </c>
      <c r="AE1250" s="150" t="e">
        <f>VLOOKUP(W1250,'Wired Branches'!B:F,5,FALSE)</f>
        <v>#N/A</v>
      </c>
      <c r="AF1250" s="112" t="str">
        <f>_xlfn.IFNA(VLOOKUP(F1250,'Compiled report'!C:F,4,FALSE),"")</f>
        <v/>
      </c>
      <c r="AG1250" s="134" t="str">
        <f t="shared" si="284"/>
        <v xml:space="preserve"> </v>
      </c>
      <c r="AH1250" s="134" t="str">
        <f t="shared" si="285"/>
        <v xml:space="preserve"> </v>
      </c>
      <c r="AI1250" s="134" t="str">
        <f t="shared" si="286"/>
        <v xml:space="preserve"> </v>
      </c>
      <c r="AJ1250" s="234" t="str">
        <f>_xlfn.IFNA(VLOOKUP(F1250,'Compiled report'!C:D,2,FALSE),"")</f>
        <v/>
      </c>
      <c r="AK1250" s="134" t="str">
        <f t="shared" si="287"/>
        <v xml:space="preserve"> </v>
      </c>
      <c r="AL1250" s="134" t="str">
        <f t="shared" si="288"/>
        <v/>
      </c>
      <c r="AM1250" s="134" t="str">
        <f t="shared" si="289"/>
        <v xml:space="preserve"> </v>
      </c>
      <c r="AN1250" s="134" t="str">
        <f t="shared" si="290"/>
        <v xml:space="preserve"> </v>
      </c>
      <c r="AO1250" s="134" t="str">
        <f t="shared" si="293"/>
        <v xml:space="preserve"> </v>
      </c>
      <c r="AP1250" s="137" t="s">
        <v>770</v>
      </c>
    </row>
    <row r="1251" spans="1:42" s="134" customFormat="1" ht="26.1" customHeight="1" x14ac:dyDescent="0.2">
      <c r="A1251" s="258">
        <v>1250</v>
      </c>
      <c r="B1251" s="284" t="s">
        <v>596</v>
      </c>
      <c r="C1251" s="134" t="s">
        <v>181</v>
      </c>
      <c r="D1251" s="171" t="s">
        <v>82</v>
      </c>
      <c r="E1251" s="283" t="s">
        <v>597</v>
      </c>
      <c r="F1251" s="106">
        <v>1162</v>
      </c>
      <c r="G1251" s="284" t="s">
        <v>596</v>
      </c>
      <c r="H1251" s="284" t="s">
        <v>3253</v>
      </c>
      <c r="I1251" s="284" t="s">
        <v>3249</v>
      </c>
      <c r="J1251" s="284" t="s">
        <v>3254</v>
      </c>
      <c r="K1251" s="284" t="s">
        <v>3254</v>
      </c>
      <c r="L1251" s="284" t="s">
        <v>3254</v>
      </c>
      <c r="M1251" s="284" t="s">
        <v>3235</v>
      </c>
      <c r="N1251" s="103" t="s">
        <v>3075</v>
      </c>
      <c r="O1251" s="106">
        <v>18300</v>
      </c>
      <c r="Q1251" s="135"/>
      <c r="T1251" s="135"/>
      <c r="U1251" s="171" t="str">
        <f t="shared" si="292"/>
        <v>HBL-MAR-1162</v>
      </c>
      <c r="V1251" s="133" t="s">
        <v>90</v>
      </c>
      <c r="W1251" s="106">
        <v>1162</v>
      </c>
      <c r="X1251" s="171" t="str">
        <f t="shared" si="294"/>
        <v>HBL-MAR-1162-Mar17-1-1</v>
      </c>
      <c r="Y1251" s="136" t="s">
        <v>1018</v>
      </c>
      <c r="Z1251" s="134" t="str">
        <f t="shared" si="281"/>
        <v xml:space="preserve"> </v>
      </c>
      <c r="AA1251" s="134" t="str">
        <f t="shared" si="282"/>
        <v xml:space="preserve"> </v>
      </c>
      <c r="AB1251" s="134" t="str">
        <f t="shared" si="291"/>
        <v>Yes</v>
      </c>
      <c r="AC1251" s="134" t="e">
        <f>VLOOKUP(F1251,'Wired Branches'!B:E,4,FALSE)</f>
        <v>#N/A</v>
      </c>
      <c r="AD1251" s="134" t="str">
        <f t="shared" si="283"/>
        <v xml:space="preserve"> </v>
      </c>
      <c r="AE1251" s="150" t="e">
        <f>VLOOKUP(W1251,'Wired Branches'!B:F,5,FALSE)</f>
        <v>#N/A</v>
      </c>
      <c r="AF1251" s="112" t="str">
        <f>_xlfn.IFNA(VLOOKUP(F1251,'Compiled report'!C:F,4,FALSE),"")</f>
        <v/>
      </c>
      <c r="AG1251" s="134" t="str">
        <f t="shared" si="284"/>
        <v xml:space="preserve"> </v>
      </c>
      <c r="AH1251" s="134" t="str">
        <f t="shared" si="285"/>
        <v xml:space="preserve"> </v>
      </c>
      <c r="AI1251" s="134" t="str">
        <f t="shared" si="286"/>
        <v xml:space="preserve"> </v>
      </c>
      <c r="AJ1251" s="234" t="str">
        <f>_xlfn.IFNA(VLOOKUP(F1251,'Compiled report'!C:D,2,FALSE),"")</f>
        <v/>
      </c>
      <c r="AK1251" s="134" t="str">
        <f t="shared" si="287"/>
        <v xml:space="preserve"> </v>
      </c>
      <c r="AL1251" s="134" t="str">
        <f t="shared" si="288"/>
        <v/>
      </c>
      <c r="AM1251" s="134" t="str">
        <f t="shared" si="289"/>
        <v xml:space="preserve"> </v>
      </c>
      <c r="AN1251" s="134" t="str">
        <f t="shared" si="290"/>
        <v xml:space="preserve"> </v>
      </c>
      <c r="AO1251" s="134" t="str">
        <f t="shared" si="293"/>
        <v xml:space="preserve"> </v>
      </c>
      <c r="AP1251" s="137" t="s">
        <v>770</v>
      </c>
    </row>
    <row r="1252" spans="1:42" s="134" customFormat="1" ht="26.1" customHeight="1" x14ac:dyDescent="0.2">
      <c r="A1252" s="258">
        <v>1251</v>
      </c>
      <c r="B1252" s="284" t="s">
        <v>596</v>
      </c>
      <c r="C1252" s="134" t="s">
        <v>181</v>
      </c>
      <c r="D1252" s="171" t="s">
        <v>82</v>
      </c>
      <c r="E1252" s="283" t="s">
        <v>597</v>
      </c>
      <c r="F1252" s="106">
        <v>1104</v>
      </c>
      <c r="G1252" s="284" t="s">
        <v>596</v>
      </c>
      <c r="H1252" s="284" t="s">
        <v>3255</v>
      </c>
      <c r="I1252" s="284" t="s">
        <v>3256</v>
      </c>
      <c r="J1252" s="284" t="s">
        <v>3257</v>
      </c>
      <c r="K1252" s="284" t="s">
        <v>3257</v>
      </c>
      <c r="L1252" s="284" t="s">
        <v>3257</v>
      </c>
      <c r="M1252" s="284" t="s">
        <v>3235</v>
      </c>
      <c r="N1252" s="103" t="s">
        <v>3075</v>
      </c>
      <c r="O1252" s="106">
        <v>18300</v>
      </c>
      <c r="Q1252" s="135"/>
      <c r="T1252" s="135"/>
      <c r="U1252" s="171" t="str">
        <f t="shared" si="292"/>
        <v>HBL-MAR-1104</v>
      </c>
      <c r="V1252" s="133" t="s">
        <v>90</v>
      </c>
      <c r="W1252" s="106">
        <v>1104</v>
      </c>
      <c r="X1252" s="171" t="str">
        <f t="shared" si="294"/>
        <v>HBL-MAR-1104-Mar17-1-1</v>
      </c>
      <c r="Y1252" s="136" t="s">
        <v>1018</v>
      </c>
      <c r="Z1252" s="134" t="str">
        <f t="shared" si="281"/>
        <v xml:space="preserve"> </v>
      </c>
      <c r="AA1252" s="134" t="str">
        <f t="shared" si="282"/>
        <v xml:space="preserve"> </v>
      </c>
      <c r="AB1252" s="134" t="str">
        <f t="shared" si="291"/>
        <v>Yes</v>
      </c>
      <c r="AC1252" s="134" t="e">
        <f>VLOOKUP(F1252,'Wired Branches'!B:E,4,FALSE)</f>
        <v>#N/A</v>
      </c>
      <c r="AD1252" s="134" t="str">
        <f t="shared" si="283"/>
        <v xml:space="preserve"> </v>
      </c>
      <c r="AE1252" s="150" t="e">
        <f>VLOOKUP(W1252,'Wired Branches'!B:F,5,FALSE)</f>
        <v>#N/A</v>
      </c>
      <c r="AF1252" s="112" t="str">
        <f>_xlfn.IFNA(VLOOKUP(F1252,'Compiled report'!C:F,4,FALSE),"")</f>
        <v/>
      </c>
      <c r="AG1252" s="134" t="str">
        <f t="shared" si="284"/>
        <v xml:space="preserve"> </v>
      </c>
      <c r="AH1252" s="134" t="str">
        <f t="shared" si="285"/>
        <v xml:space="preserve"> </v>
      </c>
      <c r="AI1252" s="134" t="str">
        <f t="shared" si="286"/>
        <v xml:space="preserve"> </v>
      </c>
      <c r="AJ1252" s="234" t="str">
        <f>_xlfn.IFNA(VLOOKUP(F1252,'Compiled report'!C:D,2,FALSE),"")</f>
        <v/>
      </c>
      <c r="AK1252" s="134" t="str">
        <f t="shared" si="287"/>
        <v xml:space="preserve"> </v>
      </c>
      <c r="AL1252" s="134" t="str">
        <f t="shared" si="288"/>
        <v/>
      </c>
      <c r="AM1252" s="134" t="str">
        <f t="shared" si="289"/>
        <v xml:space="preserve"> </v>
      </c>
      <c r="AN1252" s="134" t="str">
        <f t="shared" si="290"/>
        <v xml:space="preserve"> </v>
      </c>
      <c r="AO1252" s="134" t="str">
        <f t="shared" si="293"/>
        <v xml:space="preserve"> </v>
      </c>
      <c r="AP1252" s="137" t="s">
        <v>770</v>
      </c>
    </row>
    <row r="1253" spans="1:42" s="134" customFormat="1" ht="26.1" customHeight="1" x14ac:dyDescent="0.2">
      <c r="A1253" s="258">
        <v>1252</v>
      </c>
      <c r="B1253" s="284" t="s">
        <v>596</v>
      </c>
      <c r="C1253" s="134" t="s">
        <v>181</v>
      </c>
      <c r="D1253" s="171" t="s">
        <v>82</v>
      </c>
      <c r="E1253" s="283" t="s">
        <v>597</v>
      </c>
      <c r="F1253" s="106">
        <v>1743</v>
      </c>
      <c r="G1253" s="284" t="s">
        <v>596</v>
      </c>
      <c r="H1253" s="284" t="s">
        <v>3258</v>
      </c>
      <c r="I1253" s="284" t="s">
        <v>3256</v>
      </c>
      <c r="J1253" s="284" t="s">
        <v>3259</v>
      </c>
      <c r="K1253" s="284" t="s">
        <v>3259</v>
      </c>
      <c r="L1253" s="284" t="s">
        <v>3259</v>
      </c>
      <c r="M1253" s="284" t="s">
        <v>3235</v>
      </c>
      <c r="N1253" s="103" t="s">
        <v>3075</v>
      </c>
      <c r="O1253" s="106">
        <v>18300</v>
      </c>
      <c r="Q1253" s="135"/>
      <c r="T1253" s="135"/>
      <c r="U1253" s="171" t="str">
        <f t="shared" si="292"/>
        <v>HBL-MAR-1743</v>
      </c>
      <c r="V1253" s="133" t="s">
        <v>90</v>
      </c>
      <c r="W1253" s="106">
        <v>1743</v>
      </c>
      <c r="X1253" s="171" t="str">
        <f t="shared" si="294"/>
        <v>HBL-MAR-1743-Mar17-1-1</v>
      </c>
      <c r="Y1253" s="136" t="s">
        <v>1018</v>
      </c>
      <c r="Z1253" s="134" t="str">
        <f t="shared" si="281"/>
        <v xml:space="preserve"> </v>
      </c>
      <c r="AA1253" s="134" t="str">
        <f t="shared" si="282"/>
        <v xml:space="preserve"> </v>
      </c>
      <c r="AB1253" s="134" t="str">
        <f t="shared" si="291"/>
        <v>Yes</v>
      </c>
      <c r="AC1253" s="134" t="e">
        <f>VLOOKUP(F1253,'Wired Branches'!B:E,4,FALSE)</f>
        <v>#N/A</v>
      </c>
      <c r="AD1253" s="134" t="str">
        <f t="shared" si="283"/>
        <v xml:space="preserve"> </v>
      </c>
      <c r="AE1253" s="150" t="e">
        <f>VLOOKUP(W1253,'Wired Branches'!B:F,5,FALSE)</f>
        <v>#N/A</v>
      </c>
      <c r="AF1253" s="112" t="str">
        <f>_xlfn.IFNA(VLOOKUP(F1253,'Compiled report'!C:F,4,FALSE),"")</f>
        <v/>
      </c>
      <c r="AG1253" s="134" t="str">
        <f t="shared" si="284"/>
        <v xml:space="preserve"> </v>
      </c>
      <c r="AH1253" s="134" t="str">
        <f t="shared" si="285"/>
        <v xml:space="preserve"> </v>
      </c>
      <c r="AI1253" s="134" t="str">
        <f t="shared" si="286"/>
        <v xml:space="preserve"> </v>
      </c>
      <c r="AJ1253" s="234" t="str">
        <f>_xlfn.IFNA(VLOOKUP(F1253,'Compiled report'!C:D,2,FALSE),"")</f>
        <v/>
      </c>
      <c r="AK1253" s="134" t="str">
        <f t="shared" si="287"/>
        <v xml:space="preserve"> </v>
      </c>
      <c r="AL1253" s="134" t="str">
        <f t="shared" si="288"/>
        <v/>
      </c>
      <c r="AM1253" s="134" t="str">
        <f t="shared" si="289"/>
        <v xml:space="preserve"> </v>
      </c>
      <c r="AN1253" s="134" t="str">
        <f t="shared" si="290"/>
        <v xml:space="preserve"> </v>
      </c>
      <c r="AO1253" s="134" t="str">
        <f t="shared" si="293"/>
        <v xml:space="preserve"> </v>
      </c>
      <c r="AP1253" s="137" t="s">
        <v>770</v>
      </c>
    </row>
    <row r="1254" spans="1:42" s="134" customFormat="1" ht="26.1" customHeight="1" x14ac:dyDescent="0.2">
      <c r="A1254" s="258">
        <v>1253</v>
      </c>
      <c r="B1254" s="284" t="s">
        <v>596</v>
      </c>
      <c r="C1254" s="134" t="s">
        <v>181</v>
      </c>
      <c r="D1254" s="171" t="s">
        <v>82</v>
      </c>
      <c r="E1254" s="283" t="s">
        <v>597</v>
      </c>
      <c r="F1254" s="106">
        <v>1744</v>
      </c>
      <c r="G1254" s="284" t="s">
        <v>596</v>
      </c>
      <c r="H1254" s="284" t="s">
        <v>3260</v>
      </c>
      <c r="I1254" s="284" t="s">
        <v>3261</v>
      </c>
      <c r="J1254" s="284" t="s">
        <v>3262</v>
      </c>
      <c r="K1254" s="284" t="s">
        <v>3263</v>
      </c>
      <c r="L1254" s="284" t="s">
        <v>3264</v>
      </c>
      <c r="M1254" s="284" t="s">
        <v>3235</v>
      </c>
      <c r="N1254" s="103" t="s">
        <v>3075</v>
      </c>
      <c r="O1254" s="106">
        <v>18300</v>
      </c>
      <c r="Q1254" s="135"/>
      <c r="T1254" s="135"/>
      <c r="U1254" s="171" t="str">
        <f t="shared" si="292"/>
        <v>HBL-MAR-1744</v>
      </c>
      <c r="V1254" s="133" t="s">
        <v>90</v>
      </c>
      <c r="W1254" s="106">
        <v>1744</v>
      </c>
      <c r="X1254" s="171" t="str">
        <f t="shared" si="294"/>
        <v>HBL-MAR-1744-Mar17-1-1</v>
      </c>
      <c r="Y1254" s="136" t="s">
        <v>1018</v>
      </c>
      <c r="Z1254" s="134" t="str">
        <f t="shared" si="281"/>
        <v xml:space="preserve"> </v>
      </c>
      <c r="AA1254" s="134" t="str">
        <f t="shared" si="282"/>
        <v xml:space="preserve"> </v>
      </c>
      <c r="AB1254" s="134" t="str">
        <f t="shared" si="291"/>
        <v>Yes</v>
      </c>
      <c r="AC1254" s="134" t="e">
        <f>VLOOKUP(F1254,'Wired Branches'!B:E,4,FALSE)</f>
        <v>#N/A</v>
      </c>
      <c r="AD1254" s="134" t="str">
        <f t="shared" si="283"/>
        <v xml:space="preserve"> </v>
      </c>
      <c r="AE1254" s="150" t="e">
        <f>VLOOKUP(W1254,'Wired Branches'!B:F,5,FALSE)</f>
        <v>#N/A</v>
      </c>
      <c r="AF1254" s="112" t="str">
        <f>_xlfn.IFNA(VLOOKUP(F1254,'Compiled report'!C:F,4,FALSE),"")</f>
        <v/>
      </c>
      <c r="AG1254" s="134" t="str">
        <f t="shared" si="284"/>
        <v xml:space="preserve"> </v>
      </c>
      <c r="AH1254" s="134" t="str">
        <f t="shared" si="285"/>
        <v xml:space="preserve"> </v>
      </c>
      <c r="AI1254" s="134" t="str">
        <f t="shared" si="286"/>
        <v xml:space="preserve"> </v>
      </c>
      <c r="AJ1254" s="234" t="str">
        <f>_xlfn.IFNA(VLOOKUP(F1254,'Compiled report'!C:D,2,FALSE),"")</f>
        <v/>
      </c>
      <c r="AK1254" s="134" t="str">
        <f t="shared" si="287"/>
        <v xml:space="preserve"> </v>
      </c>
      <c r="AL1254" s="134" t="str">
        <f t="shared" si="288"/>
        <v/>
      </c>
      <c r="AM1254" s="134" t="str">
        <f t="shared" si="289"/>
        <v xml:space="preserve"> </v>
      </c>
      <c r="AN1254" s="134" t="str">
        <f t="shared" si="290"/>
        <v xml:space="preserve"> </v>
      </c>
      <c r="AO1254" s="134" t="str">
        <f t="shared" si="293"/>
        <v xml:space="preserve"> </v>
      </c>
      <c r="AP1254" s="137" t="s">
        <v>770</v>
      </c>
    </row>
    <row r="1255" spans="1:42" s="134" customFormat="1" ht="26.1" customHeight="1" x14ac:dyDescent="0.2">
      <c r="A1255" s="258">
        <v>1254</v>
      </c>
      <c r="B1255" s="284" t="s">
        <v>596</v>
      </c>
      <c r="C1255" s="134" t="s">
        <v>181</v>
      </c>
      <c r="D1255" s="171" t="s">
        <v>82</v>
      </c>
      <c r="E1255" s="283" t="s">
        <v>597</v>
      </c>
      <c r="F1255" s="106">
        <v>363</v>
      </c>
      <c r="G1255" s="284" t="s">
        <v>596</v>
      </c>
      <c r="H1255" s="284" t="s">
        <v>3265</v>
      </c>
      <c r="I1255" s="284" t="s">
        <v>3266</v>
      </c>
      <c r="J1255" s="284" t="s">
        <v>3267</v>
      </c>
      <c r="K1255" s="284" t="s">
        <v>3267</v>
      </c>
      <c r="L1255" s="284" t="s">
        <v>3267</v>
      </c>
      <c r="M1255" s="284" t="s">
        <v>3235</v>
      </c>
      <c r="N1255" s="103" t="s">
        <v>3075</v>
      </c>
      <c r="O1255" s="106">
        <v>18300</v>
      </c>
      <c r="Q1255" s="135"/>
      <c r="T1255" s="135"/>
      <c r="U1255" s="171" t="str">
        <f t="shared" si="292"/>
        <v>HBL-MAR-363</v>
      </c>
      <c r="V1255" s="133" t="s">
        <v>90</v>
      </c>
      <c r="W1255" s="106">
        <v>363</v>
      </c>
      <c r="X1255" s="171" t="str">
        <f t="shared" si="294"/>
        <v>HBL-MAR-363-Mar17-1-1</v>
      </c>
      <c r="Y1255" s="136" t="s">
        <v>1018</v>
      </c>
      <c r="Z1255" s="134" t="str">
        <f t="shared" si="281"/>
        <v xml:space="preserve"> </v>
      </c>
      <c r="AA1255" s="134" t="str">
        <f t="shared" si="282"/>
        <v xml:space="preserve"> </v>
      </c>
      <c r="AB1255" s="134" t="str">
        <f t="shared" si="291"/>
        <v>Yes</v>
      </c>
      <c r="AC1255" s="134" t="e">
        <f>VLOOKUP(F1255,'Wired Branches'!B:E,4,FALSE)</f>
        <v>#N/A</v>
      </c>
      <c r="AD1255" s="134" t="str">
        <f t="shared" si="283"/>
        <v xml:space="preserve"> </v>
      </c>
      <c r="AE1255" s="150" t="e">
        <f>VLOOKUP(W1255,'Wired Branches'!B:F,5,FALSE)</f>
        <v>#N/A</v>
      </c>
      <c r="AF1255" s="112" t="str">
        <f>_xlfn.IFNA(VLOOKUP(F1255,'Compiled report'!C:F,4,FALSE),"")</f>
        <v/>
      </c>
      <c r="AG1255" s="134" t="str">
        <f t="shared" si="284"/>
        <v xml:space="preserve"> </v>
      </c>
      <c r="AH1255" s="134" t="str">
        <f t="shared" si="285"/>
        <v xml:space="preserve"> </v>
      </c>
      <c r="AI1255" s="134" t="str">
        <f t="shared" si="286"/>
        <v xml:space="preserve"> </v>
      </c>
      <c r="AJ1255" s="234" t="str">
        <f>_xlfn.IFNA(VLOOKUP(F1255,'Compiled report'!C:D,2,FALSE),"")</f>
        <v/>
      </c>
      <c r="AK1255" s="134" t="str">
        <f t="shared" si="287"/>
        <v xml:space="preserve"> </v>
      </c>
      <c r="AL1255" s="134" t="str">
        <f t="shared" si="288"/>
        <v/>
      </c>
      <c r="AM1255" s="134" t="str">
        <f t="shared" si="289"/>
        <v xml:space="preserve"> </v>
      </c>
      <c r="AN1255" s="134" t="str">
        <f t="shared" si="290"/>
        <v xml:space="preserve"> </v>
      </c>
      <c r="AO1255" s="134" t="str">
        <f t="shared" si="293"/>
        <v xml:space="preserve"> </v>
      </c>
      <c r="AP1255" s="137" t="s">
        <v>770</v>
      </c>
    </row>
    <row r="1256" spans="1:42" s="134" customFormat="1" ht="26.1" customHeight="1" x14ac:dyDescent="0.2">
      <c r="A1256" s="258">
        <v>1255</v>
      </c>
      <c r="B1256" s="284" t="s">
        <v>596</v>
      </c>
      <c r="C1256" s="134" t="s">
        <v>181</v>
      </c>
      <c r="D1256" s="171" t="s">
        <v>82</v>
      </c>
      <c r="E1256" s="283" t="s">
        <v>597</v>
      </c>
      <c r="F1256" s="106">
        <v>1970</v>
      </c>
      <c r="G1256" s="284" t="s">
        <v>596</v>
      </c>
      <c r="H1256" s="284" t="s">
        <v>3268</v>
      </c>
      <c r="I1256" s="284" t="s">
        <v>3269</v>
      </c>
      <c r="J1256" s="284" t="s">
        <v>3270</v>
      </c>
      <c r="K1256" s="284" t="s">
        <v>3270</v>
      </c>
      <c r="L1256" s="284" t="s">
        <v>3270</v>
      </c>
      <c r="M1256" s="284" t="s">
        <v>3271</v>
      </c>
      <c r="N1256" s="103" t="s">
        <v>3272</v>
      </c>
      <c r="O1256" s="106">
        <v>18650</v>
      </c>
      <c r="Q1256" s="135"/>
      <c r="T1256" s="135"/>
      <c r="U1256" s="171" t="str">
        <f t="shared" si="292"/>
        <v>HBL-MAR-1970</v>
      </c>
      <c r="V1256" s="133" t="s">
        <v>90</v>
      </c>
      <c r="W1256" s="106">
        <v>1970</v>
      </c>
      <c r="X1256" s="171" t="str">
        <f t="shared" si="294"/>
        <v>HBL-MAR-1970-Mar17-1-1</v>
      </c>
      <c r="Y1256" s="136" t="s">
        <v>1018</v>
      </c>
      <c r="Z1256" s="134" t="str">
        <f t="shared" si="281"/>
        <v xml:space="preserve"> </v>
      </c>
      <c r="AA1256" s="134" t="str">
        <f t="shared" si="282"/>
        <v xml:space="preserve"> </v>
      </c>
      <c r="AB1256" s="134" t="str">
        <f t="shared" si="291"/>
        <v>Yes</v>
      </c>
      <c r="AC1256" s="134" t="e">
        <f>VLOOKUP(F1256,'Wired Branches'!B:E,4,FALSE)</f>
        <v>#N/A</v>
      </c>
      <c r="AD1256" s="134" t="str">
        <f t="shared" si="283"/>
        <v xml:space="preserve"> </v>
      </c>
      <c r="AE1256" s="150" t="e">
        <f>VLOOKUP(W1256,'Wired Branches'!B:F,5,FALSE)</f>
        <v>#N/A</v>
      </c>
      <c r="AF1256" s="112" t="str">
        <f>_xlfn.IFNA(VLOOKUP(F1256,'Compiled report'!C:F,4,FALSE),"")</f>
        <v/>
      </c>
      <c r="AG1256" s="134" t="str">
        <f t="shared" si="284"/>
        <v xml:space="preserve"> </v>
      </c>
      <c r="AH1256" s="134" t="str">
        <f t="shared" si="285"/>
        <v xml:space="preserve"> </v>
      </c>
      <c r="AI1256" s="134" t="str">
        <f t="shared" si="286"/>
        <v xml:space="preserve"> </v>
      </c>
      <c r="AJ1256" s="234" t="str">
        <f>_xlfn.IFNA(VLOOKUP(F1256,'Compiled report'!C:D,2,FALSE),"")</f>
        <v/>
      </c>
      <c r="AK1256" s="134" t="str">
        <f t="shared" si="287"/>
        <v xml:space="preserve"> </v>
      </c>
      <c r="AL1256" s="134" t="str">
        <f t="shared" si="288"/>
        <v/>
      </c>
      <c r="AM1256" s="134" t="str">
        <f t="shared" si="289"/>
        <v xml:space="preserve"> </v>
      </c>
      <c r="AN1256" s="134" t="str">
        <f t="shared" si="290"/>
        <v xml:space="preserve"> </v>
      </c>
      <c r="AO1256" s="134" t="str">
        <f t="shared" si="293"/>
        <v xml:space="preserve"> </v>
      </c>
      <c r="AP1256" s="137" t="s">
        <v>770</v>
      </c>
    </row>
    <row r="1257" spans="1:42" s="134" customFormat="1" ht="26.1" customHeight="1" x14ac:dyDescent="0.2">
      <c r="A1257" s="258">
        <v>1256</v>
      </c>
      <c r="B1257" s="284" t="s">
        <v>596</v>
      </c>
      <c r="C1257" s="134" t="s">
        <v>181</v>
      </c>
      <c r="D1257" s="171" t="s">
        <v>82</v>
      </c>
      <c r="E1257" s="283" t="s">
        <v>597</v>
      </c>
      <c r="F1257" s="106">
        <v>386</v>
      </c>
      <c r="G1257" s="284" t="s">
        <v>596</v>
      </c>
      <c r="H1257" s="284" t="s">
        <v>3273</v>
      </c>
      <c r="I1257" s="284" t="s">
        <v>3274</v>
      </c>
      <c r="J1257" s="284" t="s">
        <v>3275</v>
      </c>
      <c r="K1257" s="284" t="s">
        <v>3275</v>
      </c>
      <c r="L1257" s="284" t="s">
        <v>3276</v>
      </c>
      <c r="M1257" s="284" t="s">
        <v>3271</v>
      </c>
      <c r="N1257" s="103" t="s">
        <v>3272</v>
      </c>
      <c r="O1257" s="106">
        <v>18650</v>
      </c>
      <c r="Q1257" s="135"/>
      <c r="T1257" s="135"/>
      <c r="U1257" s="171" t="str">
        <f t="shared" si="292"/>
        <v>HBL-MAR-386</v>
      </c>
      <c r="V1257" s="133" t="s">
        <v>90</v>
      </c>
      <c r="W1257" s="106">
        <v>386</v>
      </c>
      <c r="X1257" s="171" t="str">
        <f t="shared" si="294"/>
        <v>HBL-MAR-386-Mar17-1-1</v>
      </c>
      <c r="Y1257" s="136" t="s">
        <v>1018</v>
      </c>
      <c r="Z1257" s="134" t="str">
        <f t="shared" si="281"/>
        <v xml:space="preserve"> </v>
      </c>
      <c r="AA1257" s="134" t="str">
        <f t="shared" si="282"/>
        <v xml:space="preserve"> </v>
      </c>
      <c r="AB1257" s="134" t="str">
        <f t="shared" si="291"/>
        <v>Yes</v>
      </c>
      <c r="AC1257" s="134" t="e">
        <f>VLOOKUP(F1257,'Wired Branches'!B:E,4,FALSE)</f>
        <v>#N/A</v>
      </c>
      <c r="AD1257" s="134" t="str">
        <f t="shared" si="283"/>
        <v xml:space="preserve"> </v>
      </c>
      <c r="AE1257" s="150" t="e">
        <f>VLOOKUP(W1257,'Wired Branches'!B:F,5,FALSE)</f>
        <v>#N/A</v>
      </c>
      <c r="AF1257" s="112" t="str">
        <f>_xlfn.IFNA(VLOOKUP(F1257,'Compiled report'!C:F,4,FALSE),"")</f>
        <v/>
      </c>
      <c r="AG1257" s="134" t="str">
        <f t="shared" si="284"/>
        <v xml:space="preserve"> </v>
      </c>
      <c r="AH1257" s="134" t="str">
        <f t="shared" si="285"/>
        <v xml:space="preserve"> </v>
      </c>
      <c r="AI1257" s="134" t="str">
        <f t="shared" si="286"/>
        <v xml:space="preserve"> </v>
      </c>
      <c r="AJ1257" s="234" t="str">
        <f>_xlfn.IFNA(VLOOKUP(F1257,'Compiled report'!C:D,2,FALSE),"")</f>
        <v/>
      </c>
      <c r="AK1257" s="134" t="str">
        <f t="shared" si="287"/>
        <v xml:space="preserve"> </v>
      </c>
      <c r="AL1257" s="134" t="str">
        <f t="shared" si="288"/>
        <v/>
      </c>
      <c r="AM1257" s="134" t="str">
        <f t="shared" si="289"/>
        <v xml:space="preserve"> </v>
      </c>
      <c r="AN1257" s="134" t="str">
        <f t="shared" si="290"/>
        <v xml:space="preserve"> </v>
      </c>
      <c r="AO1257" s="134" t="str">
        <f t="shared" si="293"/>
        <v xml:space="preserve"> </v>
      </c>
      <c r="AP1257" s="137" t="s">
        <v>770</v>
      </c>
    </row>
    <row r="1258" spans="1:42" s="134" customFormat="1" ht="26.1" customHeight="1" x14ac:dyDescent="0.2">
      <c r="A1258" s="258">
        <v>1257</v>
      </c>
      <c r="B1258" s="284" t="s">
        <v>596</v>
      </c>
      <c r="C1258" s="134" t="s">
        <v>181</v>
      </c>
      <c r="D1258" s="171" t="s">
        <v>82</v>
      </c>
      <c r="E1258" s="283" t="s">
        <v>597</v>
      </c>
      <c r="F1258" s="106">
        <v>932</v>
      </c>
      <c r="G1258" s="284" t="s">
        <v>596</v>
      </c>
      <c r="H1258" s="284" t="s">
        <v>3277</v>
      </c>
      <c r="I1258" s="284" t="s">
        <v>3278</v>
      </c>
      <c r="J1258" s="284" t="s">
        <v>3279</v>
      </c>
      <c r="K1258" s="284" t="s">
        <v>3280</v>
      </c>
      <c r="L1258" s="284" t="s">
        <v>3281</v>
      </c>
      <c r="M1258" s="284" t="s">
        <v>3281</v>
      </c>
      <c r="N1258" s="103" t="s">
        <v>3075</v>
      </c>
      <c r="O1258" s="106">
        <v>19270</v>
      </c>
      <c r="Q1258" s="135"/>
      <c r="T1258" s="135"/>
      <c r="U1258" s="171" t="str">
        <f t="shared" si="292"/>
        <v>HBL-MAR-932</v>
      </c>
      <c r="V1258" s="133" t="s">
        <v>90</v>
      </c>
      <c r="W1258" s="106">
        <v>932</v>
      </c>
      <c r="X1258" s="171" t="str">
        <f t="shared" si="294"/>
        <v>HBL-MAR-932-Mar17-1-1</v>
      </c>
      <c r="Y1258" s="136" t="s">
        <v>1018</v>
      </c>
      <c r="Z1258" s="134" t="str">
        <f t="shared" si="281"/>
        <v xml:space="preserve"> </v>
      </c>
      <c r="AA1258" s="134" t="str">
        <f t="shared" si="282"/>
        <v xml:space="preserve"> </v>
      </c>
      <c r="AB1258" s="134" t="str">
        <f t="shared" si="291"/>
        <v>Yes</v>
      </c>
      <c r="AC1258" s="134" t="e">
        <f>VLOOKUP(F1258,'Wired Branches'!B:E,4,FALSE)</f>
        <v>#N/A</v>
      </c>
      <c r="AD1258" s="134" t="str">
        <f t="shared" si="283"/>
        <v xml:space="preserve"> </v>
      </c>
      <c r="AE1258" s="150" t="e">
        <f>VLOOKUP(W1258,'Wired Branches'!B:F,5,FALSE)</f>
        <v>#N/A</v>
      </c>
      <c r="AF1258" s="112" t="str">
        <f>_xlfn.IFNA(VLOOKUP(F1258,'Compiled report'!C:F,4,FALSE),"")</f>
        <v/>
      </c>
      <c r="AG1258" s="134" t="str">
        <f t="shared" si="284"/>
        <v xml:space="preserve"> </v>
      </c>
      <c r="AH1258" s="134" t="str">
        <f t="shared" si="285"/>
        <v xml:space="preserve"> </v>
      </c>
      <c r="AI1258" s="134" t="str">
        <f t="shared" si="286"/>
        <v xml:space="preserve"> </v>
      </c>
      <c r="AJ1258" s="234" t="str">
        <f>_xlfn.IFNA(VLOOKUP(F1258,'Compiled report'!C:D,2,FALSE),"")</f>
        <v/>
      </c>
      <c r="AK1258" s="134" t="str">
        <f t="shared" si="287"/>
        <v xml:space="preserve"> </v>
      </c>
      <c r="AL1258" s="134" t="str">
        <f t="shared" si="288"/>
        <v/>
      </c>
      <c r="AM1258" s="134" t="str">
        <f t="shared" si="289"/>
        <v xml:space="preserve"> </v>
      </c>
      <c r="AN1258" s="134" t="str">
        <f t="shared" si="290"/>
        <v xml:space="preserve"> </v>
      </c>
      <c r="AO1258" s="134" t="str">
        <f t="shared" si="293"/>
        <v xml:space="preserve"> </v>
      </c>
      <c r="AP1258" s="137" t="s">
        <v>770</v>
      </c>
    </row>
    <row r="1259" spans="1:42" s="134" customFormat="1" ht="26.1" customHeight="1" x14ac:dyDescent="0.2">
      <c r="A1259" s="258">
        <v>1258</v>
      </c>
      <c r="B1259" s="284" t="s">
        <v>596</v>
      </c>
      <c r="C1259" s="134" t="s">
        <v>181</v>
      </c>
      <c r="D1259" s="171" t="s">
        <v>82</v>
      </c>
      <c r="E1259" s="283" t="s">
        <v>597</v>
      </c>
      <c r="F1259" s="106">
        <v>357</v>
      </c>
      <c r="G1259" s="284" t="s">
        <v>596</v>
      </c>
      <c r="H1259" s="284" t="s">
        <v>3282</v>
      </c>
      <c r="I1259" s="284" t="s">
        <v>3283</v>
      </c>
      <c r="J1259" s="284" t="s">
        <v>3284</v>
      </c>
      <c r="K1259" s="284" t="s">
        <v>3285</v>
      </c>
      <c r="L1259" s="284" t="s">
        <v>3281</v>
      </c>
      <c r="M1259" s="284" t="s">
        <v>3281</v>
      </c>
      <c r="N1259" s="103" t="s">
        <v>3075</v>
      </c>
      <c r="O1259" s="106">
        <v>23434</v>
      </c>
      <c r="Q1259" s="135"/>
      <c r="T1259" s="135"/>
      <c r="U1259" s="171" t="str">
        <f t="shared" si="292"/>
        <v>HBL-MAR-357</v>
      </c>
      <c r="V1259" s="133" t="s">
        <v>90</v>
      </c>
      <c r="W1259" s="106">
        <v>357</v>
      </c>
      <c r="X1259" s="171" t="str">
        <f t="shared" si="294"/>
        <v>HBL-MAR-357-Mar17-1-1</v>
      </c>
      <c r="Y1259" s="136" t="s">
        <v>1018</v>
      </c>
      <c r="Z1259" s="134" t="str">
        <f t="shared" si="281"/>
        <v xml:space="preserve"> </v>
      </c>
      <c r="AA1259" s="134" t="str">
        <f t="shared" si="282"/>
        <v xml:space="preserve"> </v>
      </c>
      <c r="AB1259" s="134" t="str">
        <f t="shared" si="291"/>
        <v>Yes</v>
      </c>
      <c r="AC1259" s="134" t="e">
        <f>VLOOKUP(F1259,'Wired Branches'!B:E,4,FALSE)</f>
        <v>#N/A</v>
      </c>
      <c r="AD1259" s="134" t="str">
        <f t="shared" si="283"/>
        <v xml:space="preserve"> </v>
      </c>
      <c r="AE1259" s="150" t="e">
        <f>VLOOKUP(W1259,'Wired Branches'!B:F,5,FALSE)</f>
        <v>#N/A</v>
      </c>
      <c r="AF1259" s="112" t="str">
        <f>_xlfn.IFNA(VLOOKUP(F1259,'Compiled report'!C:F,4,FALSE),"")</f>
        <v/>
      </c>
      <c r="AG1259" s="134" t="str">
        <f t="shared" si="284"/>
        <v xml:space="preserve"> </v>
      </c>
      <c r="AH1259" s="134" t="str">
        <f t="shared" si="285"/>
        <v xml:space="preserve"> </v>
      </c>
      <c r="AI1259" s="134" t="str">
        <f t="shared" si="286"/>
        <v xml:space="preserve"> </v>
      </c>
      <c r="AJ1259" s="234" t="str">
        <f>_xlfn.IFNA(VLOOKUP(F1259,'Compiled report'!C:D,2,FALSE),"")</f>
        <v/>
      </c>
      <c r="AK1259" s="134" t="str">
        <f t="shared" si="287"/>
        <v xml:space="preserve"> </v>
      </c>
      <c r="AL1259" s="134" t="str">
        <f t="shared" si="288"/>
        <v/>
      </c>
      <c r="AM1259" s="134" t="str">
        <f t="shared" si="289"/>
        <v xml:space="preserve"> </v>
      </c>
      <c r="AN1259" s="134" t="str">
        <f t="shared" si="290"/>
        <v xml:space="preserve"> </v>
      </c>
      <c r="AO1259" s="134" t="str">
        <f t="shared" si="293"/>
        <v xml:space="preserve"> </v>
      </c>
      <c r="AP1259" s="137" t="s">
        <v>770</v>
      </c>
    </row>
    <row r="1260" spans="1:42" s="134" customFormat="1" ht="26.1" customHeight="1" x14ac:dyDescent="0.2">
      <c r="A1260" s="258">
        <v>1259</v>
      </c>
      <c r="B1260" s="284" t="s">
        <v>596</v>
      </c>
      <c r="C1260" s="134" t="s">
        <v>181</v>
      </c>
      <c r="D1260" s="171" t="s">
        <v>82</v>
      </c>
      <c r="E1260" s="283" t="s">
        <v>597</v>
      </c>
      <c r="F1260" s="106">
        <v>440</v>
      </c>
      <c r="G1260" s="284" t="s">
        <v>596</v>
      </c>
      <c r="H1260" s="284" t="s">
        <v>3286</v>
      </c>
      <c r="I1260" s="284" t="s">
        <v>3287</v>
      </c>
      <c r="J1260" s="284" t="s">
        <v>3288</v>
      </c>
      <c r="K1260" s="284" t="s">
        <v>3289</v>
      </c>
      <c r="L1260" s="284" t="s">
        <v>3281</v>
      </c>
      <c r="M1260" s="284" t="s">
        <v>3281</v>
      </c>
      <c r="N1260" s="103" t="s">
        <v>3075</v>
      </c>
      <c r="O1260" s="106">
        <v>19280</v>
      </c>
      <c r="Q1260" s="135"/>
      <c r="T1260" s="135"/>
      <c r="U1260" s="171" t="str">
        <f t="shared" si="292"/>
        <v>HBL-MAR-440</v>
      </c>
      <c r="V1260" s="133" t="s">
        <v>90</v>
      </c>
      <c r="W1260" s="106">
        <v>440</v>
      </c>
      <c r="X1260" s="171" t="str">
        <f t="shared" si="294"/>
        <v>HBL-MAR-440-Mar17-1-1</v>
      </c>
      <c r="Y1260" s="136" t="s">
        <v>1018</v>
      </c>
      <c r="Z1260" s="134" t="str">
        <f t="shared" si="281"/>
        <v xml:space="preserve"> </v>
      </c>
      <c r="AA1260" s="134" t="str">
        <f t="shared" si="282"/>
        <v xml:space="preserve"> </v>
      </c>
      <c r="AB1260" s="134" t="str">
        <f t="shared" si="291"/>
        <v>Yes</v>
      </c>
      <c r="AC1260" s="134" t="e">
        <f>VLOOKUP(F1260,'Wired Branches'!B:E,4,FALSE)</f>
        <v>#N/A</v>
      </c>
      <c r="AD1260" s="134" t="str">
        <f t="shared" si="283"/>
        <v xml:space="preserve"> </v>
      </c>
      <c r="AE1260" s="150" t="e">
        <f>VLOOKUP(W1260,'Wired Branches'!B:F,5,FALSE)</f>
        <v>#N/A</v>
      </c>
      <c r="AF1260" s="112" t="str">
        <f>_xlfn.IFNA(VLOOKUP(F1260,'Compiled report'!C:F,4,FALSE),"")</f>
        <v/>
      </c>
      <c r="AG1260" s="134" t="str">
        <f t="shared" si="284"/>
        <v xml:space="preserve"> </v>
      </c>
      <c r="AH1260" s="134" t="str">
        <f t="shared" si="285"/>
        <v xml:space="preserve"> </v>
      </c>
      <c r="AI1260" s="134" t="str">
        <f t="shared" si="286"/>
        <v xml:space="preserve"> </v>
      </c>
      <c r="AJ1260" s="234" t="str">
        <f>_xlfn.IFNA(VLOOKUP(F1260,'Compiled report'!C:D,2,FALSE),"")</f>
        <v/>
      </c>
      <c r="AK1260" s="134" t="str">
        <f t="shared" si="287"/>
        <v xml:space="preserve"> </v>
      </c>
      <c r="AL1260" s="134" t="str">
        <f t="shared" si="288"/>
        <v/>
      </c>
      <c r="AM1260" s="134" t="str">
        <f t="shared" si="289"/>
        <v xml:space="preserve"> </v>
      </c>
      <c r="AN1260" s="134" t="str">
        <f t="shared" si="290"/>
        <v xml:space="preserve"> </v>
      </c>
      <c r="AO1260" s="134" t="str">
        <f t="shared" si="293"/>
        <v xml:space="preserve"> </v>
      </c>
      <c r="AP1260" s="137" t="s">
        <v>770</v>
      </c>
    </row>
    <row r="1261" spans="1:42" s="134" customFormat="1" ht="26.1" customHeight="1" x14ac:dyDescent="0.2">
      <c r="A1261" s="258">
        <v>1260</v>
      </c>
      <c r="B1261" s="284" t="s">
        <v>596</v>
      </c>
      <c r="C1261" s="134" t="s">
        <v>181</v>
      </c>
      <c r="D1261" s="171" t="s">
        <v>82</v>
      </c>
      <c r="E1261" s="283" t="s">
        <v>597</v>
      </c>
      <c r="F1261" s="106">
        <v>358</v>
      </c>
      <c r="G1261" s="284" t="s">
        <v>596</v>
      </c>
      <c r="H1261" s="284" t="s">
        <v>3290</v>
      </c>
      <c r="I1261" s="284" t="s">
        <v>3291</v>
      </c>
      <c r="J1261" s="284" t="s">
        <v>3292</v>
      </c>
      <c r="K1261" s="284" t="s">
        <v>3293</v>
      </c>
      <c r="L1261" s="284" t="s">
        <v>3281</v>
      </c>
      <c r="M1261" s="284" t="s">
        <v>3281</v>
      </c>
      <c r="N1261" s="103" t="s">
        <v>3075</v>
      </c>
      <c r="O1261" s="106">
        <v>19290</v>
      </c>
      <c r="Q1261" s="135"/>
      <c r="T1261" s="135"/>
      <c r="U1261" s="171" t="str">
        <f t="shared" si="292"/>
        <v>HBL-MAR-358</v>
      </c>
      <c r="V1261" s="133" t="s">
        <v>90</v>
      </c>
      <c r="W1261" s="106">
        <v>358</v>
      </c>
      <c r="X1261" s="171" t="str">
        <f t="shared" si="294"/>
        <v>HBL-MAR-358-Mar17-1-1</v>
      </c>
      <c r="Y1261" s="136" t="s">
        <v>1018</v>
      </c>
      <c r="Z1261" s="134" t="str">
        <f t="shared" si="281"/>
        <v xml:space="preserve"> </v>
      </c>
      <c r="AA1261" s="134" t="str">
        <f t="shared" si="282"/>
        <v xml:space="preserve"> </v>
      </c>
      <c r="AB1261" s="134" t="str">
        <f t="shared" si="291"/>
        <v>Yes</v>
      </c>
      <c r="AC1261" s="134" t="e">
        <f>VLOOKUP(F1261,'Wired Branches'!B:E,4,FALSE)</f>
        <v>#N/A</v>
      </c>
      <c r="AD1261" s="134" t="str">
        <f t="shared" si="283"/>
        <v xml:space="preserve"> </v>
      </c>
      <c r="AE1261" s="150" t="e">
        <f>VLOOKUP(W1261,'Wired Branches'!B:F,5,FALSE)</f>
        <v>#N/A</v>
      </c>
      <c r="AF1261" s="112" t="str">
        <f>_xlfn.IFNA(VLOOKUP(F1261,'Compiled report'!C:F,4,FALSE),"")</f>
        <v/>
      </c>
      <c r="AG1261" s="134" t="str">
        <f t="shared" si="284"/>
        <v xml:space="preserve"> </v>
      </c>
      <c r="AH1261" s="134" t="str">
        <f t="shared" si="285"/>
        <v xml:space="preserve"> </v>
      </c>
      <c r="AI1261" s="134" t="str">
        <f t="shared" si="286"/>
        <v xml:space="preserve"> </v>
      </c>
      <c r="AJ1261" s="234" t="str">
        <f>_xlfn.IFNA(VLOOKUP(F1261,'Compiled report'!C:D,2,FALSE),"")</f>
        <v/>
      </c>
      <c r="AK1261" s="134" t="str">
        <f t="shared" si="287"/>
        <v xml:space="preserve"> </v>
      </c>
      <c r="AL1261" s="134" t="str">
        <f t="shared" si="288"/>
        <v/>
      </c>
      <c r="AM1261" s="134" t="str">
        <f t="shared" si="289"/>
        <v xml:space="preserve"> </v>
      </c>
      <c r="AN1261" s="134" t="str">
        <f t="shared" si="290"/>
        <v xml:space="preserve"> </v>
      </c>
      <c r="AO1261" s="134" t="str">
        <f t="shared" si="293"/>
        <v xml:space="preserve"> </v>
      </c>
      <c r="AP1261" s="137" t="s">
        <v>770</v>
      </c>
    </row>
    <row r="1262" spans="1:42" s="134" customFormat="1" ht="26.1" customHeight="1" x14ac:dyDescent="0.2">
      <c r="A1262" s="258">
        <v>1261</v>
      </c>
      <c r="B1262" s="284" t="s">
        <v>596</v>
      </c>
      <c r="C1262" s="134" t="s">
        <v>181</v>
      </c>
      <c r="D1262" s="171" t="s">
        <v>82</v>
      </c>
      <c r="E1262" s="283" t="s">
        <v>597</v>
      </c>
      <c r="F1262" s="106">
        <v>2276</v>
      </c>
      <c r="G1262" s="284" t="s">
        <v>596</v>
      </c>
      <c r="H1262" s="284" t="s">
        <v>3294</v>
      </c>
      <c r="I1262" s="284" t="s">
        <v>3295</v>
      </c>
      <c r="J1262" s="284" t="s">
        <v>3292</v>
      </c>
      <c r="K1262" s="284" t="s">
        <v>3296</v>
      </c>
      <c r="L1262" s="284" t="s">
        <v>3281</v>
      </c>
      <c r="M1262" s="284" t="s">
        <v>3281</v>
      </c>
      <c r="N1262" s="103" t="s">
        <v>3075</v>
      </c>
      <c r="O1262" s="106">
        <v>19290</v>
      </c>
      <c r="Q1262" s="135"/>
      <c r="T1262" s="135"/>
      <c r="U1262" s="171" t="str">
        <f t="shared" si="292"/>
        <v>HBL-MAR-2276</v>
      </c>
      <c r="V1262" s="133" t="s">
        <v>90</v>
      </c>
      <c r="W1262" s="106">
        <v>2276</v>
      </c>
      <c r="X1262" s="171" t="str">
        <f t="shared" si="294"/>
        <v>HBL-MAR-2276-Mar17-1-1</v>
      </c>
      <c r="Y1262" s="136" t="s">
        <v>1018</v>
      </c>
      <c r="Z1262" s="134" t="str">
        <f t="shared" si="281"/>
        <v xml:space="preserve"> </v>
      </c>
      <c r="AA1262" s="134" t="str">
        <f t="shared" si="282"/>
        <v xml:space="preserve"> </v>
      </c>
      <c r="AB1262" s="134" t="str">
        <f t="shared" si="291"/>
        <v>Yes</v>
      </c>
      <c r="AC1262" s="134" t="e">
        <f>VLOOKUP(F1262,'Wired Branches'!B:E,4,FALSE)</f>
        <v>#N/A</v>
      </c>
      <c r="AD1262" s="134" t="str">
        <f t="shared" si="283"/>
        <v xml:space="preserve"> </v>
      </c>
      <c r="AE1262" s="150" t="e">
        <f>VLOOKUP(W1262,'Wired Branches'!B:F,5,FALSE)</f>
        <v>#N/A</v>
      </c>
      <c r="AF1262" s="112" t="str">
        <f>_xlfn.IFNA(VLOOKUP(F1262,'Compiled report'!C:F,4,FALSE),"")</f>
        <v/>
      </c>
      <c r="AG1262" s="134" t="str">
        <f t="shared" si="284"/>
        <v xml:space="preserve"> </v>
      </c>
      <c r="AH1262" s="134" t="str">
        <f t="shared" si="285"/>
        <v xml:space="preserve"> </v>
      </c>
      <c r="AI1262" s="134" t="str">
        <f t="shared" si="286"/>
        <v xml:space="preserve"> </v>
      </c>
      <c r="AJ1262" s="234" t="str">
        <f>_xlfn.IFNA(VLOOKUP(F1262,'Compiled report'!C:D,2,FALSE),"")</f>
        <v/>
      </c>
      <c r="AK1262" s="134" t="str">
        <f t="shared" si="287"/>
        <v xml:space="preserve"> </v>
      </c>
      <c r="AL1262" s="134" t="str">
        <f t="shared" si="288"/>
        <v/>
      </c>
      <c r="AM1262" s="134" t="str">
        <f t="shared" si="289"/>
        <v xml:space="preserve"> </v>
      </c>
      <c r="AN1262" s="134" t="str">
        <f t="shared" si="290"/>
        <v xml:space="preserve"> </v>
      </c>
      <c r="AO1262" s="134" t="str">
        <f t="shared" si="293"/>
        <v xml:space="preserve"> </v>
      </c>
      <c r="AP1262" s="137" t="s">
        <v>770</v>
      </c>
    </row>
    <row r="1263" spans="1:42" s="134" customFormat="1" ht="26.1" customHeight="1" x14ac:dyDescent="0.2">
      <c r="A1263" s="258">
        <v>1262</v>
      </c>
      <c r="B1263" s="284" t="s">
        <v>596</v>
      </c>
      <c r="C1263" s="134" t="s">
        <v>181</v>
      </c>
      <c r="D1263" s="171" t="s">
        <v>82</v>
      </c>
      <c r="E1263" s="283" t="s">
        <v>597</v>
      </c>
      <c r="F1263" s="106">
        <v>1130</v>
      </c>
      <c r="G1263" s="284" t="s">
        <v>596</v>
      </c>
      <c r="H1263" s="284" t="s">
        <v>3297</v>
      </c>
      <c r="I1263" s="284" t="s">
        <v>3298</v>
      </c>
      <c r="J1263" s="284" t="s">
        <v>3292</v>
      </c>
      <c r="K1263" s="284" t="s">
        <v>3299</v>
      </c>
      <c r="L1263" s="284" t="s">
        <v>3281</v>
      </c>
      <c r="M1263" s="284" t="s">
        <v>3281</v>
      </c>
      <c r="N1263" s="103" t="s">
        <v>3075</v>
      </c>
      <c r="O1263" s="106">
        <v>19271</v>
      </c>
      <c r="Q1263" s="135"/>
      <c r="T1263" s="135"/>
      <c r="U1263" s="171" t="str">
        <f t="shared" si="292"/>
        <v>HBL-MAR-1130</v>
      </c>
      <c r="V1263" s="133" t="s">
        <v>90</v>
      </c>
      <c r="W1263" s="106">
        <v>1130</v>
      </c>
      <c r="X1263" s="171" t="str">
        <f t="shared" si="294"/>
        <v>HBL-MAR-1130-Mar17-1-1</v>
      </c>
      <c r="Y1263" s="136" t="s">
        <v>1018</v>
      </c>
      <c r="Z1263" s="134" t="str">
        <f t="shared" ref="Z1263:Z1327" si="295">IF(AJ1263=""," ","Yes")</f>
        <v xml:space="preserve"> </v>
      </c>
      <c r="AA1263" s="134" t="str">
        <f t="shared" ref="AA1263:AA1327" si="296">IF(AJ1263=""," ","Yes")</f>
        <v xml:space="preserve"> </v>
      </c>
      <c r="AB1263" s="134" t="str">
        <f t="shared" si="291"/>
        <v>Yes</v>
      </c>
      <c r="AC1263" s="134" t="e">
        <f>VLOOKUP(F1263,'Wired Branches'!B:E,4,FALSE)</f>
        <v>#N/A</v>
      </c>
      <c r="AD1263" s="134" t="str">
        <f t="shared" ref="AD1263:AD1327" si="297">IF(AJ1263=""," ","255.255.255.0")</f>
        <v xml:space="preserve"> </v>
      </c>
      <c r="AE1263" s="150" t="e">
        <f>VLOOKUP(W1263,'Wired Branches'!B:F,5,FALSE)</f>
        <v>#N/A</v>
      </c>
      <c r="AF1263" s="112" t="str">
        <f>_xlfn.IFNA(VLOOKUP(F1263,'Compiled report'!C:F,4,FALSE),"")</f>
        <v/>
      </c>
      <c r="AG1263" s="134" t="str">
        <f t="shared" ref="AG1263:AG1327" si="298">IF(AJ1263=""," ","10.200.57.196")</f>
        <v xml:space="preserve"> </v>
      </c>
      <c r="AH1263" s="134" t="str">
        <f t="shared" ref="AH1263:AH1327" si="299">IF(AJ1263=""," ","Yes")</f>
        <v xml:space="preserve"> </v>
      </c>
      <c r="AI1263" s="134" t="str">
        <f t="shared" ref="AI1263:AI1327" si="300">IF(AJ1263=""," ","Yes")</f>
        <v xml:space="preserve"> </v>
      </c>
      <c r="AJ1263" s="234" t="str">
        <f>_xlfn.IFNA(VLOOKUP(F1263,'Compiled report'!C:D,2,FALSE),"")</f>
        <v/>
      </c>
      <c r="AK1263" s="134" t="str">
        <f t="shared" ref="AK1263:AK1327" si="301">IF(AJ1263=""," ","Yes")</f>
        <v xml:space="preserve"> </v>
      </c>
      <c r="AL1263" s="134" t="str">
        <f t="shared" ref="AL1263:AL1327" si="302">IF((OR(AF1263="",AF1263=0)),"","Yes")</f>
        <v/>
      </c>
      <c r="AM1263" s="134" t="str">
        <f t="shared" ref="AM1263:AM1327" si="303">IF(AJ1263=""," ","Yes")</f>
        <v xml:space="preserve"> </v>
      </c>
      <c r="AN1263" s="134" t="str">
        <f t="shared" ref="AN1263:AN1327" si="304">IF(AJ1263=""," ","Yes")</f>
        <v xml:space="preserve"> </v>
      </c>
      <c r="AO1263" s="134" t="str">
        <f t="shared" si="293"/>
        <v xml:space="preserve"> </v>
      </c>
      <c r="AP1263" s="137" t="s">
        <v>770</v>
      </c>
    </row>
    <row r="1264" spans="1:42" s="134" customFormat="1" ht="26.1" customHeight="1" x14ac:dyDescent="0.2">
      <c r="A1264" s="258">
        <v>1263</v>
      </c>
      <c r="B1264" s="284" t="s">
        <v>596</v>
      </c>
      <c r="C1264" s="134" t="s">
        <v>181</v>
      </c>
      <c r="D1264" s="171" t="s">
        <v>82</v>
      </c>
      <c r="E1264" s="283" t="s">
        <v>597</v>
      </c>
      <c r="F1264" s="106">
        <v>349</v>
      </c>
      <c r="G1264" s="284" t="s">
        <v>596</v>
      </c>
      <c r="H1264" s="284" t="s">
        <v>3300</v>
      </c>
      <c r="I1264" s="284" t="s">
        <v>3301</v>
      </c>
      <c r="J1264" s="284" t="s">
        <v>3292</v>
      </c>
      <c r="K1264" s="284" t="s">
        <v>3302</v>
      </c>
      <c r="L1264" s="284" t="s">
        <v>3281</v>
      </c>
      <c r="M1264" s="284" t="s">
        <v>3281</v>
      </c>
      <c r="N1264" s="103" t="s">
        <v>3075</v>
      </c>
      <c r="O1264" s="106">
        <v>19270</v>
      </c>
      <c r="Q1264" s="135"/>
      <c r="T1264" s="135"/>
      <c r="U1264" s="171" t="str">
        <f t="shared" si="292"/>
        <v>HBL-MAR-349</v>
      </c>
      <c r="V1264" s="133" t="s">
        <v>90</v>
      </c>
      <c r="W1264" s="106">
        <v>349</v>
      </c>
      <c r="X1264" s="171" t="str">
        <f t="shared" si="294"/>
        <v>HBL-MAR-349-Mar17-1-1</v>
      </c>
      <c r="Y1264" s="136" t="s">
        <v>1018</v>
      </c>
      <c r="Z1264" s="134" t="str">
        <f t="shared" si="295"/>
        <v xml:space="preserve"> </v>
      </c>
      <c r="AA1264" s="134" t="str">
        <f t="shared" si="296"/>
        <v xml:space="preserve"> </v>
      </c>
      <c r="AB1264" s="134" t="str">
        <f t="shared" si="291"/>
        <v>Yes</v>
      </c>
      <c r="AC1264" s="134" t="e">
        <f>VLOOKUP(F1264,'Wired Branches'!B:E,4,FALSE)</f>
        <v>#N/A</v>
      </c>
      <c r="AD1264" s="134" t="str">
        <f t="shared" si="297"/>
        <v xml:space="preserve"> </v>
      </c>
      <c r="AE1264" s="150" t="e">
        <f>VLOOKUP(W1264,'Wired Branches'!B:F,5,FALSE)</f>
        <v>#N/A</v>
      </c>
      <c r="AF1264" s="112" t="str">
        <f>_xlfn.IFNA(VLOOKUP(F1264,'Compiled report'!C:F,4,FALSE),"")</f>
        <v/>
      </c>
      <c r="AG1264" s="134" t="str">
        <f t="shared" si="298"/>
        <v xml:space="preserve"> </v>
      </c>
      <c r="AH1264" s="134" t="str">
        <f t="shared" si="299"/>
        <v xml:space="preserve"> </v>
      </c>
      <c r="AI1264" s="134" t="str">
        <f t="shared" si="300"/>
        <v xml:space="preserve"> </v>
      </c>
      <c r="AJ1264" s="234" t="str">
        <f>_xlfn.IFNA(VLOOKUP(F1264,'Compiled report'!C:D,2,FALSE),"")</f>
        <v/>
      </c>
      <c r="AK1264" s="134" t="str">
        <f t="shared" si="301"/>
        <v xml:space="preserve"> </v>
      </c>
      <c r="AL1264" s="134" t="str">
        <f t="shared" si="302"/>
        <v/>
      </c>
      <c r="AM1264" s="134" t="str">
        <f t="shared" si="303"/>
        <v xml:space="preserve"> </v>
      </c>
      <c r="AN1264" s="134" t="str">
        <f t="shared" si="304"/>
        <v xml:space="preserve"> </v>
      </c>
      <c r="AO1264" s="134" t="str">
        <f t="shared" si="293"/>
        <v xml:space="preserve"> </v>
      </c>
      <c r="AP1264" s="137" t="s">
        <v>770</v>
      </c>
    </row>
    <row r="1265" spans="1:42" s="134" customFormat="1" ht="26.1" customHeight="1" x14ac:dyDescent="0.2">
      <c r="A1265" s="258">
        <v>1264</v>
      </c>
      <c r="B1265" s="284" t="s">
        <v>596</v>
      </c>
      <c r="C1265" s="134" t="s">
        <v>181</v>
      </c>
      <c r="D1265" s="171" t="s">
        <v>82</v>
      </c>
      <c r="E1265" s="283" t="s">
        <v>597</v>
      </c>
      <c r="F1265" s="106">
        <v>1141</v>
      </c>
      <c r="G1265" s="284" t="s">
        <v>596</v>
      </c>
      <c r="H1265" s="284" t="s">
        <v>3303</v>
      </c>
      <c r="I1265" s="284" t="s">
        <v>3304</v>
      </c>
      <c r="J1265" s="284" t="s">
        <v>3292</v>
      </c>
      <c r="K1265" s="284" t="s">
        <v>3305</v>
      </c>
      <c r="L1265" s="284" t="s">
        <v>3281</v>
      </c>
      <c r="M1265" s="284" t="s">
        <v>3281</v>
      </c>
      <c r="N1265" s="103" t="s">
        <v>3075</v>
      </c>
      <c r="O1265" s="106">
        <v>19260</v>
      </c>
      <c r="Q1265" s="135"/>
      <c r="T1265" s="135"/>
      <c r="U1265" s="171" t="str">
        <f t="shared" si="292"/>
        <v>HBL-MAR-1141</v>
      </c>
      <c r="V1265" s="133" t="s">
        <v>90</v>
      </c>
      <c r="W1265" s="106">
        <v>1141</v>
      </c>
      <c r="X1265" s="171" t="str">
        <f t="shared" si="294"/>
        <v>HBL-MAR-1141-Mar17-1-1</v>
      </c>
      <c r="Y1265" s="136" t="s">
        <v>1018</v>
      </c>
      <c r="Z1265" s="134" t="str">
        <f t="shared" si="295"/>
        <v xml:space="preserve"> </v>
      </c>
      <c r="AA1265" s="134" t="str">
        <f t="shared" si="296"/>
        <v xml:space="preserve"> </v>
      </c>
      <c r="AB1265" s="134" t="str">
        <f t="shared" si="291"/>
        <v>Yes</v>
      </c>
      <c r="AC1265" s="134" t="e">
        <f>VLOOKUP(F1265,'Wired Branches'!B:E,4,FALSE)</f>
        <v>#N/A</v>
      </c>
      <c r="AD1265" s="134" t="str">
        <f t="shared" si="297"/>
        <v xml:space="preserve"> </v>
      </c>
      <c r="AE1265" s="150" t="e">
        <f>VLOOKUP(W1265,'Wired Branches'!B:F,5,FALSE)</f>
        <v>#N/A</v>
      </c>
      <c r="AF1265" s="112" t="str">
        <f>_xlfn.IFNA(VLOOKUP(F1265,'Compiled report'!C:F,4,FALSE),"")</f>
        <v/>
      </c>
      <c r="AG1265" s="134" t="str">
        <f t="shared" si="298"/>
        <v xml:space="preserve"> </v>
      </c>
      <c r="AH1265" s="134" t="str">
        <f t="shared" si="299"/>
        <v xml:space="preserve"> </v>
      </c>
      <c r="AI1265" s="134" t="str">
        <f t="shared" si="300"/>
        <v xml:space="preserve"> </v>
      </c>
      <c r="AJ1265" s="234" t="str">
        <f>_xlfn.IFNA(VLOOKUP(F1265,'Compiled report'!C:D,2,FALSE),"")</f>
        <v/>
      </c>
      <c r="AK1265" s="134" t="str">
        <f t="shared" si="301"/>
        <v xml:space="preserve"> </v>
      </c>
      <c r="AL1265" s="134" t="str">
        <f t="shared" si="302"/>
        <v/>
      </c>
      <c r="AM1265" s="134" t="str">
        <f t="shared" si="303"/>
        <v xml:space="preserve"> </v>
      </c>
      <c r="AN1265" s="134" t="str">
        <f t="shared" si="304"/>
        <v xml:space="preserve"> </v>
      </c>
      <c r="AO1265" s="134" t="str">
        <f t="shared" si="293"/>
        <v xml:space="preserve"> </v>
      </c>
      <c r="AP1265" s="137" t="s">
        <v>770</v>
      </c>
    </row>
    <row r="1266" spans="1:42" s="134" customFormat="1" ht="26.1" customHeight="1" x14ac:dyDescent="0.2">
      <c r="A1266" s="258">
        <v>1265</v>
      </c>
      <c r="B1266" s="284" t="s">
        <v>596</v>
      </c>
      <c r="C1266" s="134" t="s">
        <v>181</v>
      </c>
      <c r="D1266" s="171" t="s">
        <v>82</v>
      </c>
      <c r="E1266" s="283" t="s">
        <v>597</v>
      </c>
      <c r="F1266" s="106">
        <v>217</v>
      </c>
      <c r="G1266" s="284" t="s">
        <v>596</v>
      </c>
      <c r="H1266" s="284" t="s">
        <v>3306</v>
      </c>
      <c r="I1266" s="284" t="s">
        <v>3307</v>
      </c>
      <c r="J1266" s="284" t="s">
        <v>3308</v>
      </c>
      <c r="K1266" s="284" t="s">
        <v>3309</v>
      </c>
      <c r="L1266" s="284" t="s">
        <v>3309</v>
      </c>
      <c r="M1266" s="284" t="s">
        <v>3309</v>
      </c>
      <c r="N1266" s="103" t="s">
        <v>3075</v>
      </c>
      <c r="O1266" s="106">
        <v>24420</v>
      </c>
      <c r="Q1266" s="135"/>
      <c r="T1266" s="135"/>
      <c r="U1266" s="171" t="str">
        <f t="shared" si="292"/>
        <v>HBL-MAR-217</v>
      </c>
      <c r="V1266" s="133" t="s">
        <v>90</v>
      </c>
      <c r="W1266" s="106">
        <v>217</v>
      </c>
      <c r="X1266" s="171" t="str">
        <f t="shared" si="294"/>
        <v>HBL-MAR-217-Mar17-1-1</v>
      </c>
      <c r="Y1266" s="136" t="s">
        <v>1018</v>
      </c>
      <c r="Z1266" s="134" t="str">
        <f t="shared" si="295"/>
        <v xml:space="preserve"> </v>
      </c>
      <c r="AA1266" s="134" t="str">
        <f t="shared" si="296"/>
        <v xml:space="preserve"> </v>
      </c>
      <c r="AB1266" s="134" t="str">
        <f t="shared" ref="AB1266:AB1330" si="305">IF(ISBLANK(AJ1266)," ","Yes")</f>
        <v>Yes</v>
      </c>
      <c r="AC1266" s="134" t="e">
        <f>VLOOKUP(F1266,'Wired Branches'!B:E,4,FALSE)</f>
        <v>#N/A</v>
      </c>
      <c r="AD1266" s="134" t="str">
        <f t="shared" si="297"/>
        <v xml:space="preserve"> </v>
      </c>
      <c r="AE1266" s="150" t="e">
        <f>VLOOKUP(W1266,'Wired Branches'!B:F,5,FALSE)</f>
        <v>#N/A</v>
      </c>
      <c r="AF1266" s="112" t="str">
        <f>_xlfn.IFNA(VLOOKUP(F1266,'Compiled report'!C:F,4,FALSE),"")</f>
        <v/>
      </c>
      <c r="AG1266" s="134" t="str">
        <f t="shared" si="298"/>
        <v xml:space="preserve"> </v>
      </c>
      <c r="AH1266" s="134" t="str">
        <f t="shared" si="299"/>
        <v xml:space="preserve"> </v>
      </c>
      <c r="AI1266" s="134" t="str">
        <f t="shared" si="300"/>
        <v xml:space="preserve"> </v>
      </c>
      <c r="AJ1266" s="234" t="str">
        <f>_xlfn.IFNA(VLOOKUP(F1266,'Compiled report'!C:D,2,FALSE),"")</f>
        <v/>
      </c>
      <c r="AK1266" s="134" t="str">
        <f t="shared" si="301"/>
        <v xml:space="preserve"> </v>
      </c>
      <c r="AL1266" s="134" t="str">
        <f t="shared" si="302"/>
        <v/>
      </c>
      <c r="AM1266" s="134" t="str">
        <f t="shared" si="303"/>
        <v xml:space="preserve"> </v>
      </c>
      <c r="AN1266" s="134" t="str">
        <f t="shared" si="304"/>
        <v xml:space="preserve"> </v>
      </c>
      <c r="AO1266" s="134" t="str">
        <f t="shared" si="293"/>
        <v xml:space="preserve"> </v>
      </c>
      <c r="AP1266" s="137" t="s">
        <v>770</v>
      </c>
    </row>
    <row r="1267" spans="1:42" s="134" customFormat="1" ht="26.1" customHeight="1" x14ac:dyDescent="0.2">
      <c r="A1267" s="258">
        <v>1266</v>
      </c>
      <c r="B1267" s="284" t="s">
        <v>596</v>
      </c>
      <c r="C1267" s="134" t="s">
        <v>181</v>
      </c>
      <c r="D1267" s="171" t="s">
        <v>82</v>
      </c>
      <c r="E1267" s="283" t="s">
        <v>597</v>
      </c>
      <c r="F1267" s="106">
        <v>191</v>
      </c>
      <c r="G1267" s="284" t="s">
        <v>596</v>
      </c>
      <c r="H1267" s="284" t="s">
        <v>3310</v>
      </c>
      <c r="I1267" s="284" t="s">
        <v>3311</v>
      </c>
      <c r="J1267" s="284" t="s">
        <v>3312</v>
      </c>
      <c r="K1267" s="284" t="s">
        <v>3313</v>
      </c>
      <c r="L1267" s="284" t="s">
        <v>3309</v>
      </c>
      <c r="M1267" s="284" t="s">
        <v>3309</v>
      </c>
      <c r="N1267" s="103" t="s">
        <v>3075</v>
      </c>
      <c r="O1267" s="106">
        <v>24420</v>
      </c>
      <c r="Q1267" s="135"/>
      <c r="T1267" s="135"/>
      <c r="U1267" s="171" t="str">
        <f t="shared" si="292"/>
        <v>HBL-MAR-191</v>
      </c>
      <c r="V1267" s="133" t="s">
        <v>90</v>
      </c>
      <c r="W1267" s="106">
        <v>191</v>
      </c>
      <c r="X1267" s="171" t="str">
        <f t="shared" si="294"/>
        <v>HBL-MAR-191-Mar17-1-1</v>
      </c>
      <c r="Y1267" s="136" t="s">
        <v>1018</v>
      </c>
      <c r="Z1267" s="134" t="str">
        <f t="shared" si="295"/>
        <v xml:space="preserve"> </v>
      </c>
      <c r="AA1267" s="134" t="str">
        <f t="shared" si="296"/>
        <v xml:space="preserve"> </v>
      </c>
      <c r="AB1267" s="134" t="str">
        <f t="shared" si="305"/>
        <v>Yes</v>
      </c>
      <c r="AC1267" s="134" t="e">
        <f>VLOOKUP(F1267,'Wired Branches'!B:E,4,FALSE)</f>
        <v>#N/A</v>
      </c>
      <c r="AD1267" s="134" t="str">
        <f t="shared" si="297"/>
        <v xml:space="preserve"> </v>
      </c>
      <c r="AE1267" s="150" t="e">
        <f>VLOOKUP(W1267,'Wired Branches'!B:F,5,FALSE)</f>
        <v>#N/A</v>
      </c>
      <c r="AF1267" s="112" t="str">
        <f>_xlfn.IFNA(VLOOKUP(F1267,'Compiled report'!C:F,4,FALSE),"")</f>
        <v/>
      </c>
      <c r="AG1267" s="134" t="str">
        <f t="shared" si="298"/>
        <v xml:space="preserve"> </v>
      </c>
      <c r="AH1267" s="134" t="str">
        <f t="shared" si="299"/>
        <v xml:space="preserve"> </v>
      </c>
      <c r="AI1267" s="134" t="str">
        <f t="shared" si="300"/>
        <v xml:space="preserve"> </v>
      </c>
      <c r="AJ1267" s="234" t="str">
        <f>_xlfn.IFNA(VLOOKUP(F1267,'Compiled report'!C:D,2,FALSE),"")</f>
        <v/>
      </c>
      <c r="AK1267" s="134" t="str">
        <f t="shared" si="301"/>
        <v xml:space="preserve"> </v>
      </c>
      <c r="AL1267" s="134" t="str">
        <f t="shared" si="302"/>
        <v/>
      </c>
      <c r="AM1267" s="134" t="str">
        <f t="shared" si="303"/>
        <v xml:space="preserve"> </v>
      </c>
      <c r="AN1267" s="134" t="str">
        <f t="shared" si="304"/>
        <v xml:space="preserve"> </v>
      </c>
      <c r="AO1267" s="134" t="str">
        <f t="shared" si="293"/>
        <v xml:space="preserve"> </v>
      </c>
      <c r="AP1267" s="137" t="s">
        <v>770</v>
      </c>
    </row>
    <row r="1268" spans="1:42" s="134" customFormat="1" ht="26.1" customHeight="1" x14ac:dyDescent="0.2">
      <c r="A1268" s="258">
        <v>1267</v>
      </c>
      <c r="B1268" s="284" t="s">
        <v>596</v>
      </c>
      <c r="C1268" s="134" t="s">
        <v>181</v>
      </c>
      <c r="D1268" s="171" t="s">
        <v>82</v>
      </c>
      <c r="E1268" s="283" t="s">
        <v>597</v>
      </c>
      <c r="F1268" s="106">
        <v>1857</v>
      </c>
      <c r="G1268" s="284" t="s">
        <v>596</v>
      </c>
      <c r="H1268" s="284" t="s">
        <v>3314</v>
      </c>
      <c r="I1268" s="284" t="s">
        <v>3315</v>
      </c>
      <c r="J1268" s="284" t="s">
        <v>3316</v>
      </c>
      <c r="K1268" s="284" t="s">
        <v>3317</v>
      </c>
      <c r="L1268" s="284" t="s">
        <v>3309</v>
      </c>
      <c r="M1268" s="284" t="s">
        <v>3309</v>
      </c>
      <c r="N1268" s="103" t="s">
        <v>3075</v>
      </c>
      <c r="O1268" s="106">
        <v>24420</v>
      </c>
      <c r="Q1268" s="135"/>
      <c r="T1268" s="135"/>
      <c r="U1268" s="171" t="str">
        <f t="shared" si="292"/>
        <v>HBL-MAR-1857</v>
      </c>
      <c r="V1268" s="133" t="s">
        <v>90</v>
      </c>
      <c r="W1268" s="106">
        <v>1857</v>
      </c>
      <c r="X1268" s="171" t="str">
        <f t="shared" si="294"/>
        <v>HBL-MAR-1857-Mar17-1-1</v>
      </c>
      <c r="Y1268" s="136" t="s">
        <v>1018</v>
      </c>
      <c r="Z1268" s="134" t="str">
        <f t="shared" si="295"/>
        <v xml:space="preserve"> </v>
      </c>
      <c r="AA1268" s="134" t="str">
        <f t="shared" si="296"/>
        <v xml:space="preserve"> </v>
      </c>
      <c r="AB1268" s="134" t="str">
        <f t="shared" si="305"/>
        <v>Yes</v>
      </c>
      <c r="AC1268" s="134" t="e">
        <f>VLOOKUP(F1268,'Wired Branches'!B:E,4,FALSE)</f>
        <v>#N/A</v>
      </c>
      <c r="AD1268" s="134" t="str">
        <f t="shared" si="297"/>
        <v xml:space="preserve"> </v>
      </c>
      <c r="AE1268" s="150" t="e">
        <f>VLOOKUP(W1268,'Wired Branches'!B:F,5,FALSE)</f>
        <v>#N/A</v>
      </c>
      <c r="AF1268" s="112" t="str">
        <f>_xlfn.IFNA(VLOOKUP(F1268,'Compiled report'!C:F,4,FALSE),"")</f>
        <v/>
      </c>
      <c r="AG1268" s="134" t="str">
        <f t="shared" si="298"/>
        <v xml:space="preserve"> </v>
      </c>
      <c r="AH1268" s="134" t="str">
        <f t="shared" si="299"/>
        <v xml:space="preserve"> </v>
      </c>
      <c r="AI1268" s="134" t="str">
        <f t="shared" si="300"/>
        <v xml:space="preserve"> </v>
      </c>
      <c r="AJ1268" s="234" t="str">
        <f>_xlfn.IFNA(VLOOKUP(F1268,'Compiled report'!C:D,2,FALSE),"")</f>
        <v/>
      </c>
      <c r="AK1268" s="134" t="str">
        <f t="shared" si="301"/>
        <v xml:space="preserve"> </v>
      </c>
      <c r="AL1268" s="134" t="str">
        <f t="shared" si="302"/>
        <v/>
      </c>
      <c r="AM1268" s="134" t="str">
        <f t="shared" si="303"/>
        <v xml:space="preserve"> </v>
      </c>
      <c r="AN1268" s="134" t="str">
        <f t="shared" si="304"/>
        <v xml:space="preserve"> </v>
      </c>
      <c r="AO1268" s="134" t="str">
        <f t="shared" si="293"/>
        <v xml:space="preserve"> </v>
      </c>
      <c r="AP1268" s="137" t="s">
        <v>770</v>
      </c>
    </row>
    <row r="1269" spans="1:42" s="134" customFormat="1" ht="26.1" customHeight="1" x14ac:dyDescent="0.2">
      <c r="A1269" s="258">
        <v>1268</v>
      </c>
      <c r="B1269" s="284" t="s">
        <v>596</v>
      </c>
      <c r="C1269" s="134" t="s">
        <v>181</v>
      </c>
      <c r="D1269" s="171" t="s">
        <v>82</v>
      </c>
      <c r="E1269" s="283" t="s">
        <v>597</v>
      </c>
      <c r="F1269" s="106">
        <v>1799</v>
      </c>
      <c r="G1269" s="284" t="s">
        <v>596</v>
      </c>
      <c r="H1269" s="284" t="s">
        <v>3318</v>
      </c>
      <c r="I1269" s="284" t="s">
        <v>3319</v>
      </c>
      <c r="J1269" s="284" t="s">
        <v>3320</v>
      </c>
      <c r="K1269" s="284" t="s">
        <v>3321</v>
      </c>
      <c r="L1269" s="284" t="s">
        <v>3309</v>
      </c>
      <c r="M1269" s="284" t="s">
        <v>3309</v>
      </c>
      <c r="N1269" s="103" t="s">
        <v>3075</v>
      </c>
      <c r="O1269" s="106">
        <v>24420</v>
      </c>
      <c r="Q1269" s="135"/>
      <c r="T1269" s="135"/>
      <c r="U1269" s="171" t="str">
        <f t="shared" si="292"/>
        <v>HBL-MAR-1799</v>
      </c>
      <c r="V1269" s="133" t="s">
        <v>90</v>
      </c>
      <c r="W1269" s="106">
        <v>1799</v>
      </c>
      <c r="X1269" s="171" t="str">
        <f t="shared" si="294"/>
        <v>HBL-MAR-1799-Mar17-1-1</v>
      </c>
      <c r="Y1269" s="136" t="s">
        <v>1018</v>
      </c>
      <c r="Z1269" s="134" t="str">
        <f t="shared" si="295"/>
        <v xml:space="preserve"> </v>
      </c>
      <c r="AA1269" s="134" t="str">
        <f t="shared" si="296"/>
        <v xml:space="preserve"> </v>
      </c>
      <c r="AB1269" s="134" t="str">
        <f t="shared" si="305"/>
        <v>Yes</v>
      </c>
      <c r="AC1269" s="134" t="e">
        <f>VLOOKUP(F1269,'Wired Branches'!B:E,4,FALSE)</f>
        <v>#N/A</v>
      </c>
      <c r="AD1269" s="134" t="str">
        <f t="shared" si="297"/>
        <v xml:space="preserve"> </v>
      </c>
      <c r="AE1269" s="150" t="e">
        <f>VLOOKUP(W1269,'Wired Branches'!B:F,5,FALSE)</f>
        <v>#N/A</v>
      </c>
      <c r="AF1269" s="112" t="str">
        <f>_xlfn.IFNA(VLOOKUP(F1269,'Compiled report'!C:F,4,FALSE),"")</f>
        <v/>
      </c>
      <c r="AG1269" s="134" t="str">
        <f t="shared" si="298"/>
        <v xml:space="preserve"> </v>
      </c>
      <c r="AH1269" s="134" t="str">
        <f t="shared" si="299"/>
        <v xml:space="preserve"> </v>
      </c>
      <c r="AI1269" s="134" t="str">
        <f t="shared" si="300"/>
        <v xml:space="preserve"> </v>
      </c>
      <c r="AJ1269" s="234" t="str">
        <f>_xlfn.IFNA(VLOOKUP(F1269,'Compiled report'!C:D,2,FALSE),"")</f>
        <v/>
      </c>
      <c r="AK1269" s="134" t="str">
        <f t="shared" si="301"/>
        <v xml:space="preserve"> </v>
      </c>
      <c r="AL1269" s="134" t="str">
        <f t="shared" si="302"/>
        <v/>
      </c>
      <c r="AM1269" s="134" t="str">
        <f t="shared" si="303"/>
        <v xml:space="preserve"> </v>
      </c>
      <c r="AN1269" s="134" t="str">
        <f t="shared" si="304"/>
        <v xml:space="preserve"> </v>
      </c>
      <c r="AO1269" s="134" t="str">
        <f t="shared" si="293"/>
        <v xml:space="preserve"> </v>
      </c>
      <c r="AP1269" s="137" t="s">
        <v>770</v>
      </c>
    </row>
    <row r="1270" spans="1:42" s="134" customFormat="1" ht="26.1" customHeight="1" x14ac:dyDescent="0.2">
      <c r="A1270" s="258">
        <v>1269</v>
      </c>
      <c r="B1270" s="284" t="s">
        <v>596</v>
      </c>
      <c r="C1270" s="134" t="s">
        <v>181</v>
      </c>
      <c r="D1270" s="171" t="s">
        <v>82</v>
      </c>
      <c r="E1270" s="283" t="s">
        <v>597</v>
      </c>
      <c r="F1270" s="106">
        <v>505</v>
      </c>
      <c r="G1270" s="284" t="s">
        <v>596</v>
      </c>
      <c r="H1270" s="284" t="s">
        <v>3322</v>
      </c>
      <c r="I1270" s="284" t="s">
        <v>3323</v>
      </c>
      <c r="J1270" s="284" t="s">
        <v>3324</v>
      </c>
      <c r="K1270" s="284" t="s">
        <v>3325</v>
      </c>
      <c r="L1270" s="284" t="s">
        <v>3309</v>
      </c>
      <c r="M1270" s="284" t="s">
        <v>3309</v>
      </c>
      <c r="N1270" s="103" t="s">
        <v>3075</v>
      </c>
      <c r="O1270" s="106">
        <v>24420</v>
      </c>
      <c r="Q1270" s="135"/>
      <c r="T1270" s="135"/>
      <c r="U1270" s="171" t="str">
        <f t="shared" si="292"/>
        <v>HBL-MAR-505</v>
      </c>
      <c r="V1270" s="133" t="s">
        <v>90</v>
      </c>
      <c r="W1270" s="106">
        <v>505</v>
      </c>
      <c r="X1270" s="171" t="str">
        <f t="shared" si="294"/>
        <v>HBL-MAR-505-Mar17-1-1</v>
      </c>
      <c r="Y1270" s="136" t="s">
        <v>1018</v>
      </c>
      <c r="Z1270" s="134" t="str">
        <f t="shared" si="295"/>
        <v xml:space="preserve"> </v>
      </c>
      <c r="AA1270" s="134" t="str">
        <f t="shared" si="296"/>
        <v xml:space="preserve"> </v>
      </c>
      <c r="AB1270" s="134" t="str">
        <f t="shared" si="305"/>
        <v>Yes</v>
      </c>
      <c r="AC1270" s="134" t="e">
        <f>VLOOKUP(F1270,'Wired Branches'!B:E,4,FALSE)</f>
        <v>#N/A</v>
      </c>
      <c r="AD1270" s="134" t="str">
        <f t="shared" si="297"/>
        <v xml:space="preserve"> </v>
      </c>
      <c r="AE1270" s="150" t="e">
        <f>VLOOKUP(W1270,'Wired Branches'!B:F,5,FALSE)</f>
        <v>#N/A</v>
      </c>
      <c r="AF1270" s="112" t="str">
        <f>_xlfn.IFNA(VLOOKUP(F1270,'Compiled report'!C:F,4,FALSE),"")</f>
        <v/>
      </c>
      <c r="AG1270" s="134" t="str">
        <f t="shared" si="298"/>
        <v xml:space="preserve"> </v>
      </c>
      <c r="AH1270" s="134" t="str">
        <f t="shared" si="299"/>
        <v xml:space="preserve"> </v>
      </c>
      <c r="AI1270" s="134" t="str">
        <f t="shared" si="300"/>
        <v xml:space="preserve"> </v>
      </c>
      <c r="AJ1270" s="234" t="str">
        <f>_xlfn.IFNA(VLOOKUP(F1270,'Compiled report'!C:D,2,FALSE),"")</f>
        <v/>
      </c>
      <c r="AK1270" s="134" t="str">
        <f t="shared" si="301"/>
        <v xml:space="preserve"> </v>
      </c>
      <c r="AL1270" s="134" t="str">
        <f t="shared" si="302"/>
        <v/>
      </c>
      <c r="AM1270" s="134" t="str">
        <f t="shared" si="303"/>
        <v xml:space="preserve"> </v>
      </c>
      <c r="AN1270" s="134" t="str">
        <f t="shared" si="304"/>
        <v xml:space="preserve"> </v>
      </c>
      <c r="AO1270" s="134" t="str">
        <f t="shared" si="293"/>
        <v xml:space="preserve"> </v>
      </c>
      <c r="AP1270" s="137" t="s">
        <v>770</v>
      </c>
    </row>
    <row r="1271" spans="1:42" s="134" customFormat="1" ht="26.1" customHeight="1" x14ac:dyDescent="0.2">
      <c r="A1271" s="258">
        <v>1270</v>
      </c>
      <c r="B1271" s="284" t="s">
        <v>596</v>
      </c>
      <c r="C1271" s="134" t="s">
        <v>181</v>
      </c>
      <c r="D1271" s="171" t="s">
        <v>82</v>
      </c>
      <c r="E1271" s="283" t="s">
        <v>597</v>
      </c>
      <c r="F1271" s="106">
        <v>1401</v>
      </c>
      <c r="G1271" s="284" t="s">
        <v>596</v>
      </c>
      <c r="H1271" s="284" t="s">
        <v>3326</v>
      </c>
      <c r="I1271" s="284" t="s">
        <v>3327</v>
      </c>
      <c r="J1271" s="284" t="s">
        <v>3328</v>
      </c>
      <c r="K1271" s="284" t="s">
        <v>3329</v>
      </c>
      <c r="L1271" s="284" t="s">
        <v>3309</v>
      </c>
      <c r="M1271" s="284" t="s">
        <v>3309</v>
      </c>
      <c r="N1271" s="103" t="s">
        <v>3075</v>
      </c>
      <c r="O1271" s="106">
        <v>24420</v>
      </c>
      <c r="Q1271" s="135"/>
      <c r="T1271" s="135"/>
      <c r="U1271" s="171" t="str">
        <f t="shared" si="292"/>
        <v>HBL-MAR-1401</v>
      </c>
      <c r="V1271" s="133" t="s">
        <v>90</v>
      </c>
      <c r="W1271" s="106">
        <v>1401</v>
      </c>
      <c r="X1271" s="171" t="str">
        <f t="shared" si="294"/>
        <v>HBL-MAR-1401-Mar17-1-1</v>
      </c>
      <c r="Y1271" s="136" t="s">
        <v>1018</v>
      </c>
      <c r="Z1271" s="134" t="str">
        <f t="shared" si="295"/>
        <v xml:space="preserve"> </v>
      </c>
      <c r="AA1271" s="134" t="str">
        <f t="shared" si="296"/>
        <v xml:space="preserve"> </v>
      </c>
      <c r="AB1271" s="134" t="str">
        <f t="shared" si="305"/>
        <v>Yes</v>
      </c>
      <c r="AC1271" s="134" t="e">
        <f>VLOOKUP(F1271,'Wired Branches'!B:E,4,FALSE)</f>
        <v>#N/A</v>
      </c>
      <c r="AD1271" s="134" t="str">
        <f t="shared" si="297"/>
        <v xml:space="preserve"> </v>
      </c>
      <c r="AE1271" s="150" t="e">
        <f>VLOOKUP(W1271,'Wired Branches'!B:F,5,FALSE)</f>
        <v>#N/A</v>
      </c>
      <c r="AF1271" s="112" t="str">
        <f>_xlfn.IFNA(VLOOKUP(F1271,'Compiled report'!C:F,4,FALSE),"")</f>
        <v/>
      </c>
      <c r="AG1271" s="134" t="str">
        <f t="shared" si="298"/>
        <v xml:space="preserve"> </v>
      </c>
      <c r="AH1271" s="134" t="str">
        <f t="shared" si="299"/>
        <v xml:space="preserve"> </v>
      </c>
      <c r="AI1271" s="134" t="str">
        <f t="shared" si="300"/>
        <v xml:space="preserve"> </v>
      </c>
      <c r="AJ1271" s="234" t="str">
        <f>_xlfn.IFNA(VLOOKUP(F1271,'Compiled report'!C:D,2,FALSE),"")</f>
        <v/>
      </c>
      <c r="AK1271" s="134" t="str">
        <f t="shared" si="301"/>
        <v xml:space="preserve"> </v>
      </c>
      <c r="AL1271" s="134" t="str">
        <f t="shared" si="302"/>
        <v/>
      </c>
      <c r="AM1271" s="134" t="str">
        <f t="shared" si="303"/>
        <v xml:space="preserve"> </v>
      </c>
      <c r="AN1271" s="134" t="str">
        <f t="shared" si="304"/>
        <v xml:space="preserve"> </v>
      </c>
      <c r="AO1271" s="134" t="str">
        <f t="shared" si="293"/>
        <v xml:space="preserve"> </v>
      </c>
      <c r="AP1271" s="137" t="s">
        <v>770</v>
      </c>
    </row>
    <row r="1272" spans="1:42" s="134" customFormat="1" ht="26.1" customHeight="1" x14ac:dyDescent="0.2">
      <c r="A1272" s="258">
        <v>1271</v>
      </c>
      <c r="B1272" s="284" t="s">
        <v>596</v>
      </c>
      <c r="C1272" s="134" t="s">
        <v>181</v>
      </c>
      <c r="D1272" s="171" t="s">
        <v>82</v>
      </c>
      <c r="E1272" s="283" t="s">
        <v>597</v>
      </c>
      <c r="F1272" s="106">
        <v>1202</v>
      </c>
      <c r="G1272" s="284" t="s">
        <v>596</v>
      </c>
      <c r="H1272" s="284" t="s">
        <v>3330</v>
      </c>
      <c r="I1272" s="284" t="s">
        <v>3331</v>
      </c>
      <c r="J1272" s="284" t="s">
        <v>3320</v>
      </c>
      <c r="K1272" s="284" t="s">
        <v>3309</v>
      </c>
      <c r="L1272" s="284" t="s">
        <v>3309</v>
      </c>
      <c r="M1272" s="284" t="s">
        <v>3309</v>
      </c>
      <c r="N1272" s="103" t="s">
        <v>3075</v>
      </c>
      <c r="O1272" s="106">
        <v>24420</v>
      </c>
      <c r="Q1272" s="135"/>
      <c r="T1272" s="135"/>
      <c r="U1272" s="171" t="str">
        <f t="shared" si="292"/>
        <v>HBL-MAR-1202</v>
      </c>
      <c r="V1272" s="133" t="s">
        <v>90</v>
      </c>
      <c r="W1272" s="106">
        <v>1202</v>
      </c>
      <c r="X1272" s="171" t="str">
        <f t="shared" si="294"/>
        <v>HBL-MAR-1202-Mar17-1-1</v>
      </c>
      <c r="Y1272" s="136" t="s">
        <v>1018</v>
      </c>
      <c r="Z1272" s="134" t="str">
        <f t="shared" si="295"/>
        <v xml:space="preserve"> </v>
      </c>
      <c r="AA1272" s="134" t="str">
        <f t="shared" si="296"/>
        <v xml:space="preserve"> </v>
      </c>
      <c r="AB1272" s="134" t="str">
        <f t="shared" si="305"/>
        <v>Yes</v>
      </c>
      <c r="AC1272" s="134" t="e">
        <f>VLOOKUP(F1272,'Wired Branches'!B:E,4,FALSE)</f>
        <v>#N/A</v>
      </c>
      <c r="AD1272" s="134" t="str">
        <f t="shared" si="297"/>
        <v xml:space="preserve"> </v>
      </c>
      <c r="AE1272" s="150" t="e">
        <f>VLOOKUP(W1272,'Wired Branches'!B:F,5,FALSE)</f>
        <v>#N/A</v>
      </c>
      <c r="AF1272" s="112" t="str">
        <f>_xlfn.IFNA(VLOOKUP(F1272,'Compiled report'!C:F,4,FALSE),"")</f>
        <v/>
      </c>
      <c r="AG1272" s="134" t="str">
        <f t="shared" si="298"/>
        <v xml:space="preserve"> </v>
      </c>
      <c r="AH1272" s="134" t="str">
        <f t="shared" si="299"/>
        <v xml:space="preserve"> </v>
      </c>
      <c r="AI1272" s="134" t="str">
        <f t="shared" si="300"/>
        <v xml:space="preserve"> </v>
      </c>
      <c r="AJ1272" s="234" t="str">
        <f>_xlfn.IFNA(VLOOKUP(F1272,'Compiled report'!C:D,2,FALSE),"")</f>
        <v/>
      </c>
      <c r="AK1272" s="134" t="str">
        <f t="shared" si="301"/>
        <v xml:space="preserve"> </v>
      </c>
      <c r="AL1272" s="134" t="str">
        <f t="shared" si="302"/>
        <v/>
      </c>
      <c r="AM1272" s="134" t="str">
        <f t="shared" si="303"/>
        <v xml:space="preserve"> </v>
      </c>
      <c r="AN1272" s="134" t="str">
        <f t="shared" si="304"/>
        <v xml:space="preserve"> </v>
      </c>
      <c r="AO1272" s="134" t="str">
        <f t="shared" si="293"/>
        <v xml:space="preserve"> </v>
      </c>
      <c r="AP1272" s="137" t="s">
        <v>770</v>
      </c>
    </row>
    <row r="1273" spans="1:42" s="134" customFormat="1" ht="26.1" customHeight="1" x14ac:dyDescent="0.2">
      <c r="A1273" s="258">
        <v>1272</v>
      </c>
      <c r="B1273" s="284" t="s">
        <v>596</v>
      </c>
      <c r="C1273" s="134" t="s">
        <v>181</v>
      </c>
      <c r="D1273" s="171" t="s">
        <v>82</v>
      </c>
      <c r="E1273" s="283" t="s">
        <v>597</v>
      </c>
      <c r="F1273" s="106">
        <v>326</v>
      </c>
      <c r="G1273" s="284" t="s">
        <v>596</v>
      </c>
      <c r="H1273" s="284" t="s">
        <v>3332</v>
      </c>
      <c r="I1273" s="284" t="s">
        <v>3333</v>
      </c>
      <c r="J1273" s="284" t="s">
        <v>3320</v>
      </c>
      <c r="K1273" s="284" t="s">
        <v>3309</v>
      </c>
      <c r="L1273" s="284" t="s">
        <v>3309</v>
      </c>
      <c r="M1273" s="284" t="s">
        <v>3309</v>
      </c>
      <c r="N1273" s="103" t="s">
        <v>3075</v>
      </c>
      <c r="O1273" s="106">
        <v>24420</v>
      </c>
      <c r="Q1273" s="135"/>
      <c r="T1273" s="135"/>
      <c r="U1273" s="171" t="str">
        <f t="shared" si="292"/>
        <v>HBL-MAR-326</v>
      </c>
      <c r="V1273" s="133" t="s">
        <v>90</v>
      </c>
      <c r="W1273" s="106">
        <v>326</v>
      </c>
      <c r="X1273" s="171" t="str">
        <f t="shared" si="294"/>
        <v>HBL-MAR-326-Mar17-1-1</v>
      </c>
      <c r="Y1273" s="136" t="s">
        <v>1018</v>
      </c>
      <c r="Z1273" s="134" t="str">
        <f t="shared" si="295"/>
        <v xml:space="preserve"> </v>
      </c>
      <c r="AA1273" s="134" t="str">
        <f t="shared" si="296"/>
        <v xml:space="preserve"> </v>
      </c>
      <c r="AB1273" s="134" t="str">
        <f t="shared" si="305"/>
        <v>Yes</v>
      </c>
      <c r="AC1273" s="134" t="e">
        <f>VLOOKUP(F1273,'Wired Branches'!B:E,4,FALSE)</f>
        <v>#N/A</v>
      </c>
      <c r="AD1273" s="134" t="str">
        <f t="shared" si="297"/>
        <v xml:space="preserve"> </v>
      </c>
      <c r="AE1273" s="150" t="e">
        <f>VLOOKUP(W1273,'Wired Branches'!B:F,5,FALSE)</f>
        <v>#N/A</v>
      </c>
      <c r="AF1273" s="112" t="str">
        <f>_xlfn.IFNA(VLOOKUP(F1273,'Compiled report'!C:F,4,FALSE),"")</f>
        <v/>
      </c>
      <c r="AG1273" s="134" t="str">
        <f t="shared" si="298"/>
        <v xml:space="preserve"> </v>
      </c>
      <c r="AH1273" s="134" t="str">
        <f t="shared" si="299"/>
        <v xml:space="preserve"> </v>
      </c>
      <c r="AI1273" s="134" t="str">
        <f t="shared" si="300"/>
        <v xml:space="preserve"> </v>
      </c>
      <c r="AJ1273" s="234" t="str">
        <f>_xlfn.IFNA(VLOOKUP(F1273,'Compiled report'!C:D,2,FALSE),"")</f>
        <v/>
      </c>
      <c r="AK1273" s="134" t="str">
        <f t="shared" si="301"/>
        <v xml:space="preserve"> </v>
      </c>
      <c r="AL1273" s="134" t="str">
        <f t="shared" si="302"/>
        <v/>
      </c>
      <c r="AM1273" s="134" t="str">
        <f t="shared" si="303"/>
        <v xml:space="preserve"> </v>
      </c>
      <c r="AN1273" s="134" t="str">
        <f t="shared" si="304"/>
        <v xml:space="preserve"> </v>
      </c>
      <c r="AO1273" s="134" t="str">
        <f t="shared" si="293"/>
        <v xml:space="preserve"> </v>
      </c>
      <c r="AP1273" s="137" t="s">
        <v>770</v>
      </c>
    </row>
    <row r="1274" spans="1:42" s="134" customFormat="1" ht="26.1" customHeight="1" x14ac:dyDescent="0.2">
      <c r="A1274" s="258">
        <v>1273</v>
      </c>
      <c r="B1274" s="284" t="s">
        <v>596</v>
      </c>
      <c r="C1274" s="134" t="s">
        <v>181</v>
      </c>
      <c r="D1274" s="171" t="s">
        <v>82</v>
      </c>
      <c r="E1274" s="283" t="s">
        <v>597</v>
      </c>
      <c r="F1274" s="106">
        <v>480</v>
      </c>
      <c r="G1274" s="284" t="s">
        <v>596</v>
      </c>
      <c r="H1274" s="284" t="s">
        <v>3334</v>
      </c>
      <c r="I1274" s="284" t="s">
        <v>3335</v>
      </c>
      <c r="J1274" s="284" t="s">
        <v>3335</v>
      </c>
      <c r="K1274" s="284" t="s">
        <v>3336</v>
      </c>
      <c r="L1274" s="284" t="s">
        <v>3336</v>
      </c>
      <c r="M1274" s="284" t="s">
        <v>3220</v>
      </c>
      <c r="N1274" s="103" t="s">
        <v>3075</v>
      </c>
      <c r="O1274" s="106">
        <v>23060</v>
      </c>
      <c r="Q1274" s="135"/>
      <c r="T1274" s="135"/>
      <c r="U1274" s="171" t="str">
        <f t="shared" si="292"/>
        <v>HBL-MAR-480</v>
      </c>
      <c r="V1274" s="133" t="s">
        <v>90</v>
      </c>
      <c r="W1274" s="106">
        <v>480</v>
      </c>
      <c r="X1274" s="171" t="str">
        <f t="shared" si="294"/>
        <v>HBL-MAR-480-Mar17-1-1</v>
      </c>
      <c r="Y1274" s="136" t="s">
        <v>1018</v>
      </c>
      <c r="Z1274" s="134" t="str">
        <f t="shared" si="295"/>
        <v xml:space="preserve"> </v>
      </c>
      <c r="AA1274" s="134" t="str">
        <f t="shared" si="296"/>
        <v xml:space="preserve"> </v>
      </c>
      <c r="AB1274" s="134" t="str">
        <f t="shared" si="305"/>
        <v>Yes</v>
      </c>
      <c r="AC1274" s="134" t="e">
        <f>VLOOKUP(F1274,'Wired Branches'!B:E,4,FALSE)</f>
        <v>#N/A</v>
      </c>
      <c r="AD1274" s="134" t="str">
        <f t="shared" si="297"/>
        <v xml:space="preserve"> </v>
      </c>
      <c r="AE1274" s="150" t="e">
        <f>VLOOKUP(W1274,'Wired Branches'!B:F,5,FALSE)</f>
        <v>#N/A</v>
      </c>
      <c r="AF1274" s="112" t="str">
        <f>_xlfn.IFNA(VLOOKUP(F1274,'Compiled report'!C:F,4,FALSE),"")</f>
        <v/>
      </c>
      <c r="AG1274" s="134" t="str">
        <f t="shared" si="298"/>
        <v xml:space="preserve"> </v>
      </c>
      <c r="AH1274" s="134" t="str">
        <f t="shared" si="299"/>
        <v xml:space="preserve"> </v>
      </c>
      <c r="AI1274" s="134" t="str">
        <f t="shared" si="300"/>
        <v xml:space="preserve"> </v>
      </c>
      <c r="AJ1274" s="234" t="str">
        <f>_xlfn.IFNA(VLOOKUP(F1274,'Compiled report'!C:D,2,FALSE),"")</f>
        <v/>
      </c>
      <c r="AK1274" s="134" t="str">
        <f t="shared" si="301"/>
        <v xml:space="preserve"> </v>
      </c>
      <c r="AL1274" s="134" t="str">
        <f t="shared" si="302"/>
        <v/>
      </c>
      <c r="AM1274" s="134" t="str">
        <f t="shared" si="303"/>
        <v xml:space="preserve"> </v>
      </c>
      <c r="AN1274" s="134" t="str">
        <f t="shared" si="304"/>
        <v xml:space="preserve"> </v>
      </c>
      <c r="AO1274" s="134" t="str">
        <f t="shared" si="293"/>
        <v xml:space="preserve"> </v>
      </c>
      <c r="AP1274" s="137" t="s">
        <v>770</v>
      </c>
    </row>
    <row r="1275" spans="1:42" s="134" customFormat="1" ht="26.1" customHeight="1" x14ac:dyDescent="0.2">
      <c r="A1275" s="258">
        <v>1274</v>
      </c>
      <c r="B1275" s="284" t="s">
        <v>596</v>
      </c>
      <c r="C1275" s="134" t="s">
        <v>181</v>
      </c>
      <c r="D1275" s="171" t="s">
        <v>82</v>
      </c>
      <c r="E1275" s="283" t="s">
        <v>597</v>
      </c>
      <c r="F1275" s="106">
        <v>1225</v>
      </c>
      <c r="G1275" s="284" t="s">
        <v>596</v>
      </c>
      <c r="H1275" s="284" t="s">
        <v>3337</v>
      </c>
      <c r="I1275" s="284" t="s">
        <v>3338</v>
      </c>
      <c r="J1275" s="284" t="s">
        <v>3338</v>
      </c>
      <c r="K1275" s="284" t="s">
        <v>3339</v>
      </c>
      <c r="L1275" s="284" t="s">
        <v>3336</v>
      </c>
      <c r="M1275" s="284" t="s">
        <v>3220</v>
      </c>
      <c r="N1275" s="103" t="s">
        <v>3075</v>
      </c>
      <c r="O1275" s="106">
        <v>23060</v>
      </c>
      <c r="Q1275" s="135"/>
      <c r="T1275" s="135"/>
      <c r="U1275" s="171" t="str">
        <f t="shared" si="292"/>
        <v>HBL-MAR-1225</v>
      </c>
      <c r="V1275" s="133" t="s">
        <v>90</v>
      </c>
      <c r="W1275" s="106">
        <v>1225</v>
      </c>
      <c r="X1275" s="171" t="str">
        <f t="shared" si="294"/>
        <v>HBL-MAR-1225-Mar17-1-1</v>
      </c>
      <c r="Y1275" s="136" t="s">
        <v>1018</v>
      </c>
      <c r="Z1275" s="134" t="str">
        <f t="shared" si="295"/>
        <v xml:space="preserve"> </v>
      </c>
      <c r="AA1275" s="134" t="str">
        <f t="shared" si="296"/>
        <v xml:space="preserve"> </v>
      </c>
      <c r="AB1275" s="134" t="str">
        <f t="shared" si="305"/>
        <v>Yes</v>
      </c>
      <c r="AC1275" s="134" t="e">
        <f>VLOOKUP(F1275,'Wired Branches'!B:E,4,FALSE)</f>
        <v>#N/A</v>
      </c>
      <c r="AD1275" s="134" t="str">
        <f t="shared" si="297"/>
        <v xml:space="preserve"> </v>
      </c>
      <c r="AE1275" s="150" t="e">
        <f>VLOOKUP(W1275,'Wired Branches'!B:F,5,FALSE)</f>
        <v>#N/A</v>
      </c>
      <c r="AF1275" s="112" t="str">
        <f>_xlfn.IFNA(VLOOKUP(F1275,'Compiled report'!C:F,4,FALSE),"")</f>
        <v/>
      </c>
      <c r="AG1275" s="134" t="str">
        <f t="shared" si="298"/>
        <v xml:space="preserve"> </v>
      </c>
      <c r="AH1275" s="134" t="str">
        <f t="shared" si="299"/>
        <v xml:space="preserve"> </v>
      </c>
      <c r="AI1275" s="134" t="str">
        <f t="shared" si="300"/>
        <v xml:space="preserve"> </v>
      </c>
      <c r="AJ1275" s="234" t="str">
        <f>_xlfn.IFNA(VLOOKUP(F1275,'Compiled report'!C:D,2,FALSE),"")</f>
        <v/>
      </c>
      <c r="AK1275" s="134" t="str">
        <f t="shared" si="301"/>
        <v xml:space="preserve"> </v>
      </c>
      <c r="AL1275" s="134" t="str">
        <f t="shared" si="302"/>
        <v/>
      </c>
      <c r="AM1275" s="134" t="str">
        <f t="shared" si="303"/>
        <v xml:space="preserve"> </v>
      </c>
      <c r="AN1275" s="134" t="str">
        <f t="shared" si="304"/>
        <v xml:space="preserve"> </v>
      </c>
      <c r="AO1275" s="134" t="str">
        <f t="shared" si="293"/>
        <v xml:space="preserve"> </v>
      </c>
      <c r="AP1275" s="137" t="s">
        <v>770</v>
      </c>
    </row>
    <row r="1276" spans="1:42" s="134" customFormat="1" ht="26.1" customHeight="1" x14ac:dyDescent="0.2">
      <c r="A1276" s="258">
        <v>1275</v>
      </c>
      <c r="B1276" s="284" t="s">
        <v>596</v>
      </c>
      <c r="C1276" s="134" t="s">
        <v>181</v>
      </c>
      <c r="D1276" s="171" t="s">
        <v>82</v>
      </c>
      <c r="E1276" s="283" t="s">
        <v>597</v>
      </c>
      <c r="F1276" s="106">
        <v>825</v>
      </c>
      <c r="G1276" s="284" t="s">
        <v>596</v>
      </c>
      <c r="H1276" s="284" t="s">
        <v>3340</v>
      </c>
      <c r="I1276" s="284" t="s">
        <v>3341</v>
      </c>
      <c r="J1276" s="284" t="s">
        <v>3341</v>
      </c>
      <c r="K1276" s="284" t="s">
        <v>3342</v>
      </c>
      <c r="L1276" s="284" t="s">
        <v>3343</v>
      </c>
      <c r="M1276" s="284" t="s">
        <v>3096</v>
      </c>
      <c r="N1276" s="103" t="s">
        <v>3075</v>
      </c>
      <c r="O1276" s="106">
        <v>23160</v>
      </c>
      <c r="Q1276" s="135"/>
      <c r="T1276" s="135"/>
      <c r="U1276" s="171" t="str">
        <f t="shared" si="292"/>
        <v>HBL-MAR-825</v>
      </c>
      <c r="V1276" s="133" t="s">
        <v>90</v>
      </c>
      <c r="W1276" s="106">
        <v>825</v>
      </c>
      <c r="X1276" s="171" t="str">
        <f t="shared" si="294"/>
        <v>HBL-MAR-825-Mar17-1-1</v>
      </c>
      <c r="Y1276" s="136" t="s">
        <v>1018</v>
      </c>
      <c r="Z1276" s="134" t="str">
        <f t="shared" si="295"/>
        <v xml:space="preserve"> </v>
      </c>
      <c r="AA1276" s="134" t="str">
        <f t="shared" si="296"/>
        <v xml:space="preserve"> </v>
      </c>
      <c r="AB1276" s="134" t="str">
        <f t="shared" si="305"/>
        <v>Yes</v>
      </c>
      <c r="AC1276" s="134" t="e">
        <f>VLOOKUP(F1276,'Wired Branches'!B:E,4,FALSE)</f>
        <v>#N/A</v>
      </c>
      <c r="AD1276" s="134" t="str">
        <f t="shared" si="297"/>
        <v xml:space="preserve"> </v>
      </c>
      <c r="AE1276" s="150" t="e">
        <f>VLOOKUP(W1276,'Wired Branches'!B:F,5,FALSE)</f>
        <v>#N/A</v>
      </c>
      <c r="AF1276" s="112" t="str">
        <f>_xlfn.IFNA(VLOOKUP(F1276,'Compiled report'!C:F,4,FALSE),"")</f>
        <v/>
      </c>
      <c r="AG1276" s="134" t="str">
        <f t="shared" si="298"/>
        <v xml:space="preserve"> </v>
      </c>
      <c r="AH1276" s="134" t="str">
        <f t="shared" si="299"/>
        <v xml:space="preserve"> </v>
      </c>
      <c r="AI1276" s="134" t="str">
        <f t="shared" si="300"/>
        <v xml:space="preserve"> </v>
      </c>
      <c r="AJ1276" s="234" t="str">
        <f>_xlfn.IFNA(VLOOKUP(F1276,'Compiled report'!C:D,2,FALSE),"")</f>
        <v/>
      </c>
      <c r="AK1276" s="134" t="str">
        <f t="shared" si="301"/>
        <v xml:space="preserve"> </v>
      </c>
      <c r="AL1276" s="134" t="str">
        <f t="shared" si="302"/>
        <v/>
      </c>
      <c r="AM1276" s="134" t="str">
        <f t="shared" si="303"/>
        <v xml:space="preserve"> </v>
      </c>
      <c r="AN1276" s="134" t="str">
        <f t="shared" si="304"/>
        <v xml:space="preserve"> </v>
      </c>
      <c r="AO1276" s="134" t="str">
        <f t="shared" si="293"/>
        <v xml:space="preserve"> </v>
      </c>
      <c r="AP1276" s="137" t="s">
        <v>770</v>
      </c>
    </row>
    <row r="1277" spans="1:42" s="134" customFormat="1" ht="26.1" customHeight="1" x14ac:dyDescent="0.2">
      <c r="A1277" s="258">
        <v>1276</v>
      </c>
      <c r="B1277" s="284" t="s">
        <v>596</v>
      </c>
      <c r="C1277" s="134" t="s">
        <v>181</v>
      </c>
      <c r="D1277" s="171" t="s">
        <v>82</v>
      </c>
      <c r="E1277" s="283" t="s">
        <v>597</v>
      </c>
      <c r="F1277" s="106">
        <v>1957</v>
      </c>
      <c r="G1277" s="284" t="s">
        <v>596</v>
      </c>
      <c r="H1277" s="284" t="s">
        <v>3344</v>
      </c>
      <c r="I1277" s="284" t="s">
        <v>3345</v>
      </c>
      <c r="J1277" s="284" t="s">
        <v>3345</v>
      </c>
      <c r="K1277" s="284" t="s">
        <v>3346</v>
      </c>
      <c r="L1277" s="284" t="s">
        <v>3343</v>
      </c>
      <c r="M1277" s="284" t="s">
        <v>3096</v>
      </c>
      <c r="N1277" s="103" t="s">
        <v>3075</v>
      </c>
      <c r="O1277" s="106">
        <v>23160</v>
      </c>
      <c r="Q1277" s="135"/>
      <c r="T1277" s="135"/>
      <c r="U1277" s="171" t="str">
        <f t="shared" si="292"/>
        <v>HBL-MAR-1957</v>
      </c>
      <c r="V1277" s="133" t="s">
        <v>90</v>
      </c>
      <c r="W1277" s="106">
        <v>1957</v>
      </c>
      <c r="X1277" s="171" t="str">
        <f t="shared" si="294"/>
        <v>HBL-MAR-1957-Mar17-1-1</v>
      </c>
      <c r="Y1277" s="136" t="s">
        <v>1018</v>
      </c>
      <c r="Z1277" s="134" t="str">
        <f t="shared" si="295"/>
        <v xml:space="preserve"> </v>
      </c>
      <c r="AA1277" s="134" t="str">
        <f t="shared" si="296"/>
        <v xml:space="preserve"> </v>
      </c>
      <c r="AB1277" s="134" t="str">
        <f t="shared" si="305"/>
        <v>Yes</v>
      </c>
      <c r="AC1277" s="134" t="e">
        <f>VLOOKUP(F1277,'Wired Branches'!B:E,4,FALSE)</f>
        <v>#N/A</v>
      </c>
      <c r="AD1277" s="134" t="str">
        <f t="shared" si="297"/>
        <v xml:space="preserve"> </v>
      </c>
      <c r="AE1277" s="150" t="e">
        <f>VLOOKUP(W1277,'Wired Branches'!B:F,5,FALSE)</f>
        <v>#N/A</v>
      </c>
      <c r="AF1277" s="112" t="str">
        <f>_xlfn.IFNA(VLOOKUP(F1277,'Compiled report'!C:F,4,FALSE),"")</f>
        <v/>
      </c>
      <c r="AG1277" s="134" t="str">
        <f t="shared" si="298"/>
        <v xml:space="preserve"> </v>
      </c>
      <c r="AH1277" s="134" t="str">
        <f t="shared" si="299"/>
        <v xml:space="preserve"> </v>
      </c>
      <c r="AI1277" s="134" t="str">
        <f t="shared" si="300"/>
        <v xml:space="preserve"> </v>
      </c>
      <c r="AJ1277" s="234" t="str">
        <f>_xlfn.IFNA(VLOOKUP(F1277,'Compiled report'!C:D,2,FALSE),"")</f>
        <v/>
      </c>
      <c r="AK1277" s="134" t="str">
        <f t="shared" si="301"/>
        <v xml:space="preserve"> </v>
      </c>
      <c r="AL1277" s="134" t="str">
        <f t="shared" si="302"/>
        <v/>
      </c>
      <c r="AM1277" s="134" t="str">
        <f t="shared" si="303"/>
        <v xml:space="preserve"> </v>
      </c>
      <c r="AN1277" s="134" t="str">
        <f t="shared" si="304"/>
        <v xml:space="preserve"> </v>
      </c>
      <c r="AO1277" s="134" t="str">
        <f t="shared" si="293"/>
        <v xml:space="preserve"> </v>
      </c>
      <c r="AP1277" s="137" t="s">
        <v>770</v>
      </c>
    </row>
    <row r="1278" spans="1:42" s="134" customFormat="1" ht="26.1" customHeight="1" x14ac:dyDescent="0.2">
      <c r="A1278" s="258">
        <v>1277</v>
      </c>
      <c r="B1278" s="284" t="s">
        <v>596</v>
      </c>
      <c r="C1278" s="134" t="s">
        <v>181</v>
      </c>
      <c r="D1278" s="171" t="s">
        <v>82</v>
      </c>
      <c r="E1278" s="283" t="s">
        <v>597</v>
      </c>
      <c r="F1278" s="106">
        <v>1137</v>
      </c>
      <c r="G1278" s="284" t="s">
        <v>596</v>
      </c>
      <c r="H1278" s="284" t="s">
        <v>3347</v>
      </c>
      <c r="I1278" s="284" t="s">
        <v>3348</v>
      </c>
      <c r="J1278" s="284" t="s">
        <v>3349</v>
      </c>
      <c r="K1278" s="284" t="s">
        <v>3350</v>
      </c>
      <c r="L1278" s="284" t="s">
        <v>3221</v>
      </c>
      <c r="M1278" s="284" t="s">
        <v>3220</v>
      </c>
      <c r="N1278" s="103" t="s">
        <v>3075</v>
      </c>
      <c r="O1278" s="106">
        <v>23020</v>
      </c>
      <c r="Q1278" s="135"/>
      <c r="T1278" s="135"/>
      <c r="U1278" s="171" t="str">
        <f t="shared" si="292"/>
        <v>HBL-MAR-1137</v>
      </c>
      <c r="V1278" s="133" t="s">
        <v>90</v>
      </c>
      <c r="W1278" s="106">
        <v>1137</v>
      </c>
      <c r="X1278" s="171" t="str">
        <f t="shared" si="294"/>
        <v>HBL-MAR-1137-Mar17-1-1</v>
      </c>
      <c r="Y1278" s="136" t="s">
        <v>1018</v>
      </c>
      <c r="Z1278" s="134" t="str">
        <f t="shared" si="295"/>
        <v xml:space="preserve"> </v>
      </c>
      <c r="AA1278" s="134" t="str">
        <f t="shared" si="296"/>
        <v xml:space="preserve"> </v>
      </c>
      <c r="AB1278" s="134" t="str">
        <f t="shared" si="305"/>
        <v>Yes</v>
      </c>
      <c r="AC1278" s="134" t="e">
        <f>VLOOKUP(F1278,'Wired Branches'!B:E,4,FALSE)</f>
        <v>#N/A</v>
      </c>
      <c r="AD1278" s="134" t="str">
        <f t="shared" si="297"/>
        <v xml:space="preserve"> </v>
      </c>
      <c r="AE1278" s="150" t="e">
        <f>VLOOKUP(W1278,'Wired Branches'!B:F,5,FALSE)</f>
        <v>#N/A</v>
      </c>
      <c r="AF1278" s="112" t="str">
        <f>_xlfn.IFNA(VLOOKUP(F1278,'Compiled report'!C:F,4,FALSE),"")</f>
        <v/>
      </c>
      <c r="AG1278" s="134" t="str">
        <f t="shared" si="298"/>
        <v xml:space="preserve"> </v>
      </c>
      <c r="AH1278" s="134" t="str">
        <f t="shared" si="299"/>
        <v xml:space="preserve"> </v>
      </c>
      <c r="AI1278" s="134" t="str">
        <f t="shared" si="300"/>
        <v xml:space="preserve"> </v>
      </c>
      <c r="AJ1278" s="234" t="str">
        <f>_xlfn.IFNA(VLOOKUP(F1278,'Compiled report'!C:D,2,FALSE),"")</f>
        <v/>
      </c>
      <c r="AK1278" s="134" t="str">
        <f t="shared" si="301"/>
        <v xml:space="preserve"> </v>
      </c>
      <c r="AL1278" s="134" t="str">
        <f t="shared" si="302"/>
        <v/>
      </c>
      <c r="AM1278" s="134" t="str">
        <f t="shared" si="303"/>
        <v xml:space="preserve"> </v>
      </c>
      <c r="AN1278" s="134" t="str">
        <f t="shared" si="304"/>
        <v xml:space="preserve"> </v>
      </c>
      <c r="AO1278" s="134" t="str">
        <f t="shared" si="293"/>
        <v xml:space="preserve"> </v>
      </c>
      <c r="AP1278" s="137" t="s">
        <v>770</v>
      </c>
    </row>
    <row r="1279" spans="1:42" s="134" customFormat="1" ht="26.1" customHeight="1" x14ac:dyDescent="0.2">
      <c r="A1279" s="258">
        <v>1278</v>
      </c>
      <c r="B1279" s="284" t="s">
        <v>596</v>
      </c>
      <c r="C1279" s="134" t="s">
        <v>181</v>
      </c>
      <c r="D1279" s="171" t="s">
        <v>82</v>
      </c>
      <c r="E1279" s="283" t="s">
        <v>597</v>
      </c>
      <c r="F1279" s="106">
        <v>1959</v>
      </c>
      <c r="G1279" s="284" t="s">
        <v>596</v>
      </c>
      <c r="H1279" s="284" t="s">
        <v>3351</v>
      </c>
      <c r="I1279" s="284" t="s">
        <v>3352</v>
      </c>
      <c r="J1279" s="284" t="s">
        <v>3352</v>
      </c>
      <c r="K1279" s="284" t="s">
        <v>3353</v>
      </c>
      <c r="L1279" s="284" t="s">
        <v>3221</v>
      </c>
      <c r="M1279" s="284" t="s">
        <v>3220</v>
      </c>
      <c r="N1279" s="103" t="s">
        <v>3075</v>
      </c>
      <c r="O1279" s="106">
        <v>23020</v>
      </c>
      <c r="Q1279" s="135"/>
      <c r="T1279" s="135"/>
      <c r="U1279" s="171" t="str">
        <f t="shared" si="292"/>
        <v>HBL-MAR-1959</v>
      </c>
      <c r="V1279" s="133" t="s">
        <v>90</v>
      </c>
      <c r="W1279" s="106">
        <v>1959</v>
      </c>
      <c r="X1279" s="171" t="str">
        <f t="shared" si="294"/>
        <v>HBL-MAR-1959-Mar17-1-1</v>
      </c>
      <c r="Y1279" s="136" t="s">
        <v>1018</v>
      </c>
      <c r="Z1279" s="134" t="str">
        <f t="shared" si="295"/>
        <v xml:space="preserve"> </v>
      </c>
      <c r="AA1279" s="134" t="str">
        <f t="shared" si="296"/>
        <v xml:space="preserve"> </v>
      </c>
      <c r="AB1279" s="134" t="str">
        <f t="shared" si="305"/>
        <v>Yes</v>
      </c>
      <c r="AC1279" s="134" t="e">
        <f>VLOOKUP(F1279,'Wired Branches'!B:E,4,FALSE)</f>
        <v>#N/A</v>
      </c>
      <c r="AD1279" s="134" t="str">
        <f t="shared" si="297"/>
        <v xml:space="preserve"> </v>
      </c>
      <c r="AE1279" s="150" t="e">
        <f>VLOOKUP(W1279,'Wired Branches'!B:F,5,FALSE)</f>
        <v>#N/A</v>
      </c>
      <c r="AF1279" s="112" t="str">
        <f>_xlfn.IFNA(VLOOKUP(F1279,'Compiled report'!C:F,4,FALSE),"")</f>
        <v/>
      </c>
      <c r="AG1279" s="134" t="str">
        <f t="shared" si="298"/>
        <v xml:space="preserve"> </v>
      </c>
      <c r="AH1279" s="134" t="str">
        <f t="shared" si="299"/>
        <v xml:space="preserve"> </v>
      </c>
      <c r="AI1279" s="134" t="str">
        <f t="shared" si="300"/>
        <v xml:space="preserve"> </v>
      </c>
      <c r="AJ1279" s="234" t="str">
        <f>_xlfn.IFNA(VLOOKUP(F1279,'Compiled report'!C:D,2,FALSE),"")</f>
        <v/>
      </c>
      <c r="AK1279" s="134" t="str">
        <f t="shared" si="301"/>
        <v xml:space="preserve"> </v>
      </c>
      <c r="AL1279" s="134" t="str">
        <f t="shared" si="302"/>
        <v/>
      </c>
      <c r="AM1279" s="134" t="str">
        <f t="shared" si="303"/>
        <v xml:space="preserve"> </v>
      </c>
      <c r="AN1279" s="134" t="str">
        <f t="shared" si="304"/>
        <v xml:space="preserve"> </v>
      </c>
      <c r="AO1279" s="134" t="str">
        <f t="shared" si="293"/>
        <v xml:space="preserve"> </v>
      </c>
      <c r="AP1279" s="137" t="s">
        <v>770</v>
      </c>
    </row>
    <row r="1280" spans="1:42" s="134" customFormat="1" ht="26.1" customHeight="1" x14ac:dyDescent="0.2">
      <c r="A1280" s="258">
        <v>1279</v>
      </c>
      <c r="B1280" s="284" t="s">
        <v>596</v>
      </c>
      <c r="C1280" s="134" t="s">
        <v>181</v>
      </c>
      <c r="D1280" s="171" t="s">
        <v>82</v>
      </c>
      <c r="E1280" s="283" t="s">
        <v>597</v>
      </c>
      <c r="F1280" s="106">
        <v>1946</v>
      </c>
      <c r="G1280" s="284" t="s">
        <v>596</v>
      </c>
      <c r="H1280" s="284" t="s">
        <v>3354</v>
      </c>
      <c r="I1280" s="284" t="s">
        <v>3355</v>
      </c>
      <c r="J1280" s="284" t="s">
        <v>3355</v>
      </c>
      <c r="K1280" s="284" t="s">
        <v>3356</v>
      </c>
      <c r="L1280" s="284" t="s">
        <v>3357</v>
      </c>
      <c r="M1280" s="284" t="s">
        <v>3096</v>
      </c>
      <c r="N1280" s="103" t="s">
        <v>3075</v>
      </c>
      <c r="O1280" s="106">
        <v>23200</v>
      </c>
      <c r="Q1280" s="135"/>
      <c r="T1280" s="135"/>
      <c r="U1280" s="171" t="str">
        <f t="shared" si="292"/>
        <v>HBL-MAR-1946</v>
      </c>
      <c r="V1280" s="133" t="s">
        <v>90</v>
      </c>
      <c r="W1280" s="106">
        <v>1946</v>
      </c>
      <c r="X1280" s="171" t="str">
        <f t="shared" si="294"/>
        <v>HBL-MAR-1946-Mar17-1-1</v>
      </c>
      <c r="Y1280" s="136" t="s">
        <v>1018</v>
      </c>
      <c r="Z1280" s="134" t="str">
        <f t="shared" si="295"/>
        <v xml:space="preserve"> </v>
      </c>
      <c r="AA1280" s="134" t="str">
        <f t="shared" si="296"/>
        <v xml:space="preserve"> </v>
      </c>
      <c r="AB1280" s="134" t="str">
        <f t="shared" si="305"/>
        <v>Yes</v>
      </c>
      <c r="AC1280" s="134" t="e">
        <f>VLOOKUP(F1280,'Wired Branches'!B:E,4,FALSE)</f>
        <v>#N/A</v>
      </c>
      <c r="AD1280" s="134" t="str">
        <f t="shared" si="297"/>
        <v xml:space="preserve"> </v>
      </c>
      <c r="AE1280" s="150" t="e">
        <f>VLOOKUP(W1280,'Wired Branches'!B:F,5,FALSE)</f>
        <v>#N/A</v>
      </c>
      <c r="AF1280" s="112" t="str">
        <f>_xlfn.IFNA(VLOOKUP(F1280,'Compiled report'!C:F,4,FALSE),"")</f>
        <v/>
      </c>
      <c r="AG1280" s="134" t="str">
        <f t="shared" si="298"/>
        <v xml:space="preserve"> </v>
      </c>
      <c r="AH1280" s="134" t="str">
        <f t="shared" si="299"/>
        <v xml:space="preserve"> </v>
      </c>
      <c r="AI1280" s="134" t="str">
        <f t="shared" si="300"/>
        <v xml:space="preserve"> </v>
      </c>
      <c r="AJ1280" s="234" t="str">
        <f>_xlfn.IFNA(VLOOKUP(F1280,'Compiled report'!C:D,2,FALSE),"")</f>
        <v/>
      </c>
      <c r="AK1280" s="134" t="str">
        <f t="shared" si="301"/>
        <v xml:space="preserve"> </v>
      </c>
      <c r="AL1280" s="134" t="str">
        <f t="shared" si="302"/>
        <v/>
      </c>
      <c r="AM1280" s="134" t="str">
        <f t="shared" si="303"/>
        <v xml:space="preserve"> </v>
      </c>
      <c r="AN1280" s="134" t="str">
        <f t="shared" si="304"/>
        <v xml:space="preserve"> </v>
      </c>
      <c r="AO1280" s="134" t="str">
        <f t="shared" si="293"/>
        <v xml:space="preserve"> </v>
      </c>
      <c r="AP1280" s="137" t="s">
        <v>770</v>
      </c>
    </row>
    <row r="1281" spans="1:42" s="134" customFormat="1" ht="26.1" customHeight="1" x14ac:dyDescent="0.2">
      <c r="A1281" s="258">
        <v>1280</v>
      </c>
      <c r="B1281" s="284" t="s">
        <v>596</v>
      </c>
      <c r="C1281" s="134" t="s">
        <v>181</v>
      </c>
      <c r="D1281" s="171" t="s">
        <v>82</v>
      </c>
      <c r="E1281" s="283" t="s">
        <v>597</v>
      </c>
      <c r="F1281" s="106">
        <v>1934</v>
      </c>
      <c r="G1281" s="284" t="s">
        <v>596</v>
      </c>
      <c r="H1281" s="284" t="s">
        <v>3358</v>
      </c>
      <c r="I1281" s="284" t="s">
        <v>3359</v>
      </c>
      <c r="J1281" s="284" t="s">
        <v>3359</v>
      </c>
      <c r="K1281" s="284" t="s">
        <v>3360</v>
      </c>
      <c r="L1281" s="284" t="s">
        <v>3357</v>
      </c>
      <c r="M1281" s="284" t="s">
        <v>3096</v>
      </c>
      <c r="N1281" s="103" t="s">
        <v>3075</v>
      </c>
      <c r="O1281" s="106">
        <v>23200</v>
      </c>
      <c r="Q1281" s="135"/>
      <c r="T1281" s="135"/>
      <c r="U1281" s="171" t="str">
        <f t="shared" si="292"/>
        <v>HBL-MAR-1934</v>
      </c>
      <c r="V1281" s="133" t="s">
        <v>90</v>
      </c>
      <c r="W1281" s="106">
        <v>1934</v>
      </c>
      <c r="X1281" s="171" t="str">
        <f t="shared" si="294"/>
        <v>HBL-MAR-1934-Mar17-1-1</v>
      </c>
      <c r="Y1281" s="136" t="s">
        <v>1018</v>
      </c>
      <c r="Z1281" s="134" t="str">
        <f t="shared" si="295"/>
        <v xml:space="preserve"> </v>
      </c>
      <c r="AA1281" s="134" t="str">
        <f t="shared" si="296"/>
        <v xml:space="preserve"> </v>
      </c>
      <c r="AB1281" s="134" t="str">
        <f t="shared" si="305"/>
        <v>Yes</v>
      </c>
      <c r="AC1281" s="134" t="e">
        <f>VLOOKUP(F1281,'Wired Branches'!B:E,4,FALSE)</f>
        <v>#N/A</v>
      </c>
      <c r="AD1281" s="134" t="str">
        <f t="shared" si="297"/>
        <v xml:space="preserve"> </v>
      </c>
      <c r="AE1281" s="150" t="e">
        <f>VLOOKUP(W1281,'Wired Branches'!B:F,5,FALSE)</f>
        <v>#N/A</v>
      </c>
      <c r="AF1281" s="112" t="str">
        <f>_xlfn.IFNA(VLOOKUP(F1281,'Compiled report'!C:F,4,FALSE),"")</f>
        <v/>
      </c>
      <c r="AG1281" s="134" t="str">
        <f t="shared" si="298"/>
        <v xml:space="preserve"> </v>
      </c>
      <c r="AH1281" s="134" t="str">
        <f t="shared" si="299"/>
        <v xml:space="preserve"> </v>
      </c>
      <c r="AI1281" s="134" t="str">
        <f t="shared" si="300"/>
        <v xml:space="preserve"> </v>
      </c>
      <c r="AJ1281" s="234" t="str">
        <f>_xlfn.IFNA(VLOOKUP(F1281,'Compiled report'!C:D,2,FALSE),"")</f>
        <v/>
      </c>
      <c r="AK1281" s="134" t="str">
        <f t="shared" si="301"/>
        <v xml:space="preserve"> </v>
      </c>
      <c r="AL1281" s="134" t="str">
        <f t="shared" si="302"/>
        <v/>
      </c>
      <c r="AM1281" s="134" t="str">
        <f t="shared" si="303"/>
        <v xml:space="preserve"> </v>
      </c>
      <c r="AN1281" s="134" t="str">
        <f t="shared" si="304"/>
        <v xml:space="preserve"> </v>
      </c>
      <c r="AO1281" s="134" t="str">
        <f t="shared" si="293"/>
        <v xml:space="preserve"> </v>
      </c>
      <c r="AP1281" s="137" t="s">
        <v>770</v>
      </c>
    </row>
    <row r="1282" spans="1:42" s="134" customFormat="1" ht="26.1" customHeight="1" x14ac:dyDescent="0.2">
      <c r="A1282" s="258">
        <v>1281</v>
      </c>
      <c r="B1282" s="284" t="s">
        <v>596</v>
      </c>
      <c r="C1282" s="134" t="s">
        <v>181</v>
      </c>
      <c r="D1282" s="171" t="s">
        <v>82</v>
      </c>
      <c r="E1282" s="283" t="s">
        <v>597</v>
      </c>
      <c r="F1282" s="106">
        <v>1933</v>
      </c>
      <c r="G1282" s="284" t="s">
        <v>596</v>
      </c>
      <c r="H1282" s="284" t="s">
        <v>3361</v>
      </c>
      <c r="I1282" s="284" t="s">
        <v>3362</v>
      </c>
      <c r="J1282" s="284" t="s">
        <v>3362</v>
      </c>
      <c r="K1282" s="284" t="s">
        <v>3363</v>
      </c>
      <c r="L1282" s="284" t="s">
        <v>3357</v>
      </c>
      <c r="M1282" s="284" t="s">
        <v>3096</v>
      </c>
      <c r="N1282" s="103" t="s">
        <v>3075</v>
      </c>
      <c r="O1282" s="106">
        <v>23200</v>
      </c>
      <c r="Q1282" s="135"/>
      <c r="T1282" s="135"/>
      <c r="U1282" s="171" t="str">
        <f t="shared" ref="U1282:U1345" si="306">CONCATENATE(D1282,"-",E1282,"-",F1282)</f>
        <v>HBL-MAR-1933</v>
      </c>
      <c r="V1282" s="133" t="s">
        <v>90</v>
      </c>
      <c r="W1282" s="106">
        <v>1933</v>
      </c>
      <c r="X1282" s="171" t="str">
        <f t="shared" si="294"/>
        <v>HBL-MAR-1933-Mar17-1-1</v>
      </c>
      <c r="Y1282" s="136" t="s">
        <v>1018</v>
      </c>
      <c r="Z1282" s="134" t="str">
        <f t="shared" si="295"/>
        <v xml:space="preserve"> </v>
      </c>
      <c r="AA1282" s="134" t="str">
        <f t="shared" si="296"/>
        <v xml:space="preserve"> </v>
      </c>
      <c r="AB1282" s="134" t="str">
        <f t="shared" si="305"/>
        <v>Yes</v>
      </c>
      <c r="AC1282" s="134" t="e">
        <f>VLOOKUP(F1282,'Wired Branches'!B:E,4,FALSE)</f>
        <v>#N/A</v>
      </c>
      <c r="AD1282" s="134" t="str">
        <f t="shared" si="297"/>
        <v xml:space="preserve"> </v>
      </c>
      <c r="AE1282" s="150" t="e">
        <f>VLOOKUP(W1282,'Wired Branches'!B:F,5,FALSE)</f>
        <v>#N/A</v>
      </c>
      <c r="AF1282" s="112" t="str">
        <f>_xlfn.IFNA(VLOOKUP(F1282,'Compiled report'!C:F,4,FALSE),"")</f>
        <v/>
      </c>
      <c r="AG1282" s="134" t="str">
        <f t="shared" si="298"/>
        <v xml:space="preserve"> </v>
      </c>
      <c r="AH1282" s="134" t="str">
        <f t="shared" si="299"/>
        <v xml:space="preserve"> </v>
      </c>
      <c r="AI1282" s="134" t="str">
        <f t="shared" si="300"/>
        <v xml:space="preserve"> </v>
      </c>
      <c r="AJ1282" s="234" t="str">
        <f>_xlfn.IFNA(VLOOKUP(F1282,'Compiled report'!C:D,2,FALSE),"")</f>
        <v/>
      </c>
      <c r="AK1282" s="134" t="str">
        <f t="shared" si="301"/>
        <v xml:space="preserve"> </v>
      </c>
      <c r="AL1282" s="134" t="str">
        <f t="shared" si="302"/>
        <v/>
      </c>
      <c r="AM1282" s="134" t="str">
        <f t="shared" si="303"/>
        <v xml:space="preserve"> </v>
      </c>
      <c r="AN1282" s="134" t="str">
        <f t="shared" si="304"/>
        <v xml:space="preserve"> </v>
      </c>
      <c r="AO1282" s="134" t="str">
        <f t="shared" si="293"/>
        <v xml:space="preserve"> </v>
      </c>
      <c r="AP1282" s="137" t="s">
        <v>770</v>
      </c>
    </row>
    <row r="1283" spans="1:42" s="134" customFormat="1" ht="26.1" customHeight="1" x14ac:dyDescent="0.2">
      <c r="A1283" s="258">
        <v>1282</v>
      </c>
      <c r="B1283" s="284" t="s">
        <v>596</v>
      </c>
      <c r="C1283" s="134" t="s">
        <v>181</v>
      </c>
      <c r="D1283" s="171" t="s">
        <v>82</v>
      </c>
      <c r="E1283" s="283" t="s">
        <v>597</v>
      </c>
      <c r="F1283" s="106">
        <v>2477</v>
      </c>
      <c r="G1283" s="284" t="s">
        <v>596</v>
      </c>
      <c r="H1283" s="284" t="s">
        <v>3364</v>
      </c>
      <c r="I1283" s="284" t="s">
        <v>3365</v>
      </c>
      <c r="J1283" s="284" t="s">
        <v>3365</v>
      </c>
      <c r="K1283" s="284" t="s">
        <v>3357</v>
      </c>
      <c r="L1283" s="284" t="s">
        <v>3357</v>
      </c>
      <c r="M1283" s="284" t="s">
        <v>3096</v>
      </c>
      <c r="N1283" s="103" t="s">
        <v>3075</v>
      </c>
      <c r="O1283" s="106">
        <v>23200</v>
      </c>
      <c r="Q1283" s="135"/>
      <c r="T1283" s="135"/>
      <c r="U1283" s="171" t="str">
        <f t="shared" si="306"/>
        <v>HBL-MAR-2477</v>
      </c>
      <c r="V1283" s="133" t="s">
        <v>90</v>
      </c>
      <c r="W1283" s="106">
        <v>2477</v>
      </c>
      <c r="X1283" s="171" t="str">
        <f t="shared" si="294"/>
        <v>HBL-MAR-2477-Mar17-1-1</v>
      </c>
      <c r="Y1283" s="136" t="s">
        <v>1018</v>
      </c>
      <c r="Z1283" s="134" t="str">
        <f t="shared" si="295"/>
        <v xml:space="preserve"> </v>
      </c>
      <c r="AA1283" s="134" t="str">
        <f t="shared" si="296"/>
        <v xml:space="preserve"> </v>
      </c>
      <c r="AB1283" s="134" t="str">
        <f t="shared" si="305"/>
        <v>Yes</v>
      </c>
      <c r="AC1283" s="134" t="e">
        <f>VLOOKUP(F1283,'Wired Branches'!B:E,4,FALSE)</f>
        <v>#N/A</v>
      </c>
      <c r="AD1283" s="134" t="str">
        <f t="shared" si="297"/>
        <v xml:space="preserve"> </v>
      </c>
      <c r="AE1283" s="150" t="e">
        <f>VLOOKUP(W1283,'Wired Branches'!B:F,5,FALSE)</f>
        <v>#N/A</v>
      </c>
      <c r="AF1283" s="112" t="str">
        <f>_xlfn.IFNA(VLOOKUP(F1283,'Compiled report'!C:F,4,FALSE),"")</f>
        <v/>
      </c>
      <c r="AG1283" s="134" t="str">
        <f t="shared" si="298"/>
        <v xml:space="preserve"> </v>
      </c>
      <c r="AH1283" s="134" t="str">
        <f t="shared" si="299"/>
        <v xml:space="preserve"> </v>
      </c>
      <c r="AI1283" s="134" t="str">
        <f t="shared" si="300"/>
        <v xml:space="preserve"> </v>
      </c>
      <c r="AJ1283" s="234" t="str">
        <f>_xlfn.IFNA(VLOOKUP(F1283,'Compiled report'!C:D,2,FALSE),"")</f>
        <v/>
      </c>
      <c r="AK1283" s="134" t="str">
        <f t="shared" si="301"/>
        <v xml:space="preserve"> </v>
      </c>
      <c r="AL1283" s="134" t="str">
        <f t="shared" si="302"/>
        <v/>
      </c>
      <c r="AM1283" s="134" t="str">
        <f t="shared" si="303"/>
        <v xml:space="preserve"> </v>
      </c>
      <c r="AN1283" s="134" t="str">
        <f t="shared" si="304"/>
        <v xml:space="preserve"> </v>
      </c>
      <c r="AO1283" s="134" t="str">
        <f t="shared" si="293"/>
        <v xml:space="preserve"> </v>
      </c>
      <c r="AP1283" s="137" t="s">
        <v>770</v>
      </c>
    </row>
    <row r="1284" spans="1:42" s="134" customFormat="1" ht="26.1" customHeight="1" x14ac:dyDescent="0.2">
      <c r="A1284" s="258">
        <v>1283</v>
      </c>
      <c r="B1284" s="284" t="s">
        <v>390</v>
      </c>
      <c r="C1284" s="134" t="s">
        <v>102</v>
      </c>
      <c r="D1284" s="171" t="s">
        <v>82</v>
      </c>
      <c r="E1284" s="283" t="s">
        <v>391</v>
      </c>
      <c r="F1284" s="109">
        <v>250</v>
      </c>
      <c r="G1284" s="284" t="s">
        <v>390</v>
      </c>
      <c r="H1284" s="284" t="s">
        <v>3366</v>
      </c>
      <c r="I1284" s="284" t="s">
        <v>3367</v>
      </c>
      <c r="J1284" s="284" t="s">
        <v>3368</v>
      </c>
      <c r="K1284" s="284" t="s">
        <v>3369</v>
      </c>
      <c r="L1284" s="284" t="s">
        <v>390</v>
      </c>
      <c r="M1284" s="284" t="s">
        <v>390</v>
      </c>
      <c r="N1284" s="103" t="s">
        <v>87</v>
      </c>
      <c r="O1284" s="140">
        <v>54000</v>
      </c>
      <c r="Q1284" s="135"/>
      <c r="T1284" s="135"/>
      <c r="U1284" s="171" t="str">
        <f t="shared" si="306"/>
        <v>HBL-SIA-250</v>
      </c>
      <c r="V1284" s="133" t="s">
        <v>90</v>
      </c>
      <c r="W1284" s="109">
        <v>250</v>
      </c>
      <c r="X1284" s="171" t="str">
        <f t="shared" si="294"/>
        <v>HBL-SIA-250-Apr17-1-1</v>
      </c>
      <c r="Y1284" s="136" t="s">
        <v>1163</v>
      </c>
      <c r="Z1284" s="134" t="str">
        <f t="shared" si="295"/>
        <v xml:space="preserve"> </v>
      </c>
      <c r="AA1284" s="134" t="str">
        <f t="shared" si="296"/>
        <v xml:space="preserve"> </v>
      </c>
      <c r="AB1284" s="134" t="str">
        <f t="shared" si="305"/>
        <v>Yes</v>
      </c>
      <c r="AC1284" s="134" t="e">
        <f>VLOOKUP(F1284,'Wired Branches'!B:E,4,FALSE)</f>
        <v>#N/A</v>
      </c>
      <c r="AD1284" s="134" t="str">
        <f t="shared" si="297"/>
        <v xml:space="preserve"> </v>
      </c>
      <c r="AE1284" s="150" t="e">
        <f>VLOOKUP(W1284,'Wired Branches'!B:F,5,FALSE)</f>
        <v>#N/A</v>
      </c>
      <c r="AF1284" s="112" t="str">
        <f>_xlfn.IFNA(VLOOKUP(F1284,'Compiled report'!C:F,4,FALSE),"")</f>
        <v/>
      </c>
      <c r="AG1284" s="134" t="str">
        <f t="shared" si="298"/>
        <v xml:space="preserve"> </v>
      </c>
      <c r="AH1284" s="134" t="str">
        <f t="shared" si="299"/>
        <v xml:space="preserve"> </v>
      </c>
      <c r="AI1284" s="134" t="str">
        <f t="shared" si="300"/>
        <v xml:space="preserve"> </v>
      </c>
      <c r="AJ1284" s="234" t="str">
        <f>_xlfn.IFNA(VLOOKUP(F1284,'Compiled report'!C:D,2,FALSE),"")</f>
        <v/>
      </c>
      <c r="AK1284" s="134" t="str">
        <f t="shared" si="301"/>
        <v xml:space="preserve"> </v>
      </c>
      <c r="AL1284" s="134" t="str">
        <f t="shared" si="302"/>
        <v/>
      </c>
      <c r="AM1284" s="134" t="str">
        <f t="shared" si="303"/>
        <v xml:space="preserve"> </v>
      </c>
      <c r="AN1284" s="134" t="str">
        <f t="shared" si="304"/>
        <v xml:space="preserve"> </v>
      </c>
      <c r="AO1284" s="134" t="str">
        <f t="shared" si="293"/>
        <v xml:space="preserve"> </v>
      </c>
      <c r="AP1284" s="137" t="s">
        <v>770</v>
      </c>
    </row>
    <row r="1285" spans="1:42" s="134" customFormat="1" ht="26.1" customHeight="1" x14ac:dyDescent="0.2">
      <c r="A1285" s="258">
        <v>1284</v>
      </c>
      <c r="B1285" s="284" t="s">
        <v>390</v>
      </c>
      <c r="C1285" s="134" t="s">
        <v>102</v>
      </c>
      <c r="D1285" s="171" t="s">
        <v>82</v>
      </c>
      <c r="E1285" s="283" t="s">
        <v>391</v>
      </c>
      <c r="F1285" s="109">
        <v>251</v>
      </c>
      <c r="G1285" s="284" t="s">
        <v>390</v>
      </c>
      <c r="H1285" s="284" t="s">
        <v>3370</v>
      </c>
      <c r="I1285" s="284" t="s">
        <v>3371</v>
      </c>
      <c r="J1285" s="284" t="s">
        <v>384</v>
      </c>
      <c r="K1285" s="284" t="s">
        <v>3372</v>
      </c>
      <c r="L1285" s="284" t="s">
        <v>3373</v>
      </c>
      <c r="M1285" s="284" t="s">
        <v>3373</v>
      </c>
      <c r="N1285" s="103" t="s">
        <v>87</v>
      </c>
      <c r="O1285" s="140">
        <v>51600</v>
      </c>
      <c r="Q1285" s="135"/>
      <c r="T1285" s="135"/>
      <c r="U1285" s="171" t="str">
        <f t="shared" si="306"/>
        <v>HBL-SIA-251</v>
      </c>
      <c r="V1285" s="133" t="s">
        <v>90</v>
      </c>
      <c r="W1285" s="109">
        <v>2511</v>
      </c>
      <c r="X1285" s="171" t="str">
        <f t="shared" si="294"/>
        <v>HBL-SIA-251-Apr17-1-1</v>
      </c>
      <c r="Y1285" s="136" t="s">
        <v>1163</v>
      </c>
      <c r="Z1285" s="134" t="str">
        <f t="shared" si="295"/>
        <v xml:space="preserve"> </v>
      </c>
      <c r="AA1285" s="134" t="str">
        <f t="shared" si="296"/>
        <v xml:space="preserve"> </v>
      </c>
      <c r="AB1285" s="134" t="str">
        <f t="shared" si="305"/>
        <v>Yes</v>
      </c>
      <c r="AC1285" s="134" t="e">
        <f>VLOOKUP(F1285,'Wired Branches'!B:E,4,FALSE)</f>
        <v>#N/A</v>
      </c>
      <c r="AD1285" s="134" t="str">
        <f t="shared" si="297"/>
        <v xml:space="preserve"> </v>
      </c>
      <c r="AE1285" s="150" t="e">
        <f>VLOOKUP(W1285,'Wired Branches'!B:F,5,FALSE)</f>
        <v>#N/A</v>
      </c>
      <c r="AF1285" s="112" t="str">
        <f>_xlfn.IFNA(VLOOKUP(F1285,'Compiled report'!C:F,4,FALSE),"")</f>
        <v/>
      </c>
      <c r="AG1285" s="134" t="str">
        <f t="shared" si="298"/>
        <v xml:space="preserve"> </v>
      </c>
      <c r="AH1285" s="134" t="str">
        <f t="shared" si="299"/>
        <v xml:space="preserve"> </v>
      </c>
      <c r="AI1285" s="134" t="str">
        <f t="shared" si="300"/>
        <v xml:space="preserve"> </v>
      </c>
      <c r="AJ1285" s="234" t="str">
        <f>_xlfn.IFNA(VLOOKUP(F1285,'Compiled report'!C:D,2,FALSE),"")</f>
        <v/>
      </c>
      <c r="AK1285" s="134" t="str">
        <f t="shared" si="301"/>
        <v xml:space="preserve"> </v>
      </c>
      <c r="AL1285" s="134" t="str">
        <f t="shared" si="302"/>
        <v/>
      </c>
      <c r="AM1285" s="134" t="str">
        <f t="shared" si="303"/>
        <v xml:space="preserve"> </v>
      </c>
      <c r="AN1285" s="134" t="str">
        <f t="shared" si="304"/>
        <v xml:space="preserve"> </v>
      </c>
      <c r="AO1285" s="134" t="str">
        <f t="shared" si="293"/>
        <v xml:space="preserve"> </v>
      </c>
      <c r="AP1285" s="137" t="s">
        <v>770</v>
      </c>
    </row>
    <row r="1286" spans="1:42" s="134" customFormat="1" ht="26.1" customHeight="1" x14ac:dyDescent="0.2">
      <c r="A1286" s="258">
        <v>1285</v>
      </c>
      <c r="B1286" s="284" t="s">
        <v>390</v>
      </c>
      <c r="C1286" s="134" t="s">
        <v>102</v>
      </c>
      <c r="D1286" s="171" t="s">
        <v>82</v>
      </c>
      <c r="E1286" s="283" t="s">
        <v>391</v>
      </c>
      <c r="F1286" s="109">
        <v>260</v>
      </c>
      <c r="G1286" s="284" t="s">
        <v>390</v>
      </c>
      <c r="H1286" s="284" t="s">
        <v>3374</v>
      </c>
      <c r="I1286" s="284" t="s">
        <v>3375</v>
      </c>
      <c r="J1286" s="284" t="s">
        <v>3376</v>
      </c>
      <c r="K1286" s="284" t="s">
        <v>3374</v>
      </c>
      <c r="L1286" s="284" t="s">
        <v>3373</v>
      </c>
      <c r="M1286" s="284" t="s">
        <v>3373</v>
      </c>
      <c r="N1286" s="103" t="s">
        <v>87</v>
      </c>
      <c r="O1286" s="140">
        <v>51600</v>
      </c>
      <c r="Q1286" s="135"/>
      <c r="T1286" s="135"/>
      <c r="U1286" s="171" t="str">
        <f t="shared" si="306"/>
        <v>HBL-SIA-260</v>
      </c>
      <c r="V1286" s="133" t="s">
        <v>90</v>
      </c>
      <c r="W1286" s="109">
        <v>260</v>
      </c>
      <c r="X1286" s="171" t="str">
        <f t="shared" si="294"/>
        <v>HBL-SIA-260-Apr17-1-1</v>
      </c>
      <c r="Y1286" s="136" t="s">
        <v>1163</v>
      </c>
      <c r="Z1286" s="134" t="str">
        <f t="shared" si="295"/>
        <v xml:space="preserve"> </v>
      </c>
      <c r="AA1286" s="134" t="str">
        <f t="shared" si="296"/>
        <v xml:space="preserve"> </v>
      </c>
      <c r="AB1286" s="134" t="str">
        <f t="shared" si="305"/>
        <v>Yes</v>
      </c>
      <c r="AC1286" s="134" t="e">
        <f>VLOOKUP(F1286,'Wired Branches'!B:E,4,FALSE)</f>
        <v>#N/A</v>
      </c>
      <c r="AD1286" s="134" t="str">
        <f t="shared" si="297"/>
        <v xml:space="preserve"> </v>
      </c>
      <c r="AE1286" s="150" t="e">
        <f>VLOOKUP(W1286,'Wired Branches'!B:F,5,FALSE)</f>
        <v>#N/A</v>
      </c>
      <c r="AF1286" s="112" t="str">
        <f>_xlfn.IFNA(VLOOKUP(F1286,'Compiled report'!C:F,4,FALSE),"")</f>
        <v/>
      </c>
      <c r="AG1286" s="134" t="str">
        <f t="shared" si="298"/>
        <v xml:space="preserve"> </v>
      </c>
      <c r="AH1286" s="134" t="str">
        <f t="shared" si="299"/>
        <v xml:space="preserve"> </v>
      </c>
      <c r="AI1286" s="134" t="str">
        <f t="shared" si="300"/>
        <v xml:space="preserve"> </v>
      </c>
      <c r="AJ1286" s="234" t="str">
        <f>_xlfn.IFNA(VLOOKUP(F1286,'Compiled report'!C:D,2,FALSE),"")</f>
        <v/>
      </c>
      <c r="AK1286" s="134" t="str">
        <f t="shared" si="301"/>
        <v xml:space="preserve"> </v>
      </c>
      <c r="AL1286" s="134" t="str">
        <f t="shared" si="302"/>
        <v/>
      </c>
      <c r="AM1286" s="134" t="str">
        <f t="shared" si="303"/>
        <v xml:space="preserve"> </v>
      </c>
      <c r="AN1286" s="134" t="str">
        <f t="shared" si="304"/>
        <v xml:space="preserve"> </v>
      </c>
      <c r="AO1286" s="134" t="str">
        <f t="shared" si="293"/>
        <v xml:space="preserve"> </v>
      </c>
      <c r="AP1286" s="137" t="s">
        <v>770</v>
      </c>
    </row>
    <row r="1287" spans="1:42" s="134" customFormat="1" ht="26.1" customHeight="1" x14ac:dyDescent="0.2">
      <c r="A1287" s="258">
        <v>1286</v>
      </c>
      <c r="B1287" s="284" t="s">
        <v>390</v>
      </c>
      <c r="C1287" s="134" t="s">
        <v>102</v>
      </c>
      <c r="D1287" s="171" t="s">
        <v>82</v>
      </c>
      <c r="E1287" s="283" t="s">
        <v>391</v>
      </c>
      <c r="F1287" s="109">
        <v>291</v>
      </c>
      <c r="G1287" s="284" t="s">
        <v>390</v>
      </c>
      <c r="H1287" s="284" t="s">
        <v>3377</v>
      </c>
      <c r="I1287" s="284" t="s">
        <v>3378</v>
      </c>
      <c r="J1287" s="284" t="s">
        <v>384</v>
      </c>
      <c r="K1287" s="284" t="s">
        <v>390</v>
      </c>
      <c r="L1287" s="284" t="s">
        <v>390</v>
      </c>
      <c r="M1287" s="284" t="s">
        <v>390</v>
      </c>
      <c r="N1287" s="103" t="s">
        <v>87</v>
      </c>
      <c r="O1287" s="140">
        <v>54000</v>
      </c>
      <c r="Q1287" s="135"/>
      <c r="T1287" s="135"/>
      <c r="U1287" s="171" t="str">
        <f t="shared" si="306"/>
        <v>HBL-SIA-291</v>
      </c>
      <c r="V1287" s="133" t="s">
        <v>90</v>
      </c>
      <c r="W1287" s="109">
        <v>291</v>
      </c>
      <c r="X1287" s="171" t="str">
        <f t="shared" si="294"/>
        <v>HBL-SIA-291-Apr17-1-1</v>
      </c>
      <c r="Y1287" s="136" t="s">
        <v>1163</v>
      </c>
      <c r="Z1287" s="134" t="str">
        <f t="shared" si="295"/>
        <v xml:space="preserve"> </v>
      </c>
      <c r="AA1287" s="134" t="str">
        <f t="shared" si="296"/>
        <v xml:space="preserve"> </v>
      </c>
      <c r="AB1287" s="134" t="str">
        <f t="shared" si="305"/>
        <v>Yes</v>
      </c>
      <c r="AC1287" s="134" t="e">
        <f>VLOOKUP(F1287,'Wired Branches'!B:E,4,FALSE)</f>
        <v>#N/A</v>
      </c>
      <c r="AD1287" s="134" t="str">
        <f t="shared" si="297"/>
        <v xml:space="preserve"> </v>
      </c>
      <c r="AE1287" s="150" t="e">
        <f>VLOOKUP(W1287,'Wired Branches'!B:F,5,FALSE)</f>
        <v>#N/A</v>
      </c>
      <c r="AF1287" s="112" t="str">
        <f>_xlfn.IFNA(VLOOKUP(F1287,'Compiled report'!C:F,4,FALSE),"")</f>
        <v/>
      </c>
      <c r="AG1287" s="134" t="str">
        <f t="shared" si="298"/>
        <v xml:space="preserve"> </v>
      </c>
      <c r="AH1287" s="134" t="str">
        <f t="shared" si="299"/>
        <v xml:space="preserve"> </v>
      </c>
      <c r="AI1287" s="134" t="str">
        <f t="shared" si="300"/>
        <v xml:space="preserve"> </v>
      </c>
      <c r="AJ1287" s="234" t="str">
        <f>_xlfn.IFNA(VLOOKUP(F1287,'Compiled report'!C:D,2,FALSE),"")</f>
        <v/>
      </c>
      <c r="AK1287" s="134" t="str">
        <f t="shared" si="301"/>
        <v xml:space="preserve"> </v>
      </c>
      <c r="AL1287" s="134" t="str">
        <f t="shared" si="302"/>
        <v/>
      </c>
      <c r="AM1287" s="134" t="str">
        <f t="shared" si="303"/>
        <v xml:space="preserve"> </v>
      </c>
      <c r="AN1287" s="134" t="str">
        <f t="shared" si="304"/>
        <v xml:space="preserve"> </v>
      </c>
      <c r="AO1287" s="134" t="str">
        <f t="shared" si="293"/>
        <v xml:space="preserve"> </v>
      </c>
      <c r="AP1287" s="137" t="s">
        <v>770</v>
      </c>
    </row>
    <row r="1288" spans="1:42" s="134" customFormat="1" ht="26.1" customHeight="1" x14ac:dyDescent="0.2">
      <c r="A1288" s="258">
        <v>1287</v>
      </c>
      <c r="B1288" s="284" t="s">
        <v>390</v>
      </c>
      <c r="C1288" s="134" t="s">
        <v>102</v>
      </c>
      <c r="D1288" s="171" t="s">
        <v>82</v>
      </c>
      <c r="E1288" s="283" t="s">
        <v>391</v>
      </c>
      <c r="F1288" s="109">
        <v>308</v>
      </c>
      <c r="G1288" s="284" t="s">
        <v>390</v>
      </c>
      <c r="H1288" s="284" t="s">
        <v>3379</v>
      </c>
      <c r="I1288" s="284" t="s">
        <v>3380</v>
      </c>
      <c r="J1288" s="284" t="s">
        <v>3381</v>
      </c>
      <c r="K1288" s="284" t="s">
        <v>390</v>
      </c>
      <c r="L1288" s="284" t="s">
        <v>390</v>
      </c>
      <c r="M1288" s="284" t="s">
        <v>390</v>
      </c>
      <c r="N1288" s="103" t="s">
        <v>87</v>
      </c>
      <c r="O1288" s="140">
        <v>54000</v>
      </c>
      <c r="Q1288" s="135"/>
      <c r="T1288" s="135"/>
      <c r="U1288" s="171" t="str">
        <f t="shared" si="306"/>
        <v>HBL-SIA-308</v>
      </c>
      <c r="V1288" s="133" t="s">
        <v>90</v>
      </c>
      <c r="W1288" s="109">
        <v>308</v>
      </c>
      <c r="X1288" s="171" t="str">
        <f t="shared" si="294"/>
        <v>HBL-SIA-308-Apr17-1-1</v>
      </c>
      <c r="Y1288" s="136" t="s">
        <v>1163</v>
      </c>
      <c r="Z1288" s="134" t="str">
        <f t="shared" si="295"/>
        <v xml:space="preserve"> </v>
      </c>
      <c r="AA1288" s="134" t="str">
        <f t="shared" si="296"/>
        <v xml:space="preserve"> </v>
      </c>
      <c r="AB1288" s="134" t="str">
        <f t="shared" si="305"/>
        <v>Yes</v>
      </c>
      <c r="AC1288" s="134" t="e">
        <f>VLOOKUP(F1288,'Wired Branches'!B:E,4,FALSE)</f>
        <v>#N/A</v>
      </c>
      <c r="AD1288" s="134" t="str">
        <f t="shared" si="297"/>
        <v xml:space="preserve"> </v>
      </c>
      <c r="AE1288" s="150" t="e">
        <f>VLOOKUP(W1288,'Wired Branches'!B:F,5,FALSE)</f>
        <v>#N/A</v>
      </c>
      <c r="AF1288" s="112" t="str">
        <f>_xlfn.IFNA(VLOOKUP(F1288,'Compiled report'!C:F,4,FALSE),"")</f>
        <v/>
      </c>
      <c r="AG1288" s="134" t="str">
        <f t="shared" si="298"/>
        <v xml:space="preserve"> </v>
      </c>
      <c r="AH1288" s="134" t="str">
        <f t="shared" si="299"/>
        <v xml:space="preserve"> </v>
      </c>
      <c r="AI1288" s="134" t="str">
        <f t="shared" si="300"/>
        <v xml:space="preserve"> </v>
      </c>
      <c r="AJ1288" s="234" t="str">
        <f>_xlfn.IFNA(VLOOKUP(F1288,'Compiled report'!C:D,2,FALSE),"")</f>
        <v/>
      </c>
      <c r="AK1288" s="134" t="str">
        <f t="shared" si="301"/>
        <v xml:space="preserve"> </v>
      </c>
      <c r="AL1288" s="134" t="str">
        <f t="shared" si="302"/>
        <v/>
      </c>
      <c r="AM1288" s="134" t="str">
        <f t="shared" si="303"/>
        <v xml:space="preserve"> </v>
      </c>
      <c r="AN1288" s="134" t="str">
        <f t="shared" si="304"/>
        <v xml:space="preserve"> </v>
      </c>
      <c r="AO1288" s="134" t="str">
        <f t="shared" si="293"/>
        <v xml:space="preserve"> </v>
      </c>
      <c r="AP1288" s="137" t="s">
        <v>770</v>
      </c>
    </row>
    <row r="1289" spans="1:42" s="134" customFormat="1" ht="26.1" customHeight="1" x14ac:dyDescent="0.2">
      <c r="A1289" s="258">
        <v>1288</v>
      </c>
      <c r="B1289" s="284" t="s">
        <v>390</v>
      </c>
      <c r="C1289" s="134" t="s">
        <v>102</v>
      </c>
      <c r="D1289" s="171" t="s">
        <v>82</v>
      </c>
      <c r="E1289" s="283" t="s">
        <v>391</v>
      </c>
      <c r="F1289" s="109">
        <v>395</v>
      </c>
      <c r="G1289" s="284" t="s">
        <v>390</v>
      </c>
      <c r="H1289" s="284" t="s">
        <v>3382</v>
      </c>
      <c r="I1289" s="284" t="s">
        <v>3383</v>
      </c>
      <c r="J1289" s="284" t="s">
        <v>3384</v>
      </c>
      <c r="K1289" s="284" t="s">
        <v>3385</v>
      </c>
      <c r="L1289" s="284" t="s">
        <v>390</v>
      </c>
      <c r="M1289" s="284" t="s">
        <v>390</v>
      </c>
      <c r="N1289" s="103" t="s">
        <v>87</v>
      </c>
      <c r="O1289" s="140">
        <v>54000</v>
      </c>
      <c r="Q1289" s="135"/>
      <c r="T1289" s="135"/>
      <c r="U1289" s="171" t="str">
        <f t="shared" si="306"/>
        <v>HBL-SIA-395</v>
      </c>
      <c r="V1289" s="133" t="s">
        <v>90</v>
      </c>
      <c r="W1289" s="109">
        <v>395</v>
      </c>
      <c r="X1289" s="171" t="str">
        <f t="shared" si="294"/>
        <v>HBL-SIA-395-Apr17-1-1</v>
      </c>
      <c r="Y1289" s="136" t="s">
        <v>1163</v>
      </c>
      <c r="Z1289" s="134" t="str">
        <f t="shared" si="295"/>
        <v xml:space="preserve"> </v>
      </c>
      <c r="AA1289" s="134" t="str">
        <f t="shared" si="296"/>
        <v xml:space="preserve"> </v>
      </c>
      <c r="AB1289" s="134" t="str">
        <f t="shared" si="305"/>
        <v>Yes</v>
      </c>
      <c r="AC1289" s="134" t="e">
        <f>VLOOKUP(F1289,'Wired Branches'!B:E,4,FALSE)</f>
        <v>#N/A</v>
      </c>
      <c r="AD1289" s="134" t="str">
        <f t="shared" si="297"/>
        <v xml:space="preserve"> </v>
      </c>
      <c r="AE1289" s="150" t="e">
        <f>VLOOKUP(W1289,'Wired Branches'!B:F,5,FALSE)</f>
        <v>#N/A</v>
      </c>
      <c r="AF1289" s="112" t="str">
        <f>_xlfn.IFNA(VLOOKUP(F1289,'Compiled report'!C:F,4,FALSE),"")</f>
        <v/>
      </c>
      <c r="AG1289" s="134" t="str">
        <f t="shared" si="298"/>
        <v xml:space="preserve"> </v>
      </c>
      <c r="AH1289" s="134" t="str">
        <f t="shared" si="299"/>
        <v xml:space="preserve"> </v>
      </c>
      <c r="AI1289" s="134" t="str">
        <f t="shared" si="300"/>
        <v xml:space="preserve"> </v>
      </c>
      <c r="AJ1289" s="234" t="str">
        <f>_xlfn.IFNA(VLOOKUP(F1289,'Compiled report'!C:D,2,FALSE),"")</f>
        <v/>
      </c>
      <c r="AK1289" s="134" t="str">
        <f t="shared" si="301"/>
        <v xml:space="preserve"> </v>
      </c>
      <c r="AL1289" s="134" t="str">
        <f t="shared" si="302"/>
        <v/>
      </c>
      <c r="AM1289" s="134" t="str">
        <f t="shared" si="303"/>
        <v xml:space="preserve"> </v>
      </c>
      <c r="AN1289" s="134" t="str">
        <f t="shared" si="304"/>
        <v xml:space="preserve"> </v>
      </c>
      <c r="AO1289" s="134" t="str">
        <f t="shared" si="293"/>
        <v xml:space="preserve"> </v>
      </c>
      <c r="AP1289" s="137" t="s">
        <v>770</v>
      </c>
    </row>
    <row r="1290" spans="1:42" s="134" customFormat="1" ht="26.1" customHeight="1" x14ac:dyDescent="0.2">
      <c r="A1290" s="258">
        <v>1289</v>
      </c>
      <c r="B1290" s="284" t="s">
        <v>390</v>
      </c>
      <c r="C1290" s="134" t="s">
        <v>102</v>
      </c>
      <c r="D1290" s="171" t="s">
        <v>82</v>
      </c>
      <c r="E1290" s="283" t="s">
        <v>391</v>
      </c>
      <c r="F1290" s="109">
        <v>406</v>
      </c>
      <c r="G1290" s="284" t="s">
        <v>390</v>
      </c>
      <c r="H1290" s="284" t="s">
        <v>3386</v>
      </c>
      <c r="I1290" s="284" t="s">
        <v>3387</v>
      </c>
      <c r="J1290" s="284" t="s">
        <v>384</v>
      </c>
      <c r="K1290" s="284" t="s">
        <v>3388</v>
      </c>
      <c r="L1290" s="284" t="s">
        <v>390</v>
      </c>
      <c r="M1290" s="284" t="s">
        <v>390</v>
      </c>
      <c r="N1290" s="103" t="s">
        <v>87</v>
      </c>
      <c r="O1290" s="140">
        <v>54000</v>
      </c>
      <c r="Q1290" s="135"/>
      <c r="T1290" s="135"/>
      <c r="U1290" s="171" t="str">
        <f t="shared" si="306"/>
        <v>HBL-SIA-406</v>
      </c>
      <c r="V1290" s="133" t="s">
        <v>90</v>
      </c>
      <c r="W1290" s="109">
        <v>406</v>
      </c>
      <c r="X1290" s="171" t="str">
        <f t="shared" si="294"/>
        <v>HBL-SIA-406-Apr17-1-1</v>
      </c>
      <c r="Y1290" s="136" t="s">
        <v>1163</v>
      </c>
      <c r="Z1290" s="134" t="str">
        <f t="shared" si="295"/>
        <v xml:space="preserve"> </v>
      </c>
      <c r="AA1290" s="134" t="str">
        <f t="shared" si="296"/>
        <v xml:space="preserve"> </v>
      </c>
      <c r="AB1290" s="134" t="str">
        <f t="shared" si="305"/>
        <v>Yes</v>
      </c>
      <c r="AC1290" s="134" t="e">
        <f>VLOOKUP(F1290,'Wired Branches'!B:E,4,FALSE)</f>
        <v>#N/A</v>
      </c>
      <c r="AD1290" s="134" t="str">
        <f t="shared" si="297"/>
        <v xml:space="preserve"> </v>
      </c>
      <c r="AE1290" s="150" t="e">
        <f>VLOOKUP(W1290,'Wired Branches'!B:F,5,FALSE)</f>
        <v>#N/A</v>
      </c>
      <c r="AF1290" s="112" t="str">
        <f>_xlfn.IFNA(VLOOKUP(F1290,'Compiled report'!C:F,4,FALSE),"")</f>
        <v/>
      </c>
      <c r="AG1290" s="134" t="str">
        <f t="shared" si="298"/>
        <v xml:space="preserve"> </v>
      </c>
      <c r="AH1290" s="134" t="str">
        <f t="shared" si="299"/>
        <v xml:space="preserve"> </v>
      </c>
      <c r="AI1290" s="134" t="str">
        <f t="shared" si="300"/>
        <v xml:space="preserve"> </v>
      </c>
      <c r="AJ1290" s="234" t="str">
        <f>_xlfn.IFNA(VLOOKUP(F1290,'Compiled report'!C:D,2,FALSE),"")</f>
        <v/>
      </c>
      <c r="AK1290" s="134" t="str">
        <f t="shared" si="301"/>
        <v xml:space="preserve"> </v>
      </c>
      <c r="AL1290" s="134" t="str">
        <f t="shared" si="302"/>
        <v/>
      </c>
      <c r="AM1290" s="134" t="str">
        <f t="shared" si="303"/>
        <v xml:space="preserve"> </v>
      </c>
      <c r="AN1290" s="134" t="str">
        <f t="shared" si="304"/>
        <v xml:space="preserve"> </v>
      </c>
      <c r="AO1290" s="134" t="str">
        <f t="shared" si="293"/>
        <v xml:space="preserve"> </v>
      </c>
      <c r="AP1290" s="137" t="s">
        <v>770</v>
      </c>
    </row>
    <row r="1291" spans="1:42" s="134" customFormat="1" ht="26.1" customHeight="1" x14ac:dyDescent="0.2">
      <c r="A1291" s="258">
        <v>1290</v>
      </c>
      <c r="B1291" s="284" t="s">
        <v>390</v>
      </c>
      <c r="C1291" s="134" t="s">
        <v>102</v>
      </c>
      <c r="D1291" s="171" t="s">
        <v>82</v>
      </c>
      <c r="E1291" s="283" t="s">
        <v>391</v>
      </c>
      <c r="F1291" s="109">
        <v>425</v>
      </c>
      <c r="G1291" s="284" t="s">
        <v>390</v>
      </c>
      <c r="H1291" s="284" t="s">
        <v>3389</v>
      </c>
      <c r="I1291" s="284" t="s">
        <v>3390</v>
      </c>
      <c r="J1291" s="284" t="s">
        <v>384</v>
      </c>
      <c r="K1291" s="284" t="s">
        <v>3391</v>
      </c>
      <c r="L1291" s="284" t="s">
        <v>390</v>
      </c>
      <c r="M1291" s="284" t="s">
        <v>390</v>
      </c>
      <c r="N1291" s="103" t="s">
        <v>87</v>
      </c>
      <c r="O1291" s="140">
        <v>54000</v>
      </c>
      <c r="Q1291" s="135"/>
      <c r="T1291" s="135"/>
      <c r="U1291" s="171" t="str">
        <f t="shared" si="306"/>
        <v>HBL-SIA-425</v>
      </c>
      <c r="V1291" s="133" t="s">
        <v>90</v>
      </c>
      <c r="W1291" s="109">
        <v>425</v>
      </c>
      <c r="X1291" s="171" t="str">
        <f t="shared" si="294"/>
        <v>HBL-SIA-425-Apr17-1-1</v>
      </c>
      <c r="Y1291" s="136" t="s">
        <v>1163</v>
      </c>
      <c r="Z1291" s="134" t="str">
        <f t="shared" si="295"/>
        <v xml:space="preserve"> </v>
      </c>
      <c r="AA1291" s="134" t="str">
        <f t="shared" si="296"/>
        <v xml:space="preserve"> </v>
      </c>
      <c r="AB1291" s="134" t="str">
        <f t="shared" si="305"/>
        <v>Yes</v>
      </c>
      <c r="AC1291" s="134" t="e">
        <f>VLOOKUP(F1291,'Wired Branches'!B:E,4,FALSE)</f>
        <v>#N/A</v>
      </c>
      <c r="AD1291" s="134" t="str">
        <f t="shared" si="297"/>
        <v xml:space="preserve"> </v>
      </c>
      <c r="AE1291" s="150" t="e">
        <f>VLOOKUP(W1291,'Wired Branches'!B:F,5,FALSE)</f>
        <v>#N/A</v>
      </c>
      <c r="AF1291" s="112" t="str">
        <f>_xlfn.IFNA(VLOOKUP(F1291,'Compiled report'!C:F,4,FALSE),"")</f>
        <v/>
      </c>
      <c r="AG1291" s="134" t="str">
        <f t="shared" si="298"/>
        <v xml:space="preserve"> </v>
      </c>
      <c r="AH1291" s="134" t="str">
        <f t="shared" si="299"/>
        <v xml:space="preserve"> </v>
      </c>
      <c r="AI1291" s="134" t="str">
        <f t="shared" si="300"/>
        <v xml:space="preserve"> </v>
      </c>
      <c r="AJ1291" s="234" t="str">
        <f>_xlfn.IFNA(VLOOKUP(F1291,'Compiled report'!C:D,2,FALSE),"")</f>
        <v/>
      </c>
      <c r="AK1291" s="134" t="str">
        <f t="shared" si="301"/>
        <v xml:space="preserve"> </v>
      </c>
      <c r="AL1291" s="134" t="str">
        <f t="shared" si="302"/>
        <v/>
      </c>
      <c r="AM1291" s="134" t="str">
        <f t="shared" si="303"/>
        <v xml:space="preserve"> </v>
      </c>
      <c r="AN1291" s="134" t="str">
        <f t="shared" si="304"/>
        <v xml:space="preserve"> </v>
      </c>
      <c r="AO1291" s="134" t="str">
        <f t="shared" si="293"/>
        <v xml:space="preserve"> </v>
      </c>
      <c r="AP1291" s="137" t="s">
        <v>770</v>
      </c>
    </row>
    <row r="1292" spans="1:42" s="134" customFormat="1" ht="26.1" customHeight="1" x14ac:dyDescent="0.2">
      <c r="A1292" s="258">
        <v>1291</v>
      </c>
      <c r="B1292" s="284" t="s">
        <v>390</v>
      </c>
      <c r="C1292" s="134" t="s">
        <v>102</v>
      </c>
      <c r="D1292" s="171" t="s">
        <v>82</v>
      </c>
      <c r="E1292" s="283" t="s">
        <v>391</v>
      </c>
      <c r="F1292" s="109">
        <v>492</v>
      </c>
      <c r="G1292" s="284" t="s">
        <v>390</v>
      </c>
      <c r="H1292" s="284" t="s">
        <v>3392</v>
      </c>
      <c r="I1292" s="284" t="s">
        <v>3393</v>
      </c>
      <c r="J1292" s="284" t="s">
        <v>3394</v>
      </c>
      <c r="K1292" s="284" t="s">
        <v>3395</v>
      </c>
      <c r="L1292" s="284" t="s">
        <v>390</v>
      </c>
      <c r="M1292" s="284" t="s">
        <v>390</v>
      </c>
      <c r="N1292" s="103" t="s">
        <v>87</v>
      </c>
      <c r="O1292" s="140">
        <v>54000</v>
      </c>
      <c r="Q1292" s="135"/>
      <c r="T1292" s="135"/>
      <c r="U1292" s="171" t="str">
        <f t="shared" si="306"/>
        <v>HBL-SIA-492</v>
      </c>
      <c r="V1292" s="133" t="s">
        <v>90</v>
      </c>
      <c r="W1292" s="109">
        <v>492</v>
      </c>
      <c r="X1292" s="171" t="str">
        <f t="shared" si="294"/>
        <v>HBL-SIA-492-Apr17-1-1</v>
      </c>
      <c r="Y1292" s="136" t="s">
        <v>1163</v>
      </c>
      <c r="Z1292" s="134" t="str">
        <f t="shared" si="295"/>
        <v xml:space="preserve"> </v>
      </c>
      <c r="AA1292" s="134" t="str">
        <f t="shared" si="296"/>
        <v xml:space="preserve"> </v>
      </c>
      <c r="AB1292" s="134" t="str">
        <f t="shared" si="305"/>
        <v>Yes</v>
      </c>
      <c r="AC1292" s="134" t="e">
        <f>VLOOKUP(F1292,'Wired Branches'!B:E,4,FALSE)</f>
        <v>#N/A</v>
      </c>
      <c r="AD1292" s="134" t="str">
        <f t="shared" si="297"/>
        <v xml:space="preserve"> </v>
      </c>
      <c r="AE1292" s="150" t="e">
        <f>VLOOKUP(W1292,'Wired Branches'!B:F,5,FALSE)</f>
        <v>#N/A</v>
      </c>
      <c r="AF1292" s="112" t="str">
        <f>_xlfn.IFNA(VLOOKUP(F1292,'Compiled report'!C:F,4,FALSE),"")</f>
        <v/>
      </c>
      <c r="AG1292" s="134" t="str">
        <f t="shared" si="298"/>
        <v xml:space="preserve"> </v>
      </c>
      <c r="AH1292" s="134" t="str">
        <f t="shared" si="299"/>
        <v xml:space="preserve"> </v>
      </c>
      <c r="AI1292" s="134" t="str">
        <f t="shared" si="300"/>
        <v xml:space="preserve"> </v>
      </c>
      <c r="AJ1292" s="234" t="str">
        <f>_xlfn.IFNA(VLOOKUP(F1292,'Compiled report'!C:D,2,FALSE),"")</f>
        <v/>
      </c>
      <c r="AK1292" s="134" t="str">
        <f t="shared" si="301"/>
        <v xml:space="preserve"> </v>
      </c>
      <c r="AL1292" s="134" t="str">
        <f t="shared" si="302"/>
        <v/>
      </c>
      <c r="AM1292" s="134" t="str">
        <f t="shared" si="303"/>
        <v xml:space="preserve"> </v>
      </c>
      <c r="AN1292" s="134" t="str">
        <f t="shared" si="304"/>
        <v xml:space="preserve"> </v>
      </c>
      <c r="AO1292" s="134" t="str">
        <f t="shared" ref="AO1292:AO1355" si="307">IF(AJ1292=""," ","Installation Completed")</f>
        <v xml:space="preserve"> </v>
      </c>
      <c r="AP1292" s="137" t="s">
        <v>770</v>
      </c>
    </row>
    <row r="1293" spans="1:42" s="240" customFormat="1" ht="24" x14ac:dyDescent="0.2">
      <c r="A1293" s="258">
        <v>1292</v>
      </c>
      <c r="B1293" s="239" t="s">
        <v>390</v>
      </c>
      <c r="C1293" s="240" t="s">
        <v>102</v>
      </c>
      <c r="D1293" s="240" t="s">
        <v>82</v>
      </c>
      <c r="E1293" s="239" t="s">
        <v>391</v>
      </c>
      <c r="F1293" s="241">
        <v>80000</v>
      </c>
      <c r="G1293" s="239" t="s">
        <v>390</v>
      </c>
      <c r="H1293" s="242" t="s">
        <v>3396</v>
      </c>
      <c r="I1293" s="243" t="s">
        <v>3397</v>
      </c>
      <c r="J1293" s="242" t="s">
        <v>86</v>
      </c>
      <c r="K1293" s="239" t="s">
        <v>384</v>
      </c>
      <c r="L1293" s="242" t="s">
        <v>384</v>
      </c>
      <c r="M1293" s="239" t="s">
        <v>384</v>
      </c>
      <c r="N1293" s="244" t="s">
        <v>87</v>
      </c>
      <c r="P1293" s="243" t="s">
        <v>3398</v>
      </c>
      <c r="Q1293" s="239" t="s">
        <v>3399</v>
      </c>
      <c r="R1293" s="240" t="s">
        <v>102</v>
      </c>
      <c r="S1293" s="240">
        <v>16</v>
      </c>
      <c r="T1293" s="239">
        <f>IF(S1293&gt;30,2,IF(S1293&gt;50,3,IF(S1293&gt;80,4,1)))</f>
        <v>1</v>
      </c>
      <c r="U1293" s="240" t="str">
        <f t="shared" si="306"/>
        <v>HBL-SIA-80000</v>
      </c>
      <c r="V1293" s="245" t="s">
        <v>90</v>
      </c>
      <c r="W1293" s="241">
        <v>800001</v>
      </c>
      <c r="X1293" s="240" t="str">
        <f t="shared" si="294"/>
        <v>HBL-SIA-80000-Feb17-1-1</v>
      </c>
      <c r="Y1293" s="246" t="s">
        <v>919</v>
      </c>
      <c r="Z1293" s="247" t="str">
        <f>IF(AJ1293=""," ","Yes")</f>
        <v xml:space="preserve"> </v>
      </c>
      <c r="AA1293" s="247" t="str">
        <f>IF(AJ1293=""," ","Yes")</f>
        <v xml:space="preserve"> </v>
      </c>
      <c r="AB1293" s="240" t="s">
        <v>238</v>
      </c>
      <c r="AC1293" s="240" t="s">
        <v>3400</v>
      </c>
      <c r="AD1293" s="247" t="str">
        <f>IF(AJ1293=""," ","255.255.255.0")</f>
        <v xml:space="preserve"> </v>
      </c>
      <c r="AE1293" s="248" t="e">
        <f>VLOOKUP(W1293,'Wired Branches'!B:F,5,FALSE)</f>
        <v>#N/A</v>
      </c>
      <c r="AF1293" s="238" t="str">
        <f>_xlfn.IFNA(VLOOKUP(F1293,'Compiled report'!C:F,4,FALSE),"")</f>
        <v/>
      </c>
      <c r="AG1293" s="247" t="str">
        <f>IF(AJ1293=""," ","10.200.57.196")</f>
        <v xml:space="preserve"> </v>
      </c>
      <c r="AH1293" s="247" t="str">
        <f>IF(AJ1293=""," ","Yes")</f>
        <v xml:space="preserve"> </v>
      </c>
      <c r="AI1293" s="247" t="str">
        <f>IF(AJ1293=""," ","Yes")</f>
        <v xml:space="preserve"> </v>
      </c>
      <c r="AJ1293" s="249" t="str">
        <f>_xlfn.IFNA(VLOOKUP(F1293,'Compiled report'!C:D,2,FALSE),"")</f>
        <v/>
      </c>
      <c r="AK1293" s="247" t="str">
        <f>IF(AJ1293=""," ","Yes")</f>
        <v xml:space="preserve"> </v>
      </c>
      <c r="AL1293" s="247" t="str">
        <f>IF((OR(AF1293="",AF1293=0)),"","Yes")</f>
        <v/>
      </c>
      <c r="AM1293" s="247" t="str">
        <f>IF(AJ1293=""," ","Yes")</f>
        <v xml:space="preserve"> </v>
      </c>
      <c r="AN1293" s="247" t="str">
        <f>IF(AJ1293=""," ","Yes")</f>
        <v xml:space="preserve"> </v>
      </c>
      <c r="AO1293" s="134" t="str">
        <f t="shared" si="307"/>
        <v xml:space="preserve"> </v>
      </c>
      <c r="AP1293" s="248" t="s">
        <v>770</v>
      </c>
    </row>
    <row r="1294" spans="1:42" s="134" customFormat="1" ht="26.1" customHeight="1" x14ac:dyDescent="0.2">
      <c r="A1294" s="258">
        <v>1293</v>
      </c>
      <c r="B1294" s="284" t="s">
        <v>390</v>
      </c>
      <c r="C1294" s="134" t="s">
        <v>102</v>
      </c>
      <c r="D1294" s="171" t="s">
        <v>82</v>
      </c>
      <c r="E1294" s="283" t="s">
        <v>391</v>
      </c>
      <c r="F1294" s="109">
        <v>566</v>
      </c>
      <c r="G1294" s="284" t="s">
        <v>390</v>
      </c>
      <c r="H1294" s="284" t="s">
        <v>3401</v>
      </c>
      <c r="I1294" s="284" t="s">
        <v>3402</v>
      </c>
      <c r="J1294" s="284" t="s">
        <v>3403</v>
      </c>
      <c r="K1294" s="284" t="s">
        <v>3404</v>
      </c>
      <c r="L1294" s="284" t="s">
        <v>390</v>
      </c>
      <c r="M1294" s="284" t="s">
        <v>390</v>
      </c>
      <c r="N1294" s="103" t="s">
        <v>87</v>
      </c>
      <c r="O1294" s="140">
        <v>54000</v>
      </c>
      <c r="Q1294" s="135"/>
      <c r="T1294" s="135"/>
      <c r="U1294" s="171" t="str">
        <f t="shared" si="306"/>
        <v>HBL-SIA-566</v>
      </c>
      <c r="V1294" s="133" t="s">
        <v>90</v>
      </c>
      <c r="W1294" s="109">
        <v>566</v>
      </c>
      <c r="X1294" s="171" t="str">
        <f t="shared" si="294"/>
        <v>HBL-SIA-566-Apr17-1-1</v>
      </c>
      <c r="Y1294" s="136" t="s">
        <v>1163</v>
      </c>
      <c r="Z1294" s="134" t="str">
        <f t="shared" si="295"/>
        <v xml:space="preserve"> </v>
      </c>
      <c r="AA1294" s="134" t="str">
        <f t="shared" si="296"/>
        <v xml:space="preserve"> </v>
      </c>
      <c r="AB1294" s="134" t="str">
        <f t="shared" si="305"/>
        <v>Yes</v>
      </c>
      <c r="AC1294" s="134" t="e">
        <f>VLOOKUP(F1294,'Wired Branches'!B:E,4,FALSE)</f>
        <v>#N/A</v>
      </c>
      <c r="AD1294" s="134" t="str">
        <f t="shared" si="297"/>
        <v xml:space="preserve"> </v>
      </c>
      <c r="AE1294" s="150" t="e">
        <f>VLOOKUP(W1294,'Wired Branches'!B:F,5,FALSE)</f>
        <v>#N/A</v>
      </c>
      <c r="AF1294" s="112" t="str">
        <f>_xlfn.IFNA(VLOOKUP(F1294,'Compiled report'!C:F,4,FALSE),"")</f>
        <v/>
      </c>
      <c r="AG1294" s="134" t="str">
        <f t="shared" si="298"/>
        <v xml:space="preserve"> </v>
      </c>
      <c r="AH1294" s="134" t="str">
        <f t="shared" si="299"/>
        <v xml:space="preserve"> </v>
      </c>
      <c r="AI1294" s="134" t="str">
        <f t="shared" si="300"/>
        <v xml:space="preserve"> </v>
      </c>
      <c r="AJ1294" s="234" t="str">
        <f>_xlfn.IFNA(VLOOKUP(F1294,'Compiled report'!C:D,2,FALSE),"")</f>
        <v/>
      </c>
      <c r="AK1294" s="134" t="str">
        <f t="shared" si="301"/>
        <v xml:space="preserve"> </v>
      </c>
      <c r="AL1294" s="134" t="str">
        <f t="shared" si="302"/>
        <v/>
      </c>
      <c r="AM1294" s="134" t="str">
        <f t="shared" si="303"/>
        <v xml:space="preserve"> </v>
      </c>
      <c r="AN1294" s="134" t="str">
        <f t="shared" si="304"/>
        <v xml:space="preserve"> </v>
      </c>
      <c r="AO1294" s="134" t="str">
        <f t="shared" si="307"/>
        <v xml:space="preserve"> </v>
      </c>
      <c r="AP1294" s="137" t="s">
        <v>770</v>
      </c>
    </row>
    <row r="1295" spans="1:42" s="134" customFormat="1" ht="26.1" customHeight="1" x14ac:dyDescent="0.2">
      <c r="A1295" s="258">
        <v>1294</v>
      </c>
      <c r="B1295" s="284" t="s">
        <v>390</v>
      </c>
      <c r="C1295" s="134" t="s">
        <v>102</v>
      </c>
      <c r="D1295" s="171" t="s">
        <v>82</v>
      </c>
      <c r="E1295" s="283" t="s">
        <v>391</v>
      </c>
      <c r="F1295" s="109">
        <v>607</v>
      </c>
      <c r="G1295" s="284" t="s">
        <v>390</v>
      </c>
      <c r="H1295" s="284" t="s">
        <v>3405</v>
      </c>
      <c r="I1295" s="284" t="s">
        <v>3406</v>
      </c>
      <c r="J1295" s="284" t="s">
        <v>3407</v>
      </c>
      <c r="K1295" s="284" t="s">
        <v>390</v>
      </c>
      <c r="L1295" s="284" t="s">
        <v>390</v>
      </c>
      <c r="M1295" s="284" t="s">
        <v>390</v>
      </c>
      <c r="N1295" s="103" t="s">
        <v>87</v>
      </c>
      <c r="O1295" s="140">
        <v>54000</v>
      </c>
      <c r="Q1295" s="135"/>
      <c r="T1295" s="135"/>
      <c r="U1295" s="171" t="str">
        <f t="shared" si="306"/>
        <v>HBL-SIA-607</v>
      </c>
      <c r="V1295" s="133" t="s">
        <v>90</v>
      </c>
      <c r="W1295" s="109">
        <v>607</v>
      </c>
      <c r="X1295" s="171" t="str">
        <f t="shared" si="294"/>
        <v>HBL-SIA-607-Apr17-1-1</v>
      </c>
      <c r="Y1295" s="136" t="s">
        <v>1163</v>
      </c>
      <c r="Z1295" s="134" t="str">
        <f t="shared" si="295"/>
        <v xml:space="preserve"> </v>
      </c>
      <c r="AA1295" s="134" t="str">
        <f t="shared" si="296"/>
        <v xml:space="preserve"> </v>
      </c>
      <c r="AB1295" s="134" t="str">
        <f t="shared" si="305"/>
        <v>Yes</v>
      </c>
      <c r="AC1295" s="134" t="e">
        <f>VLOOKUP(F1295,'Wired Branches'!B:E,4,FALSE)</f>
        <v>#N/A</v>
      </c>
      <c r="AD1295" s="134" t="str">
        <f t="shared" si="297"/>
        <v xml:space="preserve"> </v>
      </c>
      <c r="AE1295" s="150" t="e">
        <f>VLOOKUP(W1295,'Wired Branches'!B:F,5,FALSE)</f>
        <v>#N/A</v>
      </c>
      <c r="AF1295" s="112" t="str">
        <f>_xlfn.IFNA(VLOOKUP(F1295,'Compiled report'!C:F,4,FALSE),"")</f>
        <v/>
      </c>
      <c r="AG1295" s="134" t="str">
        <f t="shared" si="298"/>
        <v xml:space="preserve"> </v>
      </c>
      <c r="AH1295" s="134" t="str">
        <f t="shared" si="299"/>
        <v xml:space="preserve"> </v>
      </c>
      <c r="AI1295" s="134" t="str">
        <f t="shared" si="300"/>
        <v xml:space="preserve"> </v>
      </c>
      <c r="AJ1295" s="234" t="str">
        <f>_xlfn.IFNA(VLOOKUP(F1295,'Compiled report'!C:D,2,FALSE),"")</f>
        <v/>
      </c>
      <c r="AK1295" s="134" t="str">
        <f t="shared" si="301"/>
        <v xml:space="preserve"> </v>
      </c>
      <c r="AL1295" s="134" t="str">
        <f t="shared" si="302"/>
        <v/>
      </c>
      <c r="AM1295" s="134" t="str">
        <f t="shared" si="303"/>
        <v xml:space="preserve"> </v>
      </c>
      <c r="AN1295" s="134" t="str">
        <f t="shared" si="304"/>
        <v xml:space="preserve"> </v>
      </c>
      <c r="AO1295" s="134" t="str">
        <f t="shared" si="307"/>
        <v xml:space="preserve"> </v>
      </c>
      <c r="AP1295" s="137" t="s">
        <v>770</v>
      </c>
    </row>
    <row r="1296" spans="1:42" s="134" customFormat="1" ht="26.1" customHeight="1" x14ac:dyDescent="0.2">
      <c r="A1296" s="258">
        <v>1295</v>
      </c>
      <c r="B1296" s="284" t="s">
        <v>390</v>
      </c>
      <c r="C1296" s="134" t="s">
        <v>102</v>
      </c>
      <c r="D1296" s="171" t="s">
        <v>82</v>
      </c>
      <c r="E1296" s="283" t="s">
        <v>391</v>
      </c>
      <c r="F1296" s="109">
        <v>637</v>
      </c>
      <c r="G1296" s="284" t="s">
        <v>390</v>
      </c>
      <c r="H1296" s="284" t="s">
        <v>3408</v>
      </c>
      <c r="I1296" s="284" t="s">
        <v>3409</v>
      </c>
      <c r="J1296" s="284" t="s">
        <v>3410</v>
      </c>
      <c r="K1296" s="284" t="s">
        <v>3411</v>
      </c>
      <c r="L1296" s="284" t="s">
        <v>3373</v>
      </c>
      <c r="M1296" s="284" t="s">
        <v>3373</v>
      </c>
      <c r="N1296" s="103" t="s">
        <v>87</v>
      </c>
      <c r="O1296" s="140">
        <v>51600</v>
      </c>
      <c r="Q1296" s="135"/>
      <c r="T1296" s="135"/>
      <c r="U1296" s="171" t="str">
        <f t="shared" si="306"/>
        <v>HBL-SIA-637</v>
      </c>
      <c r="V1296" s="133" t="s">
        <v>90</v>
      </c>
      <c r="W1296" s="109">
        <v>637</v>
      </c>
      <c r="X1296" s="171" t="str">
        <f t="shared" ref="X1296:X1359" si="308">CONCATENATE(U1296,"-",Y1296,"-",V1296)</f>
        <v>HBL-SIA-637-Apr17-1-1</v>
      </c>
      <c r="Y1296" s="136" t="s">
        <v>1163</v>
      </c>
      <c r="Z1296" s="134" t="str">
        <f t="shared" si="295"/>
        <v xml:space="preserve"> </v>
      </c>
      <c r="AA1296" s="134" t="str">
        <f t="shared" si="296"/>
        <v xml:space="preserve"> </v>
      </c>
      <c r="AB1296" s="134" t="str">
        <f t="shared" si="305"/>
        <v>Yes</v>
      </c>
      <c r="AC1296" s="134" t="e">
        <f>VLOOKUP(F1296,'Wired Branches'!B:E,4,FALSE)</f>
        <v>#N/A</v>
      </c>
      <c r="AD1296" s="134" t="str">
        <f t="shared" si="297"/>
        <v xml:space="preserve"> </v>
      </c>
      <c r="AE1296" s="150" t="e">
        <f>VLOOKUP(W1296,'Wired Branches'!B:F,5,FALSE)</f>
        <v>#N/A</v>
      </c>
      <c r="AF1296" s="112" t="str">
        <f>_xlfn.IFNA(VLOOKUP(F1296,'Compiled report'!C:F,4,FALSE),"")</f>
        <v/>
      </c>
      <c r="AG1296" s="134" t="str">
        <f t="shared" si="298"/>
        <v xml:space="preserve"> </v>
      </c>
      <c r="AH1296" s="134" t="str">
        <f t="shared" si="299"/>
        <v xml:space="preserve"> </v>
      </c>
      <c r="AI1296" s="134" t="str">
        <f t="shared" si="300"/>
        <v xml:space="preserve"> </v>
      </c>
      <c r="AJ1296" s="234" t="str">
        <f>_xlfn.IFNA(VLOOKUP(F1296,'Compiled report'!C:D,2,FALSE),"")</f>
        <v/>
      </c>
      <c r="AK1296" s="134" t="str">
        <f t="shared" si="301"/>
        <v xml:space="preserve"> </v>
      </c>
      <c r="AL1296" s="134" t="str">
        <f t="shared" si="302"/>
        <v/>
      </c>
      <c r="AM1296" s="134" t="str">
        <f t="shared" si="303"/>
        <v xml:space="preserve"> </v>
      </c>
      <c r="AN1296" s="134" t="str">
        <f t="shared" si="304"/>
        <v xml:space="preserve"> </v>
      </c>
      <c r="AO1296" s="134" t="str">
        <f t="shared" si="307"/>
        <v xml:space="preserve"> </v>
      </c>
      <c r="AP1296" s="137" t="s">
        <v>770</v>
      </c>
    </row>
    <row r="1297" spans="1:42" s="134" customFormat="1" ht="26.1" customHeight="1" x14ac:dyDescent="0.2">
      <c r="A1297" s="258">
        <v>1296</v>
      </c>
      <c r="B1297" s="284" t="s">
        <v>390</v>
      </c>
      <c r="C1297" s="134" t="s">
        <v>102</v>
      </c>
      <c r="D1297" s="171" t="s">
        <v>82</v>
      </c>
      <c r="E1297" s="283" t="s">
        <v>391</v>
      </c>
      <c r="F1297" s="109">
        <v>648</v>
      </c>
      <c r="G1297" s="284" t="s">
        <v>390</v>
      </c>
      <c r="H1297" s="284" t="s">
        <v>3412</v>
      </c>
      <c r="I1297" s="284" t="s">
        <v>3413</v>
      </c>
      <c r="J1297" s="284" t="s">
        <v>384</v>
      </c>
      <c r="K1297" s="284" t="s">
        <v>3414</v>
      </c>
      <c r="L1297" s="284" t="s">
        <v>390</v>
      </c>
      <c r="M1297" s="284" t="s">
        <v>390</v>
      </c>
      <c r="N1297" s="103" t="s">
        <v>87</v>
      </c>
      <c r="O1297" s="140">
        <v>54000</v>
      </c>
      <c r="Q1297" s="135"/>
      <c r="T1297" s="135"/>
      <c r="U1297" s="171" t="str">
        <f t="shared" si="306"/>
        <v>HBL-SIA-648</v>
      </c>
      <c r="V1297" s="133" t="s">
        <v>90</v>
      </c>
      <c r="W1297" s="109">
        <v>648</v>
      </c>
      <c r="X1297" s="171" t="str">
        <f t="shared" si="308"/>
        <v>HBL-SIA-648-Apr17-1-1</v>
      </c>
      <c r="Y1297" s="136" t="s">
        <v>1163</v>
      </c>
      <c r="Z1297" s="134" t="str">
        <f t="shared" si="295"/>
        <v xml:space="preserve"> </v>
      </c>
      <c r="AA1297" s="134" t="str">
        <f t="shared" si="296"/>
        <v xml:space="preserve"> </v>
      </c>
      <c r="AB1297" s="134" t="str">
        <f t="shared" si="305"/>
        <v>Yes</v>
      </c>
      <c r="AC1297" s="134" t="e">
        <f>VLOOKUP(F1297,'Wired Branches'!B:E,4,FALSE)</f>
        <v>#N/A</v>
      </c>
      <c r="AD1297" s="134" t="str">
        <f t="shared" si="297"/>
        <v xml:space="preserve"> </v>
      </c>
      <c r="AE1297" s="150" t="e">
        <f>VLOOKUP(W1297,'Wired Branches'!B:F,5,FALSE)</f>
        <v>#N/A</v>
      </c>
      <c r="AF1297" s="112" t="str">
        <f>_xlfn.IFNA(VLOOKUP(F1297,'Compiled report'!C:F,4,FALSE),"")</f>
        <v/>
      </c>
      <c r="AG1297" s="134" t="str">
        <f t="shared" si="298"/>
        <v xml:space="preserve"> </v>
      </c>
      <c r="AH1297" s="134" t="str">
        <f t="shared" si="299"/>
        <v xml:space="preserve"> </v>
      </c>
      <c r="AI1297" s="134" t="str">
        <f t="shared" si="300"/>
        <v xml:space="preserve"> </v>
      </c>
      <c r="AJ1297" s="234" t="str">
        <f>_xlfn.IFNA(VLOOKUP(F1297,'Compiled report'!C:D,2,FALSE),"")</f>
        <v/>
      </c>
      <c r="AK1297" s="134" t="str">
        <f t="shared" si="301"/>
        <v xml:space="preserve"> </v>
      </c>
      <c r="AL1297" s="134" t="str">
        <f t="shared" si="302"/>
        <v/>
      </c>
      <c r="AM1297" s="134" t="str">
        <f t="shared" si="303"/>
        <v xml:space="preserve"> </v>
      </c>
      <c r="AN1297" s="134" t="str">
        <f t="shared" si="304"/>
        <v xml:space="preserve"> </v>
      </c>
      <c r="AO1297" s="134" t="str">
        <f t="shared" si="307"/>
        <v xml:space="preserve"> </v>
      </c>
      <c r="AP1297" s="137" t="s">
        <v>770</v>
      </c>
    </row>
    <row r="1298" spans="1:42" s="134" customFormat="1" ht="26.1" customHeight="1" x14ac:dyDescent="0.2">
      <c r="A1298" s="258">
        <v>1297</v>
      </c>
      <c r="B1298" s="284" t="s">
        <v>390</v>
      </c>
      <c r="C1298" s="134" t="s">
        <v>102</v>
      </c>
      <c r="D1298" s="171" t="s">
        <v>82</v>
      </c>
      <c r="E1298" s="283" t="s">
        <v>391</v>
      </c>
      <c r="F1298" s="109">
        <v>808</v>
      </c>
      <c r="G1298" s="284" t="s">
        <v>390</v>
      </c>
      <c r="H1298" s="284" t="s">
        <v>3415</v>
      </c>
      <c r="I1298" s="284" t="s">
        <v>3416</v>
      </c>
      <c r="J1298" s="284" t="s">
        <v>384</v>
      </c>
      <c r="K1298" s="284" t="s">
        <v>3417</v>
      </c>
      <c r="L1298" s="284" t="s">
        <v>390</v>
      </c>
      <c r="M1298" s="284" t="s">
        <v>390</v>
      </c>
      <c r="N1298" s="103" t="s">
        <v>87</v>
      </c>
      <c r="O1298" s="140">
        <v>54000</v>
      </c>
      <c r="Q1298" s="135"/>
      <c r="T1298" s="135"/>
      <c r="U1298" s="171" t="str">
        <f t="shared" si="306"/>
        <v>HBL-SIA-808</v>
      </c>
      <c r="V1298" s="133" t="s">
        <v>90</v>
      </c>
      <c r="W1298" s="109">
        <v>808</v>
      </c>
      <c r="X1298" s="171" t="str">
        <f t="shared" si="308"/>
        <v>HBL-SIA-808-Apr17-1-1</v>
      </c>
      <c r="Y1298" s="136" t="s">
        <v>1163</v>
      </c>
      <c r="Z1298" s="134" t="str">
        <f t="shared" si="295"/>
        <v xml:space="preserve"> </v>
      </c>
      <c r="AA1298" s="134" t="str">
        <f t="shared" si="296"/>
        <v xml:space="preserve"> </v>
      </c>
      <c r="AB1298" s="134" t="str">
        <f t="shared" si="305"/>
        <v>Yes</v>
      </c>
      <c r="AC1298" s="134" t="e">
        <f>VLOOKUP(F1298,'Wired Branches'!B:E,4,FALSE)</f>
        <v>#N/A</v>
      </c>
      <c r="AD1298" s="134" t="str">
        <f t="shared" si="297"/>
        <v xml:space="preserve"> </v>
      </c>
      <c r="AE1298" s="150" t="e">
        <f>VLOOKUP(W1298,'Wired Branches'!B:F,5,FALSE)</f>
        <v>#N/A</v>
      </c>
      <c r="AF1298" s="112" t="str">
        <f>_xlfn.IFNA(VLOOKUP(F1298,'Compiled report'!C:F,4,FALSE),"")</f>
        <v/>
      </c>
      <c r="AG1298" s="134" t="str">
        <f t="shared" si="298"/>
        <v xml:space="preserve"> </v>
      </c>
      <c r="AH1298" s="134" t="str">
        <f t="shared" si="299"/>
        <v xml:space="preserve"> </v>
      </c>
      <c r="AI1298" s="134" t="str">
        <f t="shared" si="300"/>
        <v xml:space="preserve"> </v>
      </c>
      <c r="AJ1298" s="234" t="str">
        <f>_xlfn.IFNA(VLOOKUP(F1298,'Compiled report'!C:D,2,FALSE),"")</f>
        <v/>
      </c>
      <c r="AK1298" s="134" t="str">
        <f t="shared" si="301"/>
        <v xml:space="preserve"> </v>
      </c>
      <c r="AL1298" s="134" t="str">
        <f t="shared" si="302"/>
        <v/>
      </c>
      <c r="AM1298" s="134" t="str">
        <f t="shared" si="303"/>
        <v xml:space="preserve"> </v>
      </c>
      <c r="AN1298" s="134" t="str">
        <f t="shared" si="304"/>
        <v xml:space="preserve"> </v>
      </c>
      <c r="AO1298" s="134" t="str">
        <f t="shared" si="307"/>
        <v xml:space="preserve"> </v>
      </c>
      <c r="AP1298" s="137" t="s">
        <v>770</v>
      </c>
    </row>
    <row r="1299" spans="1:42" s="134" customFormat="1" ht="26.1" customHeight="1" x14ac:dyDescent="0.2">
      <c r="A1299" s="258">
        <v>1298</v>
      </c>
      <c r="B1299" s="284" t="s">
        <v>390</v>
      </c>
      <c r="C1299" s="134" t="s">
        <v>102</v>
      </c>
      <c r="D1299" s="171" t="s">
        <v>82</v>
      </c>
      <c r="E1299" s="283" t="s">
        <v>391</v>
      </c>
      <c r="F1299" s="109">
        <v>836</v>
      </c>
      <c r="G1299" s="284" t="s">
        <v>390</v>
      </c>
      <c r="H1299" s="284" t="s">
        <v>3373</v>
      </c>
      <c r="I1299" s="284" t="s">
        <v>3418</v>
      </c>
      <c r="J1299" s="284" t="s">
        <v>384</v>
      </c>
      <c r="K1299" s="284" t="s">
        <v>3373</v>
      </c>
      <c r="L1299" s="284" t="s">
        <v>3373</v>
      </c>
      <c r="M1299" s="284" t="s">
        <v>3373</v>
      </c>
      <c r="N1299" s="103" t="s">
        <v>87</v>
      </c>
      <c r="O1299" s="140">
        <v>51600</v>
      </c>
      <c r="Q1299" s="135"/>
      <c r="T1299" s="135"/>
      <c r="U1299" s="171" t="str">
        <f t="shared" si="306"/>
        <v>HBL-SIA-836</v>
      </c>
      <c r="V1299" s="133" t="s">
        <v>90</v>
      </c>
      <c r="W1299" s="109">
        <v>836</v>
      </c>
      <c r="X1299" s="171" t="str">
        <f t="shared" si="308"/>
        <v>HBL-SIA-836-Apr17-1-1</v>
      </c>
      <c r="Y1299" s="136" t="s">
        <v>1163</v>
      </c>
      <c r="Z1299" s="134" t="str">
        <f t="shared" si="295"/>
        <v xml:space="preserve"> </v>
      </c>
      <c r="AA1299" s="134" t="str">
        <f t="shared" si="296"/>
        <v xml:space="preserve"> </v>
      </c>
      <c r="AB1299" s="134" t="str">
        <f t="shared" si="305"/>
        <v>Yes</v>
      </c>
      <c r="AC1299" s="134" t="e">
        <f>VLOOKUP(F1299,'Wired Branches'!B:E,4,FALSE)</f>
        <v>#N/A</v>
      </c>
      <c r="AD1299" s="134" t="str">
        <f t="shared" si="297"/>
        <v xml:space="preserve"> </v>
      </c>
      <c r="AE1299" s="150" t="e">
        <f>VLOOKUP(W1299,'Wired Branches'!B:F,5,FALSE)</f>
        <v>#N/A</v>
      </c>
      <c r="AF1299" s="112" t="str">
        <f>_xlfn.IFNA(VLOOKUP(F1299,'Compiled report'!C:F,4,FALSE),"")</f>
        <v/>
      </c>
      <c r="AG1299" s="134" t="str">
        <f t="shared" si="298"/>
        <v xml:space="preserve"> </v>
      </c>
      <c r="AH1299" s="134" t="str">
        <f t="shared" si="299"/>
        <v xml:space="preserve"> </v>
      </c>
      <c r="AI1299" s="134" t="str">
        <f t="shared" si="300"/>
        <v xml:space="preserve"> </v>
      </c>
      <c r="AJ1299" s="234" t="str">
        <f>_xlfn.IFNA(VLOOKUP(F1299,'Compiled report'!C:D,2,FALSE),"")</f>
        <v/>
      </c>
      <c r="AK1299" s="134" t="str">
        <f t="shared" si="301"/>
        <v xml:space="preserve"> </v>
      </c>
      <c r="AL1299" s="134" t="str">
        <f t="shared" si="302"/>
        <v/>
      </c>
      <c r="AM1299" s="134" t="str">
        <f t="shared" si="303"/>
        <v xml:space="preserve"> </v>
      </c>
      <c r="AN1299" s="134" t="str">
        <f t="shared" si="304"/>
        <v xml:space="preserve"> </v>
      </c>
      <c r="AO1299" s="134" t="str">
        <f t="shared" si="307"/>
        <v xml:space="preserve"> </v>
      </c>
      <c r="AP1299" s="137" t="s">
        <v>770</v>
      </c>
    </row>
    <row r="1300" spans="1:42" s="134" customFormat="1" ht="26.1" customHeight="1" x14ac:dyDescent="0.2">
      <c r="A1300" s="258">
        <v>1299</v>
      </c>
      <c r="B1300" s="284" t="s">
        <v>390</v>
      </c>
      <c r="C1300" s="134" t="s">
        <v>102</v>
      </c>
      <c r="D1300" s="171" t="s">
        <v>82</v>
      </c>
      <c r="E1300" s="283" t="s">
        <v>391</v>
      </c>
      <c r="F1300" s="109">
        <v>852</v>
      </c>
      <c r="G1300" s="284" t="s">
        <v>390</v>
      </c>
      <c r="H1300" s="284" t="s">
        <v>3419</v>
      </c>
      <c r="I1300" s="284" t="s">
        <v>3420</v>
      </c>
      <c r="J1300" s="284" t="s">
        <v>3421</v>
      </c>
      <c r="K1300" s="284" t="s">
        <v>3411</v>
      </c>
      <c r="L1300" s="284" t="s">
        <v>3373</v>
      </c>
      <c r="M1300" s="284" t="s">
        <v>3373</v>
      </c>
      <c r="N1300" s="103" t="s">
        <v>87</v>
      </c>
      <c r="O1300" s="140">
        <v>51600</v>
      </c>
      <c r="Q1300" s="135"/>
      <c r="T1300" s="135"/>
      <c r="U1300" s="171" t="str">
        <f t="shared" si="306"/>
        <v>HBL-SIA-852</v>
      </c>
      <c r="V1300" s="133" t="s">
        <v>90</v>
      </c>
      <c r="W1300" s="109">
        <v>852</v>
      </c>
      <c r="X1300" s="171" t="str">
        <f t="shared" si="308"/>
        <v>HBL-SIA-852-Apr17-1-1</v>
      </c>
      <c r="Y1300" s="136" t="s">
        <v>1163</v>
      </c>
      <c r="Z1300" s="134" t="str">
        <f t="shared" si="295"/>
        <v xml:space="preserve"> </v>
      </c>
      <c r="AA1300" s="134" t="str">
        <f t="shared" si="296"/>
        <v xml:space="preserve"> </v>
      </c>
      <c r="AB1300" s="134" t="str">
        <f t="shared" si="305"/>
        <v>Yes</v>
      </c>
      <c r="AC1300" s="134" t="e">
        <f>VLOOKUP(F1300,'Wired Branches'!B:E,4,FALSE)</f>
        <v>#N/A</v>
      </c>
      <c r="AD1300" s="134" t="str">
        <f t="shared" si="297"/>
        <v xml:space="preserve"> </v>
      </c>
      <c r="AE1300" s="150" t="e">
        <f>VLOOKUP(W1300,'Wired Branches'!B:F,5,FALSE)</f>
        <v>#N/A</v>
      </c>
      <c r="AF1300" s="112" t="str">
        <f>_xlfn.IFNA(VLOOKUP(F1300,'Compiled report'!C:F,4,FALSE),"")</f>
        <v/>
      </c>
      <c r="AG1300" s="134" t="str">
        <f t="shared" si="298"/>
        <v xml:space="preserve"> </v>
      </c>
      <c r="AH1300" s="134" t="str">
        <f t="shared" si="299"/>
        <v xml:space="preserve"> </v>
      </c>
      <c r="AI1300" s="134" t="str">
        <f t="shared" si="300"/>
        <v xml:space="preserve"> </v>
      </c>
      <c r="AJ1300" s="234" t="str">
        <f>_xlfn.IFNA(VLOOKUP(F1300,'Compiled report'!C:D,2,FALSE),"")</f>
        <v/>
      </c>
      <c r="AK1300" s="134" t="str">
        <f t="shared" si="301"/>
        <v xml:space="preserve"> </v>
      </c>
      <c r="AL1300" s="134" t="str">
        <f t="shared" si="302"/>
        <v/>
      </c>
      <c r="AM1300" s="134" t="str">
        <f t="shared" si="303"/>
        <v xml:space="preserve"> </v>
      </c>
      <c r="AN1300" s="134" t="str">
        <f t="shared" si="304"/>
        <v xml:space="preserve"> </v>
      </c>
      <c r="AO1300" s="134" t="str">
        <f t="shared" si="307"/>
        <v xml:space="preserve"> </v>
      </c>
      <c r="AP1300" s="137" t="s">
        <v>770</v>
      </c>
    </row>
    <row r="1301" spans="1:42" s="134" customFormat="1" ht="26.1" customHeight="1" x14ac:dyDescent="0.2">
      <c r="A1301" s="258">
        <v>1300</v>
      </c>
      <c r="B1301" s="284" t="s">
        <v>390</v>
      </c>
      <c r="C1301" s="134" t="s">
        <v>102</v>
      </c>
      <c r="D1301" s="171" t="s">
        <v>82</v>
      </c>
      <c r="E1301" s="283" t="s">
        <v>391</v>
      </c>
      <c r="F1301" s="109">
        <v>895</v>
      </c>
      <c r="G1301" s="284" t="s">
        <v>390</v>
      </c>
      <c r="H1301" s="284" t="s">
        <v>3422</v>
      </c>
      <c r="I1301" s="284" t="s">
        <v>3423</v>
      </c>
      <c r="J1301" s="284" t="s">
        <v>3424</v>
      </c>
      <c r="K1301" s="284" t="s">
        <v>3425</v>
      </c>
      <c r="L1301" s="284" t="s">
        <v>390</v>
      </c>
      <c r="M1301" s="284" t="s">
        <v>390</v>
      </c>
      <c r="N1301" s="103" t="s">
        <v>87</v>
      </c>
      <c r="O1301" s="140">
        <v>54000</v>
      </c>
      <c r="Q1301" s="135"/>
      <c r="T1301" s="135"/>
      <c r="U1301" s="171" t="str">
        <f t="shared" si="306"/>
        <v>HBL-SIA-895</v>
      </c>
      <c r="V1301" s="133" t="s">
        <v>90</v>
      </c>
      <c r="W1301" s="109">
        <v>895</v>
      </c>
      <c r="X1301" s="171" t="str">
        <f t="shared" si="308"/>
        <v>HBL-SIA-895-Apr17-1-1</v>
      </c>
      <c r="Y1301" s="136" t="s">
        <v>1163</v>
      </c>
      <c r="Z1301" s="134" t="str">
        <f t="shared" si="295"/>
        <v xml:space="preserve"> </v>
      </c>
      <c r="AA1301" s="134" t="str">
        <f t="shared" si="296"/>
        <v xml:space="preserve"> </v>
      </c>
      <c r="AB1301" s="134" t="str">
        <f t="shared" si="305"/>
        <v>Yes</v>
      </c>
      <c r="AC1301" s="134" t="e">
        <f>VLOOKUP(F1301,'Wired Branches'!B:E,4,FALSE)</f>
        <v>#N/A</v>
      </c>
      <c r="AD1301" s="134" t="str">
        <f t="shared" si="297"/>
        <v xml:space="preserve"> </v>
      </c>
      <c r="AE1301" s="150" t="e">
        <f>VLOOKUP(W1301,'Wired Branches'!B:F,5,FALSE)</f>
        <v>#N/A</v>
      </c>
      <c r="AF1301" s="112" t="str">
        <f>_xlfn.IFNA(VLOOKUP(F1301,'Compiled report'!C:F,4,FALSE),"")</f>
        <v/>
      </c>
      <c r="AG1301" s="134" t="str">
        <f t="shared" si="298"/>
        <v xml:space="preserve"> </v>
      </c>
      <c r="AH1301" s="134" t="str">
        <f t="shared" si="299"/>
        <v xml:space="preserve"> </v>
      </c>
      <c r="AI1301" s="134" t="str">
        <f t="shared" si="300"/>
        <v xml:space="preserve"> </v>
      </c>
      <c r="AJ1301" s="234" t="str">
        <f>_xlfn.IFNA(VLOOKUP(F1301,'Compiled report'!C:D,2,FALSE),"")</f>
        <v/>
      </c>
      <c r="AK1301" s="134" t="str">
        <f t="shared" si="301"/>
        <v xml:space="preserve"> </v>
      </c>
      <c r="AL1301" s="134" t="str">
        <f t="shared" si="302"/>
        <v/>
      </c>
      <c r="AM1301" s="134" t="str">
        <f t="shared" si="303"/>
        <v xml:space="preserve"> </v>
      </c>
      <c r="AN1301" s="134" t="str">
        <f t="shared" si="304"/>
        <v xml:space="preserve"> </v>
      </c>
      <c r="AO1301" s="134" t="str">
        <f t="shared" si="307"/>
        <v xml:space="preserve"> </v>
      </c>
      <c r="AP1301" s="137" t="s">
        <v>770</v>
      </c>
    </row>
    <row r="1302" spans="1:42" s="134" customFormat="1" ht="26.1" customHeight="1" x14ac:dyDescent="0.2">
      <c r="A1302" s="258">
        <v>1301</v>
      </c>
      <c r="B1302" s="284" t="s">
        <v>390</v>
      </c>
      <c r="C1302" s="134" t="s">
        <v>102</v>
      </c>
      <c r="D1302" s="171" t="s">
        <v>82</v>
      </c>
      <c r="E1302" s="283" t="s">
        <v>391</v>
      </c>
      <c r="F1302" s="109">
        <v>969</v>
      </c>
      <c r="G1302" s="284" t="s">
        <v>390</v>
      </c>
      <c r="H1302" s="284" t="s">
        <v>3426</v>
      </c>
      <c r="I1302" s="284" t="s">
        <v>3427</v>
      </c>
      <c r="J1302" s="284" t="s">
        <v>384</v>
      </c>
      <c r="K1302" s="284" t="s">
        <v>390</v>
      </c>
      <c r="L1302" s="284" t="s">
        <v>390</v>
      </c>
      <c r="M1302" s="284" t="s">
        <v>390</v>
      </c>
      <c r="N1302" s="103" t="s">
        <v>87</v>
      </c>
      <c r="O1302" s="140">
        <v>54000</v>
      </c>
      <c r="Q1302" s="135"/>
      <c r="T1302" s="135"/>
      <c r="U1302" s="171" t="str">
        <f t="shared" si="306"/>
        <v>HBL-SIA-969</v>
      </c>
      <c r="V1302" s="133" t="s">
        <v>90</v>
      </c>
      <c r="W1302" s="109">
        <v>969</v>
      </c>
      <c r="X1302" s="171" t="str">
        <f t="shared" si="308"/>
        <v>HBL-SIA-969-Apr17-1-1</v>
      </c>
      <c r="Y1302" s="136" t="s">
        <v>1163</v>
      </c>
      <c r="Z1302" s="134" t="str">
        <f t="shared" si="295"/>
        <v xml:space="preserve"> </v>
      </c>
      <c r="AA1302" s="134" t="str">
        <f t="shared" si="296"/>
        <v xml:space="preserve"> </v>
      </c>
      <c r="AB1302" s="134" t="str">
        <f t="shared" si="305"/>
        <v>Yes</v>
      </c>
      <c r="AC1302" s="134" t="e">
        <f>VLOOKUP(F1302,'Wired Branches'!B:E,4,FALSE)</f>
        <v>#N/A</v>
      </c>
      <c r="AD1302" s="134" t="str">
        <f t="shared" si="297"/>
        <v xml:space="preserve"> </v>
      </c>
      <c r="AE1302" s="150" t="e">
        <f>VLOOKUP(W1302,'Wired Branches'!B:F,5,FALSE)</f>
        <v>#N/A</v>
      </c>
      <c r="AF1302" s="112" t="str">
        <f>_xlfn.IFNA(VLOOKUP(F1302,'Compiled report'!C:F,4,FALSE),"")</f>
        <v/>
      </c>
      <c r="AG1302" s="134" t="str">
        <f t="shared" si="298"/>
        <v xml:space="preserve"> </v>
      </c>
      <c r="AH1302" s="134" t="str">
        <f t="shared" si="299"/>
        <v xml:space="preserve"> </v>
      </c>
      <c r="AI1302" s="134" t="str">
        <f t="shared" si="300"/>
        <v xml:space="preserve"> </v>
      </c>
      <c r="AJ1302" s="234" t="str">
        <f>_xlfn.IFNA(VLOOKUP(F1302,'Compiled report'!C:D,2,FALSE),"")</f>
        <v/>
      </c>
      <c r="AK1302" s="134" t="str">
        <f t="shared" si="301"/>
        <v xml:space="preserve"> </v>
      </c>
      <c r="AL1302" s="134" t="str">
        <f t="shared" si="302"/>
        <v/>
      </c>
      <c r="AM1302" s="134" t="str">
        <f t="shared" si="303"/>
        <v xml:space="preserve"> </v>
      </c>
      <c r="AN1302" s="134" t="str">
        <f t="shared" si="304"/>
        <v xml:space="preserve"> </v>
      </c>
      <c r="AO1302" s="134" t="str">
        <f t="shared" si="307"/>
        <v xml:space="preserve"> </v>
      </c>
      <c r="AP1302" s="137" t="s">
        <v>770</v>
      </c>
    </row>
    <row r="1303" spans="1:42" s="134" customFormat="1" ht="26.1" customHeight="1" x14ac:dyDescent="0.2">
      <c r="A1303" s="258">
        <v>1302</v>
      </c>
      <c r="B1303" s="284" t="s">
        <v>390</v>
      </c>
      <c r="C1303" s="134" t="s">
        <v>102</v>
      </c>
      <c r="D1303" s="171" t="s">
        <v>82</v>
      </c>
      <c r="E1303" s="283" t="s">
        <v>391</v>
      </c>
      <c r="F1303" s="109">
        <v>978</v>
      </c>
      <c r="G1303" s="284" t="s">
        <v>390</v>
      </c>
      <c r="H1303" s="284" t="s">
        <v>3428</v>
      </c>
      <c r="I1303" s="284" t="s">
        <v>3429</v>
      </c>
      <c r="J1303" s="284" t="s">
        <v>384</v>
      </c>
      <c r="K1303" s="284" t="s">
        <v>3430</v>
      </c>
      <c r="L1303" s="284" t="s">
        <v>3373</v>
      </c>
      <c r="M1303" s="284" t="s">
        <v>3373</v>
      </c>
      <c r="N1303" s="103" t="s">
        <v>87</v>
      </c>
      <c r="O1303" s="140">
        <v>51600</v>
      </c>
      <c r="Q1303" s="135"/>
      <c r="T1303" s="135"/>
      <c r="U1303" s="171" t="str">
        <f t="shared" si="306"/>
        <v>HBL-SIA-978</v>
      </c>
      <c r="V1303" s="133" t="s">
        <v>90</v>
      </c>
      <c r="W1303" s="109">
        <v>978</v>
      </c>
      <c r="X1303" s="171" t="str">
        <f t="shared" si="308"/>
        <v>HBL-SIA-978-Apr17-1-1</v>
      </c>
      <c r="Y1303" s="136" t="s">
        <v>1163</v>
      </c>
      <c r="Z1303" s="134" t="str">
        <f t="shared" si="295"/>
        <v xml:space="preserve"> </v>
      </c>
      <c r="AA1303" s="134" t="str">
        <f t="shared" si="296"/>
        <v xml:space="preserve"> </v>
      </c>
      <c r="AB1303" s="134" t="str">
        <f t="shared" si="305"/>
        <v>Yes</v>
      </c>
      <c r="AC1303" s="134" t="e">
        <f>VLOOKUP(F1303,'Wired Branches'!B:E,4,FALSE)</f>
        <v>#N/A</v>
      </c>
      <c r="AD1303" s="134" t="str">
        <f t="shared" si="297"/>
        <v xml:space="preserve"> </v>
      </c>
      <c r="AE1303" s="150" t="e">
        <f>VLOOKUP(W1303,'Wired Branches'!B:F,5,FALSE)</f>
        <v>#N/A</v>
      </c>
      <c r="AF1303" s="112" t="str">
        <f>_xlfn.IFNA(VLOOKUP(F1303,'Compiled report'!C:F,4,FALSE),"")</f>
        <v/>
      </c>
      <c r="AG1303" s="134" t="str">
        <f t="shared" si="298"/>
        <v xml:space="preserve"> </v>
      </c>
      <c r="AH1303" s="134" t="str">
        <f t="shared" si="299"/>
        <v xml:space="preserve"> </v>
      </c>
      <c r="AI1303" s="134" t="str">
        <f t="shared" si="300"/>
        <v xml:space="preserve"> </v>
      </c>
      <c r="AJ1303" s="234" t="str">
        <f>_xlfn.IFNA(VLOOKUP(F1303,'Compiled report'!C:D,2,FALSE),"")</f>
        <v/>
      </c>
      <c r="AK1303" s="134" t="str">
        <f t="shared" si="301"/>
        <v xml:space="preserve"> </v>
      </c>
      <c r="AL1303" s="134" t="str">
        <f t="shared" si="302"/>
        <v/>
      </c>
      <c r="AM1303" s="134" t="str">
        <f t="shared" si="303"/>
        <v xml:space="preserve"> </v>
      </c>
      <c r="AN1303" s="134" t="str">
        <f t="shared" si="304"/>
        <v xml:space="preserve"> </v>
      </c>
      <c r="AO1303" s="134" t="str">
        <f t="shared" si="307"/>
        <v xml:space="preserve"> </v>
      </c>
      <c r="AP1303" s="137" t="s">
        <v>770</v>
      </c>
    </row>
    <row r="1304" spans="1:42" s="134" customFormat="1" ht="26.1" customHeight="1" x14ac:dyDescent="0.2">
      <c r="A1304" s="258">
        <v>1303</v>
      </c>
      <c r="B1304" s="284" t="s">
        <v>390</v>
      </c>
      <c r="C1304" s="134" t="s">
        <v>102</v>
      </c>
      <c r="D1304" s="171" t="s">
        <v>82</v>
      </c>
      <c r="E1304" s="283" t="s">
        <v>391</v>
      </c>
      <c r="F1304" s="109">
        <v>980</v>
      </c>
      <c r="G1304" s="284" t="s">
        <v>390</v>
      </c>
      <c r="H1304" s="284" t="s">
        <v>3431</v>
      </c>
      <c r="I1304" s="284" t="s">
        <v>3432</v>
      </c>
      <c r="J1304" s="284" t="s">
        <v>384</v>
      </c>
      <c r="K1304" s="284" t="s">
        <v>3411</v>
      </c>
      <c r="L1304" s="284" t="s">
        <v>3373</v>
      </c>
      <c r="M1304" s="284" t="s">
        <v>3373</v>
      </c>
      <c r="N1304" s="103" t="s">
        <v>87</v>
      </c>
      <c r="O1304" s="140">
        <v>51600</v>
      </c>
      <c r="Q1304" s="135"/>
      <c r="T1304" s="135"/>
      <c r="U1304" s="171" t="str">
        <f t="shared" si="306"/>
        <v>HBL-SIA-980</v>
      </c>
      <c r="V1304" s="133" t="s">
        <v>90</v>
      </c>
      <c r="W1304" s="109">
        <v>980</v>
      </c>
      <c r="X1304" s="171" t="str">
        <f t="shared" si="308"/>
        <v>HBL-SIA-980-Apr17-1-1</v>
      </c>
      <c r="Y1304" s="136" t="s">
        <v>1163</v>
      </c>
      <c r="Z1304" s="134" t="str">
        <f t="shared" si="295"/>
        <v xml:space="preserve"> </v>
      </c>
      <c r="AA1304" s="134" t="str">
        <f t="shared" si="296"/>
        <v xml:space="preserve"> </v>
      </c>
      <c r="AB1304" s="134" t="str">
        <f t="shared" si="305"/>
        <v>Yes</v>
      </c>
      <c r="AC1304" s="134" t="e">
        <f>VLOOKUP(F1304,'Wired Branches'!B:E,4,FALSE)</f>
        <v>#N/A</v>
      </c>
      <c r="AD1304" s="134" t="str">
        <f t="shared" si="297"/>
        <v xml:space="preserve"> </v>
      </c>
      <c r="AE1304" s="150" t="e">
        <f>VLOOKUP(W1304,'Wired Branches'!B:F,5,FALSE)</f>
        <v>#N/A</v>
      </c>
      <c r="AF1304" s="112" t="str">
        <f>_xlfn.IFNA(VLOOKUP(F1304,'Compiled report'!C:F,4,FALSE),"")</f>
        <v/>
      </c>
      <c r="AG1304" s="134" t="str">
        <f t="shared" si="298"/>
        <v xml:space="preserve"> </v>
      </c>
      <c r="AH1304" s="134" t="str">
        <f t="shared" si="299"/>
        <v xml:space="preserve"> </v>
      </c>
      <c r="AI1304" s="134" t="str">
        <f t="shared" si="300"/>
        <v xml:space="preserve"> </v>
      </c>
      <c r="AJ1304" s="234" t="str">
        <f>_xlfn.IFNA(VLOOKUP(F1304,'Compiled report'!C:D,2,FALSE),"")</f>
        <v/>
      </c>
      <c r="AK1304" s="134" t="str">
        <f t="shared" si="301"/>
        <v xml:space="preserve"> </v>
      </c>
      <c r="AL1304" s="134" t="str">
        <f t="shared" si="302"/>
        <v/>
      </c>
      <c r="AM1304" s="134" t="str">
        <f t="shared" si="303"/>
        <v xml:space="preserve"> </v>
      </c>
      <c r="AN1304" s="134" t="str">
        <f t="shared" si="304"/>
        <v xml:space="preserve"> </v>
      </c>
      <c r="AO1304" s="134" t="str">
        <f t="shared" si="307"/>
        <v xml:space="preserve"> </v>
      </c>
      <c r="AP1304" s="137" t="s">
        <v>770</v>
      </c>
    </row>
    <row r="1305" spans="1:42" s="134" customFormat="1" ht="26.1" customHeight="1" x14ac:dyDescent="0.2">
      <c r="A1305" s="258">
        <v>1304</v>
      </c>
      <c r="B1305" s="284" t="s">
        <v>390</v>
      </c>
      <c r="C1305" s="134" t="s">
        <v>102</v>
      </c>
      <c r="D1305" s="171" t="s">
        <v>82</v>
      </c>
      <c r="E1305" s="283" t="s">
        <v>391</v>
      </c>
      <c r="F1305" s="109">
        <v>992</v>
      </c>
      <c r="G1305" s="284" t="s">
        <v>390</v>
      </c>
      <c r="H1305" s="284" t="s">
        <v>3433</v>
      </c>
      <c r="I1305" s="284" t="s">
        <v>3434</v>
      </c>
      <c r="J1305" s="284" t="s">
        <v>3435</v>
      </c>
      <c r="K1305" s="284" t="s">
        <v>390</v>
      </c>
      <c r="L1305" s="284" t="s">
        <v>390</v>
      </c>
      <c r="M1305" s="284" t="s">
        <v>390</v>
      </c>
      <c r="N1305" s="103" t="s">
        <v>87</v>
      </c>
      <c r="O1305" s="140">
        <v>54000</v>
      </c>
      <c r="Q1305" s="135"/>
      <c r="T1305" s="135"/>
      <c r="U1305" s="171" t="str">
        <f t="shared" si="306"/>
        <v>HBL-SIA-992</v>
      </c>
      <c r="V1305" s="133" t="s">
        <v>90</v>
      </c>
      <c r="W1305" s="109">
        <v>992</v>
      </c>
      <c r="X1305" s="171" t="str">
        <f t="shared" si="308"/>
        <v>HBL-SIA-992-Apr17-1-1</v>
      </c>
      <c r="Y1305" s="136" t="s">
        <v>1163</v>
      </c>
      <c r="Z1305" s="134" t="str">
        <f t="shared" si="295"/>
        <v xml:space="preserve"> </v>
      </c>
      <c r="AA1305" s="134" t="str">
        <f t="shared" si="296"/>
        <v xml:space="preserve"> </v>
      </c>
      <c r="AB1305" s="134" t="str">
        <f t="shared" si="305"/>
        <v>Yes</v>
      </c>
      <c r="AC1305" s="134" t="e">
        <f>VLOOKUP(F1305,'Wired Branches'!B:E,4,FALSE)</f>
        <v>#N/A</v>
      </c>
      <c r="AD1305" s="134" t="str">
        <f t="shared" si="297"/>
        <v xml:space="preserve"> </v>
      </c>
      <c r="AE1305" s="150" t="e">
        <f>VLOOKUP(W1305,'Wired Branches'!B:F,5,FALSE)</f>
        <v>#N/A</v>
      </c>
      <c r="AF1305" s="112" t="str">
        <f>_xlfn.IFNA(VLOOKUP(F1305,'Compiled report'!C:F,4,FALSE),"")</f>
        <v/>
      </c>
      <c r="AG1305" s="134" t="str">
        <f t="shared" si="298"/>
        <v xml:space="preserve"> </v>
      </c>
      <c r="AH1305" s="134" t="str">
        <f t="shared" si="299"/>
        <v xml:space="preserve"> </v>
      </c>
      <c r="AI1305" s="134" t="str">
        <f t="shared" si="300"/>
        <v xml:space="preserve"> </v>
      </c>
      <c r="AJ1305" s="234" t="str">
        <f>_xlfn.IFNA(VLOOKUP(F1305,'Compiled report'!C:D,2,FALSE),"")</f>
        <v/>
      </c>
      <c r="AK1305" s="134" t="str">
        <f t="shared" si="301"/>
        <v xml:space="preserve"> </v>
      </c>
      <c r="AL1305" s="134" t="str">
        <f t="shared" si="302"/>
        <v/>
      </c>
      <c r="AM1305" s="134" t="str">
        <f t="shared" si="303"/>
        <v xml:space="preserve"> </v>
      </c>
      <c r="AN1305" s="134" t="str">
        <f t="shared" si="304"/>
        <v xml:space="preserve"> </v>
      </c>
      <c r="AO1305" s="134" t="str">
        <f t="shared" si="307"/>
        <v xml:space="preserve"> </v>
      </c>
      <c r="AP1305" s="137" t="s">
        <v>770</v>
      </c>
    </row>
    <row r="1306" spans="1:42" s="134" customFormat="1" ht="26.1" customHeight="1" x14ac:dyDescent="0.2">
      <c r="A1306" s="258">
        <v>1305</v>
      </c>
      <c r="B1306" s="284" t="s">
        <v>390</v>
      </c>
      <c r="C1306" s="134" t="s">
        <v>102</v>
      </c>
      <c r="D1306" s="171" t="s">
        <v>82</v>
      </c>
      <c r="E1306" s="283" t="s">
        <v>391</v>
      </c>
      <c r="F1306" s="108">
        <v>1002</v>
      </c>
      <c r="G1306" s="284" t="s">
        <v>390</v>
      </c>
      <c r="H1306" s="284" t="s">
        <v>3436</v>
      </c>
      <c r="I1306" s="284" t="s">
        <v>3437</v>
      </c>
      <c r="J1306" s="284" t="s">
        <v>384</v>
      </c>
      <c r="K1306" s="284" t="s">
        <v>3438</v>
      </c>
      <c r="L1306" s="284" t="s">
        <v>390</v>
      </c>
      <c r="M1306" s="284" t="s">
        <v>390</v>
      </c>
      <c r="N1306" s="103" t="s">
        <v>87</v>
      </c>
      <c r="O1306" s="140">
        <v>54000</v>
      </c>
      <c r="Q1306" s="135"/>
      <c r="T1306" s="135"/>
      <c r="U1306" s="171" t="str">
        <f t="shared" si="306"/>
        <v>HBL-SIA-1002</v>
      </c>
      <c r="V1306" s="133" t="s">
        <v>90</v>
      </c>
      <c r="W1306" s="108">
        <v>1002</v>
      </c>
      <c r="X1306" s="171" t="str">
        <f t="shared" si="308"/>
        <v>HBL-SIA-1002-Apr17-1-1</v>
      </c>
      <c r="Y1306" s="136" t="s">
        <v>1163</v>
      </c>
      <c r="Z1306" s="134" t="str">
        <f t="shared" si="295"/>
        <v xml:space="preserve"> </v>
      </c>
      <c r="AA1306" s="134" t="str">
        <f t="shared" si="296"/>
        <v xml:space="preserve"> </v>
      </c>
      <c r="AB1306" s="134" t="str">
        <f t="shared" si="305"/>
        <v>Yes</v>
      </c>
      <c r="AC1306" s="134" t="e">
        <f>VLOOKUP(F1306,'Wired Branches'!B:E,4,FALSE)</f>
        <v>#N/A</v>
      </c>
      <c r="AD1306" s="134" t="str">
        <f t="shared" si="297"/>
        <v xml:space="preserve"> </v>
      </c>
      <c r="AE1306" s="150" t="e">
        <f>VLOOKUP(W1306,'Wired Branches'!B:F,5,FALSE)</f>
        <v>#N/A</v>
      </c>
      <c r="AF1306" s="112" t="str">
        <f>_xlfn.IFNA(VLOOKUP(F1306,'Compiled report'!C:F,4,FALSE),"")</f>
        <v/>
      </c>
      <c r="AG1306" s="134" t="str">
        <f t="shared" si="298"/>
        <v xml:space="preserve"> </v>
      </c>
      <c r="AH1306" s="134" t="str">
        <f t="shared" si="299"/>
        <v xml:space="preserve"> </v>
      </c>
      <c r="AI1306" s="134" t="str">
        <f t="shared" si="300"/>
        <v xml:space="preserve"> </v>
      </c>
      <c r="AJ1306" s="234" t="str">
        <f>_xlfn.IFNA(VLOOKUP(F1306,'Compiled report'!C:D,2,FALSE),"")</f>
        <v/>
      </c>
      <c r="AK1306" s="134" t="str">
        <f t="shared" si="301"/>
        <v xml:space="preserve"> </v>
      </c>
      <c r="AL1306" s="134" t="str">
        <f t="shared" si="302"/>
        <v/>
      </c>
      <c r="AM1306" s="134" t="str">
        <f t="shared" si="303"/>
        <v xml:space="preserve"> </v>
      </c>
      <c r="AN1306" s="134" t="str">
        <f t="shared" si="304"/>
        <v xml:space="preserve"> </v>
      </c>
      <c r="AO1306" s="134" t="str">
        <f t="shared" si="307"/>
        <v xml:space="preserve"> </v>
      </c>
      <c r="AP1306" s="137" t="s">
        <v>770</v>
      </c>
    </row>
    <row r="1307" spans="1:42" s="134" customFormat="1" ht="26.1" customHeight="1" x14ac:dyDescent="0.2">
      <c r="A1307" s="258">
        <v>1306</v>
      </c>
      <c r="B1307" s="284" t="s">
        <v>390</v>
      </c>
      <c r="C1307" s="134" t="s">
        <v>102</v>
      </c>
      <c r="D1307" s="171" t="s">
        <v>82</v>
      </c>
      <c r="E1307" s="283" t="s">
        <v>391</v>
      </c>
      <c r="F1307" s="108">
        <v>1084</v>
      </c>
      <c r="G1307" s="284" t="s">
        <v>390</v>
      </c>
      <c r="H1307" s="284" t="s">
        <v>3439</v>
      </c>
      <c r="I1307" s="284" t="s">
        <v>3440</v>
      </c>
      <c r="J1307" s="284" t="s">
        <v>384</v>
      </c>
      <c r="K1307" s="284" t="s">
        <v>3441</v>
      </c>
      <c r="L1307" s="284" t="s">
        <v>390</v>
      </c>
      <c r="M1307" s="284" t="s">
        <v>390</v>
      </c>
      <c r="N1307" s="103" t="s">
        <v>87</v>
      </c>
      <c r="O1307" s="140">
        <v>54000</v>
      </c>
      <c r="Q1307" s="135"/>
      <c r="T1307" s="135"/>
      <c r="U1307" s="171" t="str">
        <f t="shared" si="306"/>
        <v>HBL-SIA-1084</v>
      </c>
      <c r="V1307" s="133" t="s">
        <v>90</v>
      </c>
      <c r="W1307" s="108">
        <v>1084</v>
      </c>
      <c r="X1307" s="171" t="str">
        <f t="shared" si="308"/>
        <v>HBL-SIA-1084-Apr17-1-1</v>
      </c>
      <c r="Y1307" s="136" t="s">
        <v>1163</v>
      </c>
      <c r="Z1307" s="134" t="str">
        <f t="shared" si="295"/>
        <v xml:space="preserve"> </v>
      </c>
      <c r="AA1307" s="134" t="str">
        <f t="shared" si="296"/>
        <v xml:space="preserve"> </v>
      </c>
      <c r="AB1307" s="134" t="str">
        <f t="shared" si="305"/>
        <v>Yes</v>
      </c>
      <c r="AC1307" s="134" t="e">
        <f>VLOOKUP(F1307,'Wired Branches'!B:E,4,FALSE)</f>
        <v>#N/A</v>
      </c>
      <c r="AD1307" s="134" t="str">
        <f t="shared" si="297"/>
        <v xml:space="preserve"> </v>
      </c>
      <c r="AE1307" s="150" t="e">
        <f>VLOOKUP(W1307,'Wired Branches'!B:F,5,FALSE)</f>
        <v>#N/A</v>
      </c>
      <c r="AF1307" s="112" t="str">
        <f>_xlfn.IFNA(VLOOKUP(F1307,'Compiled report'!C:F,4,FALSE),"")</f>
        <v/>
      </c>
      <c r="AG1307" s="134" t="str">
        <f t="shared" si="298"/>
        <v xml:space="preserve"> </v>
      </c>
      <c r="AH1307" s="134" t="str">
        <f t="shared" si="299"/>
        <v xml:space="preserve"> </v>
      </c>
      <c r="AI1307" s="134" t="str">
        <f t="shared" si="300"/>
        <v xml:space="preserve"> </v>
      </c>
      <c r="AJ1307" s="234" t="str">
        <f>_xlfn.IFNA(VLOOKUP(F1307,'Compiled report'!C:D,2,FALSE),"")</f>
        <v/>
      </c>
      <c r="AK1307" s="134" t="str">
        <f t="shared" si="301"/>
        <v xml:space="preserve"> </v>
      </c>
      <c r="AL1307" s="134" t="str">
        <f t="shared" si="302"/>
        <v/>
      </c>
      <c r="AM1307" s="134" t="str">
        <f t="shared" si="303"/>
        <v xml:space="preserve"> </v>
      </c>
      <c r="AN1307" s="134" t="str">
        <f t="shared" si="304"/>
        <v xml:space="preserve"> </v>
      </c>
      <c r="AO1307" s="134" t="str">
        <f t="shared" si="307"/>
        <v xml:space="preserve"> </v>
      </c>
      <c r="AP1307" s="137" t="s">
        <v>770</v>
      </c>
    </row>
    <row r="1308" spans="1:42" s="134" customFormat="1" ht="26.1" customHeight="1" x14ac:dyDescent="0.2">
      <c r="A1308" s="258">
        <v>1307</v>
      </c>
      <c r="B1308" s="284" t="s">
        <v>390</v>
      </c>
      <c r="C1308" s="134" t="s">
        <v>102</v>
      </c>
      <c r="D1308" s="171" t="s">
        <v>82</v>
      </c>
      <c r="E1308" s="283" t="s">
        <v>391</v>
      </c>
      <c r="F1308" s="108">
        <v>1108</v>
      </c>
      <c r="G1308" s="284" t="s">
        <v>390</v>
      </c>
      <c r="H1308" s="284" t="s">
        <v>3442</v>
      </c>
      <c r="I1308" s="284" t="s">
        <v>3443</v>
      </c>
      <c r="J1308" s="284" t="s">
        <v>384</v>
      </c>
      <c r="K1308" s="284" t="s">
        <v>3444</v>
      </c>
      <c r="L1308" s="284" t="s">
        <v>390</v>
      </c>
      <c r="M1308" s="284" t="s">
        <v>390</v>
      </c>
      <c r="N1308" s="103" t="s">
        <v>87</v>
      </c>
      <c r="O1308" s="140">
        <v>54000</v>
      </c>
      <c r="Q1308" s="135"/>
      <c r="T1308" s="135"/>
      <c r="U1308" s="171" t="str">
        <f t="shared" si="306"/>
        <v>HBL-SIA-1108</v>
      </c>
      <c r="V1308" s="133" t="s">
        <v>90</v>
      </c>
      <c r="W1308" s="108">
        <v>1108</v>
      </c>
      <c r="X1308" s="171" t="str">
        <f t="shared" si="308"/>
        <v>HBL-SIA-1108-Apr17-1-1</v>
      </c>
      <c r="Y1308" s="136" t="s">
        <v>1163</v>
      </c>
      <c r="Z1308" s="134" t="str">
        <f t="shared" si="295"/>
        <v xml:space="preserve"> </v>
      </c>
      <c r="AA1308" s="134" t="str">
        <f t="shared" si="296"/>
        <v xml:space="preserve"> </v>
      </c>
      <c r="AB1308" s="134" t="str">
        <f t="shared" si="305"/>
        <v>Yes</v>
      </c>
      <c r="AC1308" s="134" t="e">
        <f>VLOOKUP(F1308,'Wired Branches'!B:E,4,FALSE)</f>
        <v>#N/A</v>
      </c>
      <c r="AD1308" s="134" t="str">
        <f t="shared" si="297"/>
        <v xml:space="preserve"> </v>
      </c>
      <c r="AE1308" s="150" t="e">
        <f>VLOOKUP(W1308,'Wired Branches'!B:F,5,FALSE)</f>
        <v>#N/A</v>
      </c>
      <c r="AF1308" s="112" t="str">
        <f>_xlfn.IFNA(VLOOKUP(F1308,'Compiled report'!C:F,4,FALSE),"")</f>
        <v/>
      </c>
      <c r="AG1308" s="134" t="str">
        <f t="shared" si="298"/>
        <v xml:space="preserve"> </v>
      </c>
      <c r="AH1308" s="134" t="str">
        <f t="shared" si="299"/>
        <v xml:space="preserve"> </v>
      </c>
      <c r="AI1308" s="134" t="str">
        <f t="shared" si="300"/>
        <v xml:space="preserve"> </v>
      </c>
      <c r="AJ1308" s="234" t="str">
        <f>_xlfn.IFNA(VLOOKUP(F1308,'Compiled report'!C:D,2,FALSE),"")</f>
        <v/>
      </c>
      <c r="AK1308" s="134" t="str">
        <f t="shared" si="301"/>
        <v xml:space="preserve"> </v>
      </c>
      <c r="AL1308" s="134" t="str">
        <f t="shared" si="302"/>
        <v/>
      </c>
      <c r="AM1308" s="134" t="str">
        <f t="shared" si="303"/>
        <v xml:space="preserve"> </v>
      </c>
      <c r="AN1308" s="134" t="str">
        <f t="shared" si="304"/>
        <v xml:space="preserve"> </v>
      </c>
      <c r="AO1308" s="134" t="str">
        <f t="shared" si="307"/>
        <v xml:space="preserve"> </v>
      </c>
      <c r="AP1308" s="137" t="s">
        <v>770</v>
      </c>
    </row>
    <row r="1309" spans="1:42" s="134" customFormat="1" ht="26.1" customHeight="1" x14ac:dyDescent="0.2">
      <c r="A1309" s="258">
        <v>1308</v>
      </c>
      <c r="B1309" s="284" t="s">
        <v>390</v>
      </c>
      <c r="C1309" s="134" t="s">
        <v>102</v>
      </c>
      <c r="D1309" s="171" t="s">
        <v>82</v>
      </c>
      <c r="E1309" s="283" t="s">
        <v>391</v>
      </c>
      <c r="F1309" s="108">
        <v>1127</v>
      </c>
      <c r="G1309" s="284" t="s">
        <v>390</v>
      </c>
      <c r="H1309" s="284" t="s">
        <v>3445</v>
      </c>
      <c r="I1309" s="284" t="s">
        <v>3446</v>
      </c>
      <c r="J1309" s="284" t="s">
        <v>384</v>
      </c>
      <c r="K1309" s="284" t="s">
        <v>3447</v>
      </c>
      <c r="L1309" s="284" t="s">
        <v>390</v>
      </c>
      <c r="M1309" s="284" t="s">
        <v>390</v>
      </c>
      <c r="N1309" s="103" t="s">
        <v>87</v>
      </c>
      <c r="O1309" s="140">
        <v>54000</v>
      </c>
      <c r="Q1309" s="135"/>
      <c r="T1309" s="135"/>
      <c r="U1309" s="171" t="str">
        <f t="shared" si="306"/>
        <v>HBL-SIA-1127</v>
      </c>
      <c r="V1309" s="133" t="s">
        <v>90</v>
      </c>
      <c r="W1309" s="108">
        <v>1127</v>
      </c>
      <c r="X1309" s="171" t="str">
        <f t="shared" si="308"/>
        <v>HBL-SIA-1127-Apr17-1-1</v>
      </c>
      <c r="Y1309" s="136" t="s">
        <v>1163</v>
      </c>
      <c r="Z1309" s="134" t="str">
        <f t="shared" si="295"/>
        <v xml:space="preserve"> </v>
      </c>
      <c r="AA1309" s="134" t="str">
        <f t="shared" si="296"/>
        <v xml:space="preserve"> </v>
      </c>
      <c r="AB1309" s="134" t="str">
        <f t="shared" si="305"/>
        <v>Yes</v>
      </c>
      <c r="AC1309" s="134" t="e">
        <f>VLOOKUP(F1309,'Wired Branches'!B:E,4,FALSE)</f>
        <v>#N/A</v>
      </c>
      <c r="AD1309" s="134" t="str">
        <f t="shared" si="297"/>
        <v xml:space="preserve"> </v>
      </c>
      <c r="AE1309" s="150" t="e">
        <f>VLOOKUP(W1309,'Wired Branches'!B:F,5,FALSE)</f>
        <v>#N/A</v>
      </c>
      <c r="AF1309" s="112" t="str">
        <f>_xlfn.IFNA(VLOOKUP(F1309,'Compiled report'!C:F,4,FALSE),"")</f>
        <v/>
      </c>
      <c r="AG1309" s="134" t="str">
        <f t="shared" si="298"/>
        <v xml:space="preserve"> </v>
      </c>
      <c r="AH1309" s="134" t="str">
        <f t="shared" si="299"/>
        <v xml:space="preserve"> </v>
      </c>
      <c r="AI1309" s="134" t="str">
        <f t="shared" si="300"/>
        <v xml:space="preserve"> </v>
      </c>
      <c r="AJ1309" s="234" t="str">
        <f>_xlfn.IFNA(VLOOKUP(F1309,'Compiled report'!C:D,2,FALSE),"")</f>
        <v/>
      </c>
      <c r="AK1309" s="134" t="str">
        <f t="shared" si="301"/>
        <v xml:space="preserve"> </v>
      </c>
      <c r="AL1309" s="134" t="str">
        <f t="shared" si="302"/>
        <v/>
      </c>
      <c r="AM1309" s="134" t="str">
        <f t="shared" si="303"/>
        <v xml:space="preserve"> </v>
      </c>
      <c r="AN1309" s="134" t="str">
        <f t="shared" si="304"/>
        <v xml:space="preserve"> </v>
      </c>
      <c r="AO1309" s="134" t="str">
        <f t="shared" si="307"/>
        <v xml:space="preserve"> </v>
      </c>
      <c r="AP1309" s="137" t="s">
        <v>770</v>
      </c>
    </row>
    <row r="1310" spans="1:42" s="134" customFormat="1" ht="26.1" customHeight="1" x14ac:dyDescent="0.2">
      <c r="A1310" s="258">
        <v>1309</v>
      </c>
      <c r="B1310" s="284" t="s">
        <v>390</v>
      </c>
      <c r="C1310" s="134" t="s">
        <v>102</v>
      </c>
      <c r="D1310" s="171" t="s">
        <v>82</v>
      </c>
      <c r="E1310" s="283" t="s">
        <v>391</v>
      </c>
      <c r="F1310" s="108">
        <v>1131</v>
      </c>
      <c r="G1310" s="284" t="s">
        <v>390</v>
      </c>
      <c r="H1310" s="284" t="s">
        <v>3448</v>
      </c>
      <c r="I1310" s="284" t="s">
        <v>3449</v>
      </c>
      <c r="J1310" s="284" t="s">
        <v>384</v>
      </c>
      <c r="K1310" s="284" t="s">
        <v>3450</v>
      </c>
      <c r="L1310" s="284" t="s">
        <v>390</v>
      </c>
      <c r="M1310" s="284" t="s">
        <v>390</v>
      </c>
      <c r="N1310" s="103" t="s">
        <v>87</v>
      </c>
      <c r="O1310" s="140">
        <v>54000</v>
      </c>
      <c r="Q1310" s="135"/>
      <c r="T1310" s="135"/>
      <c r="U1310" s="171" t="str">
        <f t="shared" si="306"/>
        <v>HBL-SIA-1131</v>
      </c>
      <c r="V1310" s="133" t="s">
        <v>90</v>
      </c>
      <c r="W1310" s="108">
        <v>1131</v>
      </c>
      <c r="X1310" s="171" t="str">
        <f t="shared" si="308"/>
        <v>HBL-SIA-1131-Apr17-1-1</v>
      </c>
      <c r="Y1310" s="136" t="s">
        <v>1163</v>
      </c>
      <c r="Z1310" s="134" t="str">
        <f t="shared" si="295"/>
        <v xml:space="preserve"> </v>
      </c>
      <c r="AA1310" s="134" t="str">
        <f t="shared" si="296"/>
        <v xml:space="preserve"> </v>
      </c>
      <c r="AB1310" s="134" t="str">
        <f t="shared" si="305"/>
        <v>Yes</v>
      </c>
      <c r="AC1310" s="134" t="e">
        <f>VLOOKUP(F1310,'Wired Branches'!B:E,4,FALSE)</f>
        <v>#N/A</v>
      </c>
      <c r="AD1310" s="134" t="str">
        <f t="shared" si="297"/>
        <v xml:space="preserve"> </v>
      </c>
      <c r="AE1310" s="150" t="e">
        <f>VLOOKUP(W1310,'Wired Branches'!B:F,5,FALSE)</f>
        <v>#N/A</v>
      </c>
      <c r="AF1310" s="112" t="str">
        <f>_xlfn.IFNA(VLOOKUP(F1310,'Compiled report'!C:F,4,FALSE),"")</f>
        <v/>
      </c>
      <c r="AG1310" s="134" t="str">
        <f t="shared" si="298"/>
        <v xml:space="preserve"> </v>
      </c>
      <c r="AH1310" s="134" t="str">
        <f t="shared" si="299"/>
        <v xml:space="preserve"> </v>
      </c>
      <c r="AI1310" s="134" t="str">
        <f t="shared" si="300"/>
        <v xml:space="preserve"> </v>
      </c>
      <c r="AJ1310" s="234" t="str">
        <f>_xlfn.IFNA(VLOOKUP(F1310,'Compiled report'!C:D,2,FALSE),"")</f>
        <v/>
      </c>
      <c r="AK1310" s="134" t="str">
        <f t="shared" si="301"/>
        <v xml:space="preserve"> </v>
      </c>
      <c r="AL1310" s="134" t="str">
        <f t="shared" si="302"/>
        <v/>
      </c>
      <c r="AM1310" s="134" t="str">
        <f t="shared" si="303"/>
        <v xml:space="preserve"> </v>
      </c>
      <c r="AN1310" s="134" t="str">
        <f t="shared" si="304"/>
        <v xml:space="preserve"> </v>
      </c>
      <c r="AO1310" s="134" t="str">
        <f t="shared" si="307"/>
        <v xml:space="preserve"> </v>
      </c>
      <c r="AP1310" s="137" t="s">
        <v>770</v>
      </c>
    </row>
    <row r="1311" spans="1:42" s="134" customFormat="1" ht="26.1" customHeight="1" x14ac:dyDescent="0.2">
      <c r="A1311" s="258">
        <v>1310</v>
      </c>
      <c r="B1311" s="284" t="s">
        <v>390</v>
      </c>
      <c r="C1311" s="134" t="s">
        <v>102</v>
      </c>
      <c r="D1311" s="171" t="s">
        <v>82</v>
      </c>
      <c r="E1311" s="283" t="s">
        <v>391</v>
      </c>
      <c r="F1311" s="108">
        <v>1182</v>
      </c>
      <c r="G1311" s="284" t="s">
        <v>390</v>
      </c>
      <c r="H1311" s="284" t="s">
        <v>1532</v>
      </c>
      <c r="I1311" s="284" t="s">
        <v>3451</v>
      </c>
      <c r="J1311" s="284" t="s">
        <v>384</v>
      </c>
      <c r="K1311" s="284" t="s">
        <v>390</v>
      </c>
      <c r="L1311" s="284" t="s">
        <v>390</v>
      </c>
      <c r="M1311" s="284" t="s">
        <v>390</v>
      </c>
      <c r="N1311" s="103" t="s">
        <v>87</v>
      </c>
      <c r="O1311" s="140">
        <v>54000</v>
      </c>
      <c r="Q1311" s="135"/>
      <c r="T1311" s="135"/>
      <c r="U1311" s="171" t="str">
        <f t="shared" si="306"/>
        <v>HBL-SIA-1182</v>
      </c>
      <c r="V1311" s="133" t="s">
        <v>90</v>
      </c>
      <c r="W1311" s="108">
        <v>1182</v>
      </c>
      <c r="X1311" s="171" t="str">
        <f t="shared" si="308"/>
        <v>HBL-SIA-1182-Apr17-1-1</v>
      </c>
      <c r="Y1311" s="136" t="s">
        <v>1163</v>
      </c>
      <c r="Z1311" s="134" t="str">
        <f t="shared" si="295"/>
        <v xml:space="preserve"> </v>
      </c>
      <c r="AA1311" s="134" t="str">
        <f t="shared" si="296"/>
        <v xml:space="preserve"> </v>
      </c>
      <c r="AB1311" s="134" t="str">
        <f t="shared" si="305"/>
        <v>Yes</v>
      </c>
      <c r="AC1311" s="134" t="e">
        <f>VLOOKUP(F1311,'Wired Branches'!B:E,4,FALSE)</f>
        <v>#N/A</v>
      </c>
      <c r="AD1311" s="134" t="str">
        <f t="shared" si="297"/>
        <v xml:space="preserve"> </v>
      </c>
      <c r="AE1311" s="150" t="e">
        <f>VLOOKUP(W1311,'Wired Branches'!B:F,5,FALSE)</f>
        <v>#N/A</v>
      </c>
      <c r="AF1311" s="112" t="str">
        <f>_xlfn.IFNA(VLOOKUP(F1311,'Compiled report'!C:F,4,FALSE),"")</f>
        <v/>
      </c>
      <c r="AG1311" s="134" t="str">
        <f t="shared" si="298"/>
        <v xml:space="preserve"> </v>
      </c>
      <c r="AH1311" s="134" t="str">
        <f t="shared" si="299"/>
        <v xml:space="preserve"> </v>
      </c>
      <c r="AI1311" s="134" t="str">
        <f t="shared" si="300"/>
        <v xml:space="preserve"> </v>
      </c>
      <c r="AJ1311" s="234" t="str">
        <f>_xlfn.IFNA(VLOOKUP(F1311,'Compiled report'!C:D,2,FALSE),"")</f>
        <v/>
      </c>
      <c r="AK1311" s="134" t="str">
        <f t="shared" si="301"/>
        <v xml:space="preserve"> </v>
      </c>
      <c r="AL1311" s="134" t="str">
        <f t="shared" si="302"/>
        <v/>
      </c>
      <c r="AM1311" s="134" t="str">
        <f t="shared" si="303"/>
        <v xml:space="preserve"> </v>
      </c>
      <c r="AN1311" s="134" t="str">
        <f t="shared" si="304"/>
        <v xml:space="preserve"> </v>
      </c>
      <c r="AO1311" s="134" t="str">
        <f t="shared" si="307"/>
        <v xml:space="preserve"> </v>
      </c>
      <c r="AP1311" s="137" t="s">
        <v>770</v>
      </c>
    </row>
    <row r="1312" spans="1:42" s="134" customFormat="1" ht="26.1" customHeight="1" x14ac:dyDescent="0.2">
      <c r="A1312" s="258">
        <v>1311</v>
      </c>
      <c r="B1312" s="284" t="s">
        <v>390</v>
      </c>
      <c r="C1312" s="134" t="s">
        <v>102</v>
      </c>
      <c r="D1312" s="171" t="s">
        <v>82</v>
      </c>
      <c r="E1312" s="283" t="s">
        <v>391</v>
      </c>
      <c r="F1312" s="108">
        <v>1361</v>
      </c>
      <c r="G1312" s="284" t="s">
        <v>390</v>
      </c>
      <c r="H1312" s="284" t="s">
        <v>3452</v>
      </c>
      <c r="I1312" s="284" t="s">
        <v>3453</v>
      </c>
      <c r="J1312" s="284" t="s">
        <v>3454</v>
      </c>
      <c r="K1312" s="284" t="s">
        <v>390</v>
      </c>
      <c r="L1312" s="284" t="s">
        <v>390</v>
      </c>
      <c r="M1312" s="284" t="s">
        <v>390</v>
      </c>
      <c r="N1312" s="103" t="s">
        <v>87</v>
      </c>
      <c r="O1312" s="140">
        <v>54000</v>
      </c>
      <c r="Q1312" s="135"/>
      <c r="T1312" s="135"/>
      <c r="U1312" s="171" t="str">
        <f t="shared" si="306"/>
        <v>HBL-SIA-1361</v>
      </c>
      <c r="V1312" s="133" t="s">
        <v>90</v>
      </c>
      <c r="W1312" s="108">
        <v>1361</v>
      </c>
      <c r="X1312" s="171" t="str">
        <f t="shared" si="308"/>
        <v>HBL-SIA-1361-Apr17-1-1</v>
      </c>
      <c r="Y1312" s="136" t="s">
        <v>1163</v>
      </c>
      <c r="Z1312" s="134" t="str">
        <f t="shared" si="295"/>
        <v xml:space="preserve"> </v>
      </c>
      <c r="AA1312" s="134" t="str">
        <f t="shared" si="296"/>
        <v xml:space="preserve"> </v>
      </c>
      <c r="AB1312" s="134" t="str">
        <f t="shared" si="305"/>
        <v>Yes</v>
      </c>
      <c r="AC1312" s="134" t="e">
        <f>VLOOKUP(F1312,'Wired Branches'!B:E,4,FALSE)</f>
        <v>#N/A</v>
      </c>
      <c r="AD1312" s="134" t="str">
        <f t="shared" si="297"/>
        <v xml:space="preserve"> </v>
      </c>
      <c r="AE1312" s="150" t="e">
        <f>VLOOKUP(W1312,'Wired Branches'!B:F,5,FALSE)</f>
        <v>#N/A</v>
      </c>
      <c r="AF1312" s="112" t="str">
        <f>_xlfn.IFNA(VLOOKUP(F1312,'Compiled report'!C:F,4,FALSE),"")</f>
        <v/>
      </c>
      <c r="AG1312" s="134" t="str">
        <f t="shared" si="298"/>
        <v xml:space="preserve"> </v>
      </c>
      <c r="AH1312" s="134" t="str">
        <f t="shared" si="299"/>
        <v xml:space="preserve"> </v>
      </c>
      <c r="AI1312" s="134" t="str">
        <f t="shared" si="300"/>
        <v xml:space="preserve"> </v>
      </c>
      <c r="AJ1312" s="234" t="str">
        <f>_xlfn.IFNA(VLOOKUP(F1312,'Compiled report'!C:D,2,FALSE),"")</f>
        <v/>
      </c>
      <c r="AK1312" s="134" t="str">
        <f t="shared" si="301"/>
        <v xml:space="preserve"> </v>
      </c>
      <c r="AL1312" s="134" t="str">
        <f t="shared" si="302"/>
        <v/>
      </c>
      <c r="AM1312" s="134" t="str">
        <f t="shared" si="303"/>
        <v xml:space="preserve"> </v>
      </c>
      <c r="AN1312" s="134" t="str">
        <f t="shared" si="304"/>
        <v xml:space="preserve"> </v>
      </c>
      <c r="AO1312" s="134" t="str">
        <f t="shared" si="307"/>
        <v xml:space="preserve"> </v>
      </c>
      <c r="AP1312" s="137" t="s">
        <v>770</v>
      </c>
    </row>
    <row r="1313" spans="1:42" s="134" customFormat="1" ht="26.1" customHeight="1" x14ac:dyDescent="0.2">
      <c r="A1313" s="258">
        <v>1312</v>
      </c>
      <c r="B1313" s="284" t="s">
        <v>390</v>
      </c>
      <c r="C1313" s="134" t="s">
        <v>102</v>
      </c>
      <c r="D1313" s="171" t="s">
        <v>82</v>
      </c>
      <c r="E1313" s="283" t="s">
        <v>391</v>
      </c>
      <c r="F1313" s="108">
        <v>1371</v>
      </c>
      <c r="G1313" s="284" t="s">
        <v>390</v>
      </c>
      <c r="H1313" s="284" t="s">
        <v>3455</v>
      </c>
      <c r="I1313" s="284" t="s">
        <v>3456</v>
      </c>
      <c r="J1313" s="284" t="s">
        <v>3457</v>
      </c>
      <c r="K1313" s="284" t="s">
        <v>3458</v>
      </c>
      <c r="L1313" s="284" t="s">
        <v>390</v>
      </c>
      <c r="M1313" s="284" t="s">
        <v>390</v>
      </c>
      <c r="N1313" s="103" t="s">
        <v>87</v>
      </c>
      <c r="O1313" s="140">
        <v>54000</v>
      </c>
      <c r="Q1313" s="135"/>
      <c r="T1313" s="135"/>
      <c r="U1313" s="171" t="str">
        <f t="shared" si="306"/>
        <v>HBL-SIA-1371</v>
      </c>
      <c r="V1313" s="133" t="s">
        <v>90</v>
      </c>
      <c r="W1313" s="108">
        <v>1371</v>
      </c>
      <c r="X1313" s="171" t="str">
        <f t="shared" si="308"/>
        <v>HBL-SIA-1371-Apr17-1-1</v>
      </c>
      <c r="Y1313" s="136" t="s">
        <v>1163</v>
      </c>
      <c r="Z1313" s="134" t="str">
        <f t="shared" si="295"/>
        <v xml:space="preserve"> </v>
      </c>
      <c r="AA1313" s="134" t="str">
        <f t="shared" si="296"/>
        <v xml:space="preserve"> </v>
      </c>
      <c r="AB1313" s="134" t="str">
        <f t="shared" si="305"/>
        <v>Yes</v>
      </c>
      <c r="AC1313" s="134" t="e">
        <f>VLOOKUP(F1313,'Wired Branches'!B:E,4,FALSE)</f>
        <v>#N/A</v>
      </c>
      <c r="AD1313" s="134" t="str">
        <f t="shared" si="297"/>
        <v xml:space="preserve"> </v>
      </c>
      <c r="AE1313" s="150" t="e">
        <f>VLOOKUP(W1313,'Wired Branches'!B:F,5,FALSE)</f>
        <v>#N/A</v>
      </c>
      <c r="AF1313" s="112" t="str">
        <f>_xlfn.IFNA(VLOOKUP(F1313,'Compiled report'!C:F,4,FALSE),"")</f>
        <v/>
      </c>
      <c r="AG1313" s="134" t="str">
        <f t="shared" si="298"/>
        <v xml:space="preserve"> </v>
      </c>
      <c r="AH1313" s="134" t="str">
        <f t="shared" si="299"/>
        <v xml:space="preserve"> </v>
      </c>
      <c r="AI1313" s="134" t="str">
        <f t="shared" si="300"/>
        <v xml:space="preserve"> </v>
      </c>
      <c r="AJ1313" s="234" t="str">
        <f>_xlfn.IFNA(VLOOKUP(F1313,'Compiled report'!C:D,2,FALSE),"")</f>
        <v/>
      </c>
      <c r="AK1313" s="134" t="str">
        <f t="shared" si="301"/>
        <v xml:space="preserve"> </v>
      </c>
      <c r="AL1313" s="134" t="str">
        <f t="shared" si="302"/>
        <v/>
      </c>
      <c r="AM1313" s="134" t="str">
        <f t="shared" si="303"/>
        <v xml:space="preserve"> </v>
      </c>
      <c r="AN1313" s="134" t="str">
        <f t="shared" si="304"/>
        <v xml:space="preserve"> </v>
      </c>
      <c r="AO1313" s="134" t="str">
        <f t="shared" si="307"/>
        <v xml:space="preserve"> </v>
      </c>
      <c r="AP1313" s="137" t="s">
        <v>770</v>
      </c>
    </row>
    <row r="1314" spans="1:42" s="134" customFormat="1" ht="26.1" customHeight="1" x14ac:dyDescent="0.2">
      <c r="A1314" s="258">
        <v>1313</v>
      </c>
      <c r="B1314" s="284" t="s">
        <v>390</v>
      </c>
      <c r="C1314" s="134" t="s">
        <v>102</v>
      </c>
      <c r="D1314" s="171" t="s">
        <v>82</v>
      </c>
      <c r="E1314" s="283" t="s">
        <v>391</v>
      </c>
      <c r="F1314" s="108">
        <v>1390</v>
      </c>
      <c r="G1314" s="284" t="s">
        <v>390</v>
      </c>
      <c r="H1314" s="284" t="s">
        <v>3459</v>
      </c>
      <c r="I1314" s="284" t="s">
        <v>3460</v>
      </c>
      <c r="J1314" s="284" t="s">
        <v>3461</v>
      </c>
      <c r="K1314" s="284" t="s">
        <v>3462</v>
      </c>
      <c r="L1314" s="284" t="s">
        <v>390</v>
      </c>
      <c r="M1314" s="284" t="s">
        <v>390</v>
      </c>
      <c r="N1314" s="103" t="s">
        <v>87</v>
      </c>
      <c r="O1314" s="140">
        <v>54000</v>
      </c>
      <c r="Q1314" s="135"/>
      <c r="T1314" s="135"/>
      <c r="U1314" s="171" t="str">
        <f t="shared" si="306"/>
        <v>HBL-SIA-1390</v>
      </c>
      <c r="V1314" s="133" t="s">
        <v>90</v>
      </c>
      <c r="W1314" s="108">
        <v>1390</v>
      </c>
      <c r="X1314" s="171" t="str">
        <f t="shared" si="308"/>
        <v>HBL-SIA-1390-Apr17-1-1</v>
      </c>
      <c r="Y1314" s="136" t="s">
        <v>1163</v>
      </c>
      <c r="Z1314" s="134" t="str">
        <f t="shared" si="295"/>
        <v xml:space="preserve"> </v>
      </c>
      <c r="AA1314" s="134" t="str">
        <f t="shared" si="296"/>
        <v xml:space="preserve"> </v>
      </c>
      <c r="AB1314" s="134" t="str">
        <f t="shared" si="305"/>
        <v>Yes</v>
      </c>
      <c r="AC1314" s="134" t="e">
        <f>VLOOKUP(F1314,'Wired Branches'!B:E,4,FALSE)</f>
        <v>#N/A</v>
      </c>
      <c r="AD1314" s="134" t="str">
        <f t="shared" si="297"/>
        <v xml:space="preserve"> </v>
      </c>
      <c r="AE1314" s="150" t="e">
        <f>VLOOKUP(W1314,'Wired Branches'!B:F,5,FALSE)</f>
        <v>#N/A</v>
      </c>
      <c r="AF1314" s="112" t="str">
        <f>_xlfn.IFNA(VLOOKUP(F1314,'Compiled report'!C:F,4,FALSE),"")</f>
        <v/>
      </c>
      <c r="AG1314" s="134" t="str">
        <f t="shared" si="298"/>
        <v xml:space="preserve"> </v>
      </c>
      <c r="AH1314" s="134" t="str">
        <f t="shared" si="299"/>
        <v xml:space="preserve"> </v>
      </c>
      <c r="AI1314" s="134" t="str">
        <f t="shared" si="300"/>
        <v xml:space="preserve"> </v>
      </c>
      <c r="AJ1314" s="234" t="str">
        <f>_xlfn.IFNA(VLOOKUP(F1314,'Compiled report'!C:D,2,FALSE),"")</f>
        <v/>
      </c>
      <c r="AK1314" s="134" t="str">
        <f t="shared" si="301"/>
        <v xml:space="preserve"> </v>
      </c>
      <c r="AL1314" s="134" t="str">
        <f t="shared" si="302"/>
        <v/>
      </c>
      <c r="AM1314" s="134" t="str">
        <f t="shared" si="303"/>
        <v xml:space="preserve"> </v>
      </c>
      <c r="AN1314" s="134" t="str">
        <f t="shared" si="304"/>
        <v xml:space="preserve"> </v>
      </c>
      <c r="AO1314" s="134" t="str">
        <f t="shared" si="307"/>
        <v xml:space="preserve"> </v>
      </c>
      <c r="AP1314" s="137" t="s">
        <v>770</v>
      </c>
    </row>
    <row r="1315" spans="1:42" s="134" customFormat="1" ht="26.1" customHeight="1" x14ac:dyDescent="0.2">
      <c r="A1315" s="258">
        <v>1314</v>
      </c>
      <c r="B1315" s="284" t="s">
        <v>390</v>
      </c>
      <c r="C1315" s="134" t="s">
        <v>102</v>
      </c>
      <c r="D1315" s="171" t="s">
        <v>82</v>
      </c>
      <c r="E1315" s="283" t="s">
        <v>391</v>
      </c>
      <c r="F1315" s="108">
        <v>1405</v>
      </c>
      <c r="G1315" s="284" t="s">
        <v>390</v>
      </c>
      <c r="H1315" s="284" t="s">
        <v>3463</v>
      </c>
      <c r="I1315" s="284" t="s">
        <v>3464</v>
      </c>
      <c r="J1315" s="284" t="s">
        <v>384</v>
      </c>
      <c r="K1315" s="284" t="s">
        <v>3465</v>
      </c>
      <c r="L1315" s="284" t="s">
        <v>3373</v>
      </c>
      <c r="M1315" s="284" t="s">
        <v>3373</v>
      </c>
      <c r="N1315" s="103" t="s">
        <v>87</v>
      </c>
      <c r="O1315" s="140">
        <v>51600</v>
      </c>
      <c r="Q1315" s="135"/>
      <c r="T1315" s="135"/>
      <c r="U1315" s="171" t="str">
        <f t="shared" si="306"/>
        <v>HBL-SIA-1405</v>
      </c>
      <c r="V1315" s="133" t="s">
        <v>90</v>
      </c>
      <c r="W1315" s="108">
        <v>1405</v>
      </c>
      <c r="X1315" s="171" t="str">
        <f t="shared" si="308"/>
        <v>HBL-SIA-1405-Apr17-1-1</v>
      </c>
      <c r="Y1315" s="136" t="s">
        <v>1163</v>
      </c>
      <c r="Z1315" s="134" t="str">
        <f t="shared" si="295"/>
        <v xml:space="preserve"> </v>
      </c>
      <c r="AA1315" s="134" t="str">
        <f t="shared" si="296"/>
        <v xml:space="preserve"> </v>
      </c>
      <c r="AB1315" s="134" t="str">
        <f t="shared" si="305"/>
        <v>Yes</v>
      </c>
      <c r="AC1315" s="134" t="e">
        <f>VLOOKUP(F1315,'Wired Branches'!B:E,4,FALSE)</f>
        <v>#N/A</v>
      </c>
      <c r="AD1315" s="134" t="str">
        <f t="shared" si="297"/>
        <v xml:space="preserve"> </v>
      </c>
      <c r="AE1315" s="150" t="e">
        <f>VLOOKUP(W1315,'Wired Branches'!B:F,5,FALSE)</f>
        <v>#N/A</v>
      </c>
      <c r="AF1315" s="112" t="str">
        <f>_xlfn.IFNA(VLOOKUP(F1315,'Compiled report'!C:F,4,FALSE),"")</f>
        <v/>
      </c>
      <c r="AG1315" s="134" t="str">
        <f t="shared" si="298"/>
        <v xml:space="preserve"> </v>
      </c>
      <c r="AH1315" s="134" t="str">
        <f t="shared" si="299"/>
        <v xml:space="preserve"> </v>
      </c>
      <c r="AI1315" s="134" t="str">
        <f t="shared" si="300"/>
        <v xml:space="preserve"> </v>
      </c>
      <c r="AJ1315" s="234" t="str">
        <f>_xlfn.IFNA(VLOOKUP(F1315,'Compiled report'!C:D,2,FALSE),"")</f>
        <v/>
      </c>
      <c r="AK1315" s="134" t="str">
        <f t="shared" si="301"/>
        <v xml:space="preserve"> </v>
      </c>
      <c r="AL1315" s="134" t="str">
        <f t="shared" si="302"/>
        <v/>
      </c>
      <c r="AM1315" s="134" t="str">
        <f t="shared" si="303"/>
        <v xml:space="preserve"> </v>
      </c>
      <c r="AN1315" s="134" t="str">
        <f t="shared" si="304"/>
        <v xml:space="preserve"> </v>
      </c>
      <c r="AO1315" s="134" t="str">
        <f t="shared" si="307"/>
        <v xml:space="preserve"> </v>
      </c>
      <c r="AP1315" s="137" t="s">
        <v>770</v>
      </c>
    </row>
    <row r="1316" spans="1:42" s="134" customFormat="1" ht="26.1" customHeight="1" x14ac:dyDescent="0.2">
      <c r="A1316" s="258">
        <v>1315</v>
      </c>
      <c r="B1316" s="284" t="s">
        <v>390</v>
      </c>
      <c r="C1316" s="134" t="s">
        <v>102</v>
      </c>
      <c r="D1316" s="171" t="s">
        <v>82</v>
      </c>
      <c r="E1316" s="283" t="s">
        <v>391</v>
      </c>
      <c r="F1316" s="108">
        <v>1453</v>
      </c>
      <c r="G1316" s="284" t="s">
        <v>390</v>
      </c>
      <c r="H1316" s="284" t="s">
        <v>3466</v>
      </c>
      <c r="I1316" s="284" t="s">
        <v>3467</v>
      </c>
      <c r="J1316" s="284" t="s">
        <v>3468</v>
      </c>
      <c r="K1316" s="284" t="s">
        <v>390</v>
      </c>
      <c r="L1316" s="284" t="s">
        <v>390</v>
      </c>
      <c r="M1316" s="284" t="s">
        <v>390</v>
      </c>
      <c r="N1316" s="103" t="s">
        <v>87</v>
      </c>
      <c r="O1316" s="140">
        <v>54000</v>
      </c>
      <c r="Q1316" s="135"/>
      <c r="T1316" s="135"/>
      <c r="U1316" s="171" t="str">
        <f t="shared" si="306"/>
        <v>HBL-SIA-1453</v>
      </c>
      <c r="V1316" s="133" t="s">
        <v>90</v>
      </c>
      <c r="W1316" s="108">
        <v>1453</v>
      </c>
      <c r="X1316" s="171" t="str">
        <f t="shared" si="308"/>
        <v>HBL-SIA-1453-Apr17-1-1</v>
      </c>
      <c r="Y1316" s="136" t="s">
        <v>1163</v>
      </c>
      <c r="Z1316" s="134" t="str">
        <f t="shared" si="295"/>
        <v xml:space="preserve"> </v>
      </c>
      <c r="AA1316" s="134" t="str">
        <f t="shared" si="296"/>
        <v xml:space="preserve"> </v>
      </c>
      <c r="AB1316" s="134" t="str">
        <f t="shared" si="305"/>
        <v>Yes</v>
      </c>
      <c r="AC1316" s="134" t="e">
        <f>VLOOKUP(F1316,'Wired Branches'!B:E,4,FALSE)</f>
        <v>#N/A</v>
      </c>
      <c r="AD1316" s="134" t="str">
        <f t="shared" si="297"/>
        <v xml:space="preserve"> </v>
      </c>
      <c r="AE1316" s="150" t="e">
        <f>VLOOKUP(W1316,'Wired Branches'!B:F,5,FALSE)</f>
        <v>#N/A</v>
      </c>
      <c r="AF1316" s="112" t="str">
        <f>_xlfn.IFNA(VLOOKUP(F1316,'Compiled report'!C:F,4,FALSE),"")</f>
        <v/>
      </c>
      <c r="AG1316" s="134" t="str">
        <f t="shared" si="298"/>
        <v xml:space="preserve"> </v>
      </c>
      <c r="AH1316" s="134" t="str">
        <f t="shared" si="299"/>
        <v xml:space="preserve"> </v>
      </c>
      <c r="AI1316" s="134" t="str">
        <f t="shared" si="300"/>
        <v xml:space="preserve"> </v>
      </c>
      <c r="AJ1316" s="234" t="str">
        <f>_xlfn.IFNA(VLOOKUP(F1316,'Compiled report'!C:D,2,FALSE),"")</f>
        <v/>
      </c>
      <c r="AK1316" s="134" t="str">
        <f t="shared" si="301"/>
        <v xml:space="preserve"> </v>
      </c>
      <c r="AL1316" s="134" t="str">
        <f t="shared" si="302"/>
        <v/>
      </c>
      <c r="AM1316" s="134" t="str">
        <f t="shared" si="303"/>
        <v xml:space="preserve"> </v>
      </c>
      <c r="AN1316" s="134" t="str">
        <f t="shared" si="304"/>
        <v xml:space="preserve"> </v>
      </c>
      <c r="AO1316" s="134" t="str">
        <f t="shared" si="307"/>
        <v xml:space="preserve"> </v>
      </c>
      <c r="AP1316" s="137" t="s">
        <v>770</v>
      </c>
    </row>
    <row r="1317" spans="1:42" s="134" customFormat="1" ht="26.1" customHeight="1" x14ac:dyDescent="0.2">
      <c r="A1317" s="258">
        <v>1316</v>
      </c>
      <c r="B1317" s="284" t="s">
        <v>390</v>
      </c>
      <c r="C1317" s="134" t="s">
        <v>102</v>
      </c>
      <c r="D1317" s="171" t="s">
        <v>82</v>
      </c>
      <c r="E1317" s="283" t="s">
        <v>391</v>
      </c>
      <c r="F1317" s="108">
        <v>1474</v>
      </c>
      <c r="G1317" s="284" t="s">
        <v>390</v>
      </c>
      <c r="H1317" s="284" t="s">
        <v>3469</v>
      </c>
      <c r="I1317" s="284" t="s">
        <v>3470</v>
      </c>
      <c r="J1317" s="284" t="s">
        <v>384</v>
      </c>
      <c r="K1317" s="284" t="s">
        <v>3471</v>
      </c>
      <c r="L1317" s="284" t="s">
        <v>3373</v>
      </c>
      <c r="M1317" s="284" t="s">
        <v>3373</v>
      </c>
      <c r="N1317" s="103" t="s">
        <v>87</v>
      </c>
      <c r="O1317" s="140">
        <v>51600</v>
      </c>
      <c r="Q1317" s="135"/>
      <c r="T1317" s="135"/>
      <c r="U1317" s="171" t="str">
        <f t="shared" si="306"/>
        <v>HBL-SIA-1474</v>
      </c>
      <c r="V1317" s="133" t="s">
        <v>90</v>
      </c>
      <c r="W1317" s="108">
        <v>1474</v>
      </c>
      <c r="X1317" s="171" t="str">
        <f t="shared" si="308"/>
        <v>HBL-SIA-1474-Apr17-1-1</v>
      </c>
      <c r="Y1317" s="136" t="s">
        <v>1163</v>
      </c>
      <c r="Z1317" s="134" t="str">
        <f t="shared" si="295"/>
        <v xml:space="preserve"> </v>
      </c>
      <c r="AA1317" s="134" t="str">
        <f t="shared" si="296"/>
        <v xml:space="preserve"> </v>
      </c>
      <c r="AB1317" s="134" t="str">
        <f t="shared" si="305"/>
        <v>Yes</v>
      </c>
      <c r="AC1317" s="134" t="e">
        <f>VLOOKUP(F1317,'Wired Branches'!B:E,4,FALSE)</f>
        <v>#N/A</v>
      </c>
      <c r="AD1317" s="134" t="str">
        <f t="shared" si="297"/>
        <v xml:space="preserve"> </v>
      </c>
      <c r="AE1317" s="150" t="e">
        <f>VLOOKUP(W1317,'Wired Branches'!B:F,5,FALSE)</f>
        <v>#N/A</v>
      </c>
      <c r="AF1317" s="112" t="str">
        <f>_xlfn.IFNA(VLOOKUP(F1317,'Compiled report'!C:F,4,FALSE),"")</f>
        <v/>
      </c>
      <c r="AG1317" s="134" t="str">
        <f t="shared" si="298"/>
        <v xml:space="preserve"> </v>
      </c>
      <c r="AH1317" s="134" t="str">
        <f t="shared" si="299"/>
        <v xml:space="preserve"> </v>
      </c>
      <c r="AI1317" s="134" t="str">
        <f t="shared" si="300"/>
        <v xml:space="preserve"> </v>
      </c>
      <c r="AJ1317" s="234" t="str">
        <f>_xlfn.IFNA(VLOOKUP(F1317,'Compiled report'!C:D,2,FALSE),"")</f>
        <v/>
      </c>
      <c r="AK1317" s="134" t="str">
        <f t="shared" si="301"/>
        <v xml:space="preserve"> </v>
      </c>
      <c r="AL1317" s="134" t="str">
        <f t="shared" si="302"/>
        <v/>
      </c>
      <c r="AM1317" s="134" t="str">
        <f t="shared" si="303"/>
        <v xml:space="preserve"> </v>
      </c>
      <c r="AN1317" s="134" t="str">
        <f t="shared" si="304"/>
        <v xml:space="preserve"> </v>
      </c>
      <c r="AO1317" s="134" t="str">
        <f t="shared" si="307"/>
        <v xml:space="preserve"> </v>
      </c>
      <c r="AP1317" s="137" t="s">
        <v>770</v>
      </c>
    </row>
    <row r="1318" spans="1:42" s="134" customFormat="1" ht="26.1" customHeight="1" x14ac:dyDescent="0.2">
      <c r="A1318" s="258">
        <v>1317</v>
      </c>
      <c r="B1318" s="284" t="s">
        <v>390</v>
      </c>
      <c r="C1318" s="134" t="s">
        <v>102</v>
      </c>
      <c r="D1318" s="171" t="s">
        <v>82</v>
      </c>
      <c r="E1318" s="283" t="s">
        <v>391</v>
      </c>
      <c r="F1318" s="108">
        <v>1480</v>
      </c>
      <c r="G1318" s="284" t="s">
        <v>390</v>
      </c>
      <c r="H1318" s="284" t="s">
        <v>3472</v>
      </c>
      <c r="I1318" s="284" t="s">
        <v>3473</v>
      </c>
      <c r="J1318" s="284" t="s">
        <v>3474</v>
      </c>
      <c r="K1318" s="284" t="s">
        <v>3475</v>
      </c>
      <c r="L1318" s="284" t="s">
        <v>390</v>
      </c>
      <c r="M1318" s="284" t="s">
        <v>390</v>
      </c>
      <c r="N1318" s="103" t="s">
        <v>87</v>
      </c>
      <c r="O1318" s="140">
        <v>54000</v>
      </c>
      <c r="Q1318" s="135"/>
      <c r="T1318" s="135"/>
      <c r="U1318" s="171" t="str">
        <f t="shared" si="306"/>
        <v>HBL-SIA-1480</v>
      </c>
      <c r="V1318" s="133" t="s">
        <v>90</v>
      </c>
      <c r="W1318" s="108">
        <v>1480</v>
      </c>
      <c r="X1318" s="171" t="str">
        <f t="shared" si="308"/>
        <v>HBL-SIA-1480-Apr17-1-1</v>
      </c>
      <c r="Y1318" s="136" t="s">
        <v>1163</v>
      </c>
      <c r="Z1318" s="134" t="str">
        <f t="shared" si="295"/>
        <v xml:space="preserve"> </v>
      </c>
      <c r="AA1318" s="134" t="str">
        <f t="shared" si="296"/>
        <v xml:space="preserve"> </v>
      </c>
      <c r="AB1318" s="134" t="str">
        <f t="shared" si="305"/>
        <v>Yes</v>
      </c>
      <c r="AC1318" s="134" t="e">
        <f>VLOOKUP(F1318,'Wired Branches'!B:E,4,FALSE)</f>
        <v>#N/A</v>
      </c>
      <c r="AD1318" s="134" t="str">
        <f t="shared" si="297"/>
        <v xml:space="preserve"> </v>
      </c>
      <c r="AE1318" s="150" t="e">
        <f>VLOOKUP(W1318,'Wired Branches'!B:F,5,FALSE)</f>
        <v>#N/A</v>
      </c>
      <c r="AF1318" s="112" t="str">
        <f>_xlfn.IFNA(VLOOKUP(F1318,'Compiled report'!C:F,4,FALSE),"")</f>
        <v/>
      </c>
      <c r="AG1318" s="134" t="str">
        <f t="shared" si="298"/>
        <v xml:space="preserve"> </v>
      </c>
      <c r="AH1318" s="134" t="str">
        <f t="shared" si="299"/>
        <v xml:space="preserve"> </v>
      </c>
      <c r="AI1318" s="134" t="str">
        <f t="shared" si="300"/>
        <v xml:space="preserve"> </v>
      </c>
      <c r="AJ1318" s="234" t="str">
        <f>_xlfn.IFNA(VLOOKUP(F1318,'Compiled report'!C:D,2,FALSE),"")</f>
        <v/>
      </c>
      <c r="AK1318" s="134" t="str">
        <f t="shared" si="301"/>
        <v xml:space="preserve"> </v>
      </c>
      <c r="AL1318" s="134" t="str">
        <f t="shared" si="302"/>
        <v/>
      </c>
      <c r="AM1318" s="134" t="str">
        <f t="shared" si="303"/>
        <v xml:space="preserve"> </v>
      </c>
      <c r="AN1318" s="134" t="str">
        <f t="shared" si="304"/>
        <v xml:space="preserve"> </v>
      </c>
      <c r="AO1318" s="134" t="str">
        <f t="shared" si="307"/>
        <v xml:space="preserve"> </v>
      </c>
      <c r="AP1318" s="137" t="s">
        <v>770</v>
      </c>
    </row>
    <row r="1319" spans="1:42" s="134" customFormat="1" ht="26.1" customHeight="1" x14ac:dyDescent="0.2">
      <c r="A1319" s="258">
        <v>1318</v>
      </c>
      <c r="B1319" s="284" t="s">
        <v>390</v>
      </c>
      <c r="C1319" s="134" t="s">
        <v>102</v>
      </c>
      <c r="D1319" s="171" t="s">
        <v>82</v>
      </c>
      <c r="E1319" s="283" t="s">
        <v>391</v>
      </c>
      <c r="F1319" s="108">
        <v>1481</v>
      </c>
      <c r="G1319" s="284" t="s">
        <v>390</v>
      </c>
      <c r="H1319" s="284" t="s">
        <v>3476</v>
      </c>
      <c r="I1319" s="284" t="s">
        <v>3477</v>
      </c>
      <c r="J1319" s="284" t="s">
        <v>384</v>
      </c>
      <c r="K1319" s="284" t="s">
        <v>3388</v>
      </c>
      <c r="L1319" s="284" t="s">
        <v>390</v>
      </c>
      <c r="M1319" s="284" t="s">
        <v>390</v>
      </c>
      <c r="N1319" s="103" t="s">
        <v>87</v>
      </c>
      <c r="O1319" s="140">
        <v>54000</v>
      </c>
      <c r="Q1319" s="135"/>
      <c r="T1319" s="135"/>
      <c r="U1319" s="171" t="str">
        <f t="shared" si="306"/>
        <v>HBL-SIA-1481</v>
      </c>
      <c r="V1319" s="133" t="s">
        <v>90</v>
      </c>
      <c r="W1319" s="108">
        <v>1481</v>
      </c>
      <c r="X1319" s="171" t="str">
        <f t="shared" si="308"/>
        <v>HBL-SIA-1481-Apr17-1-1</v>
      </c>
      <c r="Y1319" s="136" t="s">
        <v>1163</v>
      </c>
      <c r="Z1319" s="134" t="str">
        <f t="shared" si="295"/>
        <v xml:space="preserve"> </v>
      </c>
      <c r="AA1319" s="134" t="str">
        <f t="shared" si="296"/>
        <v xml:space="preserve"> </v>
      </c>
      <c r="AB1319" s="134" t="str">
        <f t="shared" si="305"/>
        <v>Yes</v>
      </c>
      <c r="AC1319" s="134" t="e">
        <f>VLOOKUP(F1319,'Wired Branches'!B:E,4,FALSE)</f>
        <v>#N/A</v>
      </c>
      <c r="AD1319" s="134" t="str">
        <f t="shared" si="297"/>
        <v xml:space="preserve"> </v>
      </c>
      <c r="AE1319" s="150" t="e">
        <f>VLOOKUP(W1319,'Wired Branches'!B:F,5,FALSE)</f>
        <v>#N/A</v>
      </c>
      <c r="AF1319" s="112" t="str">
        <f>_xlfn.IFNA(VLOOKUP(F1319,'Compiled report'!C:F,4,FALSE),"")</f>
        <v/>
      </c>
      <c r="AG1319" s="134" t="str">
        <f t="shared" si="298"/>
        <v xml:space="preserve"> </v>
      </c>
      <c r="AH1319" s="134" t="str">
        <f t="shared" si="299"/>
        <v xml:space="preserve"> </v>
      </c>
      <c r="AI1319" s="134" t="str">
        <f t="shared" si="300"/>
        <v xml:space="preserve"> </v>
      </c>
      <c r="AJ1319" s="234" t="str">
        <f>_xlfn.IFNA(VLOOKUP(F1319,'Compiled report'!C:D,2,FALSE),"")</f>
        <v/>
      </c>
      <c r="AK1319" s="134" t="str">
        <f t="shared" si="301"/>
        <v xml:space="preserve"> </v>
      </c>
      <c r="AL1319" s="134" t="str">
        <f t="shared" si="302"/>
        <v/>
      </c>
      <c r="AM1319" s="134" t="str">
        <f t="shared" si="303"/>
        <v xml:space="preserve"> </v>
      </c>
      <c r="AN1319" s="134" t="str">
        <f t="shared" si="304"/>
        <v xml:space="preserve"> </v>
      </c>
      <c r="AO1319" s="134" t="str">
        <f t="shared" si="307"/>
        <v xml:space="preserve"> </v>
      </c>
      <c r="AP1319" s="137" t="s">
        <v>770</v>
      </c>
    </row>
    <row r="1320" spans="1:42" s="134" customFormat="1" ht="26.1" customHeight="1" x14ac:dyDescent="0.2">
      <c r="A1320" s="258">
        <v>1319</v>
      </c>
      <c r="B1320" s="284" t="s">
        <v>390</v>
      </c>
      <c r="C1320" s="134" t="s">
        <v>102</v>
      </c>
      <c r="D1320" s="171" t="s">
        <v>82</v>
      </c>
      <c r="E1320" s="283" t="s">
        <v>391</v>
      </c>
      <c r="F1320" s="108">
        <v>1532</v>
      </c>
      <c r="G1320" s="284" t="s">
        <v>390</v>
      </c>
      <c r="H1320" s="284" t="s">
        <v>3478</v>
      </c>
      <c r="I1320" s="284" t="s">
        <v>3479</v>
      </c>
      <c r="J1320" s="284" t="s">
        <v>384</v>
      </c>
      <c r="K1320" s="284" t="s">
        <v>3480</v>
      </c>
      <c r="L1320" s="284" t="s">
        <v>390</v>
      </c>
      <c r="M1320" s="284" t="s">
        <v>390</v>
      </c>
      <c r="N1320" s="103" t="s">
        <v>87</v>
      </c>
      <c r="O1320" s="140">
        <v>54000</v>
      </c>
      <c r="Q1320" s="135"/>
      <c r="T1320" s="135"/>
      <c r="U1320" s="171" t="str">
        <f t="shared" si="306"/>
        <v>HBL-SIA-1532</v>
      </c>
      <c r="V1320" s="133" t="s">
        <v>90</v>
      </c>
      <c r="W1320" s="108">
        <v>1532</v>
      </c>
      <c r="X1320" s="171" t="str">
        <f t="shared" si="308"/>
        <v>HBL-SIA-1532-Apr17-1-1</v>
      </c>
      <c r="Y1320" s="136" t="s">
        <v>1163</v>
      </c>
      <c r="Z1320" s="134" t="str">
        <f t="shared" si="295"/>
        <v xml:space="preserve"> </v>
      </c>
      <c r="AA1320" s="134" t="str">
        <f t="shared" si="296"/>
        <v xml:space="preserve"> </v>
      </c>
      <c r="AB1320" s="134" t="str">
        <f t="shared" si="305"/>
        <v>Yes</v>
      </c>
      <c r="AC1320" s="134" t="e">
        <f>VLOOKUP(F1320,'Wired Branches'!B:E,4,FALSE)</f>
        <v>#N/A</v>
      </c>
      <c r="AD1320" s="134" t="str">
        <f t="shared" si="297"/>
        <v xml:space="preserve"> </v>
      </c>
      <c r="AE1320" s="150" t="e">
        <f>VLOOKUP(W1320,'Wired Branches'!B:F,5,FALSE)</f>
        <v>#N/A</v>
      </c>
      <c r="AF1320" s="112" t="str">
        <f>_xlfn.IFNA(VLOOKUP(F1320,'Compiled report'!C:F,4,FALSE),"")</f>
        <v/>
      </c>
      <c r="AG1320" s="134" t="str">
        <f t="shared" si="298"/>
        <v xml:space="preserve"> </v>
      </c>
      <c r="AH1320" s="134" t="str">
        <f t="shared" si="299"/>
        <v xml:space="preserve"> </v>
      </c>
      <c r="AI1320" s="134" t="str">
        <f t="shared" si="300"/>
        <v xml:space="preserve"> </v>
      </c>
      <c r="AJ1320" s="234" t="str">
        <f>_xlfn.IFNA(VLOOKUP(F1320,'Compiled report'!C:D,2,FALSE),"")</f>
        <v/>
      </c>
      <c r="AK1320" s="134" t="str">
        <f t="shared" si="301"/>
        <v xml:space="preserve"> </v>
      </c>
      <c r="AL1320" s="134" t="str">
        <f t="shared" si="302"/>
        <v/>
      </c>
      <c r="AM1320" s="134" t="str">
        <f t="shared" si="303"/>
        <v xml:space="preserve"> </v>
      </c>
      <c r="AN1320" s="134" t="str">
        <f t="shared" si="304"/>
        <v xml:space="preserve"> </v>
      </c>
      <c r="AO1320" s="134" t="str">
        <f t="shared" si="307"/>
        <v xml:space="preserve"> </v>
      </c>
      <c r="AP1320" s="137" t="s">
        <v>770</v>
      </c>
    </row>
    <row r="1321" spans="1:42" s="134" customFormat="1" ht="26.1" customHeight="1" x14ac:dyDescent="0.2">
      <c r="A1321" s="258">
        <v>1320</v>
      </c>
      <c r="B1321" s="284" t="s">
        <v>390</v>
      </c>
      <c r="C1321" s="134" t="s">
        <v>102</v>
      </c>
      <c r="D1321" s="171" t="s">
        <v>82</v>
      </c>
      <c r="E1321" s="283" t="s">
        <v>391</v>
      </c>
      <c r="F1321" s="108">
        <v>1561</v>
      </c>
      <c r="G1321" s="284" t="s">
        <v>390</v>
      </c>
      <c r="H1321" s="284" t="s">
        <v>3481</v>
      </c>
      <c r="I1321" s="284" t="s">
        <v>3482</v>
      </c>
      <c r="J1321" s="284" t="s">
        <v>3483</v>
      </c>
      <c r="K1321" s="284" t="s">
        <v>3484</v>
      </c>
      <c r="L1321" s="284" t="s">
        <v>3485</v>
      </c>
      <c r="M1321" s="284" t="s">
        <v>3485</v>
      </c>
      <c r="N1321" s="103" t="s">
        <v>87</v>
      </c>
      <c r="O1321" s="140">
        <v>39350</v>
      </c>
      <c r="Q1321" s="135"/>
      <c r="T1321" s="135"/>
      <c r="U1321" s="171" t="str">
        <f t="shared" si="306"/>
        <v>HBL-SIA-1561</v>
      </c>
      <c r="V1321" s="133" t="s">
        <v>90</v>
      </c>
      <c r="W1321" s="108">
        <v>1561</v>
      </c>
      <c r="X1321" s="171" t="str">
        <f t="shared" si="308"/>
        <v>HBL-SIA-1561-Apr17-1-1</v>
      </c>
      <c r="Y1321" s="136" t="s">
        <v>1163</v>
      </c>
      <c r="Z1321" s="134" t="str">
        <f t="shared" si="295"/>
        <v xml:space="preserve"> </v>
      </c>
      <c r="AA1321" s="134" t="str">
        <f t="shared" si="296"/>
        <v xml:space="preserve"> </v>
      </c>
      <c r="AB1321" s="134" t="str">
        <f t="shared" si="305"/>
        <v>Yes</v>
      </c>
      <c r="AC1321" s="134" t="e">
        <f>VLOOKUP(F1321,'Wired Branches'!B:E,4,FALSE)</f>
        <v>#N/A</v>
      </c>
      <c r="AD1321" s="134" t="str">
        <f t="shared" si="297"/>
        <v xml:space="preserve"> </v>
      </c>
      <c r="AE1321" s="150" t="e">
        <f>VLOOKUP(W1321,'Wired Branches'!B:F,5,FALSE)</f>
        <v>#N/A</v>
      </c>
      <c r="AF1321" s="112" t="str">
        <f>_xlfn.IFNA(VLOOKUP(F1321,'Compiled report'!C:F,4,FALSE),"")</f>
        <v/>
      </c>
      <c r="AG1321" s="134" t="str">
        <f t="shared" si="298"/>
        <v xml:space="preserve"> </v>
      </c>
      <c r="AH1321" s="134" t="str">
        <f t="shared" si="299"/>
        <v xml:space="preserve"> </v>
      </c>
      <c r="AI1321" s="134" t="str">
        <f t="shared" si="300"/>
        <v xml:space="preserve"> </v>
      </c>
      <c r="AJ1321" s="234" t="str">
        <f>_xlfn.IFNA(VLOOKUP(F1321,'Compiled report'!C:D,2,FALSE),"")</f>
        <v/>
      </c>
      <c r="AK1321" s="134" t="str">
        <f t="shared" si="301"/>
        <v xml:space="preserve"> </v>
      </c>
      <c r="AL1321" s="134" t="str">
        <f t="shared" si="302"/>
        <v/>
      </c>
      <c r="AM1321" s="134" t="str">
        <f t="shared" si="303"/>
        <v xml:space="preserve"> </v>
      </c>
      <c r="AN1321" s="134" t="str">
        <f t="shared" si="304"/>
        <v xml:space="preserve"> </v>
      </c>
      <c r="AO1321" s="134" t="str">
        <f t="shared" si="307"/>
        <v xml:space="preserve"> </v>
      </c>
      <c r="AP1321" s="137" t="s">
        <v>770</v>
      </c>
    </row>
    <row r="1322" spans="1:42" s="134" customFormat="1" ht="26.1" customHeight="1" x14ac:dyDescent="0.2">
      <c r="A1322" s="258">
        <v>1321</v>
      </c>
      <c r="B1322" s="284" t="s">
        <v>390</v>
      </c>
      <c r="C1322" s="134" t="s">
        <v>102</v>
      </c>
      <c r="D1322" s="171" t="s">
        <v>82</v>
      </c>
      <c r="E1322" s="283" t="s">
        <v>391</v>
      </c>
      <c r="F1322" s="108">
        <v>1598</v>
      </c>
      <c r="G1322" s="284" t="s">
        <v>390</v>
      </c>
      <c r="H1322" s="284" t="s">
        <v>3486</v>
      </c>
      <c r="I1322" s="284" t="s">
        <v>3487</v>
      </c>
      <c r="J1322" s="284" t="s">
        <v>384</v>
      </c>
      <c r="K1322" s="284" t="s">
        <v>3488</v>
      </c>
      <c r="L1322" s="284" t="s">
        <v>390</v>
      </c>
      <c r="M1322" s="284" t="s">
        <v>390</v>
      </c>
      <c r="N1322" s="103" t="s">
        <v>87</v>
      </c>
      <c r="O1322" s="140">
        <v>54000</v>
      </c>
      <c r="Q1322" s="135"/>
      <c r="T1322" s="135"/>
      <c r="U1322" s="171" t="str">
        <f t="shared" si="306"/>
        <v>HBL-SIA-1598</v>
      </c>
      <c r="V1322" s="133" t="s">
        <v>90</v>
      </c>
      <c r="W1322" s="108">
        <v>1598</v>
      </c>
      <c r="X1322" s="171" t="str">
        <f t="shared" si="308"/>
        <v>HBL-SIA-1598-Apr17-1-1</v>
      </c>
      <c r="Y1322" s="136" t="s">
        <v>1163</v>
      </c>
      <c r="Z1322" s="134" t="str">
        <f t="shared" si="295"/>
        <v xml:space="preserve"> </v>
      </c>
      <c r="AA1322" s="134" t="str">
        <f t="shared" si="296"/>
        <v xml:space="preserve"> </v>
      </c>
      <c r="AB1322" s="134" t="str">
        <f t="shared" si="305"/>
        <v>Yes</v>
      </c>
      <c r="AC1322" s="134" t="e">
        <f>VLOOKUP(F1322,'Wired Branches'!B:E,4,FALSE)</f>
        <v>#N/A</v>
      </c>
      <c r="AD1322" s="134" t="str">
        <f t="shared" si="297"/>
        <v xml:space="preserve"> </v>
      </c>
      <c r="AE1322" s="150" t="e">
        <f>VLOOKUP(W1322,'Wired Branches'!B:F,5,FALSE)</f>
        <v>#N/A</v>
      </c>
      <c r="AF1322" s="112" t="str">
        <f>_xlfn.IFNA(VLOOKUP(F1322,'Compiled report'!C:F,4,FALSE),"")</f>
        <v/>
      </c>
      <c r="AG1322" s="134" t="str">
        <f t="shared" si="298"/>
        <v xml:space="preserve"> </v>
      </c>
      <c r="AH1322" s="134" t="str">
        <f t="shared" si="299"/>
        <v xml:space="preserve"> </v>
      </c>
      <c r="AI1322" s="134" t="str">
        <f t="shared" si="300"/>
        <v xml:space="preserve"> </v>
      </c>
      <c r="AJ1322" s="234" t="str">
        <f>_xlfn.IFNA(VLOOKUP(F1322,'Compiled report'!C:D,2,FALSE),"")</f>
        <v/>
      </c>
      <c r="AK1322" s="134" t="str">
        <f t="shared" si="301"/>
        <v xml:space="preserve"> </v>
      </c>
      <c r="AL1322" s="134" t="str">
        <f t="shared" si="302"/>
        <v/>
      </c>
      <c r="AM1322" s="134" t="str">
        <f t="shared" si="303"/>
        <v xml:space="preserve"> </v>
      </c>
      <c r="AN1322" s="134" t="str">
        <f t="shared" si="304"/>
        <v xml:space="preserve"> </v>
      </c>
      <c r="AO1322" s="134" t="str">
        <f t="shared" si="307"/>
        <v xml:space="preserve"> </v>
      </c>
      <c r="AP1322" s="137" t="s">
        <v>770</v>
      </c>
    </row>
    <row r="1323" spans="1:42" s="134" customFormat="1" ht="26.1" customHeight="1" x14ac:dyDescent="0.2">
      <c r="A1323" s="258">
        <v>1322</v>
      </c>
      <c r="B1323" s="284" t="s">
        <v>390</v>
      </c>
      <c r="C1323" s="134" t="s">
        <v>102</v>
      </c>
      <c r="D1323" s="171" t="s">
        <v>82</v>
      </c>
      <c r="E1323" s="283" t="s">
        <v>391</v>
      </c>
      <c r="F1323" s="108">
        <v>1619</v>
      </c>
      <c r="G1323" s="284" t="s">
        <v>390</v>
      </c>
      <c r="H1323" s="284" t="s">
        <v>3489</v>
      </c>
      <c r="I1323" s="284" t="s">
        <v>3490</v>
      </c>
      <c r="J1323" s="284" t="s">
        <v>3491</v>
      </c>
      <c r="K1323" s="284" t="s">
        <v>390</v>
      </c>
      <c r="L1323" s="284" t="s">
        <v>390</v>
      </c>
      <c r="M1323" s="284" t="s">
        <v>390</v>
      </c>
      <c r="N1323" s="103" t="s">
        <v>87</v>
      </c>
      <c r="O1323" s="140">
        <v>54000</v>
      </c>
      <c r="Q1323" s="135"/>
      <c r="T1323" s="135"/>
      <c r="U1323" s="171" t="str">
        <f t="shared" si="306"/>
        <v>HBL-SIA-1619</v>
      </c>
      <c r="V1323" s="133" t="s">
        <v>90</v>
      </c>
      <c r="W1323" s="108">
        <v>1619</v>
      </c>
      <c r="X1323" s="171" t="str">
        <f t="shared" si="308"/>
        <v>HBL-SIA-1619-Apr17-1-1</v>
      </c>
      <c r="Y1323" s="136" t="s">
        <v>1163</v>
      </c>
      <c r="Z1323" s="134" t="str">
        <f t="shared" si="295"/>
        <v xml:space="preserve"> </v>
      </c>
      <c r="AA1323" s="134" t="str">
        <f t="shared" si="296"/>
        <v xml:space="preserve"> </v>
      </c>
      <c r="AB1323" s="134" t="str">
        <f t="shared" si="305"/>
        <v>Yes</v>
      </c>
      <c r="AC1323" s="134" t="e">
        <f>VLOOKUP(F1323,'Wired Branches'!B:E,4,FALSE)</f>
        <v>#N/A</v>
      </c>
      <c r="AD1323" s="134" t="str">
        <f t="shared" si="297"/>
        <v xml:space="preserve"> </v>
      </c>
      <c r="AE1323" s="150" t="e">
        <f>VLOOKUP(W1323,'Wired Branches'!B:F,5,FALSE)</f>
        <v>#N/A</v>
      </c>
      <c r="AF1323" s="112" t="str">
        <f>_xlfn.IFNA(VLOOKUP(F1323,'Compiled report'!C:F,4,FALSE),"")</f>
        <v/>
      </c>
      <c r="AG1323" s="134" t="str">
        <f t="shared" si="298"/>
        <v xml:space="preserve"> </v>
      </c>
      <c r="AH1323" s="134" t="str">
        <f t="shared" si="299"/>
        <v xml:space="preserve"> </v>
      </c>
      <c r="AI1323" s="134" t="str">
        <f t="shared" si="300"/>
        <v xml:space="preserve"> </v>
      </c>
      <c r="AJ1323" s="234" t="str">
        <f>_xlfn.IFNA(VLOOKUP(F1323,'Compiled report'!C:D,2,FALSE),"")</f>
        <v/>
      </c>
      <c r="AK1323" s="134" t="str">
        <f t="shared" si="301"/>
        <v xml:space="preserve"> </v>
      </c>
      <c r="AL1323" s="134" t="str">
        <f t="shared" si="302"/>
        <v/>
      </c>
      <c r="AM1323" s="134" t="str">
        <f t="shared" si="303"/>
        <v xml:space="preserve"> </v>
      </c>
      <c r="AN1323" s="134" t="str">
        <f t="shared" si="304"/>
        <v xml:space="preserve"> </v>
      </c>
      <c r="AO1323" s="134" t="str">
        <f t="shared" si="307"/>
        <v xml:space="preserve"> </v>
      </c>
      <c r="AP1323" s="137" t="s">
        <v>770</v>
      </c>
    </row>
    <row r="1324" spans="1:42" s="134" customFormat="1" ht="26.1" customHeight="1" x14ac:dyDescent="0.2">
      <c r="A1324" s="258">
        <v>1323</v>
      </c>
      <c r="B1324" s="284" t="s">
        <v>390</v>
      </c>
      <c r="C1324" s="134" t="s">
        <v>102</v>
      </c>
      <c r="D1324" s="171" t="s">
        <v>82</v>
      </c>
      <c r="E1324" s="283" t="s">
        <v>391</v>
      </c>
      <c r="F1324" s="108">
        <v>1666</v>
      </c>
      <c r="G1324" s="284" t="s">
        <v>390</v>
      </c>
      <c r="H1324" s="284" t="s">
        <v>3492</v>
      </c>
      <c r="I1324" s="284" t="s">
        <v>3493</v>
      </c>
      <c r="J1324" s="284" t="s">
        <v>3494</v>
      </c>
      <c r="K1324" s="284" t="s">
        <v>390</v>
      </c>
      <c r="L1324" s="284" t="s">
        <v>390</v>
      </c>
      <c r="M1324" s="284" t="s">
        <v>390</v>
      </c>
      <c r="N1324" s="103" t="s">
        <v>87</v>
      </c>
      <c r="O1324" s="140">
        <v>54000</v>
      </c>
      <c r="Q1324" s="135"/>
      <c r="T1324" s="135"/>
      <c r="U1324" s="171" t="str">
        <f t="shared" si="306"/>
        <v>HBL-SIA-1666</v>
      </c>
      <c r="V1324" s="133" t="s">
        <v>90</v>
      </c>
      <c r="W1324" s="108">
        <v>1666</v>
      </c>
      <c r="X1324" s="171" t="str">
        <f t="shared" si="308"/>
        <v>HBL-SIA-1666-Apr17-1-1</v>
      </c>
      <c r="Y1324" s="136" t="s">
        <v>1163</v>
      </c>
      <c r="Z1324" s="134" t="str">
        <f t="shared" si="295"/>
        <v xml:space="preserve"> </v>
      </c>
      <c r="AA1324" s="134" t="str">
        <f t="shared" si="296"/>
        <v xml:space="preserve"> </v>
      </c>
      <c r="AB1324" s="134" t="str">
        <f t="shared" si="305"/>
        <v>Yes</v>
      </c>
      <c r="AC1324" s="134" t="e">
        <f>VLOOKUP(F1324,'Wired Branches'!B:E,4,FALSE)</f>
        <v>#N/A</v>
      </c>
      <c r="AD1324" s="134" t="str">
        <f t="shared" si="297"/>
        <v xml:space="preserve"> </v>
      </c>
      <c r="AE1324" s="150" t="e">
        <f>VLOOKUP(W1324,'Wired Branches'!B:F,5,FALSE)</f>
        <v>#N/A</v>
      </c>
      <c r="AF1324" s="112" t="str">
        <f>_xlfn.IFNA(VLOOKUP(F1324,'Compiled report'!C:F,4,FALSE),"")</f>
        <v/>
      </c>
      <c r="AG1324" s="134" t="str">
        <f t="shared" si="298"/>
        <v xml:space="preserve"> </v>
      </c>
      <c r="AH1324" s="134" t="str">
        <f t="shared" si="299"/>
        <v xml:space="preserve"> </v>
      </c>
      <c r="AI1324" s="134" t="str">
        <f t="shared" si="300"/>
        <v xml:space="preserve"> </v>
      </c>
      <c r="AJ1324" s="234" t="str">
        <f>_xlfn.IFNA(VLOOKUP(F1324,'Compiled report'!C:D,2,FALSE),"")</f>
        <v/>
      </c>
      <c r="AK1324" s="134" t="str">
        <f t="shared" si="301"/>
        <v xml:space="preserve"> </v>
      </c>
      <c r="AL1324" s="134" t="str">
        <f t="shared" si="302"/>
        <v/>
      </c>
      <c r="AM1324" s="134" t="str">
        <f t="shared" si="303"/>
        <v xml:space="preserve"> </v>
      </c>
      <c r="AN1324" s="134" t="str">
        <f t="shared" si="304"/>
        <v xml:space="preserve"> </v>
      </c>
      <c r="AO1324" s="134" t="str">
        <f t="shared" si="307"/>
        <v xml:space="preserve"> </v>
      </c>
      <c r="AP1324" s="137" t="s">
        <v>770</v>
      </c>
    </row>
    <row r="1325" spans="1:42" s="134" customFormat="1" ht="26.1" customHeight="1" x14ac:dyDescent="0.2">
      <c r="A1325" s="258">
        <v>1324</v>
      </c>
      <c r="B1325" s="284" t="s">
        <v>390</v>
      </c>
      <c r="C1325" s="134" t="s">
        <v>102</v>
      </c>
      <c r="D1325" s="171" t="s">
        <v>82</v>
      </c>
      <c r="E1325" s="283" t="s">
        <v>391</v>
      </c>
      <c r="F1325" s="108">
        <v>1753</v>
      </c>
      <c r="G1325" s="284" t="s">
        <v>390</v>
      </c>
      <c r="H1325" s="284" t="s">
        <v>3495</v>
      </c>
      <c r="I1325" s="284" t="s">
        <v>3496</v>
      </c>
      <c r="J1325" s="284" t="s">
        <v>384</v>
      </c>
      <c r="K1325" s="284" t="s">
        <v>3497</v>
      </c>
      <c r="L1325" s="284" t="s">
        <v>390</v>
      </c>
      <c r="M1325" s="284" t="s">
        <v>390</v>
      </c>
      <c r="N1325" s="103" t="s">
        <v>87</v>
      </c>
      <c r="O1325" s="140">
        <v>54000</v>
      </c>
      <c r="Q1325" s="135"/>
      <c r="T1325" s="135"/>
      <c r="U1325" s="171" t="str">
        <f t="shared" si="306"/>
        <v>HBL-SIA-1753</v>
      </c>
      <c r="V1325" s="133" t="s">
        <v>90</v>
      </c>
      <c r="W1325" s="108">
        <v>1753</v>
      </c>
      <c r="X1325" s="171" t="str">
        <f t="shared" si="308"/>
        <v>HBL-SIA-1753-Apr17-1-1</v>
      </c>
      <c r="Y1325" s="136" t="s">
        <v>1163</v>
      </c>
      <c r="Z1325" s="134" t="str">
        <f t="shared" si="295"/>
        <v xml:space="preserve"> </v>
      </c>
      <c r="AA1325" s="134" t="str">
        <f t="shared" si="296"/>
        <v xml:space="preserve"> </v>
      </c>
      <c r="AB1325" s="134" t="str">
        <f t="shared" si="305"/>
        <v>Yes</v>
      </c>
      <c r="AC1325" s="134" t="e">
        <f>VLOOKUP(F1325,'Wired Branches'!B:E,4,FALSE)</f>
        <v>#N/A</v>
      </c>
      <c r="AD1325" s="134" t="str">
        <f t="shared" si="297"/>
        <v xml:space="preserve"> </v>
      </c>
      <c r="AE1325" s="150" t="e">
        <f>VLOOKUP(W1325,'Wired Branches'!B:F,5,FALSE)</f>
        <v>#N/A</v>
      </c>
      <c r="AF1325" s="112" t="str">
        <f>_xlfn.IFNA(VLOOKUP(F1325,'Compiled report'!C:F,4,FALSE),"")</f>
        <v/>
      </c>
      <c r="AG1325" s="134" t="str">
        <f t="shared" si="298"/>
        <v xml:space="preserve"> </v>
      </c>
      <c r="AH1325" s="134" t="str">
        <f t="shared" si="299"/>
        <v xml:space="preserve"> </v>
      </c>
      <c r="AI1325" s="134" t="str">
        <f t="shared" si="300"/>
        <v xml:space="preserve"> </v>
      </c>
      <c r="AJ1325" s="234" t="str">
        <f>_xlfn.IFNA(VLOOKUP(F1325,'Compiled report'!C:D,2,FALSE),"")</f>
        <v/>
      </c>
      <c r="AK1325" s="134" t="str">
        <f t="shared" si="301"/>
        <v xml:space="preserve"> </v>
      </c>
      <c r="AL1325" s="134" t="str">
        <f t="shared" si="302"/>
        <v/>
      </c>
      <c r="AM1325" s="134" t="str">
        <f t="shared" si="303"/>
        <v xml:space="preserve"> </v>
      </c>
      <c r="AN1325" s="134" t="str">
        <f t="shared" si="304"/>
        <v xml:space="preserve"> </v>
      </c>
      <c r="AO1325" s="134" t="str">
        <f t="shared" si="307"/>
        <v xml:space="preserve"> </v>
      </c>
      <c r="AP1325" s="137" t="s">
        <v>770</v>
      </c>
    </row>
    <row r="1326" spans="1:42" s="134" customFormat="1" ht="26.1" customHeight="1" x14ac:dyDescent="0.2">
      <c r="A1326" s="258">
        <v>1325</v>
      </c>
      <c r="B1326" s="284" t="s">
        <v>390</v>
      </c>
      <c r="C1326" s="134" t="s">
        <v>102</v>
      </c>
      <c r="D1326" s="171" t="s">
        <v>82</v>
      </c>
      <c r="E1326" s="283" t="s">
        <v>391</v>
      </c>
      <c r="F1326" s="108">
        <v>1754</v>
      </c>
      <c r="G1326" s="284" t="s">
        <v>390</v>
      </c>
      <c r="H1326" s="284" t="s">
        <v>3498</v>
      </c>
      <c r="I1326" s="284" t="s">
        <v>3499</v>
      </c>
      <c r="J1326" s="284" t="s">
        <v>384</v>
      </c>
      <c r="K1326" s="284" t="s">
        <v>3500</v>
      </c>
      <c r="L1326" s="284" t="s">
        <v>390</v>
      </c>
      <c r="M1326" s="284" t="s">
        <v>390</v>
      </c>
      <c r="N1326" s="103" t="s">
        <v>87</v>
      </c>
      <c r="O1326" s="140">
        <v>54000</v>
      </c>
      <c r="Q1326" s="135"/>
      <c r="T1326" s="135"/>
      <c r="U1326" s="171" t="str">
        <f t="shared" si="306"/>
        <v>HBL-SIA-1754</v>
      </c>
      <c r="V1326" s="133" t="s">
        <v>90</v>
      </c>
      <c r="W1326" s="108">
        <v>1754</v>
      </c>
      <c r="X1326" s="171" t="str">
        <f t="shared" si="308"/>
        <v>HBL-SIA-1754-Apr17-1-1</v>
      </c>
      <c r="Y1326" s="136" t="s">
        <v>1163</v>
      </c>
      <c r="Z1326" s="134" t="str">
        <f t="shared" si="295"/>
        <v xml:space="preserve"> </v>
      </c>
      <c r="AA1326" s="134" t="str">
        <f t="shared" si="296"/>
        <v xml:space="preserve"> </v>
      </c>
      <c r="AB1326" s="134" t="str">
        <f t="shared" si="305"/>
        <v>Yes</v>
      </c>
      <c r="AC1326" s="134" t="e">
        <f>VLOOKUP(F1326,'Wired Branches'!B:E,4,FALSE)</f>
        <v>#N/A</v>
      </c>
      <c r="AD1326" s="134" t="str">
        <f t="shared" si="297"/>
        <v xml:space="preserve"> </v>
      </c>
      <c r="AE1326" s="150" t="e">
        <f>VLOOKUP(W1326,'Wired Branches'!B:F,5,FALSE)</f>
        <v>#N/A</v>
      </c>
      <c r="AF1326" s="112" t="str">
        <f>_xlfn.IFNA(VLOOKUP(F1326,'Compiled report'!C:F,4,FALSE),"")</f>
        <v/>
      </c>
      <c r="AG1326" s="134" t="str">
        <f t="shared" si="298"/>
        <v xml:space="preserve"> </v>
      </c>
      <c r="AH1326" s="134" t="str">
        <f t="shared" si="299"/>
        <v xml:space="preserve"> </v>
      </c>
      <c r="AI1326" s="134" t="str">
        <f t="shared" si="300"/>
        <v xml:space="preserve"> </v>
      </c>
      <c r="AJ1326" s="234" t="str">
        <f>_xlfn.IFNA(VLOOKUP(F1326,'Compiled report'!C:D,2,FALSE),"")</f>
        <v/>
      </c>
      <c r="AK1326" s="134" t="str">
        <f t="shared" si="301"/>
        <v xml:space="preserve"> </v>
      </c>
      <c r="AL1326" s="134" t="str">
        <f t="shared" si="302"/>
        <v/>
      </c>
      <c r="AM1326" s="134" t="str">
        <f t="shared" si="303"/>
        <v xml:space="preserve"> </v>
      </c>
      <c r="AN1326" s="134" t="str">
        <f t="shared" si="304"/>
        <v xml:space="preserve"> </v>
      </c>
      <c r="AO1326" s="134" t="str">
        <f t="shared" si="307"/>
        <v xml:space="preserve"> </v>
      </c>
      <c r="AP1326" s="137" t="s">
        <v>770</v>
      </c>
    </row>
    <row r="1327" spans="1:42" s="134" customFormat="1" ht="26.1" customHeight="1" x14ac:dyDescent="0.2">
      <c r="A1327" s="258">
        <v>1326</v>
      </c>
      <c r="B1327" s="284" t="s">
        <v>390</v>
      </c>
      <c r="C1327" s="134" t="s">
        <v>102</v>
      </c>
      <c r="D1327" s="171" t="s">
        <v>82</v>
      </c>
      <c r="E1327" s="283" t="s">
        <v>391</v>
      </c>
      <c r="F1327" s="108">
        <v>1756</v>
      </c>
      <c r="G1327" s="284" t="s">
        <v>390</v>
      </c>
      <c r="H1327" s="284" t="s">
        <v>3501</v>
      </c>
      <c r="I1327" s="284" t="s">
        <v>3502</v>
      </c>
      <c r="J1327" s="284" t="s">
        <v>384</v>
      </c>
      <c r="K1327" s="284" t="s">
        <v>3503</v>
      </c>
      <c r="L1327" s="284" t="s">
        <v>390</v>
      </c>
      <c r="M1327" s="284" t="s">
        <v>390</v>
      </c>
      <c r="N1327" s="103" t="s">
        <v>87</v>
      </c>
      <c r="O1327" s="140">
        <v>54000</v>
      </c>
      <c r="Q1327" s="135"/>
      <c r="T1327" s="135"/>
      <c r="U1327" s="171" t="str">
        <f t="shared" si="306"/>
        <v>HBL-SIA-1756</v>
      </c>
      <c r="V1327" s="133" t="s">
        <v>90</v>
      </c>
      <c r="W1327" s="108">
        <v>1756</v>
      </c>
      <c r="X1327" s="171" t="str">
        <f t="shared" si="308"/>
        <v>HBL-SIA-1756-Apr17-1-1</v>
      </c>
      <c r="Y1327" s="136" t="s">
        <v>1163</v>
      </c>
      <c r="Z1327" s="134" t="str">
        <f t="shared" si="295"/>
        <v xml:space="preserve"> </v>
      </c>
      <c r="AA1327" s="134" t="str">
        <f t="shared" si="296"/>
        <v xml:space="preserve"> </v>
      </c>
      <c r="AB1327" s="134" t="str">
        <f t="shared" si="305"/>
        <v>Yes</v>
      </c>
      <c r="AC1327" s="134" t="e">
        <f>VLOOKUP(F1327,'Wired Branches'!B:E,4,FALSE)</f>
        <v>#N/A</v>
      </c>
      <c r="AD1327" s="134" t="str">
        <f t="shared" si="297"/>
        <v xml:space="preserve"> </v>
      </c>
      <c r="AE1327" s="150" t="e">
        <f>VLOOKUP(W1327,'Wired Branches'!B:F,5,FALSE)</f>
        <v>#N/A</v>
      </c>
      <c r="AF1327" s="112" t="str">
        <f>_xlfn.IFNA(VLOOKUP(F1327,'Compiled report'!C:F,4,FALSE),"")</f>
        <v/>
      </c>
      <c r="AG1327" s="134" t="str">
        <f t="shared" si="298"/>
        <v xml:space="preserve"> </v>
      </c>
      <c r="AH1327" s="134" t="str">
        <f t="shared" si="299"/>
        <v xml:space="preserve"> </v>
      </c>
      <c r="AI1327" s="134" t="str">
        <f t="shared" si="300"/>
        <v xml:space="preserve"> </v>
      </c>
      <c r="AJ1327" s="234" t="str">
        <f>_xlfn.IFNA(VLOOKUP(F1327,'Compiled report'!C:D,2,FALSE),"")</f>
        <v/>
      </c>
      <c r="AK1327" s="134" t="str">
        <f t="shared" si="301"/>
        <v xml:space="preserve"> </v>
      </c>
      <c r="AL1327" s="134" t="str">
        <f t="shared" si="302"/>
        <v/>
      </c>
      <c r="AM1327" s="134" t="str">
        <f t="shared" si="303"/>
        <v xml:space="preserve"> </v>
      </c>
      <c r="AN1327" s="134" t="str">
        <f t="shared" si="304"/>
        <v xml:space="preserve"> </v>
      </c>
      <c r="AO1327" s="134" t="str">
        <f t="shared" si="307"/>
        <v xml:space="preserve"> </v>
      </c>
      <c r="AP1327" s="137" t="s">
        <v>770</v>
      </c>
    </row>
    <row r="1328" spans="1:42" s="134" customFormat="1" ht="26.1" customHeight="1" x14ac:dyDescent="0.2">
      <c r="A1328" s="258">
        <v>1327</v>
      </c>
      <c r="B1328" s="284" t="s">
        <v>390</v>
      </c>
      <c r="C1328" s="134" t="s">
        <v>102</v>
      </c>
      <c r="D1328" s="171" t="s">
        <v>82</v>
      </c>
      <c r="E1328" s="283" t="s">
        <v>391</v>
      </c>
      <c r="F1328" s="108">
        <v>1773</v>
      </c>
      <c r="G1328" s="284" t="s">
        <v>390</v>
      </c>
      <c r="H1328" s="284" t="s">
        <v>3504</v>
      </c>
      <c r="I1328" s="284" t="s">
        <v>3505</v>
      </c>
      <c r="J1328" s="284" t="s">
        <v>3506</v>
      </c>
      <c r="K1328" s="284" t="s">
        <v>3504</v>
      </c>
      <c r="L1328" s="284" t="s">
        <v>390</v>
      </c>
      <c r="M1328" s="284" t="s">
        <v>390</v>
      </c>
      <c r="N1328" s="103" t="s">
        <v>87</v>
      </c>
      <c r="O1328" s="140">
        <v>54000</v>
      </c>
      <c r="Q1328" s="135"/>
      <c r="T1328" s="135"/>
      <c r="U1328" s="171" t="str">
        <f t="shared" si="306"/>
        <v>HBL-SIA-1773</v>
      </c>
      <c r="V1328" s="133" t="s">
        <v>90</v>
      </c>
      <c r="W1328" s="108">
        <v>1773</v>
      </c>
      <c r="X1328" s="171" t="str">
        <f t="shared" si="308"/>
        <v>HBL-SIA-1773-Apr17-1-1</v>
      </c>
      <c r="Y1328" s="136" t="s">
        <v>1163</v>
      </c>
      <c r="Z1328" s="134" t="str">
        <f t="shared" ref="Z1328:Z1391" si="309">IF(AJ1328=""," ","Yes")</f>
        <v xml:space="preserve"> </v>
      </c>
      <c r="AA1328" s="134" t="str">
        <f t="shared" ref="AA1328:AA1391" si="310">IF(AJ1328=""," ","Yes")</f>
        <v xml:space="preserve"> </v>
      </c>
      <c r="AB1328" s="134" t="str">
        <f t="shared" si="305"/>
        <v>Yes</v>
      </c>
      <c r="AC1328" s="134" t="e">
        <f>VLOOKUP(F1328,'Wired Branches'!B:E,4,FALSE)</f>
        <v>#N/A</v>
      </c>
      <c r="AD1328" s="134" t="str">
        <f t="shared" ref="AD1328:AD1391" si="311">IF(AJ1328=""," ","255.255.255.0")</f>
        <v xml:space="preserve"> </v>
      </c>
      <c r="AE1328" s="150" t="e">
        <f>VLOOKUP(W1328,'Wired Branches'!B:F,5,FALSE)</f>
        <v>#N/A</v>
      </c>
      <c r="AF1328" s="112" t="str">
        <f>_xlfn.IFNA(VLOOKUP(F1328,'Compiled report'!C:F,4,FALSE),"")</f>
        <v/>
      </c>
      <c r="AG1328" s="134" t="str">
        <f t="shared" ref="AG1328:AG1391" si="312">IF(AJ1328=""," ","10.200.57.196")</f>
        <v xml:space="preserve"> </v>
      </c>
      <c r="AH1328" s="134" t="str">
        <f t="shared" ref="AH1328:AH1391" si="313">IF(AJ1328=""," ","Yes")</f>
        <v xml:space="preserve"> </v>
      </c>
      <c r="AI1328" s="134" t="str">
        <f t="shared" ref="AI1328:AI1391" si="314">IF(AJ1328=""," ","Yes")</f>
        <v xml:space="preserve"> </v>
      </c>
      <c r="AJ1328" s="234" t="str">
        <f>_xlfn.IFNA(VLOOKUP(F1328,'Compiled report'!C:D,2,FALSE),"")</f>
        <v/>
      </c>
      <c r="AK1328" s="134" t="str">
        <f t="shared" ref="AK1328:AK1391" si="315">IF(AJ1328=""," ","Yes")</f>
        <v xml:space="preserve"> </v>
      </c>
      <c r="AL1328" s="134" t="str">
        <f t="shared" ref="AL1328:AL1391" si="316">IF((OR(AF1328="",AF1328=0)),"","Yes")</f>
        <v/>
      </c>
      <c r="AM1328" s="134" t="str">
        <f t="shared" ref="AM1328:AM1391" si="317">IF(AJ1328=""," ","Yes")</f>
        <v xml:space="preserve"> </v>
      </c>
      <c r="AN1328" s="134" t="str">
        <f t="shared" ref="AN1328:AN1391" si="318">IF(AJ1328=""," ","Yes")</f>
        <v xml:space="preserve"> </v>
      </c>
      <c r="AO1328" s="134" t="str">
        <f t="shared" si="307"/>
        <v xml:space="preserve"> </v>
      </c>
      <c r="AP1328" s="137" t="s">
        <v>770</v>
      </c>
    </row>
    <row r="1329" spans="1:42" s="134" customFormat="1" ht="26.1" customHeight="1" x14ac:dyDescent="0.2">
      <c r="A1329" s="258">
        <v>1328</v>
      </c>
      <c r="B1329" s="284" t="s">
        <v>390</v>
      </c>
      <c r="C1329" s="134" t="s">
        <v>102</v>
      </c>
      <c r="D1329" s="171" t="s">
        <v>82</v>
      </c>
      <c r="E1329" s="283" t="s">
        <v>391</v>
      </c>
      <c r="F1329" s="108">
        <v>1774</v>
      </c>
      <c r="G1329" s="284" t="s">
        <v>390</v>
      </c>
      <c r="H1329" s="284" t="s">
        <v>3507</v>
      </c>
      <c r="I1329" s="284" t="s">
        <v>3508</v>
      </c>
      <c r="J1329" s="284" t="s">
        <v>384</v>
      </c>
      <c r="K1329" s="284" t="s">
        <v>3509</v>
      </c>
      <c r="L1329" s="284" t="s">
        <v>3373</v>
      </c>
      <c r="M1329" s="284" t="s">
        <v>3373</v>
      </c>
      <c r="N1329" s="103" t="s">
        <v>87</v>
      </c>
      <c r="O1329" s="140">
        <v>51600</v>
      </c>
      <c r="Q1329" s="135"/>
      <c r="T1329" s="135"/>
      <c r="U1329" s="171" t="str">
        <f t="shared" si="306"/>
        <v>HBL-SIA-1774</v>
      </c>
      <c r="V1329" s="133" t="s">
        <v>90</v>
      </c>
      <c r="W1329" s="108">
        <v>1774</v>
      </c>
      <c r="X1329" s="171" t="str">
        <f t="shared" si="308"/>
        <v>HBL-SIA-1774-Apr17-1-1</v>
      </c>
      <c r="Y1329" s="136" t="s">
        <v>1163</v>
      </c>
      <c r="Z1329" s="134" t="str">
        <f t="shared" si="309"/>
        <v xml:space="preserve"> </v>
      </c>
      <c r="AA1329" s="134" t="str">
        <f t="shared" si="310"/>
        <v xml:space="preserve"> </v>
      </c>
      <c r="AB1329" s="134" t="str">
        <f t="shared" si="305"/>
        <v>Yes</v>
      </c>
      <c r="AC1329" s="134" t="e">
        <f>VLOOKUP(F1329,'Wired Branches'!B:E,4,FALSE)</f>
        <v>#N/A</v>
      </c>
      <c r="AD1329" s="134" t="str">
        <f t="shared" si="311"/>
        <v xml:space="preserve"> </v>
      </c>
      <c r="AE1329" s="150" t="e">
        <f>VLOOKUP(W1329,'Wired Branches'!B:F,5,FALSE)</f>
        <v>#N/A</v>
      </c>
      <c r="AF1329" s="112" t="str">
        <f>_xlfn.IFNA(VLOOKUP(F1329,'Compiled report'!C:F,4,FALSE),"")</f>
        <v/>
      </c>
      <c r="AG1329" s="134" t="str">
        <f t="shared" si="312"/>
        <v xml:space="preserve"> </v>
      </c>
      <c r="AH1329" s="134" t="str">
        <f t="shared" si="313"/>
        <v xml:space="preserve"> </v>
      </c>
      <c r="AI1329" s="134" t="str">
        <f t="shared" si="314"/>
        <v xml:space="preserve"> </v>
      </c>
      <c r="AJ1329" s="234" t="str">
        <f>_xlfn.IFNA(VLOOKUP(F1329,'Compiled report'!C:D,2,FALSE),"")</f>
        <v/>
      </c>
      <c r="AK1329" s="134" t="str">
        <f t="shared" si="315"/>
        <v xml:space="preserve"> </v>
      </c>
      <c r="AL1329" s="134" t="str">
        <f t="shared" si="316"/>
        <v/>
      </c>
      <c r="AM1329" s="134" t="str">
        <f t="shared" si="317"/>
        <v xml:space="preserve"> </v>
      </c>
      <c r="AN1329" s="134" t="str">
        <f t="shared" si="318"/>
        <v xml:space="preserve"> </v>
      </c>
      <c r="AO1329" s="134" t="str">
        <f t="shared" si="307"/>
        <v xml:space="preserve"> </v>
      </c>
      <c r="AP1329" s="137" t="s">
        <v>770</v>
      </c>
    </row>
    <row r="1330" spans="1:42" s="134" customFormat="1" ht="26.1" customHeight="1" x14ac:dyDescent="0.2">
      <c r="A1330" s="258">
        <v>1329</v>
      </c>
      <c r="B1330" s="284" t="s">
        <v>390</v>
      </c>
      <c r="C1330" s="134" t="s">
        <v>102</v>
      </c>
      <c r="D1330" s="171" t="s">
        <v>82</v>
      </c>
      <c r="E1330" s="283" t="s">
        <v>391</v>
      </c>
      <c r="F1330" s="108">
        <v>1805</v>
      </c>
      <c r="G1330" s="284" t="s">
        <v>390</v>
      </c>
      <c r="H1330" s="284" t="s">
        <v>3510</v>
      </c>
      <c r="I1330" s="284" t="s">
        <v>3511</v>
      </c>
      <c r="J1330" s="284" t="s">
        <v>384</v>
      </c>
      <c r="K1330" s="284" t="s">
        <v>3512</v>
      </c>
      <c r="L1330" s="284" t="s">
        <v>3373</v>
      </c>
      <c r="M1330" s="284" t="s">
        <v>3373</v>
      </c>
      <c r="N1330" s="103" t="s">
        <v>87</v>
      </c>
      <c r="O1330" s="140">
        <v>51600</v>
      </c>
      <c r="Q1330" s="135"/>
      <c r="T1330" s="135"/>
      <c r="U1330" s="171" t="str">
        <f t="shared" si="306"/>
        <v>HBL-SIA-1805</v>
      </c>
      <c r="V1330" s="133" t="s">
        <v>90</v>
      </c>
      <c r="W1330" s="108">
        <v>1805</v>
      </c>
      <c r="X1330" s="171" t="str">
        <f t="shared" si="308"/>
        <v>HBL-SIA-1805-Apr17-1-1</v>
      </c>
      <c r="Y1330" s="136" t="s">
        <v>1163</v>
      </c>
      <c r="Z1330" s="134" t="str">
        <f t="shared" si="309"/>
        <v xml:space="preserve"> </v>
      </c>
      <c r="AA1330" s="134" t="str">
        <f t="shared" si="310"/>
        <v xml:space="preserve"> </v>
      </c>
      <c r="AB1330" s="134" t="str">
        <f t="shared" si="305"/>
        <v>Yes</v>
      </c>
      <c r="AC1330" s="134" t="e">
        <f>VLOOKUP(F1330,'Wired Branches'!B:E,4,FALSE)</f>
        <v>#N/A</v>
      </c>
      <c r="AD1330" s="134" t="str">
        <f t="shared" si="311"/>
        <v xml:space="preserve"> </v>
      </c>
      <c r="AE1330" s="150" t="e">
        <f>VLOOKUP(W1330,'Wired Branches'!B:F,5,FALSE)</f>
        <v>#N/A</v>
      </c>
      <c r="AF1330" s="112" t="str">
        <f>_xlfn.IFNA(VLOOKUP(F1330,'Compiled report'!C:F,4,FALSE),"")</f>
        <v/>
      </c>
      <c r="AG1330" s="134" t="str">
        <f t="shared" si="312"/>
        <v xml:space="preserve"> </v>
      </c>
      <c r="AH1330" s="134" t="str">
        <f t="shared" si="313"/>
        <v xml:space="preserve"> </v>
      </c>
      <c r="AI1330" s="134" t="str">
        <f t="shared" si="314"/>
        <v xml:space="preserve"> </v>
      </c>
      <c r="AJ1330" s="234" t="str">
        <f>_xlfn.IFNA(VLOOKUP(F1330,'Compiled report'!C:D,2,FALSE),"")</f>
        <v/>
      </c>
      <c r="AK1330" s="134" t="str">
        <f t="shared" si="315"/>
        <v xml:space="preserve"> </v>
      </c>
      <c r="AL1330" s="134" t="str">
        <f t="shared" si="316"/>
        <v/>
      </c>
      <c r="AM1330" s="134" t="str">
        <f t="shared" si="317"/>
        <v xml:space="preserve"> </v>
      </c>
      <c r="AN1330" s="134" t="str">
        <f t="shared" si="318"/>
        <v xml:space="preserve"> </v>
      </c>
      <c r="AO1330" s="134" t="str">
        <f t="shared" si="307"/>
        <v xml:space="preserve"> </v>
      </c>
      <c r="AP1330" s="137" t="s">
        <v>770</v>
      </c>
    </row>
    <row r="1331" spans="1:42" s="134" customFormat="1" ht="26.1" customHeight="1" x14ac:dyDescent="0.2">
      <c r="A1331" s="258">
        <v>1330</v>
      </c>
      <c r="B1331" s="284" t="s">
        <v>390</v>
      </c>
      <c r="C1331" s="134" t="s">
        <v>102</v>
      </c>
      <c r="D1331" s="171" t="s">
        <v>82</v>
      </c>
      <c r="E1331" s="283" t="s">
        <v>391</v>
      </c>
      <c r="F1331" s="108">
        <v>1820</v>
      </c>
      <c r="G1331" s="284" t="s">
        <v>390</v>
      </c>
      <c r="H1331" s="284" t="s">
        <v>3513</v>
      </c>
      <c r="I1331" s="284" t="s">
        <v>3514</v>
      </c>
      <c r="J1331" s="284" t="s">
        <v>384</v>
      </c>
      <c r="K1331" s="284" t="s">
        <v>3515</v>
      </c>
      <c r="L1331" s="284" t="s">
        <v>390</v>
      </c>
      <c r="M1331" s="284" t="s">
        <v>390</v>
      </c>
      <c r="N1331" s="103" t="s">
        <v>87</v>
      </c>
      <c r="O1331" s="140">
        <v>54000</v>
      </c>
      <c r="Q1331" s="135"/>
      <c r="T1331" s="135"/>
      <c r="U1331" s="171" t="str">
        <f t="shared" si="306"/>
        <v>HBL-SIA-1820</v>
      </c>
      <c r="V1331" s="133" t="s">
        <v>90</v>
      </c>
      <c r="W1331" s="108">
        <v>1820</v>
      </c>
      <c r="X1331" s="171" t="str">
        <f t="shared" si="308"/>
        <v>HBL-SIA-1820-Apr17-1-1</v>
      </c>
      <c r="Y1331" s="136" t="s">
        <v>1163</v>
      </c>
      <c r="Z1331" s="134" t="str">
        <f t="shared" si="309"/>
        <v xml:space="preserve"> </v>
      </c>
      <c r="AA1331" s="134" t="str">
        <f t="shared" si="310"/>
        <v xml:space="preserve"> </v>
      </c>
      <c r="AB1331" s="134" t="str">
        <f t="shared" ref="AB1331:AB1394" si="319">IF(ISBLANK(AJ1331)," ","Yes")</f>
        <v>Yes</v>
      </c>
      <c r="AC1331" s="134" t="e">
        <f>VLOOKUP(F1331,'Wired Branches'!B:E,4,FALSE)</f>
        <v>#N/A</v>
      </c>
      <c r="AD1331" s="134" t="str">
        <f t="shared" si="311"/>
        <v xml:space="preserve"> </v>
      </c>
      <c r="AE1331" s="150" t="e">
        <f>VLOOKUP(W1331,'Wired Branches'!B:F,5,FALSE)</f>
        <v>#N/A</v>
      </c>
      <c r="AF1331" s="112" t="str">
        <f>_xlfn.IFNA(VLOOKUP(F1331,'Compiled report'!C:F,4,FALSE),"")</f>
        <v/>
      </c>
      <c r="AG1331" s="134" t="str">
        <f t="shared" si="312"/>
        <v xml:space="preserve"> </v>
      </c>
      <c r="AH1331" s="134" t="str">
        <f t="shared" si="313"/>
        <v xml:space="preserve"> </v>
      </c>
      <c r="AI1331" s="134" t="str">
        <f t="shared" si="314"/>
        <v xml:space="preserve"> </v>
      </c>
      <c r="AJ1331" s="234" t="str">
        <f>_xlfn.IFNA(VLOOKUP(F1331,'Compiled report'!C:D,2,FALSE),"")</f>
        <v/>
      </c>
      <c r="AK1331" s="134" t="str">
        <f t="shared" si="315"/>
        <v xml:space="preserve"> </v>
      </c>
      <c r="AL1331" s="134" t="str">
        <f t="shared" si="316"/>
        <v/>
      </c>
      <c r="AM1331" s="134" t="str">
        <f t="shared" si="317"/>
        <v xml:space="preserve"> </v>
      </c>
      <c r="AN1331" s="134" t="str">
        <f t="shared" si="318"/>
        <v xml:space="preserve"> </v>
      </c>
      <c r="AO1331" s="134" t="str">
        <f t="shared" si="307"/>
        <v xml:space="preserve"> </v>
      </c>
      <c r="AP1331" s="137" t="s">
        <v>770</v>
      </c>
    </row>
    <row r="1332" spans="1:42" s="134" customFormat="1" ht="26.1" customHeight="1" x14ac:dyDescent="0.2">
      <c r="A1332" s="258">
        <v>1331</v>
      </c>
      <c r="B1332" s="284" t="s">
        <v>390</v>
      </c>
      <c r="C1332" s="134" t="s">
        <v>102</v>
      </c>
      <c r="D1332" s="171" t="s">
        <v>82</v>
      </c>
      <c r="E1332" s="283" t="s">
        <v>391</v>
      </c>
      <c r="F1332" s="108">
        <v>1825</v>
      </c>
      <c r="G1332" s="284" t="s">
        <v>390</v>
      </c>
      <c r="H1332" s="284" t="s">
        <v>3516</v>
      </c>
      <c r="I1332" s="284" t="s">
        <v>3517</v>
      </c>
      <c r="J1332" s="284" t="s">
        <v>384</v>
      </c>
      <c r="K1332" s="284" t="s">
        <v>3438</v>
      </c>
      <c r="L1332" s="284" t="s">
        <v>390</v>
      </c>
      <c r="M1332" s="284" t="s">
        <v>390</v>
      </c>
      <c r="N1332" s="103" t="s">
        <v>87</v>
      </c>
      <c r="O1332" s="140">
        <v>54000</v>
      </c>
      <c r="Q1332" s="135"/>
      <c r="T1332" s="135"/>
      <c r="U1332" s="171" t="str">
        <f t="shared" si="306"/>
        <v>HBL-SIA-1825</v>
      </c>
      <c r="V1332" s="133" t="s">
        <v>90</v>
      </c>
      <c r="W1332" s="108">
        <v>1825</v>
      </c>
      <c r="X1332" s="171" t="str">
        <f t="shared" si="308"/>
        <v>HBL-SIA-1825-Apr17-1-1</v>
      </c>
      <c r="Y1332" s="136" t="s">
        <v>1163</v>
      </c>
      <c r="Z1332" s="134" t="str">
        <f t="shared" si="309"/>
        <v xml:space="preserve"> </v>
      </c>
      <c r="AA1332" s="134" t="str">
        <f t="shared" si="310"/>
        <v xml:space="preserve"> </v>
      </c>
      <c r="AB1332" s="134" t="str">
        <f t="shared" si="319"/>
        <v>Yes</v>
      </c>
      <c r="AC1332" s="134" t="e">
        <f>VLOOKUP(F1332,'Wired Branches'!B:E,4,FALSE)</f>
        <v>#N/A</v>
      </c>
      <c r="AD1332" s="134" t="str">
        <f t="shared" si="311"/>
        <v xml:space="preserve"> </v>
      </c>
      <c r="AE1332" s="150" t="e">
        <f>VLOOKUP(W1332,'Wired Branches'!B:F,5,FALSE)</f>
        <v>#N/A</v>
      </c>
      <c r="AF1332" s="112" t="str">
        <f>_xlfn.IFNA(VLOOKUP(F1332,'Compiled report'!C:F,4,FALSE),"")</f>
        <v/>
      </c>
      <c r="AG1332" s="134" t="str">
        <f t="shared" si="312"/>
        <v xml:space="preserve"> </v>
      </c>
      <c r="AH1332" s="134" t="str">
        <f t="shared" si="313"/>
        <v xml:space="preserve"> </v>
      </c>
      <c r="AI1332" s="134" t="str">
        <f t="shared" si="314"/>
        <v xml:space="preserve"> </v>
      </c>
      <c r="AJ1332" s="234" t="str">
        <f>_xlfn.IFNA(VLOOKUP(F1332,'Compiled report'!C:D,2,FALSE),"")</f>
        <v/>
      </c>
      <c r="AK1332" s="134" t="str">
        <f t="shared" si="315"/>
        <v xml:space="preserve"> </v>
      </c>
      <c r="AL1332" s="134" t="str">
        <f t="shared" si="316"/>
        <v/>
      </c>
      <c r="AM1332" s="134" t="str">
        <f t="shared" si="317"/>
        <v xml:space="preserve"> </v>
      </c>
      <c r="AN1332" s="134" t="str">
        <f t="shared" si="318"/>
        <v xml:space="preserve"> </v>
      </c>
      <c r="AO1332" s="134" t="str">
        <f t="shared" si="307"/>
        <v xml:space="preserve"> </v>
      </c>
      <c r="AP1332" s="137" t="s">
        <v>770</v>
      </c>
    </row>
    <row r="1333" spans="1:42" s="134" customFormat="1" ht="26.1" customHeight="1" x14ac:dyDescent="0.2">
      <c r="A1333" s="258">
        <v>1332</v>
      </c>
      <c r="B1333" s="284" t="s">
        <v>390</v>
      </c>
      <c r="C1333" s="134" t="s">
        <v>102</v>
      </c>
      <c r="D1333" s="171" t="s">
        <v>82</v>
      </c>
      <c r="E1333" s="283" t="s">
        <v>391</v>
      </c>
      <c r="F1333" s="108">
        <v>1842</v>
      </c>
      <c r="G1333" s="284" t="s">
        <v>390</v>
      </c>
      <c r="H1333" s="284" t="s">
        <v>3518</v>
      </c>
      <c r="I1333" s="284" t="s">
        <v>3519</v>
      </c>
      <c r="J1333" s="284" t="s">
        <v>384</v>
      </c>
      <c r="K1333" s="284" t="s">
        <v>3518</v>
      </c>
      <c r="L1333" s="284" t="s">
        <v>3373</v>
      </c>
      <c r="M1333" s="284" t="s">
        <v>3373</v>
      </c>
      <c r="N1333" s="103" t="s">
        <v>87</v>
      </c>
      <c r="O1333" s="140">
        <v>51600</v>
      </c>
      <c r="Q1333" s="135"/>
      <c r="T1333" s="135"/>
      <c r="U1333" s="171" t="str">
        <f t="shared" si="306"/>
        <v>HBL-SIA-1842</v>
      </c>
      <c r="V1333" s="133" t="s">
        <v>90</v>
      </c>
      <c r="W1333" s="108">
        <v>1842</v>
      </c>
      <c r="X1333" s="171" t="str">
        <f t="shared" si="308"/>
        <v>HBL-SIA-1842-Apr17-1-1</v>
      </c>
      <c r="Y1333" s="136" t="s">
        <v>1163</v>
      </c>
      <c r="Z1333" s="134" t="str">
        <f t="shared" si="309"/>
        <v xml:space="preserve"> </v>
      </c>
      <c r="AA1333" s="134" t="str">
        <f t="shared" si="310"/>
        <v xml:space="preserve"> </v>
      </c>
      <c r="AB1333" s="134" t="str">
        <f t="shared" si="319"/>
        <v>Yes</v>
      </c>
      <c r="AC1333" s="134" t="e">
        <f>VLOOKUP(F1333,'Wired Branches'!B:E,4,FALSE)</f>
        <v>#N/A</v>
      </c>
      <c r="AD1333" s="134" t="str">
        <f t="shared" si="311"/>
        <v xml:space="preserve"> </v>
      </c>
      <c r="AE1333" s="150" t="e">
        <f>VLOOKUP(W1333,'Wired Branches'!B:F,5,FALSE)</f>
        <v>#N/A</v>
      </c>
      <c r="AF1333" s="112" t="str">
        <f>_xlfn.IFNA(VLOOKUP(F1333,'Compiled report'!C:F,4,FALSE),"")</f>
        <v/>
      </c>
      <c r="AG1333" s="134" t="str">
        <f t="shared" si="312"/>
        <v xml:space="preserve"> </v>
      </c>
      <c r="AH1333" s="134" t="str">
        <f t="shared" si="313"/>
        <v xml:space="preserve"> </v>
      </c>
      <c r="AI1333" s="134" t="str">
        <f t="shared" si="314"/>
        <v xml:space="preserve"> </v>
      </c>
      <c r="AJ1333" s="234" t="str">
        <f>_xlfn.IFNA(VLOOKUP(F1333,'Compiled report'!C:D,2,FALSE),"")</f>
        <v/>
      </c>
      <c r="AK1333" s="134" t="str">
        <f t="shared" si="315"/>
        <v xml:space="preserve"> </v>
      </c>
      <c r="AL1333" s="134" t="str">
        <f t="shared" si="316"/>
        <v/>
      </c>
      <c r="AM1333" s="134" t="str">
        <f t="shared" si="317"/>
        <v xml:space="preserve"> </v>
      </c>
      <c r="AN1333" s="134" t="str">
        <f t="shared" si="318"/>
        <v xml:space="preserve"> </v>
      </c>
      <c r="AO1333" s="134" t="str">
        <f t="shared" si="307"/>
        <v xml:space="preserve"> </v>
      </c>
      <c r="AP1333" s="137" t="s">
        <v>770</v>
      </c>
    </row>
    <row r="1334" spans="1:42" s="134" customFormat="1" ht="26.1" customHeight="1" x14ac:dyDescent="0.2">
      <c r="A1334" s="258">
        <v>1333</v>
      </c>
      <c r="B1334" s="284" t="s">
        <v>390</v>
      </c>
      <c r="C1334" s="134" t="s">
        <v>102</v>
      </c>
      <c r="D1334" s="171" t="s">
        <v>82</v>
      </c>
      <c r="E1334" s="283" t="s">
        <v>391</v>
      </c>
      <c r="F1334" s="108">
        <v>1863</v>
      </c>
      <c r="G1334" s="284" t="s">
        <v>390</v>
      </c>
      <c r="H1334" s="284" t="s">
        <v>3520</v>
      </c>
      <c r="I1334" s="284" t="s">
        <v>3521</v>
      </c>
      <c r="J1334" s="284" t="s">
        <v>384</v>
      </c>
      <c r="K1334" s="284" t="s">
        <v>3520</v>
      </c>
      <c r="L1334" s="284" t="s">
        <v>390</v>
      </c>
      <c r="M1334" s="284" t="s">
        <v>390</v>
      </c>
      <c r="N1334" s="103" t="s">
        <v>87</v>
      </c>
      <c r="O1334" s="140">
        <v>54000</v>
      </c>
      <c r="Q1334" s="135"/>
      <c r="T1334" s="135"/>
      <c r="U1334" s="171" t="str">
        <f t="shared" si="306"/>
        <v>HBL-SIA-1863</v>
      </c>
      <c r="V1334" s="133" t="s">
        <v>90</v>
      </c>
      <c r="W1334" s="108">
        <v>1863</v>
      </c>
      <c r="X1334" s="171" t="str">
        <f t="shared" si="308"/>
        <v>HBL-SIA-1863-Apr17-1-1</v>
      </c>
      <c r="Y1334" s="136" t="s">
        <v>1163</v>
      </c>
      <c r="Z1334" s="134" t="str">
        <f t="shared" si="309"/>
        <v xml:space="preserve"> </v>
      </c>
      <c r="AA1334" s="134" t="str">
        <f t="shared" si="310"/>
        <v xml:space="preserve"> </v>
      </c>
      <c r="AB1334" s="134" t="str">
        <f t="shared" si="319"/>
        <v>Yes</v>
      </c>
      <c r="AC1334" s="134" t="e">
        <f>VLOOKUP(F1334,'Wired Branches'!B:E,4,FALSE)</f>
        <v>#N/A</v>
      </c>
      <c r="AD1334" s="134" t="str">
        <f t="shared" si="311"/>
        <v xml:space="preserve"> </v>
      </c>
      <c r="AE1334" s="150" t="e">
        <f>VLOOKUP(W1334,'Wired Branches'!B:F,5,FALSE)</f>
        <v>#N/A</v>
      </c>
      <c r="AF1334" s="112" t="str">
        <f>_xlfn.IFNA(VLOOKUP(F1334,'Compiled report'!C:F,4,FALSE),"")</f>
        <v/>
      </c>
      <c r="AG1334" s="134" t="str">
        <f t="shared" si="312"/>
        <v xml:space="preserve"> </v>
      </c>
      <c r="AH1334" s="134" t="str">
        <f t="shared" si="313"/>
        <v xml:space="preserve"> </v>
      </c>
      <c r="AI1334" s="134" t="str">
        <f t="shared" si="314"/>
        <v xml:space="preserve"> </v>
      </c>
      <c r="AJ1334" s="234" t="str">
        <f>_xlfn.IFNA(VLOOKUP(F1334,'Compiled report'!C:D,2,FALSE),"")</f>
        <v/>
      </c>
      <c r="AK1334" s="134" t="str">
        <f t="shared" si="315"/>
        <v xml:space="preserve"> </v>
      </c>
      <c r="AL1334" s="134" t="str">
        <f t="shared" si="316"/>
        <v/>
      </c>
      <c r="AM1334" s="134" t="str">
        <f t="shared" si="317"/>
        <v xml:space="preserve"> </v>
      </c>
      <c r="AN1334" s="134" t="str">
        <f t="shared" si="318"/>
        <v xml:space="preserve"> </v>
      </c>
      <c r="AO1334" s="134" t="str">
        <f t="shared" si="307"/>
        <v xml:space="preserve"> </v>
      </c>
      <c r="AP1334" s="137" t="s">
        <v>770</v>
      </c>
    </row>
    <row r="1335" spans="1:42" s="134" customFormat="1" ht="26.1" customHeight="1" x14ac:dyDescent="0.2">
      <c r="A1335" s="258">
        <v>1334</v>
      </c>
      <c r="B1335" s="284" t="s">
        <v>390</v>
      </c>
      <c r="C1335" s="134" t="s">
        <v>102</v>
      </c>
      <c r="D1335" s="171" t="s">
        <v>82</v>
      </c>
      <c r="E1335" s="283" t="s">
        <v>391</v>
      </c>
      <c r="F1335" s="108">
        <v>1868</v>
      </c>
      <c r="G1335" s="284" t="s">
        <v>390</v>
      </c>
      <c r="H1335" s="284" t="s">
        <v>3522</v>
      </c>
      <c r="I1335" s="284" t="s">
        <v>3523</v>
      </c>
      <c r="J1335" s="284" t="s">
        <v>384</v>
      </c>
      <c r="K1335" s="284" t="s">
        <v>3522</v>
      </c>
      <c r="L1335" s="284" t="s">
        <v>390</v>
      </c>
      <c r="M1335" s="284" t="s">
        <v>390</v>
      </c>
      <c r="N1335" s="103" t="s">
        <v>87</v>
      </c>
      <c r="O1335" s="140">
        <v>54000</v>
      </c>
      <c r="Q1335" s="135"/>
      <c r="T1335" s="135"/>
      <c r="U1335" s="171" t="str">
        <f t="shared" si="306"/>
        <v>HBL-SIA-1868</v>
      </c>
      <c r="V1335" s="133" t="s">
        <v>90</v>
      </c>
      <c r="W1335" s="108">
        <v>1868</v>
      </c>
      <c r="X1335" s="171" t="str">
        <f t="shared" si="308"/>
        <v>HBL-SIA-1868-Apr17-1-1</v>
      </c>
      <c r="Y1335" s="136" t="s">
        <v>1163</v>
      </c>
      <c r="Z1335" s="134" t="str">
        <f t="shared" si="309"/>
        <v xml:space="preserve"> </v>
      </c>
      <c r="AA1335" s="134" t="str">
        <f t="shared" si="310"/>
        <v xml:space="preserve"> </v>
      </c>
      <c r="AB1335" s="134" t="str">
        <f t="shared" si="319"/>
        <v>Yes</v>
      </c>
      <c r="AC1335" s="134" t="e">
        <f>VLOOKUP(F1335,'Wired Branches'!B:E,4,FALSE)</f>
        <v>#N/A</v>
      </c>
      <c r="AD1335" s="134" t="str">
        <f t="shared" si="311"/>
        <v xml:space="preserve"> </v>
      </c>
      <c r="AE1335" s="150" t="e">
        <f>VLOOKUP(W1335,'Wired Branches'!B:F,5,FALSE)</f>
        <v>#N/A</v>
      </c>
      <c r="AF1335" s="112" t="str">
        <f>_xlfn.IFNA(VLOOKUP(F1335,'Compiled report'!C:F,4,FALSE),"")</f>
        <v/>
      </c>
      <c r="AG1335" s="134" t="str">
        <f t="shared" si="312"/>
        <v xml:space="preserve"> </v>
      </c>
      <c r="AH1335" s="134" t="str">
        <f t="shared" si="313"/>
        <v xml:space="preserve"> </v>
      </c>
      <c r="AI1335" s="134" t="str">
        <f t="shared" si="314"/>
        <v xml:space="preserve"> </v>
      </c>
      <c r="AJ1335" s="234" t="str">
        <f>_xlfn.IFNA(VLOOKUP(F1335,'Compiled report'!C:D,2,FALSE),"")</f>
        <v/>
      </c>
      <c r="AK1335" s="134" t="str">
        <f t="shared" si="315"/>
        <v xml:space="preserve"> </v>
      </c>
      <c r="AL1335" s="134" t="str">
        <f t="shared" si="316"/>
        <v/>
      </c>
      <c r="AM1335" s="134" t="str">
        <f t="shared" si="317"/>
        <v xml:space="preserve"> </v>
      </c>
      <c r="AN1335" s="134" t="str">
        <f t="shared" si="318"/>
        <v xml:space="preserve"> </v>
      </c>
      <c r="AO1335" s="134" t="str">
        <f t="shared" si="307"/>
        <v xml:space="preserve"> </v>
      </c>
      <c r="AP1335" s="137" t="s">
        <v>770</v>
      </c>
    </row>
    <row r="1336" spans="1:42" s="134" customFormat="1" ht="26.1" customHeight="1" x14ac:dyDescent="0.2">
      <c r="A1336" s="258">
        <v>1335</v>
      </c>
      <c r="B1336" s="284" t="s">
        <v>390</v>
      </c>
      <c r="C1336" s="134" t="s">
        <v>102</v>
      </c>
      <c r="D1336" s="171" t="s">
        <v>82</v>
      </c>
      <c r="E1336" s="283" t="s">
        <v>391</v>
      </c>
      <c r="F1336" s="108">
        <v>1869</v>
      </c>
      <c r="G1336" s="284" t="s">
        <v>390</v>
      </c>
      <c r="H1336" s="284" t="s">
        <v>3524</v>
      </c>
      <c r="I1336" s="284" t="s">
        <v>3525</v>
      </c>
      <c r="J1336" s="284" t="s">
        <v>3526</v>
      </c>
      <c r="K1336" s="284" t="s">
        <v>3524</v>
      </c>
      <c r="L1336" s="284" t="s">
        <v>390</v>
      </c>
      <c r="M1336" s="284" t="s">
        <v>390</v>
      </c>
      <c r="N1336" s="103" t="s">
        <v>87</v>
      </c>
      <c r="O1336" s="140">
        <v>54000</v>
      </c>
      <c r="Q1336" s="135"/>
      <c r="T1336" s="135"/>
      <c r="U1336" s="171" t="str">
        <f t="shared" si="306"/>
        <v>HBL-SIA-1869</v>
      </c>
      <c r="V1336" s="133" t="s">
        <v>90</v>
      </c>
      <c r="W1336" s="108">
        <v>1869</v>
      </c>
      <c r="X1336" s="171" t="str">
        <f t="shared" si="308"/>
        <v>HBL-SIA-1869-Apr17-1-1</v>
      </c>
      <c r="Y1336" s="136" t="s">
        <v>1163</v>
      </c>
      <c r="Z1336" s="134" t="str">
        <f t="shared" si="309"/>
        <v xml:space="preserve"> </v>
      </c>
      <c r="AA1336" s="134" t="str">
        <f t="shared" si="310"/>
        <v xml:space="preserve"> </v>
      </c>
      <c r="AB1336" s="134" t="str">
        <f t="shared" si="319"/>
        <v>Yes</v>
      </c>
      <c r="AC1336" s="134" t="e">
        <f>VLOOKUP(F1336,'Wired Branches'!B:E,4,FALSE)</f>
        <v>#N/A</v>
      </c>
      <c r="AD1336" s="134" t="str">
        <f t="shared" si="311"/>
        <v xml:space="preserve"> </v>
      </c>
      <c r="AE1336" s="150" t="e">
        <f>VLOOKUP(W1336,'Wired Branches'!B:F,5,FALSE)</f>
        <v>#N/A</v>
      </c>
      <c r="AF1336" s="112" t="str">
        <f>_xlfn.IFNA(VLOOKUP(F1336,'Compiled report'!C:F,4,FALSE),"")</f>
        <v/>
      </c>
      <c r="AG1336" s="134" t="str">
        <f t="shared" si="312"/>
        <v xml:space="preserve"> </v>
      </c>
      <c r="AH1336" s="134" t="str">
        <f t="shared" si="313"/>
        <v xml:space="preserve"> </v>
      </c>
      <c r="AI1336" s="134" t="str">
        <f t="shared" si="314"/>
        <v xml:space="preserve"> </v>
      </c>
      <c r="AJ1336" s="234" t="str">
        <f>_xlfn.IFNA(VLOOKUP(F1336,'Compiled report'!C:D,2,FALSE),"")</f>
        <v/>
      </c>
      <c r="AK1336" s="134" t="str">
        <f t="shared" si="315"/>
        <v xml:space="preserve"> </v>
      </c>
      <c r="AL1336" s="134" t="str">
        <f t="shared" si="316"/>
        <v/>
      </c>
      <c r="AM1336" s="134" t="str">
        <f t="shared" si="317"/>
        <v xml:space="preserve"> </v>
      </c>
      <c r="AN1336" s="134" t="str">
        <f t="shared" si="318"/>
        <v xml:space="preserve"> </v>
      </c>
      <c r="AO1336" s="134" t="str">
        <f t="shared" si="307"/>
        <v xml:space="preserve"> </v>
      </c>
      <c r="AP1336" s="137" t="s">
        <v>770</v>
      </c>
    </row>
    <row r="1337" spans="1:42" s="134" customFormat="1" ht="26.1" customHeight="1" x14ac:dyDescent="0.2">
      <c r="A1337" s="258">
        <v>1336</v>
      </c>
      <c r="B1337" s="284" t="s">
        <v>390</v>
      </c>
      <c r="C1337" s="134" t="s">
        <v>102</v>
      </c>
      <c r="D1337" s="171" t="s">
        <v>82</v>
      </c>
      <c r="E1337" s="283" t="s">
        <v>391</v>
      </c>
      <c r="F1337" s="108">
        <v>1876</v>
      </c>
      <c r="G1337" s="284" t="s">
        <v>390</v>
      </c>
      <c r="H1337" s="284" t="s">
        <v>3527</v>
      </c>
      <c r="I1337" s="284" t="s">
        <v>3528</v>
      </c>
      <c r="J1337" s="284" t="s">
        <v>3529</v>
      </c>
      <c r="K1337" s="284" t="s">
        <v>3530</v>
      </c>
      <c r="L1337" s="284" t="s">
        <v>390</v>
      </c>
      <c r="M1337" s="284" t="s">
        <v>390</v>
      </c>
      <c r="N1337" s="103" t="s">
        <v>87</v>
      </c>
      <c r="O1337" s="140">
        <v>54000</v>
      </c>
      <c r="Q1337" s="135"/>
      <c r="T1337" s="135"/>
      <c r="U1337" s="171" t="str">
        <f t="shared" si="306"/>
        <v>HBL-SIA-1876</v>
      </c>
      <c r="V1337" s="133" t="s">
        <v>90</v>
      </c>
      <c r="W1337" s="108">
        <v>1876</v>
      </c>
      <c r="X1337" s="171" t="str">
        <f t="shared" si="308"/>
        <v>HBL-SIA-1876-Apr17-1-1</v>
      </c>
      <c r="Y1337" s="136" t="s">
        <v>1163</v>
      </c>
      <c r="Z1337" s="134" t="str">
        <f t="shared" si="309"/>
        <v xml:space="preserve"> </v>
      </c>
      <c r="AA1337" s="134" t="str">
        <f t="shared" si="310"/>
        <v xml:space="preserve"> </v>
      </c>
      <c r="AB1337" s="134" t="str">
        <f t="shared" si="319"/>
        <v>Yes</v>
      </c>
      <c r="AC1337" s="134" t="e">
        <f>VLOOKUP(F1337,'Wired Branches'!B:E,4,FALSE)</f>
        <v>#N/A</v>
      </c>
      <c r="AD1337" s="134" t="str">
        <f t="shared" si="311"/>
        <v xml:space="preserve"> </v>
      </c>
      <c r="AE1337" s="150" t="e">
        <f>VLOOKUP(W1337,'Wired Branches'!B:F,5,FALSE)</f>
        <v>#N/A</v>
      </c>
      <c r="AF1337" s="112" t="str">
        <f>_xlfn.IFNA(VLOOKUP(F1337,'Compiled report'!C:F,4,FALSE),"")</f>
        <v/>
      </c>
      <c r="AG1337" s="134" t="str">
        <f t="shared" si="312"/>
        <v xml:space="preserve"> </v>
      </c>
      <c r="AH1337" s="134" t="str">
        <f t="shared" si="313"/>
        <v xml:space="preserve"> </v>
      </c>
      <c r="AI1337" s="134" t="str">
        <f t="shared" si="314"/>
        <v xml:space="preserve"> </v>
      </c>
      <c r="AJ1337" s="234" t="str">
        <f>_xlfn.IFNA(VLOOKUP(F1337,'Compiled report'!C:D,2,FALSE),"")</f>
        <v/>
      </c>
      <c r="AK1337" s="134" t="str">
        <f t="shared" si="315"/>
        <v xml:space="preserve"> </v>
      </c>
      <c r="AL1337" s="134" t="str">
        <f t="shared" si="316"/>
        <v/>
      </c>
      <c r="AM1337" s="134" t="str">
        <f t="shared" si="317"/>
        <v xml:space="preserve"> </v>
      </c>
      <c r="AN1337" s="134" t="str">
        <f t="shared" si="318"/>
        <v xml:space="preserve"> </v>
      </c>
      <c r="AO1337" s="134" t="str">
        <f t="shared" si="307"/>
        <v xml:space="preserve"> </v>
      </c>
      <c r="AP1337" s="137" t="s">
        <v>770</v>
      </c>
    </row>
    <row r="1338" spans="1:42" s="134" customFormat="1" ht="26.1" customHeight="1" x14ac:dyDescent="0.2">
      <c r="A1338" s="258">
        <v>1337</v>
      </c>
      <c r="B1338" s="284" t="s">
        <v>390</v>
      </c>
      <c r="C1338" s="134" t="s">
        <v>102</v>
      </c>
      <c r="D1338" s="171" t="s">
        <v>82</v>
      </c>
      <c r="E1338" s="283" t="s">
        <v>391</v>
      </c>
      <c r="F1338" s="108">
        <v>1886</v>
      </c>
      <c r="G1338" s="284" t="s">
        <v>390</v>
      </c>
      <c r="H1338" s="284" t="s">
        <v>3531</v>
      </c>
      <c r="I1338" s="284" t="s">
        <v>3532</v>
      </c>
      <c r="J1338" s="284" t="s">
        <v>384</v>
      </c>
      <c r="K1338" s="284" t="s">
        <v>3531</v>
      </c>
      <c r="L1338" s="284" t="s">
        <v>390</v>
      </c>
      <c r="M1338" s="284" t="s">
        <v>390</v>
      </c>
      <c r="N1338" s="103" t="s">
        <v>87</v>
      </c>
      <c r="O1338" s="140">
        <v>54000</v>
      </c>
      <c r="Q1338" s="135"/>
      <c r="T1338" s="135"/>
      <c r="U1338" s="171" t="str">
        <f t="shared" si="306"/>
        <v>HBL-SIA-1886</v>
      </c>
      <c r="V1338" s="133" t="s">
        <v>90</v>
      </c>
      <c r="W1338" s="108">
        <v>1886</v>
      </c>
      <c r="X1338" s="171" t="str">
        <f t="shared" si="308"/>
        <v>HBL-SIA-1886-Apr17-1-1</v>
      </c>
      <c r="Y1338" s="136" t="s">
        <v>1163</v>
      </c>
      <c r="Z1338" s="134" t="str">
        <f t="shared" si="309"/>
        <v xml:space="preserve"> </v>
      </c>
      <c r="AA1338" s="134" t="str">
        <f t="shared" si="310"/>
        <v xml:space="preserve"> </v>
      </c>
      <c r="AB1338" s="134" t="str">
        <f t="shared" si="319"/>
        <v>Yes</v>
      </c>
      <c r="AC1338" s="134" t="e">
        <f>VLOOKUP(F1338,'Wired Branches'!B:E,4,FALSE)</f>
        <v>#N/A</v>
      </c>
      <c r="AD1338" s="134" t="str">
        <f t="shared" si="311"/>
        <v xml:space="preserve"> </v>
      </c>
      <c r="AE1338" s="150" t="e">
        <f>VLOOKUP(W1338,'Wired Branches'!B:F,5,FALSE)</f>
        <v>#N/A</v>
      </c>
      <c r="AF1338" s="112" t="str">
        <f>_xlfn.IFNA(VLOOKUP(F1338,'Compiled report'!C:F,4,FALSE),"")</f>
        <v/>
      </c>
      <c r="AG1338" s="134" t="str">
        <f t="shared" si="312"/>
        <v xml:space="preserve"> </v>
      </c>
      <c r="AH1338" s="134" t="str">
        <f t="shared" si="313"/>
        <v xml:space="preserve"> </v>
      </c>
      <c r="AI1338" s="134" t="str">
        <f t="shared" si="314"/>
        <v xml:space="preserve"> </v>
      </c>
      <c r="AJ1338" s="234" t="str">
        <f>_xlfn.IFNA(VLOOKUP(F1338,'Compiled report'!C:D,2,FALSE),"")</f>
        <v/>
      </c>
      <c r="AK1338" s="134" t="str">
        <f t="shared" si="315"/>
        <v xml:space="preserve"> </v>
      </c>
      <c r="AL1338" s="134" t="str">
        <f t="shared" si="316"/>
        <v/>
      </c>
      <c r="AM1338" s="134" t="str">
        <f t="shared" si="317"/>
        <v xml:space="preserve"> </v>
      </c>
      <c r="AN1338" s="134" t="str">
        <f t="shared" si="318"/>
        <v xml:space="preserve"> </v>
      </c>
      <c r="AO1338" s="134" t="str">
        <f t="shared" si="307"/>
        <v xml:space="preserve"> </v>
      </c>
      <c r="AP1338" s="137" t="s">
        <v>770</v>
      </c>
    </row>
    <row r="1339" spans="1:42" s="134" customFormat="1" ht="26.1" customHeight="1" x14ac:dyDescent="0.2">
      <c r="A1339" s="258">
        <v>1338</v>
      </c>
      <c r="B1339" s="284" t="s">
        <v>390</v>
      </c>
      <c r="C1339" s="134" t="s">
        <v>102</v>
      </c>
      <c r="D1339" s="171" t="s">
        <v>82</v>
      </c>
      <c r="E1339" s="283" t="s">
        <v>391</v>
      </c>
      <c r="F1339" s="108">
        <v>1888</v>
      </c>
      <c r="G1339" s="284" t="s">
        <v>390</v>
      </c>
      <c r="H1339" s="284" t="s">
        <v>3533</v>
      </c>
      <c r="I1339" s="284" t="s">
        <v>3534</v>
      </c>
      <c r="J1339" s="284" t="s">
        <v>3535</v>
      </c>
      <c r="K1339" s="284" t="s">
        <v>3536</v>
      </c>
      <c r="L1339" s="284" t="s">
        <v>390</v>
      </c>
      <c r="M1339" s="284" t="s">
        <v>390</v>
      </c>
      <c r="N1339" s="103" t="s">
        <v>87</v>
      </c>
      <c r="O1339" s="140">
        <v>54000</v>
      </c>
      <c r="Q1339" s="135"/>
      <c r="T1339" s="135"/>
      <c r="U1339" s="171" t="str">
        <f t="shared" si="306"/>
        <v>HBL-SIA-1888</v>
      </c>
      <c r="V1339" s="133" t="s">
        <v>90</v>
      </c>
      <c r="W1339" s="108">
        <v>1888</v>
      </c>
      <c r="X1339" s="171" t="str">
        <f t="shared" si="308"/>
        <v>HBL-SIA-1888-Apr17-1-1</v>
      </c>
      <c r="Y1339" s="136" t="s">
        <v>1163</v>
      </c>
      <c r="Z1339" s="134" t="str">
        <f t="shared" si="309"/>
        <v xml:space="preserve"> </v>
      </c>
      <c r="AA1339" s="134" t="str">
        <f t="shared" si="310"/>
        <v xml:space="preserve"> </v>
      </c>
      <c r="AB1339" s="134" t="str">
        <f t="shared" si="319"/>
        <v>Yes</v>
      </c>
      <c r="AC1339" s="134" t="e">
        <f>VLOOKUP(F1339,'Wired Branches'!B:E,4,FALSE)</f>
        <v>#N/A</v>
      </c>
      <c r="AD1339" s="134" t="str">
        <f t="shared" si="311"/>
        <v xml:space="preserve"> </v>
      </c>
      <c r="AE1339" s="150" t="e">
        <f>VLOOKUP(W1339,'Wired Branches'!B:F,5,FALSE)</f>
        <v>#N/A</v>
      </c>
      <c r="AF1339" s="112" t="str">
        <f>_xlfn.IFNA(VLOOKUP(F1339,'Compiled report'!C:F,4,FALSE),"")</f>
        <v/>
      </c>
      <c r="AG1339" s="134" t="str">
        <f t="shared" si="312"/>
        <v xml:space="preserve"> </v>
      </c>
      <c r="AH1339" s="134" t="str">
        <f t="shared" si="313"/>
        <v xml:space="preserve"> </v>
      </c>
      <c r="AI1339" s="134" t="str">
        <f t="shared" si="314"/>
        <v xml:space="preserve"> </v>
      </c>
      <c r="AJ1339" s="234" t="str">
        <f>_xlfn.IFNA(VLOOKUP(F1339,'Compiled report'!C:D,2,FALSE),"")</f>
        <v/>
      </c>
      <c r="AK1339" s="134" t="str">
        <f t="shared" si="315"/>
        <v xml:space="preserve"> </v>
      </c>
      <c r="AL1339" s="134" t="str">
        <f t="shared" si="316"/>
        <v/>
      </c>
      <c r="AM1339" s="134" t="str">
        <f t="shared" si="317"/>
        <v xml:space="preserve"> </v>
      </c>
      <c r="AN1339" s="134" t="str">
        <f t="shared" si="318"/>
        <v xml:space="preserve"> </v>
      </c>
      <c r="AO1339" s="134" t="str">
        <f t="shared" si="307"/>
        <v xml:space="preserve"> </v>
      </c>
      <c r="AP1339" s="137" t="s">
        <v>770</v>
      </c>
    </row>
    <row r="1340" spans="1:42" s="134" customFormat="1" ht="26.1" customHeight="1" x14ac:dyDescent="0.2">
      <c r="A1340" s="258">
        <v>1339</v>
      </c>
      <c r="B1340" s="284" t="s">
        <v>390</v>
      </c>
      <c r="C1340" s="134" t="s">
        <v>102</v>
      </c>
      <c r="D1340" s="171" t="s">
        <v>82</v>
      </c>
      <c r="E1340" s="283" t="s">
        <v>391</v>
      </c>
      <c r="F1340" s="108">
        <v>1893</v>
      </c>
      <c r="G1340" s="284" t="s">
        <v>390</v>
      </c>
      <c r="H1340" s="284" t="s">
        <v>3537</v>
      </c>
      <c r="I1340" s="284" t="s">
        <v>3538</v>
      </c>
      <c r="J1340" s="284" t="s">
        <v>384</v>
      </c>
      <c r="K1340" s="284" t="s">
        <v>3537</v>
      </c>
      <c r="L1340" s="284" t="s">
        <v>390</v>
      </c>
      <c r="M1340" s="284" t="s">
        <v>390</v>
      </c>
      <c r="N1340" s="103" t="s">
        <v>87</v>
      </c>
      <c r="O1340" s="140">
        <v>54000</v>
      </c>
      <c r="Q1340" s="135"/>
      <c r="T1340" s="135"/>
      <c r="U1340" s="171" t="str">
        <f t="shared" si="306"/>
        <v>HBL-SIA-1893</v>
      </c>
      <c r="V1340" s="133" t="s">
        <v>90</v>
      </c>
      <c r="W1340" s="108">
        <v>1893</v>
      </c>
      <c r="X1340" s="171" t="str">
        <f t="shared" si="308"/>
        <v>HBL-SIA-1893-Apr17-1-1</v>
      </c>
      <c r="Y1340" s="136" t="s">
        <v>1163</v>
      </c>
      <c r="Z1340" s="134" t="str">
        <f t="shared" si="309"/>
        <v xml:space="preserve"> </v>
      </c>
      <c r="AA1340" s="134" t="str">
        <f t="shared" si="310"/>
        <v xml:space="preserve"> </v>
      </c>
      <c r="AB1340" s="134" t="str">
        <f t="shared" si="319"/>
        <v>Yes</v>
      </c>
      <c r="AC1340" s="134" t="e">
        <f>VLOOKUP(F1340,'Wired Branches'!B:E,4,FALSE)</f>
        <v>#N/A</v>
      </c>
      <c r="AD1340" s="134" t="str">
        <f t="shared" si="311"/>
        <v xml:space="preserve"> </v>
      </c>
      <c r="AE1340" s="150" t="e">
        <f>VLOOKUP(W1340,'Wired Branches'!B:F,5,FALSE)</f>
        <v>#N/A</v>
      </c>
      <c r="AF1340" s="112" t="str">
        <f>_xlfn.IFNA(VLOOKUP(F1340,'Compiled report'!C:F,4,FALSE),"")</f>
        <v/>
      </c>
      <c r="AG1340" s="134" t="str">
        <f t="shared" si="312"/>
        <v xml:space="preserve"> </v>
      </c>
      <c r="AH1340" s="134" t="str">
        <f t="shared" si="313"/>
        <v xml:space="preserve"> </v>
      </c>
      <c r="AI1340" s="134" t="str">
        <f t="shared" si="314"/>
        <v xml:space="preserve"> </v>
      </c>
      <c r="AJ1340" s="234" t="str">
        <f>_xlfn.IFNA(VLOOKUP(F1340,'Compiled report'!C:D,2,FALSE),"")</f>
        <v/>
      </c>
      <c r="AK1340" s="134" t="str">
        <f t="shared" si="315"/>
        <v xml:space="preserve"> </v>
      </c>
      <c r="AL1340" s="134" t="str">
        <f t="shared" si="316"/>
        <v/>
      </c>
      <c r="AM1340" s="134" t="str">
        <f t="shared" si="317"/>
        <v xml:space="preserve"> </v>
      </c>
      <c r="AN1340" s="134" t="str">
        <f t="shared" si="318"/>
        <v xml:space="preserve"> </v>
      </c>
      <c r="AO1340" s="134" t="str">
        <f t="shared" si="307"/>
        <v xml:space="preserve"> </v>
      </c>
      <c r="AP1340" s="137" t="s">
        <v>770</v>
      </c>
    </row>
    <row r="1341" spans="1:42" s="134" customFormat="1" ht="26.1" customHeight="1" x14ac:dyDescent="0.2">
      <c r="A1341" s="258">
        <v>1340</v>
      </c>
      <c r="B1341" s="284" t="s">
        <v>390</v>
      </c>
      <c r="C1341" s="134" t="s">
        <v>102</v>
      </c>
      <c r="D1341" s="171" t="s">
        <v>82</v>
      </c>
      <c r="E1341" s="283" t="s">
        <v>391</v>
      </c>
      <c r="F1341" s="108">
        <v>1896</v>
      </c>
      <c r="G1341" s="284" t="s">
        <v>390</v>
      </c>
      <c r="H1341" s="284" t="s">
        <v>3539</v>
      </c>
      <c r="I1341" s="284" t="s">
        <v>3540</v>
      </c>
      <c r="J1341" s="284" t="s">
        <v>3541</v>
      </c>
      <c r="K1341" s="284" t="s">
        <v>3539</v>
      </c>
      <c r="L1341" s="284" t="s">
        <v>390</v>
      </c>
      <c r="M1341" s="284" t="s">
        <v>390</v>
      </c>
      <c r="N1341" s="103" t="s">
        <v>87</v>
      </c>
      <c r="O1341" s="140">
        <v>54000</v>
      </c>
      <c r="Q1341" s="135"/>
      <c r="T1341" s="135"/>
      <c r="U1341" s="171" t="str">
        <f t="shared" si="306"/>
        <v>HBL-SIA-1896</v>
      </c>
      <c r="V1341" s="133" t="s">
        <v>90</v>
      </c>
      <c r="W1341" s="108">
        <v>1896</v>
      </c>
      <c r="X1341" s="171" t="str">
        <f t="shared" si="308"/>
        <v>HBL-SIA-1896-Apr17-1-1</v>
      </c>
      <c r="Y1341" s="136" t="s">
        <v>1163</v>
      </c>
      <c r="Z1341" s="134" t="str">
        <f t="shared" si="309"/>
        <v xml:space="preserve"> </v>
      </c>
      <c r="AA1341" s="134" t="str">
        <f t="shared" si="310"/>
        <v xml:space="preserve"> </v>
      </c>
      <c r="AB1341" s="134" t="str">
        <f t="shared" si="319"/>
        <v>Yes</v>
      </c>
      <c r="AC1341" s="134" t="e">
        <f>VLOOKUP(F1341,'Wired Branches'!B:E,4,FALSE)</f>
        <v>#N/A</v>
      </c>
      <c r="AD1341" s="134" t="str">
        <f t="shared" si="311"/>
        <v xml:space="preserve"> </v>
      </c>
      <c r="AE1341" s="150" t="e">
        <f>VLOOKUP(W1341,'Wired Branches'!B:F,5,FALSE)</f>
        <v>#N/A</v>
      </c>
      <c r="AF1341" s="112" t="str">
        <f>_xlfn.IFNA(VLOOKUP(F1341,'Compiled report'!C:F,4,FALSE),"")</f>
        <v/>
      </c>
      <c r="AG1341" s="134" t="str">
        <f t="shared" si="312"/>
        <v xml:space="preserve"> </v>
      </c>
      <c r="AH1341" s="134" t="str">
        <f t="shared" si="313"/>
        <v xml:space="preserve"> </v>
      </c>
      <c r="AI1341" s="134" t="str">
        <f t="shared" si="314"/>
        <v xml:space="preserve"> </v>
      </c>
      <c r="AJ1341" s="234" t="str">
        <f>_xlfn.IFNA(VLOOKUP(F1341,'Compiled report'!C:D,2,FALSE),"")</f>
        <v/>
      </c>
      <c r="AK1341" s="134" t="str">
        <f t="shared" si="315"/>
        <v xml:space="preserve"> </v>
      </c>
      <c r="AL1341" s="134" t="str">
        <f t="shared" si="316"/>
        <v/>
      </c>
      <c r="AM1341" s="134" t="str">
        <f t="shared" si="317"/>
        <v xml:space="preserve"> </v>
      </c>
      <c r="AN1341" s="134" t="str">
        <f t="shared" si="318"/>
        <v xml:space="preserve"> </v>
      </c>
      <c r="AO1341" s="134" t="str">
        <f t="shared" si="307"/>
        <v xml:space="preserve"> </v>
      </c>
      <c r="AP1341" s="137" t="s">
        <v>770</v>
      </c>
    </row>
    <row r="1342" spans="1:42" s="134" customFormat="1" ht="26.1" customHeight="1" x14ac:dyDescent="0.2">
      <c r="A1342" s="258">
        <v>1341</v>
      </c>
      <c r="B1342" s="284" t="s">
        <v>390</v>
      </c>
      <c r="C1342" s="134" t="s">
        <v>102</v>
      </c>
      <c r="D1342" s="171" t="s">
        <v>82</v>
      </c>
      <c r="E1342" s="283" t="s">
        <v>391</v>
      </c>
      <c r="F1342" s="108">
        <v>1899</v>
      </c>
      <c r="G1342" s="284" t="s">
        <v>390</v>
      </c>
      <c r="H1342" s="284" t="s">
        <v>3542</v>
      </c>
      <c r="I1342" s="284" t="s">
        <v>3543</v>
      </c>
      <c r="J1342" s="284" t="s">
        <v>384</v>
      </c>
      <c r="K1342" s="284" t="s">
        <v>3542</v>
      </c>
      <c r="L1342" s="284" t="s">
        <v>390</v>
      </c>
      <c r="M1342" s="284" t="s">
        <v>390</v>
      </c>
      <c r="N1342" s="103" t="s">
        <v>87</v>
      </c>
      <c r="O1342" s="140">
        <v>54000</v>
      </c>
      <c r="Q1342" s="135"/>
      <c r="T1342" s="135"/>
      <c r="U1342" s="171" t="str">
        <f t="shared" si="306"/>
        <v>HBL-SIA-1899</v>
      </c>
      <c r="V1342" s="133" t="s">
        <v>90</v>
      </c>
      <c r="W1342" s="108">
        <v>1899</v>
      </c>
      <c r="X1342" s="171" t="str">
        <f t="shared" si="308"/>
        <v>HBL-SIA-1899-Apr17-1-1</v>
      </c>
      <c r="Y1342" s="136" t="s">
        <v>1163</v>
      </c>
      <c r="Z1342" s="134" t="str">
        <f t="shared" si="309"/>
        <v xml:space="preserve"> </v>
      </c>
      <c r="AA1342" s="134" t="str">
        <f t="shared" si="310"/>
        <v xml:space="preserve"> </v>
      </c>
      <c r="AB1342" s="134" t="str">
        <f t="shared" si="319"/>
        <v>Yes</v>
      </c>
      <c r="AC1342" s="134" t="e">
        <f>VLOOKUP(F1342,'Wired Branches'!B:E,4,FALSE)</f>
        <v>#N/A</v>
      </c>
      <c r="AD1342" s="134" t="str">
        <f t="shared" si="311"/>
        <v xml:space="preserve"> </v>
      </c>
      <c r="AE1342" s="150" t="e">
        <f>VLOOKUP(W1342,'Wired Branches'!B:F,5,FALSE)</f>
        <v>#N/A</v>
      </c>
      <c r="AF1342" s="112" t="str">
        <f>_xlfn.IFNA(VLOOKUP(F1342,'Compiled report'!C:F,4,FALSE),"")</f>
        <v/>
      </c>
      <c r="AG1342" s="134" t="str">
        <f t="shared" si="312"/>
        <v xml:space="preserve"> </v>
      </c>
      <c r="AH1342" s="134" t="str">
        <f t="shared" si="313"/>
        <v xml:space="preserve"> </v>
      </c>
      <c r="AI1342" s="134" t="str">
        <f t="shared" si="314"/>
        <v xml:space="preserve"> </v>
      </c>
      <c r="AJ1342" s="234" t="str">
        <f>_xlfn.IFNA(VLOOKUP(F1342,'Compiled report'!C:D,2,FALSE),"")</f>
        <v/>
      </c>
      <c r="AK1342" s="134" t="str">
        <f t="shared" si="315"/>
        <v xml:space="preserve"> </v>
      </c>
      <c r="AL1342" s="134" t="str">
        <f t="shared" si="316"/>
        <v/>
      </c>
      <c r="AM1342" s="134" t="str">
        <f t="shared" si="317"/>
        <v xml:space="preserve"> </v>
      </c>
      <c r="AN1342" s="134" t="str">
        <f t="shared" si="318"/>
        <v xml:space="preserve"> </v>
      </c>
      <c r="AO1342" s="134" t="str">
        <f t="shared" si="307"/>
        <v xml:space="preserve"> </v>
      </c>
      <c r="AP1342" s="137" t="s">
        <v>770</v>
      </c>
    </row>
    <row r="1343" spans="1:42" s="134" customFormat="1" ht="26.1" customHeight="1" x14ac:dyDescent="0.2">
      <c r="A1343" s="258">
        <v>1342</v>
      </c>
      <c r="B1343" s="284" t="s">
        <v>390</v>
      </c>
      <c r="C1343" s="134" t="s">
        <v>102</v>
      </c>
      <c r="D1343" s="171" t="s">
        <v>82</v>
      </c>
      <c r="E1343" s="283" t="s">
        <v>391</v>
      </c>
      <c r="F1343" s="108">
        <v>1901</v>
      </c>
      <c r="G1343" s="284" t="s">
        <v>390</v>
      </c>
      <c r="H1343" s="284" t="s">
        <v>3544</v>
      </c>
      <c r="I1343" s="284" t="s">
        <v>3545</v>
      </c>
      <c r="J1343" s="284" t="s">
        <v>3546</v>
      </c>
      <c r="K1343" s="284" t="s">
        <v>3547</v>
      </c>
      <c r="L1343" s="284" t="s">
        <v>390</v>
      </c>
      <c r="M1343" s="284" t="s">
        <v>390</v>
      </c>
      <c r="N1343" s="103" t="s">
        <v>87</v>
      </c>
      <c r="O1343" s="140">
        <v>54000</v>
      </c>
      <c r="Q1343" s="135"/>
      <c r="T1343" s="135"/>
      <c r="U1343" s="171" t="str">
        <f t="shared" si="306"/>
        <v>HBL-SIA-1901</v>
      </c>
      <c r="V1343" s="133" t="s">
        <v>90</v>
      </c>
      <c r="W1343" s="108">
        <v>1901</v>
      </c>
      <c r="X1343" s="171" t="str">
        <f t="shared" si="308"/>
        <v>HBL-SIA-1901-Apr17-1-1</v>
      </c>
      <c r="Y1343" s="136" t="s">
        <v>1163</v>
      </c>
      <c r="Z1343" s="134" t="str">
        <f t="shared" si="309"/>
        <v xml:space="preserve"> </v>
      </c>
      <c r="AA1343" s="134" t="str">
        <f t="shared" si="310"/>
        <v xml:space="preserve"> </v>
      </c>
      <c r="AB1343" s="134" t="str">
        <f t="shared" si="319"/>
        <v>Yes</v>
      </c>
      <c r="AC1343" s="134" t="e">
        <f>VLOOKUP(F1343,'Wired Branches'!B:E,4,FALSE)</f>
        <v>#N/A</v>
      </c>
      <c r="AD1343" s="134" t="str">
        <f t="shared" si="311"/>
        <v xml:space="preserve"> </v>
      </c>
      <c r="AE1343" s="150" t="e">
        <f>VLOOKUP(W1343,'Wired Branches'!B:F,5,FALSE)</f>
        <v>#N/A</v>
      </c>
      <c r="AF1343" s="112" t="str">
        <f>_xlfn.IFNA(VLOOKUP(F1343,'Compiled report'!C:F,4,FALSE),"")</f>
        <v/>
      </c>
      <c r="AG1343" s="134" t="str">
        <f t="shared" si="312"/>
        <v xml:space="preserve"> </v>
      </c>
      <c r="AH1343" s="134" t="str">
        <f t="shared" si="313"/>
        <v xml:space="preserve"> </v>
      </c>
      <c r="AI1343" s="134" t="str">
        <f t="shared" si="314"/>
        <v xml:space="preserve"> </v>
      </c>
      <c r="AJ1343" s="234" t="str">
        <f>_xlfn.IFNA(VLOOKUP(F1343,'Compiled report'!C:D,2,FALSE),"")</f>
        <v/>
      </c>
      <c r="AK1343" s="134" t="str">
        <f t="shared" si="315"/>
        <v xml:space="preserve"> </v>
      </c>
      <c r="AL1343" s="134" t="str">
        <f t="shared" si="316"/>
        <v/>
      </c>
      <c r="AM1343" s="134" t="str">
        <f t="shared" si="317"/>
        <v xml:space="preserve"> </v>
      </c>
      <c r="AN1343" s="134" t="str">
        <f t="shared" si="318"/>
        <v xml:space="preserve"> </v>
      </c>
      <c r="AO1343" s="134" t="str">
        <f t="shared" si="307"/>
        <v xml:space="preserve"> </v>
      </c>
      <c r="AP1343" s="137" t="s">
        <v>770</v>
      </c>
    </row>
    <row r="1344" spans="1:42" s="134" customFormat="1" ht="26.1" customHeight="1" x14ac:dyDescent="0.2">
      <c r="A1344" s="258">
        <v>1343</v>
      </c>
      <c r="B1344" s="284" t="s">
        <v>390</v>
      </c>
      <c r="C1344" s="134" t="s">
        <v>102</v>
      </c>
      <c r="D1344" s="171" t="s">
        <v>82</v>
      </c>
      <c r="E1344" s="283" t="s">
        <v>391</v>
      </c>
      <c r="F1344" s="108">
        <v>1902</v>
      </c>
      <c r="G1344" s="284" t="s">
        <v>390</v>
      </c>
      <c r="H1344" s="284" t="s">
        <v>3548</v>
      </c>
      <c r="I1344" s="284" t="s">
        <v>3549</v>
      </c>
      <c r="J1344" s="284" t="s">
        <v>384</v>
      </c>
      <c r="K1344" s="284" t="s">
        <v>3548</v>
      </c>
      <c r="L1344" s="284" t="s">
        <v>390</v>
      </c>
      <c r="M1344" s="284" t="s">
        <v>390</v>
      </c>
      <c r="N1344" s="103" t="s">
        <v>87</v>
      </c>
      <c r="O1344" s="140">
        <v>54000</v>
      </c>
      <c r="Q1344" s="135"/>
      <c r="T1344" s="135"/>
      <c r="U1344" s="171" t="str">
        <f t="shared" si="306"/>
        <v>HBL-SIA-1902</v>
      </c>
      <c r="V1344" s="133" t="s">
        <v>90</v>
      </c>
      <c r="W1344" s="108">
        <v>1902</v>
      </c>
      <c r="X1344" s="171" t="str">
        <f t="shared" si="308"/>
        <v>HBL-SIA-1902-Apr17-1-1</v>
      </c>
      <c r="Y1344" s="136" t="s">
        <v>1163</v>
      </c>
      <c r="Z1344" s="134" t="str">
        <f t="shared" si="309"/>
        <v xml:space="preserve"> </v>
      </c>
      <c r="AA1344" s="134" t="str">
        <f t="shared" si="310"/>
        <v xml:space="preserve"> </v>
      </c>
      <c r="AB1344" s="134" t="str">
        <f t="shared" si="319"/>
        <v>Yes</v>
      </c>
      <c r="AC1344" s="134" t="e">
        <f>VLOOKUP(F1344,'Wired Branches'!B:E,4,FALSE)</f>
        <v>#N/A</v>
      </c>
      <c r="AD1344" s="134" t="str">
        <f t="shared" si="311"/>
        <v xml:space="preserve"> </v>
      </c>
      <c r="AE1344" s="150" t="e">
        <f>VLOOKUP(W1344,'Wired Branches'!B:F,5,FALSE)</f>
        <v>#N/A</v>
      </c>
      <c r="AF1344" s="112" t="str">
        <f>_xlfn.IFNA(VLOOKUP(F1344,'Compiled report'!C:F,4,FALSE),"")</f>
        <v/>
      </c>
      <c r="AG1344" s="134" t="str">
        <f t="shared" si="312"/>
        <v xml:space="preserve"> </v>
      </c>
      <c r="AH1344" s="134" t="str">
        <f t="shared" si="313"/>
        <v xml:space="preserve"> </v>
      </c>
      <c r="AI1344" s="134" t="str">
        <f t="shared" si="314"/>
        <v xml:space="preserve"> </v>
      </c>
      <c r="AJ1344" s="234" t="str">
        <f>_xlfn.IFNA(VLOOKUP(F1344,'Compiled report'!C:D,2,FALSE),"")</f>
        <v/>
      </c>
      <c r="AK1344" s="134" t="str">
        <f t="shared" si="315"/>
        <v xml:space="preserve"> </v>
      </c>
      <c r="AL1344" s="134" t="str">
        <f t="shared" si="316"/>
        <v/>
      </c>
      <c r="AM1344" s="134" t="str">
        <f t="shared" si="317"/>
        <v xml:space="preserve"> </v>
      </c>
      <c r="AN1344" s="134" t="str">
        <f t="shared" si="318"/>
        <v xml:space="preserve"> </v>
      </c>
      <c r="AO1344" s="134" t="str">
        <f t="shared" si="307"/>
        <v xml:space="preserve"> </v>
      </c>
      <c r="AP1344" s="137" t="s">
        <v>770</v>
      </c>
    </row>
    <row r="1345" spans="1:42" s="134" customFormat="1" ht="26.1" customHeight="1" x14ac:dyDescent="0.2">
      <c r="A1345" s="258">
        <v>1344</v>
      </c>
      <c r="B1345" s="284" t="s">
        <v>390</v>
      </c>
      <c r="C1345" s="134" t="s">
        <v>102</v>
      </c>
      <c r="D1345" s="171" t="s">
        <v>82</v>
      </c>
      <c r="E1345" s="283" t="s">
        <v>391</v>
      </c>
      <c r="F1345" s="108">
        <v>1919</v>
      </c>
      <c r="G1345" s="284" t="s">
        <v>390</v>
      </c>
      <c r="H1345" s="284" t="s">
        <v>3550</v>
      </c>
      <c r="I1345" s="284" t="s">
        <v>3551</v>
      </c>
      <c r="J1345" s="284" t="s">
        <v>3552</v>
      </c>
      <c r="K1345" s="284" t="s">
        <v>3550</v>
      </c>
      <c r="L1345" s="284" t="s">
        <v>390</v>
      </c>
      <c r="M1345" s="284" t="s">
        <v>390</v>
      </c>
      <c r="N1345" s="103" t="s">
        <v>87</v>
      </c>
      <c r="O1345" s="140">
        <v>54000</v>
      </c>
      <c r="Q1345" s="135"/>
      <c r="T1345" s="135"/>
      <c r="U1345" s="171" t="str">
        <f t="shared" si="306"/>
        <v>HBL-SIA-1919</v>
      </c>
      <c r="V1345" s="133" t="s">
        <v>90</v>
      </c>
      <c r="W1345" s="108">
        <v>1919</v>
      </c>
      <c r="X1345" s="171" t="str">
        <f t="shared" si="308"/>
        <v>HBL-SIA-1919-Apr17-1-1</v>
      </c>
      <c r="Y1345" s="136" t="s">
        <v>1163</v>
      </c>
      <c r="Z1345" s="134" t="str">
        <f t="shared" si="309"/>
        <v xml:space="preserve"> </v>
      </c>
      <c r="AA1345" s="134" t="str">
        <f t="shared" si="310"/>
        <v xml:space="preserve"> </v>
      </c>
      <c r="AB1345" s="134" t="str">
        <f t="shared" si="319"/>
        <v>Yes</v>
      </c>
      <c r="AC1345" s="134" t="e">
        <f>VLOOKUP(F1345,'Wired Branches'!B:E,4,FALSE)</f>
        <v>#N/A</v>
      </c>
      <c r="AD1345" s="134" t="str">
        <f t="shared" si="311"/>
        <v xml:space="preserve"> </v>
      </c>
      <c r="AE1345" s="150" t="e">
        <f>VLOOKUP(W1345,'Wired Branches'!B:F,5,FALSE)</f>
        <v>#N/A</v>
      </c>
      <c r="AF1345" s="112" t="str">
        <f>_xlfn.IFNA(VLOOKUP(F1345,'Compiled report'!C:F,4,FALSE),"")</f>
        <v/>
      </c>
      <c r="AG1345" s="134" t="str">
        <f t="shared" si="312"/>
        <v xml:space="preserve"> </v>
      </c>
      <c r="AH1345" s="134" t="str">
        <f t="shared" si="313"/>
        <v xml:space="preserve"> </v>
      </c>
      <c r="AI1345" s="134" t="str">
        <f t="shared" si="314"/>
        <v xml:space="preserve"> </v>
      </c>
      <c r="AJ1345" s="234" t="str">
        <f>_xlfn.IFNA(VLOOKUP(F1345,'Compiled report'!C:D,2,FALSE),"")</f>
        <v/>
      </c>
      <c r="AK1345" s="134" t="str">
        <f t="shared" si="315"/>
        <v xml:space="preserve"> </v>
      </c>
      <c r="AL1345" s="134" t="str">
        <f t="shared" si="316"/>
        <v/>
      </c>
      <c r="AM1345" s="134" t="str">
        <f t="shared" si="317"/>
        <v xml:space="preserve"> </v>
      </c>
      <c r="AN1345" s="134" t="str">
        <f t="shared" si="318"/>
        <v xml:space="preserve"> </v>
      </c>
      <c r="AO1345" s="134" t="str">
        <f t="shared" si="307"/>
        <v xml:space="preserve"> </v>
      </c>
      <c r="AP1345" s="137" t="s">
        <v>770</v>
      </c>
    </row>
    <row r="1346" spans="1:42" s="134" customFormat="1" ht="26.1" customHeight="1" x14ac:dyDescent="0.2">
      <c r="A1346" s="258">
        <v>1345</v>
      </c>
      <c r="B1346" s="284" t="s">
        <v>390</v>
      </c>
      <c r="C1346" s="134" t="s">
        <v>102</v>
      </c>
      <c r="D1346" s="171" t="s">
        <v>82</v>
      </c>
      <c r="E1346" s="283" t="s">
        <v>391</v>
      </c>
      <c r="F1346" s="108">
        <v>1932</v>
      </c>
      <c r="G1346" s="284" t="s">
        <v>390</v>
      </c>
      <c r="H1346" s="284" t="s">
        <v>3553</v>
      </c>
      <c r="I1346" s="284" t="s">
        <v>3554</v>
      </c>
      <c r="J1346" s="284" t="s">
        <v>384</v>
      </c>
      <c r="K1346" s="284" t="s">
        <v>3553</v>
      </c>
      <c r="L1346" s="284" t="s">
        <v>390</v>
      </c>
      <c r="M1346" s="284" t="s">
        <v>390</v>
      </c>
      <c r="N1346" s="103" t="s">
        <v>87</v>
      </c>
      <c r="O1346" s="140">
        <v>54000</v>
      </c>
      <c r="Q1346" s="135"/>
      <c r="T1346" s="135"/>
      <c r="U1346" s="171" t="str">
        <f t="shared" ref="U1346:U1409" si="320">CONCATENATE(D1346,"-",E1346,"-",F1346)</f>
        <v>HBL-SIA-1932</v>
      </c>
      <c r="V1346" s="133" t="s">
        <v>90</v>
      </c>
      <c r="W1346" s="108">
        <v>1932</v>
      </c>
      <c r="X1346" s="171" t="str">
        <f t="shared" si="308"/>
        <v>HBL-SIA-1932-Apr17-1-1</v>
      </c>
      <c r="Y1346" s="136" t="s">
        <v>1163</v>
      </c>
      <c r="Z1346" s="134" t="str">
        <f t="shared" si="309"/>
        <v xml:space="preserve"> </v>
      </c>
      <c r="AA1346" s="134" t="str">
        <f t="shared" si="310"/>
        <v xml:space="preserve"> </v>
      </c>
      <c r="AB1346" s="134" t="str">
        <f t="shared" si="319"/>
        <v>Yes</v>
      </c>
      <c r="AC1346" s="134" t="e">
        <f>VLOOKUP(F1346,'Wired Branches'!B:E,4,FALSE)</f>
        <v>#N/A</v>
      </c>
      <c r="AD1346" s="134" t="str">
        <f t="shared" si="311"/>
        <v xml:space="preserve"> </v>
      </c>
      <c r="AE1346" s="150" t="e">
        <f>VLOOKUP(W1346,'Wired Branches'!B:F,5,FALSE)</f>
        <v>#N/A</v>
      </c>
      <c r="AF1346" s="112" t="str">
        <f>_xlfn.IFNA(VLOOKUP(F1346,'Compiled report'!C:F,4,FALSE),"")</f>
        <v/>
      </c>
      <c r="AG1346" s="134" t="str">
        <f t="shared" si="312"/>
        <v xml:space="preserve"> </v>
      </c>
      <c r="AH1346" s="134" t="str">
        <f t="shared" si="313"/>
        <v xml:space="preserve"> </v>
      </c>
      <c r="AI1346" s="134" t="str">
        <f t="shared" si="314"/>
        <v xml:space="preserve"> </v>
      </c>
      <c r="AJ1346" s="234" t="str">
        <f>_xlfn.IFNA(VLOOKUP(F1346,'Compiled report'!C:D,2,FALSE),"")</f>
        <v/>
      </c>
      <c r="AK1346" s="134" t="str">
        <f t="shared" si="315"/>
        <v xml:space="preserve"> </v>
      </c>
      <c r="AL1346" s="134" t="str">
        <f t="shared" si="316"/>
        <v/>
      </c>
      <c r="AM1346" s="134" t="str">
        <f t="shared" si="317"/>
        <v xml:space="preserve"> </v>
      </c>
      <c r="AN1346" s="134" t="str">
        <f t="shared" si="318"/>
        <v xml:space="preserve"> </v>
      </c>
      <c r="AO1346" s="134" t="str">
        <f t="shared" si="307"/>
        <v xml:space="preserve"> </v>
      </c>
      <c r="AP1346" s="137" t="s">
        <v>770</v>
      </c>
    </row>
    <row r="1347" spans="1:42" s="134" customFormat="1" ht="26.1" customHeight="1" x14ac:dyDescent="0.2">
      <c r="A1347" s="258">
        <v>1346</v>
      </c>
      <c r="B1347" s="284" t="s">
        <v>390</v>
      </c>
      <c r="C1347" s="134" t="s">
        <v>102</v>
      </c>
      <c r="D1347" s="171" t="s">
        <v>82</v>
      </c>
      <c r="E1347" s="283" t="s">
        <v>391</v>
      </c>
      <c r="F1347" s="108">
        <v>1943</v>
      </c>
      <c r="G1347" s="284" t="s">
        <v>390</v>
      </c>
      <c r="H1347" s="284" t="s">
        <v>3555</v>
      </c>
      <c r="I1347" s="284" t="s">
        <v>3556</v>
      </c>
      <c r="J1347" s="284" t="s">
        <v>3557</v>
      </c>
      <c r="K1347" s="284" t="s">
        <v>3555</v>
      </c>
      <c r="L1347" s="284" t="s">
        <v>390</v>
      </c>
      <c r="M1347" s="284" t="s">
        <v>390</v>
      </c>
      <c r="N1347" s="103" t="s">
        <v>87</v>
      </c>
      <c r="O1347" s="140">
        <v>54000</v>
      </c>
      <c r="Q1347" s="135"/>
      <c r="T1347" s="135"/>
      <c r="U1347" s="171" t="str">
        <f t="shared" si="320"/>
        <v>HBL-SIA-1943</v>
      </c>
      <c r="V1347" s="133" t="s">
        <v>90</v>
      </c>
      <c r="W1347" s="108">
        <v>1943</v>
      </c>
      <c r="X1347" s="171" t="str">
        <f t="shared" si="308"/>
        <v>HBL-SIA-1943-Apr17-1-1</v>
      </c>
      <c r="Y1347" s="136" t="s">
        <v>1163</v>
      </c>
      <c r="Z1347" s="134" t="str">
        <f t="shared" si="309"/>
        <v xml:space="preserve"> </v>
      </c>
      <c r="AA1347" s="134" t="str">
        <f t="shared" si="310"/>
        <v xml:space="preserve"> </v>
      </c>
      <c r="AB1347" s="134" t="str">
        <f t="shared" si="319"/>
        <v>Yes</v>
      </c>
      <c r="AC1347" s="134" t="e">
        <f>VLOOKUP(F1347,'Wired Branches'!B:E,4,FALSE)</f>
        <v>#N/A</v>
      </c>
      <c r="AD1347" s="134" t="str">
        <f t="shared" si="311"/>
        <v xml:space="preserve"> </v>
      </c>
      <c r="AE1347" s="150" t="e">
        <f>VLOOKUP(W1347,'Wired Branches'!B:F,5,FALSE)</f>
        <v>#N/A</v>
      </c>
      <c r="AF1347" s="112" t="str">
        <f>_xlfn.IFNA(VLOOKUP(F1347,'Compiled report'!C:F,4,FALSE),"")</f>
        <v/>
      </c>
      <c r="AG1347" s="134" t="str">
        <f t="shared" si="312"/>
        <v xml:space="preserve"> </v>
      </c>
      <c r="AH1347" s="134" t="str">
        <f t="shared" si="313"/>
        <v xml:space="preserve"> </v>
      </c>
      <c r="AI1347" s="134" t="str">
        <f t="shared" si="314"/>
        <v xml:space="preserve"> </v>
      </c>
      <c r="AJ1347" s="234" t="str">
        <f>_xlfn.IFNA(VLOOKUP(F1347,'Compiled report'!C:D,2,FALSE),"")</f>
        <v/>
      </c>
      <c r="AK1347" s="134" t="str">
        <f t="shared" si="315"/>
        <v xml:space="preserve"> </v>
      </c>
      <c r="AL1347" s="134" t="str">
        <f t="shared" si="316"/>
        <v/>
      </c>
      <c r="AM1347" s="134" t="str">
        <f t="shared" si="317"/>
        <v xml:space="preserve"> </v>
      </c>
      <c r="AN1347" s="134" t="str">
        <f t="shared" si="318"/>
        <v xml:space="preserve"> </v>
      </c>
      <c r="AO1347" s="134" t="str">
        <f t="shared" si="307"/>
        <v xml:space="preserve"> </v>
      </c>
      <c r="AP1347" s="137" t="s">
        <v>770</v>
      </c>
    </row>
    <row r="1348" spans="1:42" s="134" customFormat="1" ht="26.1" customHeight="1" x14ac:dyDescent="0.2">
      <c r="A1348" s="258">
        <v>1347</v>
      </c>
      <c r="B1348" s="284" t="s">
        <v>390</v>
      </c>
      <c r="C1348" s="134" t="s">
        <v>102</v>
      </c>
      <c r="D1348" s="171" t="s">
        <v>82</v>
      </c>
      <c r="E1348" s="283" t="s">
        <v>391</v>
      </c>
      <c r="F1348" s="108">
        <v>1953</v>
      </c>
      <c r="G1348" s="284" t="s">
        <v>390</v>
      </c>
      <c r="H1348" s="284" t="s">
        <v>3558</v>
      </c>
      <c r="I1348" s="284" t="s">
        <v>3559</v>
      </c>
      <c r="J1348" s="284" t="s">
        <v>384</v>
      </c>
      <c r="K1348" s="284" t="s">
        <v>3560</v>
      </c>
      <c r="L1348" s="284" t="s">
        <v>390</v>
      </c>
      <c r="M1348" s="284" t="s">
        <v>390</v>
      </c>
      <c r="N1348" s="103" t="s">
        <v>87</v>
      </c>
      <c r="O1348" s="140">
        <v>54000</v>
      </c>
      <c r="Q1348" s="135"/>
      <c r="T1348" s="135"/>
      <c r="U1348" s="171" t="str">
        <f t="shared" si="320"/>
        <v>HBL-SIA-1953</v>
      </c>
      <c r="V1348" s="133" t="s">
        <v>90</v>
      </c>
      <c r="W1348" s="108">
        <v>1953</v>
      </c>
      <c r="X1348" s="171" t="str">
        <f t="shared" si="308"/>
        <v>HBL-SIA-1953-Apr17-1-1</v>
      </c>
      <c r="Y1348" s="136" t="s">
        <v>1163</v>
      </c>
      <c r="Z1348" s="134" t="str">
        <f t="shared" si="309"/>
        <v xml:space="preserve"> </v>
      </c>
      <c r="AA1348" s="134" t="str">
        <f t="shared" si="310"/>
        <v xml:space="preserve"> </v>
      </c>
      <c r="AB1348" s="134" t="str">
        <f t="shared" si="319"/>
        <v>Yes</v>
      </c>
      <c r="AC1348" s="134" t="e">
        <f>VLOOKUP(F1348,'Wired Branches'!B:E,4,FALSE)</f>
        <v>#N/A</v>
      </c>
      <c r="AD1348" s="134" t="str">
        <f t="shared" si="311"/>
        <v xml:space="preserve"> </v>
      </c>
      <c r="AE1348" s="150" t="e">
        <f>VLOOKUP(W1348,'Wired Branches'!B:F,5,FALSE)</f>
        <v>#N/A</v>
      </c>
      <c r="AF1348" s="112" t="str">
        <f>_xlfn.IFNA(VLOOKUP(F1348,'Compiled report'!C:F,4,FALSE),"")</f>
        <v/>
      </c>
      <c r="AG1348" s="134" t="str">
        <f t="shared" si="312"/>
        <v xml:space="preserve"> </v>
      </c>
      <c r="AH1348" s="134" t="str">
        <f t="shared" si="313"/>
        <v xml:space="preserve"> </v>
      </c>
      <c r="AI1348" s="134" t="str">
        <f t="shared" si="314"/>
        <v xml:space="preserve"> </v>
      </c>
      <c r="AJ1348" s="234" t="str">
        <f>_xlfn.IFNA(VLOOKUP(F1348,'Compiled report'!C:D,2,FALSE),"")</f>
        <v/>
      </c>
      <c r="AK1348" s="134" t="str">
        <f t="shared" si="315"/>
        <v xml:space="preserve"> </v>
      </c>
      <c r="AL1348" s="134" t="str">
        <f t="shared" si="316"/>
        <v/>
      </c>
      <c r="AM1348" s="134" t="str">
        <f t="shared" si="317"/>
        <v xml:space="preserve"> </v>
      </c>
      <c r="AN1348" s="134" t="str">
        <f t="shared" si="318"/>
        <v xml:space="preserve"> </v>
      </c>
      <c r="AO1348" s="134" t="str">
        <f t="shared" si="307"/>
        <v xml:space="preserve"> </v>
      </c>
      <c r="AP1348" s="137" t="s">
        <v>770</v>
      </c>
    </row>
    <row r="1349" spans="1:42" s="134" customFormat="1" ht="26.1" customHeight="1" x14ac:dyDescent="0.2">
      <c r="A1349" s="258">
        <v>1348</v>
      </c>
      <c r="B1349" s="284" t="s">
        <v>390</v>
      </c>
      <c r="C1349" s="134" t="s">
        <v>102</v>
      </c>
      <c r="D1349" s="171" t="s">
        <v>82</v>
      </c>
      <c r="E1349" s="283" t="s">
        <v>391</v>
      </c>
      <c r="F1349" s="108">
        <v>2233</v>
      </c>
      <c r="G1349" s="284" t="s">
        <v>390</v>
      </c>
      <c r="H1349" s="284" t="s">
        <v>3561</v>
      </c>
      <c r="I1349" s="284" t="s">
        <v>3562</v>
      </c>
      <c r="J1349" s="284" t="s">
        <v>384</v>
      </c>
      <c r="K1349" s="284" t="s">
        <v>390</v>
      </c>
      <c r="L1349" s="284" t="s">
        <v>390</v>
      </c>
      <c r="M1349" s="284" t="s">
        <v>390</v>
      </c>
      <c r="N1349" s="103" t="s">
        <v>87</v>
      </c>
      <c r="O1349" s="140">
        <v>54000</v>
      </c>
      <c r="Q1349" s="135"/>
      <c r="T1349" s="135"/>
      <c r="U1349" s="171" t="str">
        <f t="shared" si="320"/>
        <v>HBL-SIA-2233</v>
      </c>
      <c r="V1349" s="133" t="s">
        <v>90</v>
      </c>
      <c r="W1349" s="108">
        <v>2233</v>
      </c>
      <c r="X1349" s="171" t="str">
        <f t="shared" si="308"/>
        <v>HBL-SIA-2233-Apr17-1-1</v>
      </c>
      <c r="Y1349" s="136" t="s">
        <v>1163</v>
      </c>
      <c r="Z1349" s="134" t="str">
        <f t="shared" si="309"/>
        <v xml:space="preserve"> </v>
      </c>
      <c r="AA1349" s="134" t="str">
        <f t="shared" si="310"/>
        <v xml:space="preserve"> </v>
      </c>
      <c r="AB1349" s="134" t="str">
        <f t="shared" si="319"/>
        <v>Yes</v>
      </c>
      <c r="AC1349" s="134" t="e">
        <f>VLOOKUP(F1349,'Wired Branches'!B:E,4,FALSE)</f>
        <v>#N/A</v>
      </c>
      <c r="AD1349" s="134" t="str">
        <f t="shared" si="311"/>
        <v xml:space="preserve"> </v>
      </c>
      <c r="AE1349" s="150" t="e">
        <f>VLOOKUP(W1349,'Wired Branches'!B:F,5,FALSE)</f>
        <v>#N/A</v>
      </c>
      <c r="AF1349" s="112" t="str">
        <f>_xlfn.IFNA(VLOOKUP(F1349,'Compiled report'!C:F,4,FALSE),"")</f>
        <v/>
      </c>
      <c r="AG1349" s="134" t="str">
        <f t="shared" si="312"/>
        <v xml:space="preserve"> </v>
      </c>
      <c r="AH1349" s="134" t="str">
        <f t="shared" si="313"/>
        <v xml:space="preserve"> </v>
      </c>
      <c r="AI1349" s="134" t="str">
        <f t="shared" si="314"/>
        <v xml:space="preserve"> </v>
      </c>
      <c r="AJ1349" s="234" t="str">
        <f>_xlfn.IFNA(VLOOKUP(F1349,'Compiled report'!C:D,2,FALSE),"")</f>
        <v/>
      </c>
      <c r="AK1349" s="134" t="str">
        <f t="shared" si="315"/>
        <v xml:space="preserve"> </v>
      </c>
      <c r="AL1349" s="134" t="str">
        <f t="shared" si="316"/>
        <v/>
      </c>
      <c r="AM1349" s="134" t="str">
        <f t="shared" si="317"/>
        <v xml:space="preserve"> </v>
      </c>
      <c r="AN1349" s="134" t="str">
        <f t="shared" si="318"/>
        <v xml:space="preserve"> </v>
      </c>
      <c r="AO1349" s="134" t="str">
        <f t="shared" si="307"/>
        <v xml:space="preserve"> </v>
      </c>
      <c r="AP1349" s="137" t="s">
        <v>770</v>
      </c>
    </row>
    <row r="1350" spans="1:42" s="134" customFormat="1" ht="26.1" customHeight="1" x14ac:dyDescent="0.2">
      <c r="A1350" s="258">
        <v>1349</v>
      </c>
      <c r="B1350" s="284" t="s">
        <v>390</v>
      </c>
      <c r="C1350" s="134" t="s">
        <v>102</v>
      </c>
      <c r="D1350" s="171" t="s">
        <v>82</v>
      </c>
      <c r="E1350" s="283" t="s">
        <v>391</v>
      </c>
      <c r="F1350" s="108">
        <v>2263</v>
      </c>
      <c r="G1350" s="284" t="s">
        <v>390</v>
      </c>
      <c r="H1350" s="284" t="s">
        <v>3563</v>
      </c>
      <c r="I1350" s="284" t="s">
        <v>3564</v>
      </c>
      <c r="J1350" s="284" t="s">
        <v>384</v>
      </c>
      <c r="K1350" s="284" t="s">
        <v>3389</v>
      </c>
      <c r="L1350" s="284" t="s">
        <v>390</v>
      </c>
      <c r="M1350" s="284" t="s">
        <v>390</v>
      </c>
      <c r="N1350" s="103" t="s">
        <v>87</v>
      </c>
      <c r="O1350" s="140">
        <v>54000</v>
      </c>
      <c r="Q1350" s="135"/>
      <c r="T1350" s="135"/>
      <c r="U1350" s="171" t="str">
        <f t="shared" si="320"/>
        <v>HBL-SIA-2263</v>
      </c>
      <c r="V1350" s="133" t="s">
        <v>90</v>
      </c>
      <c r="W1350" s="108">
        <v>2263</v>
      </c>
      <c r="X1350" s="171" t="str">
        <f t="shared" si="308"/>
        <v>HBL-SIA-2263-Apr17-1-1</v>
      </c>
      <c r="Y1350" s="136" t="s">
        <v>1163</v>
      </c>
      <c r="Z1350" s="134" t="str">
        <f t="shared" si="309"/>
        <v xml:space="preserve"> </v>
      </c>
      <c r="AA1350" s="134" t="str">
        <f t="shared" si="310"/>
        <v xml:space="preserve"> </v>
      </c>
      <c r="AB1350" s="134" t="str">
        <f t="shared" si="319"/>
        <v>Yes</v>
      </c>
      <c r="AC1350" s="134" t="e">
        <f>VLOOKUP(F1350,'Wired Branches'!B:E,4,FALSE)</f>
        <v>#N/A</v>
      </c>
      <c r="AD1350" s="134" t="str">
        <f t="shared" si="311"/>
        <v xml:space="preserve"> </v>
      </c>
      <c r="AE1350" s="150" t="e">
        <f>VLOOKUP(W1350,'Wired Branches'!B:F,5,FALSE)</f>
        <v>#N/A</v>
      </c>
      <c r="AF1350" s="112" t="str">
        <f>_xlfn.IFNA(VLOOKUP(F1350,'Compiled report'!C:F,4,FALSE),"")</f>
        <v/>
      </c>
      <c r="AG1350" s="134" t="str">
        <f t="shared" si="312"/>
        <v xml:space="preserve"> </v>
      </c>
      <c r="AH1350" s="134" t="str">
        <f t="shared" si="313"/>
        <v xml:space="preserve"> </v>
      </c>
      <c r="AI1350" s="134" t="str">
        <f t="shared" si="314"/>
        <v xml:space="preserve"> </v>
      </c>
      <c r="AJ1350" s="234" t="str">
        <f>_xlfn.IFNA(VLOOKUP(F1350,'Compiled report'!C:D,2,FALSE),"")</f>
        <v/>
      </c>
      <c r="AK1350" s="134" t="str">
        <f t="shared" si="315"/>
        <v xml:space="preserve"> </v>
      </c>
      <c r="AL1350" s="134" t="str">
        <f t="shared" si="316"/>
        <v/>
      </c>
      <c r="AM1350" s="134" t="str">
        <f t="shared" si="317"/>
        <v xml:space="preserve"> </v>
      </c>
      <c r="AN1350" s="134" t="str">
        <f t="shared" si="318"/>
        <v xml:space="preserve"> </v>
      </c>
      <c r="AO1350" s="134" t="str">
        <f t="shared" si="307"/>
        <v xml:space="preserve"> </v>
      </c>
      <c r="AP1350" s="137" t="s">
        <v>770</v>
      </c>
    </row>
    <row r="1351" spans="1:42" s="134" customFormat="1" ht="26.1" customHeight="1" x14ac:dyDescent="0.2">
      <c r="A1351" s="258">
        <v>1350</v>
      </c>
      <c r="B1351" s="284" t="s">
        <v>390</v>
      </c>
      <c r="C1351" s="134" t="s">
        <v>102</v>
      </c>
      <c r="D1351" s="171" t="s">
        <v>82</v>
      </c>
      <c r="E1351" s="283" t="s">
        <v>391</v>
      </c>
      <c r="F1351" s="108">
        <v>2281</v>
      </c>
      <c r="G1351" s="284" t="s">
        <v>390</v>
      </c>
      <c r="H1351" s="284" t="s">
        <v>3565</v>
      </c>
      <c r="I1351" s="284" t="s">
        <v>3566</v>
      </c>
      <c r="J1351" s="284" t="s">
        <v>384</v>
      </c>
      <c r="K1351" s="284" t="s">
        <v>390</v>
      </c>
      <c r="L1351" s="284" t="s">
        <v>390</v>
      </c>
      <c r="M1351" s="284" t="s">
        <v>390</v>
      </c>
      <c r="N1351" s="103" t="s">
        <v>87</v>
      </c>
      <c r="O1351" s="140">
        <v>54000</v>
      </c>
      <c r="Q1351" s="135"/>
      <c r="T1351" s="135"/>
      <c r="U1351" s="171" t="str">
        <f t="shared" si="320"/>
        <v>HBL-SIA-2281</v>
      </c>
      <c r="V1351" s="133" t="s">
        <v>90</v>
      </c>
      <c r="W1351" s="108">
        <v>2281</v>
      </c>
      <c r="X1351" s="171" t="str">
        <f t="shared" si="308"/>
        <v>HBL-SIA-2281-Apr17-1-1</v>
      </c>
      <c r="Y1351" s="136" t="s">
        <v>1163</v>
      </c>
      <c r="Z1351" s="134" t="str">
        <f t="shared" si="309"/>
        <v xml:space="preserve"> </v>
      </c>
      <c r="AA1351" s="134" t="str">
        <f t="shared" si="310"/>
        <v xml:space="preserve"> </v>
      </c>
      <c r="AB1351" s="134" t="str">
        <f t="shared" si="319"/>
        <v>Yes</v>
      </c>
      <c r="AC1351" s="134" t="e">
        <f>VLOOKUP(F1351,'Wired Branches'!B:E,4,FALSE)</f>
        <v>#N/A</v>
      </c>
      <c r="AD1351" s="134" t="str">
        <f t="shared" si="311"/>
        <v xml:space="preserve"> </v>
      </c>
      <c r="AE1351" s="150" t="e">
        <f>VLOOKUP(W1351,'Wired Branches'!B:F,5,FALSE)</f>
        <v>#N/A</v>
      </c>
      <c r="AF1351" s="112" t="str">
        <f>_xlfn.IFNA(VLOOKUP(F1351,'Compiled report'!C:F,4,FALSE),"")</f>
        <v/>
      </c>
      <c r="AG1351" s="134" t="str">
        <f t="shared" si="312"/>
        <v xml:space="preserve"> </v>
      </c>
      <c r="AH1351" s="134" t="str">
        <f t="shared" si="313"/>
        <v xml:space="preserve"> </v>
      </c>
      <c r="AI1351" s="134" t="str">
        <f t="shared" si="314"/>
        <v xml:space="preserve"> </v>
      </c>
      <c r="AJ1351" s="234" t="str">
        <f>_xlfn.IFNA(VLOOKUP(F1351,'Compiled report'!C:D,2,FALSE),"")</f>
        <v/>
      </c>
      <c r="AK1351" s="134" t="str">
        <f t="shared" si="315"/>
        <v xml:space="preserve"> </v>
      </c>
      <c r="AL1351" s="134" t="str">
        <f t="shared" si="316"/>
        <v/>
      </c>
      <c r="AM1351" s="134" t="str">
        <f t="shared" si="317"/>
        <v xml:space="preserve"> </v>
      </c>
      <c r="AN1351" s="134" t="str">
        <f t="shared" si="318"/>
        <v xml:space="preserve"> </v>
      </c>
      <c r="AO1351" s="134" t="str">
        <f t="shared" si="307"/>
        <v xml:space="preserve"> </v>
      </c>
      <c r="AP1351" s="137" t="s">
        <v>770</v>
      </c>
    </row>
    <row r="1352" spans="1:42" s="134" customFormat="1" ht="26.1" customHeight="1" x14ac:dyDescent="0.2">
      <c r="A1352" s="258">
        <v>1351</v>
      </c>
      <c r="B1352" s="284" t="s">
        <v>390</v>
      </c>
      <c r="C1352" s="134" t="s">
        <v>102</v>
      </c>
      <c r="D1352" s="171" t="s">
        <v>82</v>
      </c>
      <c r="E1352" s="283" t="s">
        <v>391</v>
      </c>
      <c r="F1352" s="108">
        <v>2319</v>
      </c>
      <c r="G1352" s="284" t="s">
        <v>390</v>
      </c>
      <c r="H1352" s="284" t="s">
        <v>3567</v>
      </c>
      <c r="I1352" s="284" t="s">
        <v>3568</v>
      </c>
      <c r="J1352" s="284" t="s">
        <v>384</v>
      </c>
      <c r="K1352" s="284" t="s">
        <v>3569</v>
      </c>
      <c r="L1352" s="284" t="s">
        <v>390</v>
      </c>
      <c r="M1352" s="284" t="s">
        <v>390</v>
      </c>
      <c r="N1352" s="103" t="s">
        <v>87</v>
      </c>
      <c r="O1352" s="140">
        <v>54000</v>
      </c>
      <c r="Q1352" s="135"/>
      <c r="T1352" s="135"/>
      <c r="U1352" s="171" t="str">
        <f t="shared" si="320"/>
        <v>HBL-SIA-2319</v>
      </c>
      <c r="V1352" s="133" t="s">
        <v>90</v>
      </c>
      <c r="W1352" s="108">
        <v>2319</v>
      </c>
      <c r="X1352" s="171" t="str">
        <f t="shared" si="308"/>
        <v>HBL-SIA-2319-Apr17-1-1</v>
      </c>
      <c r="Y1352" s="136" t="s">
        <v>1163</v>
      </c>
      <c r="Z1352" s="134" t="str">
        <f t="shared" si="309"/>
        <v xml:space="preserve"> </v>
      </c>
      <c r="AA1352" s="134" t="str">
        <f t="shared" si="310"/>
        <v xml:space="preserve"> </v>
      </c>
      <c r="AB1352" s="134" t="str">
        <f t="shared" si="319"/>
        <v>Yes</v>
      </c>
      <c r="AC1352" s="134" t="e">
        <f>VLOOKUP(F1352,'Wired Branches'!B:E,4,FALSE)</f>
        <v>#N/A</v>
      </c>
      <c r="AD1352" s="134" t="str">
        <f t="shared" si="311"/>
        <v xml:space="preserve"> </v>
      </c>
      <c r="AE1352" s="150" t="e">
        <f>VLOOKUP(W1352,'Wired Branches'!B:F,5,FALSE)</f>
        <v>#N/A</v>
      </c>
      <c r="AF1352" s="112" t="str">
        <f>_xlfn.IFNA(VLOOKUP(F1352,'Compiled report'!C:F,4,FALSE),"")</f>
        <v/>
      </c>
      <c r="AG1352" s="134" t="str">
        <f t="shared" si="312"/>
        <v xml:space="preserve"> </v>
      </c>
      <c r="AH1352" s="134" t="str">
        <f t="shared" si="313"/>
        <v xml:space="preserve"> </v>
      </c>
      <c r="AI1352" s="134" t="str">
        <f t="shared" si="314"/>
        <v xml:space="preserve"> </v>
      </c>
      <c r="AJ1352" s="234" t="str">
        <f>_xlfn.IFNA(VLOOKUP(F1352,'Compiled report'!C:D,2,FALSE),"")</f>
        <v/>
      </c>
      <c r="AK1352" s="134" t="str">
        <f t="shared" si="315"/>
        <v xml:space="preserve"> </v>
      </c>
      <c r="AL1352" s="134" t="str">
        <f t="shared" si="316"/>
        <v/>
      </c>
      <c r="AM1352" s="134" t="str">
        <f t="shared" si="317"/>
        <v xml:space="preserve"> </v>
      </c>
      <c r="AN1352" s="134" t="str">
        <f t="shared" si="318"/>
        <v xml:space="preserve"> </v>
      </c>
      <c r="AO1352" s="134" t="str">
        <f t="shared" si="307"/>
        <v xml:space="preserve"> </v>
      </c>
      <c r="AP1352" s="137" t="s">
        <v>770</v>
      </c>
    </row>
    <row r="1353" spans="1:42" s="134" customFormat="1" ht="26.1" customHeight="1" x14ac:dyDescent="0.2">
      <c r="A1353" s="258">
        <v>1352</v>
      </c>
      <c r="B1353" s="284" t="s">
        <v>390</v>
      </c>
      <c r="C1353" s="134" t="s">
        <v>102</v>
      </c>
      <c r="D1353" s="171" t="s">
        <v>82</v>
      </c>
      <c r="E1353" s="283" t="s">
        <v>391</v>
      </c>
      <c r="F1353" s="108">
        <v>2324</v>
      </c>
      <c r="G1353" s="284" t="s">
        <v>390</v>
      </c>
      <c r="H1353" s="284" t="s">
        <v>3570</v>
      </c>
      <c r="I1353" s="284" t="s">
        <v>3571</v>
      </c>
      <c r="J1353" s="284" t="s">
        <v>384</v>
      </c>
      <c r="K1353" s="284" t="s">
        <v>390</v>
      </c>
      <c r="L1353" s="284" t="s">
        <v>390</v>
      </c>
      <c r="M1353" s="284" t="s">
        <v>390</v>
      </c>
      <c r="N1353" s="103" t="s">
        <v>87</v>
      </c>
      <c r="O1353" s="140">
        <v>54000</v>
      </c>
      <c r="Q1353" s="135"/>
      <c r="T1353" s="135"/>
      <c r="U1353" s="171" t="str">
        <f t="shared" si="320"/>
        <v>HBL-SIA-2324</v>
      </c>
      <c r="V1353" s="133" t="s">
        <v>90</v>
      </c>
      <c r="W1353" s="108">
        <v>2324</v>
      </c>
      <c r="X1353" s="171" t="str">
        <f t="shared" si="308"/>
        <v>HBL-SIA-2324-Apr17-1-1</v>
      </c>
      <c r="Y1353" s="136" t="s">
        <v>1163</v>
      </c>
      <c r="Z1353" s="134" t="str">
        <f t="shared" si="309"/>
        <v xml:space="preserve"> </v>
      </c>
      <c r="AA1353" s="134" t="str">
        <f t="shared" si="310"/>
        <v xml:space="preserve"> </v>
      </c>
      <c r="AB1353" s="134" t="str">
        <f t="shared" si="319"/>
        <v>Yes</v>
      </c>
      <c r="AC1353" s="134" t="e">
        <f>VLOOKUP(F1353,'Wired Branches'!B:E,4,FALSE)</f>
        <v>#N/A</v>
      </c>
      <c r="AD1353" s="134" t="str">
        <f t="shared" si="311"/>
        <v xml:space="preserve"> </v>
      </c>
      <c r="AE1353" s="150" t="e">
        <f>VLOOKUP(W1353,'Wired Branches'!B:F,5,FALSE)</f>
        <v>#N/A</v>
      </c>
      <c r="AF1353" s="112" t="str">
        <f>_xlfn.IFNA(VLOOKUP(F1353,'Compiled report'!C:F,4,FALSE),"")</f>
        <v/>
      </c>
      <c r="AG1353" s="134" t="str">
        <f t="shared" si="312"/>
        <v xml:space="preserve"> </v>
      </c>
      <c r="AH1353" s="134" t="str">
        <f t="shared" si="313"/>
        <v xml:space="preserve"> </v>
      </c>
      <c r="AI1353" s="134" t="str">
        <f t="shared" si="314"/>
        <v xml:space="preserve"> </v>
      </c>
      <c r="AJ1353" s="234" t="str">
        <f>_xlfn.IFNA(VLOOKUP(F1353,'Compiled report'!C:D,2,FALSE),"")</f>
        <v/>
      </c>
      <c r="AK1353" s="134" t="str">
        <f t="shared" si="315"/>
        <v xml:space="preserve"> </v>
      </c>
      <c r="AL1353" s="134" t="str">
        <f t="shared" si="316"/>
        <v/>
      </c>
      <c r="AM1353" s="134" t="str">
        <f t="shared" si="317"/>
        <v xml:space="preserve"> </v>
      </c>
      <c r="AN1353" s="134" t="str">
        <f t="shared" si="318"/>
        <v xml:space="preserve"> </v>
      </c>
      <c r="AO1353" s="134" t="str">
        <f t="shared" si="307"/>
        <v xml:space="preserve"> </v>
      </c>
      <c r="AP1353" s="137" t="s">
        <v>770</v>
      </c>
    </row>
    <row r="1354" spans="1:42" s="134" customFormat="1" ht="26.1" customHeight="1" x14ac:dyDescent="0.2">
      <c r="A1354" s="258">
        <v>1353</v>
      </c>
      <c r="B1354" s="284" t="s">
        <v>390</v>
      </c>
      <c r="C1354" s="134" t="s">
        <v>102</v>
      </c>
      <c r="D1354" s="171" t="s">
        <v>82</v>
      </c>
      <c r="E1354" s="283" t="s">
        <v>391</v>
      </c>
      <c r="F1354" s="108">
        <v>2324</v>
      </c>
      <c r="G1354" s="284" t="s">
        <v>390</v>
      </c>
      <c r="H1354" s="284" t="s">
        <v>3572</v>
      </c>
      <c r="I1354" s="284" t="s">
        <v>3573</v>
      </c>
      <c r="J1354" s="284" t="s">
        <v>384</v>
      </c>
      <c r="K1354" s="284" t="s">
        <v>390</v>
      </c>
      <c r="L1354" s="284" t="s">
        <v>390</v>
      </c>
      <c r="M1354" s="284" t="s">
        <v>390</v>
      </c>
      <c r="N1354" s="103" t="s">
        <v>87</v>
      </c>
      <c r="O1354" s="140">
        <v>54000</v>
      </c>
      <c r="Q1354" s="135"/>
      <c r="T1354" s="135"/>
      <c r="U1354" s="171" t="str">
        <f t="shared" si="320"/>
        <v>HBL-SIA-2324</v>
      </c>
      <c r="V1354" s="133" t="s">
        <v>90</v>
      </c>
      <c r="W1354" s="108">
        <v>2324</v>
      </c>
      <c r="X1354" s="171" t="str">
        <f t="shared" si="308"/>
        <v>HBL-SIA-2324-Apr17-1-1</v>
      </c>
      <c r="Y1354" s="136" t="s">
        <v>1163</v>
      </c>
      <c r="Z1354" s="134" t="str">
        <f t="shared" si="309"/>
        <v xml:space="preserve"> </v>
      </c>
      <c r="AA1354" s="134" t="str">
        <f t="shared" si="310"/>
        <v xml:space="preserve"> </v>
      </c>
      <c r="AB1354" s="134" t="str">
        <f t="shared" si="319"/>
        <v>Yes</v>
      </c>
      <c r="AC1354" s="134" t="e">
        <f>VLOOKUP(F1354,'Wired Branches'!B:E,4,FALSE)</f>
        <v>#N/A</v>
      </c>
      <c r="AD1354" s="134" t="str">
        <f t="shared" si="311"/>
        <v xml:space="preserve"> </v>
      </c>
      <c r="AE1354" s="150" t="e">
        <f>VLOOKUP(W1354,'Wired Branches'!B:F,5,FALSE)</f>
        <v>#N/A</v>
      </c>
      <c r="AF1354" s="112" t="str">
        <f>_xlfn.IFNA(VLOOKUP(F1354,'Compiled report'!C:F,4,FALSE),"")</f>
        <v/>
      </c>
      <c r="AG1354" s="134" t="str">
        <f t="shared" si="312"/>
        <v xml:space="preserve"> </v>
      </c>
      <c r="AH1354" s="134" t="str">
        <f t="shared" si="313"/>
        <v xml:space="preserve"> </v>
      </c>
      <c r="AI1354" s="134" t="str">
        <f t="shared" si="314"/>
        <v xml:space="preserve"> </v>
      </c>
      <c r="AJ1354" s="234" t="str">
        <f>_xlfn.IFNA(VLOOKUP(F1354,'Compiled report'!C:D,2,FALSE),"")</f>
        <v/>
      </c>
      <c r="AK1354" s="134" t="str">
        <f t="shared" si="315"/>
        <v xml:space="preserve"> </v>
      </c>
      <c r="AL1354" s="134" t="str">
        <f t="shared" si="316"/>
        <v/>
      </c>
      <c r="AM1354" s="134" t="str">
        <f t="shared" si="317"/>
        <v xml:space="preserve"> </v>
      </c>
      <c r="AN1354" s="134" t="str">
        <f t="shared" si="318"/>
        <v xml:space="preserve"> </v>
      </c>
      <c r="AO1354" s="134" t="str">
        <f t="shared" si="307"/>
        <v xml:space="preserve"> </v>
      </c>
      <c r="AP1354" s="137" t="s">
        <v>770</v>
      </c>
    </row>
    <row r="1355" spans="1:42" s="134" customFormat="1" ht="26.1" customHeight="1" x14ac:dyDescent="0.2">
      <c r="A1355" s="258">
        <v>1354</v>
      </c>
      <c r="B1355" s="284" t="s">
        <v>390</v>
      </c>
      <c r="C1355" s="134" t="s">
        <v>102</v>
      </c>
      <c r="D1355" s="171" t="s">
        <v>82</v>
      </c>
      <c r="E1355" s="283" t="s">
        <v>391</v>
      </c>
      <c r="F1355" s="108">
        <v>2364</v>
      </c>
      <c r="G1355" s="284" t="s">
        <v>390</v>
      </c>
      <c r="H1355" s="284" t="s">
        <v>3574</v>
      </c>
      <c r="I1355" s="284" t="s">
        <v>3575</v>
      </c>
      <c r="J1355" s="284" t="s">
        <v>384</v>
      </c>
      <c r="K1355" s="284" t="s">
        <v>3576</v>
      </c>
      <c r="L1355" s="284" t="s">
        <v>3373</v>
      </c>
      <c r="M1355" s="284" t="s">
        <v>3373</v>
      </c>
      <c r="N1355" s="103" t="s">
        <v>87</v>
      </c>
      <c r="O1355" s="140">
        <v>51600</v>
      </c>
      <c r="Q1355" s="135"/>
      <c r="T1355" s="135"/>
      <c r="U1355" s="171" t="str">
        <f t="shared" si="320"/>
        <v>HBL-SIA-2364</v>
      </c>
      <c r="V1355" s="133" t="s">
        <v>90</v>
      </c>
      <c r="W1355" s="108">
        <v>2364</v>
      </c>
      <c r="X1355" s="171" t="str">
        <f t="shared" si="308"/>
        <v>HBL-SIA-2364-Apr17-1-1</v>
      </c>
      <c r="Y1355" s="136" t="s">
        <v>1163</v>
      </c>
      <c r="Z1355" s="134" t="str">
        <f t="shared" si="309"/>
        <v xml:space="preserve"> </v>
      </c>
      <c r="AA1355" s="134" t="str">
        <f t="shared" si="310"/>
        <v xml:space="preserve"> </v>
      </c>
      <c r="AB1355" s="134" t="str">
        <f t="shared" si="319"/>
        <v>Yes</v>
      </c>
      <c r="AC1355" s="134" t="e">
        <f>VLOOKUP(F1355,'Wired Branches'!B:E,4,FALSE)</f>
        <v>#N/A</v>
      </c>
      <c r="AD1355" s="134" t="str">
        <f t="shared" si="311"/>
        <v xml:space="preserve"> </v>
      </c>
      <c r="AE1355" s="150" t="e">
        <f>VLOOKUP(W1355,'Wired Branches'!B:F,5,FALSE)</f>
        <v>#N/A</v>
      </c>
      <c r="AF1355" s="112" t="str">
        <f>_xlfn.IFNA(VLOOKUP(F1355,'Compiled report'!C:F,4,FALSE),"")</f>
        <v/>
      </c>
      <c r="AG1355" s="134" t="str">
        <f t="shared" si="312"/>
        <v xml:space="preserve"> </v>
      </c>
      <c r="AH1355" s="134" t="str">
        <f t="shared" si="313"/>
        <v xml:space="preserve"> </v>
      </c>
      <c r="AI1355" s="134" t="str">
        <f t="shared" si="314"/>
        <v xml:space="preserve"> </v>
      </c>
      <c r="AJ1355" s="234" t="str">
        <f>_xlfn.IFNA(VLOOKUP(F1355,'Compiled report'!C:D,2,FALSE),"")</f>
        <v/>
      </c>
      <c r="AK1355" s="134" t="str">
        <f t="shared" si="315"/>
        <v xml:space="preserve"> </v>
      </c>
      <c r="AL1355" s="134" t="str">
        <f t="shared" si="316"/>
        <v/>
      </c>
      <c r="AM1355" s="134" t="str">
        <f t="shared" si="317"/>
        <v xml:space="preserve"> </v>
      </c>
      <c r="AN1355" s="134" t="str">
        <f t="shared" si="318"/>
        <v xml:space="preserve"> </v>
      </c>
      <c r="AO1355" s="134" t="str">
        <f t="shared" si="307"/>
        <v xml:space="preserve"> </v>
      </c>
      <c r="AP1355" s="137" t="s">
        <v>770</v>
      </c>
    </row>
    <row r="1356" spans="1:42" s="134" customFormat="1" ht="26.1" customHeight="1" x14ac:dyDescent="0.2">
      <c r="A1356" s="258">
        <v>1355</v>
      </c>
      <c r="B1356" s="284" t="s">
        <v>390</v>
      </c>
      <c r="C1356" s="134" t="s">
        <v>102</v>
      </c>
      <c r="D1356" s="171" t="s">
        <v>82</v>
      </c>
      <c r="E1356" s="283" t="s">
        <v>391</v>
      </c>
      <c r="F1356" s="108">
        <v>2378</v>
      </c>
      <c r="G1356" s="284" t="s">
        <v>390</v>
      </c>
      <c r="H1356" s="284" t="s">
        <v>3577</v>
      </c>
      <c r="I1356" s="284" t="s">
        <v>3578</v>
      </c>
      <c r="J1356" s="284" t="s">
        <v>384</v>
      </c>
      <c r="K1356" s="284" t="s">
        <v>3373</v>
      </c>
      <c r="L1356" s="284" t="s">
        <v>3579</v>
      </c>
      <c r="M1356" s="284" t="s">
        <v>3579</v>
      </c>
      <c r="N1356" s="103" t="s">
        <v>87</v>
      </c>
      <c r="O1356" s="140">
        <v>51600</v>
      </c>
      <c r="Q1356" s="135"/>
      <c r="T1356" s="135"/>
      <c r="U1356" s="171" t="str">
        <f t="shared" si="320"/>
        <v>HBL-SIA-2378</v>
      </c>
      <c r="V1356" s="133" t="s">
        <v>90</v>
      </c>
      <c r="W1356" s="108">
        <v>2378</v>
      </c>
      <c r="X1356" s="171" t="str">
        <f t="shared" si="308"/>
        <v>HBL-SIA-2378-Apr17-1-1</v>
      </c>
      <c r="Y1356" s="136" t="s">
        <v>1163</v>
      </c>
      <c r="Z1356" s="134" t="str">
        <f t="shared" si="309"/>
        <v xml:space="preserve"> </v>
      </c>
      <c r="AA1356" s="134" t="str">
        <f t="shared" si="310"/>
        <v xml:space="preserve"> </v>
      </c>
      <c r="AB1356" s="134" t="str">
        <f t="shared" si="319"/>
        <v>Yes</v>
      </c>
      <c r="AC1356" s="134" t="e">
        <f>VLOOKUP(F1356,'Wired Branches'!B:E,4,FALSE)</f>
        <v>#N/A</v>
      </c>
      <c r="AD1356" s="134" t="str">
        <f t="shared" si="311"/>
        <v xml:space="preserve"> </v>
      </c>
      <c r="AE1356" s="150" t="e">
        <f>VLOOKUP(W1356,'Wired Branches'!B:F,5,FALSE)</f>
        <v>#N/A</v>
      </c>
      <c r="AF1356" s="112" t="str">
        <f>_xlfn.IFNA(VLOOKUP(F1356,'Compiled report'!C:F,4,FALSE),"")</f>
        <v/>
      </c>
      <c r="AG1356" s="134" t="str">
        <f t="shared" si="312"/>
        <v xml:space="preserve"> </v>
      </c>
      <c r="AH1356" s="134" t="str">
        <f t="shared" si="313"/>
        <v xml:space="preserve"> </v>
      </c>
      <c r="AI1356" s="134" t="str">
        <f t="shared" si="314"/>
        <v xml:space="preserve"> </v>
      </c>
      <c r="AJ1356" s="234" t="str">
        <f>_xlfn.IFNA(VLOOKUP(F1356,'Compiled report'!C:D,2,FALSE),"")</f>
        <v/>
      </c>
      <c r="AK1356" s="134" t="str">
        <f t="shared" si="315"/>
        <v xml:space="preserve"> </v>
      </c>
      <c r="AL1356" s="134" t="str">
        <f t="shared" si="316"/>
        <v/>
      </c>
      <c r="AM1356" s="134" t="str">
        <f t="shared" si="317"/>
        <v xml:space="preserve"> </v>
      </c>
      <c r="AN1356" s="134" t="str">
        <f t="shared" si="318"/>
        <v xml:space="preserve"> </v>
      </c>
      <c r="AO1356" s="134" t="str">
        <f t="shared" ref="AO1356:AO1419" si="321">IF(AJ1356=""," ","Installation Completed")</f>
        <v xml:space="preserve"> </v>
      </c>
      <c r="AP1356" s="137" t="s">
        <v>770</v>
      </c>
    </row>
    <row r="1357" spans="1:42" s="134" customFormat="1" ht="26.1" customHeight="1" x14ac:dyDescent="0.2">
      <c r="A1357" s="258">
        <v>1356</v>
      </c>
      <c r="B1357" s="284" t="s">
        <v>390</v>
      </c>
      <c r="C1357" s="134" t="s">
        <v>102</v>
      </c>
      <c r="D1357" s="171" t="s">
        <v>82</v>
      </c>
      <c r="E1357" s="283" t="s">
        <v>391</v>
      </c>
      <c r="F1357" s="108">
        <v>2388</v>
      </c>
      <c r="G1357" s="284" t="s">
        <v>390</v>
      </c>
      <c r="H1357" s="284" t="s">
        <v>3580</v>
      </c>
      <c r="I1357" s="284" t="s">
        <v>3581</v>
      </c>
      <c r="J1357" s="284" t="s">
        <v>384</v>
      </c>
      <c r="K1357" s="284" t="s">
        <v>3582</v>
      </c>
      <c r="L1357" s="284" t="s">
        <v>390</v>
      </c>
      <c r="M1357" s="284" t="s">
        <v>390</v>
      </c>
      <c r="N1357" s="103" t="s">
        <v>87</v>
      </c>
      <c r="O1357" s="140">
        <v>54000</v>
      </c>
      <c r="Q1357" s="135"/>
      <c r="T1357" s="135"/>
      <c r="U1357" s="171" t="str">
        <f t="shared" si="320"/>
        <v>HBL-SIA-2388</v>
      </c>
      <c r="V1357" s="133" t="s">
        <v>90</v>
      </c>
      <c r="W1357" s="108">
        <v>2388</v>
      </c>
      <c r="X1357" s="171" t="str">
        <f t="shared" si="308"/>
        <v>HBL-SIA-2388-Apr17-1-1</v>
      </c>
      <c r="Y1357" s="136" t="s">
        <v>1163</v>
      </c>
      <c r="Z1357" s="134" t="str">
        <f t="shared" si="309"/>
        <v xml:space="preserve"> </v>
      </c>
      <c r="AA1357" s="134" t="str">
        <f t="shared" si="310"/>
        <v xml:space="preserve"> </v>
      </c>
      <c r="AB1357" s="134" t="str">
        <f t="shared" si="319"/>
        <v>Yes</v>
      </c>
      <c r="AC1357" s="134" t="e">
        <f>VLOOKUP(F1357,'Wired Branches'!B:E,4,FALSE)</f>
        <v>#N/A</v>
      </c>
      <c r="AD1357" s="134" t="str">
        <f t="shared" si="311"/>
        <v xml:space="preserve"> </v>
      </c>
      <c r="AE1357" s="150" t="e">
        <f>VLOOKUP(W1357,'Wired Branches'!B:F,5,FALSE)</f>
        <v>#N/A</v>
      </c>
      <c r="AF1357" s="112" t="str">
        <f>_xlfn.IFNA(VLOOKUP(F1357,'Compiled report'!C:F,4,FALSE),"")</f>
        <v/>
      </c>
      <c r="AG1357" s="134" t="str">
        <f t="shared" si="312"/>
        <v xml:space="preserve"> </v>
      </c>
      <c r="AH1357" s="134" t="str">
        <f t="shared" si="313"/>
        <v xml:space="preserve"> </v>
      </c>
      <c r="AI1357" s="134" t="str">
        <f t="shared" si="314"/>
        <v xml:space="preserve"> </v>
      </c>
      <c r="AJ1357" s="234" t="str">
        <f>_xlfn.IFNA(VLOOKUP(F1357,'Compiled report'!C:D,2,FALSE),"")</f>
        <v/>
      </c>
      <c r="AK1357" s="134" t="str">
        <f t="shared" si="315"/>
        <v xml:space="preserve"> </v>
      </c>
      <c r="AL1357" s="134" t="str">
        <f t="shared" si="316"/>
        <v/>
      </c>
      <c r="AM1357" s="134" t="str">
        <f t="shared" si="317"/>
        <v xml:space="preserve"> </v>
      </c>
      <c r="AN1357" s="134" t="str">
        <f t="shared" si="318"/>
        <v xml:space="preserve"> </v>
      </c>
      <c r="AO1357" s="134" t="str">
        <f t="shared" si="321"/>
        <v xml:space="preserve"> </v>
      </c>
      <c r="AP1357" s="137" t="s">
        <v>770</v>
      </c>
    </row>
    <row r="1358" spans="1:42" s="134" customFormat="1" ht="26.1" customHeight="1" x14ac:dyDescent="0.2">
      <c r="A1358" s="258">
        <v>1357</v>
      </c>
      <c r="B1358" s="284" t="s">
        <v>390</v>
      </c>
      <c r="C1358" s="134" t="s">
        <v>102</v>
      </c>
      <c r="D1358" s="171" t="s">
        <v>82</v>
      </c>
      <c r="E1358" s="283" t="s">
        <v>391</v>
      </c>
      <c r="F1358" s="108">
        <v>2413</v>
      </c>
      <c r="G1358" s="284" t="s">
        <v>390</v>
      </c>
      <c r="H1358" s="284" t="s">
        <v>3583</v>
      </c>
      <c r="I1358" s="284" t="s">
        <v>3584</v>
      </c>
      <c r="J1358" s="284" t="s">
        <v>384</v>
      </c>
      <c r="K1358" s="284" t="s">
        <v>3373</v>
      </c>
      <c r="L1358" s="284" t="s">
        <v>3373</v>
      </c>
      <c r="M1358" s="284" t="s">
        <v>3373</v>
      </c>
      <c r="N1358" s="103" t="s">
        <v>87</v>
      </c>
      <c r="O1358" s="140">
        <v>51600</v>
      </c>
      <c r="Q1358" s="135"/>
      <c r="T1358" s="135"/>
      <c r="U1358" s="171" t="str">
        <f t="shared" si="320"/>
        <v>HBL-SIA-2413</v>
      </c>
      <c r="V1358" s="133" t="s">
        <v>90</v>
      </c>
      <c r="W1358" s="108">
        <v>2413</v>
      </c>
      <c r="X1358" s="171" t="str">
        <f t="shared" si="308"/>
        <v>HBL-SIA-2413-Apr17-1-1</v>
      </c>
      <c r="Y1358" s="136" t="s">
        <v>1163</v>
      </c>
      <c r="Z1358" s="134" t="str">
        <f t="shared" si="309"/>
        <v xml:space="preserve"> </v>
      </c>
      <c r="AA1358" s="134" t="str">
        <f t="shared" si="310"/>
        <v xml:space="preserve"> </v>
      </c>
      <c r="AB1358" s="134" t="str">
        <f t="shared" si="319"/>
        <v>Yes</v>
      </c>
      <c r="AC1358" s="134" t="e">
        <f>VLOOKUP(F1358,'Wired Branches'!B:E,4,FALSE)</f>
        <v>#N/A</v>
      </c>
      <c r="AD1358" s="134" t="str">
        <f t="shared" si="311"/>
        <v xml:space="preserve"> </v>
      </c>
      <c r="AE1358" s="150" t="e">
        <f>VLOOKUP(W1358,'Wired Branches'!B:F,5,FALSE)</f>
        <v>#N/A</v>
      </c>
      <c r="AF1358" s="112" t="str">
        <f>_xlfn.IFNA(VLOOKUP(F1358,'Compiled report'!C:F,4,FALSE),"")</f>
        <v/>
      </c>
      <c r="AG1358" s="134" t="str">
        <f t="shared" si="312"/>
        <v xml:space="preserve"> </v>
      </c>
      <c r="AH1358" s="134" t="str">
        <f t="shared" si="313"/>
        <v xml:space="preserve"> </v>
      </c>
      <c r="AI1358" s="134" t="str">
        <f t="shared" si="314"/>
        <v xml:space="preserve"> </v>
      </c>
      <c r="AJ1358" s="234" t="str">
        <f>_xlfn.IFNA(VLOOKUP(F1358,'Compiled report'!C:D,2,FALSE),"")</f>
        <v/>
      </c>
      <c r="AK1358" s="134" t="str">
        <f t="shared" si="315"/>
        <v xml:space="preserve"> </v>
      </c>
      <c r="AL1358" s="134" t="str">
        <f t="shared" si="316"/>
        <v/>
      </c>
      <c r="AM1358" s="134" t="str">
        <f t="shared" si="317"/>
        <v xml:space="preserve"> </v>
      </c>
      <c r="AN1358" s="134" t="str">
        <f t="shared" si="318"/>
        <v xml:space="preserve"> </v>
      </c>
      <c r="AO1358" s="134" t="str">
        <f t="shared" si="321"/>
        <v xml:space="preserve"> </v>
      </c>
      <c r="AP1358" s="137" t="s">
        <v>770</v>
      </c>
    </row>
    <row r="1359" spans="1:42" s="134" customFormat="1" ht="26.1" customHeight="1" x14ac:dyDescent="0.2">
      <c r="A1359" s="258">
        <v>1358</v>
      </c>
      <c r="B1359" s="284" t="s">
        <v>390</v>
      </c>
      <c r="C1359" s="134" t="s">
        <v>102</v>
      </c>
      <c r="D1359" s="171" t="s">
        <v>82</v>
      </c>
      <c r="E1359" s="283" t="s">
        <v>391</v>
      </c>
      <c r="F1359" s="108">
        <v>2478</v>
      </c>
      <c r="G1359" s="284" t="s">
        <v>390</v>
      </c>
      <c r="H1359" s="284" t="s">
        <v>3585</v>
      </c>
      <c r="I1359" s="284" t="s">
        <v>3586</v>
      </c>
      <c r="J1359" s="284" t="s">
        <v>384</v>
      </c>
      <c r="K1359" s="284" t="s">
        <v>3587</v>
      </c>
      <c r="L1359" s="284" t="s">
        <v>390</v>
      </c>
      <c r="M1359" s="284" t="s">
        <v>390</v>
      </c>
      <c r="N1359" s="103" t="s">
        <v>87</v>
      </c>
      <c r="O1359" s="140">
        <v>54000</v>
      </c>
      <c r="Q1359" s="135"/>
      <c r="T1359" s="135"/>
      <c r="U1359" s="171" t="str">
        <f t="shared" si="320"/>
        <v>HBL-SIA-2478</v>
      </c>
      <c r="V1359" s="133" t="s">
        <v>90</v>
      </c>
      <c r="W1359" s="108">
        <v>2478</v>
      </c>
      <c r="X1359" s="171" t="str">
        <f t="shared" si="308"/>
        <v>HBL-SIA-2478-Apr17-1-1</v>
      </c>
      <c r="Y1359" s="136" t="s">
        <v>1163</v>
      </c>
      <c r="Z1359" s="134" t="str">
        <f t="shared" si="309"/>
        <v xml:space="preserve"> </v>
      </c>
      <c r="AA1359" s="134" t="str">
        <f t="shared" si="310"/>
        <v xml:space="preserve"> </v>
      </c>
      <c r="AB1359" s="134" t="str">
        <f t="shared" si="319"/>
        <v>Yes</v>
      </c>
      <c r="AC1359" s="134" t="e">
        <f>VLOOKUP(F1359,'Wired Branches'!B:E,4,FALSE)</f>
        <v>#N/A</v>
      </c>
      <c r="AD1359" s="134" t="str">
        <f t="shared" si="311"/>
        <v xml:space="preserve"> </v>
      </c>
      <c r="AE1359" s="150" t="e">
        <f>VLOOKUP(W1359,'Wired Branches'!B:F,5,FALSE)</f>
        <v>#N/A</v>
      </c>
      <c r="AF1359" s="112" t="str">
        <f>_xlfn.IFNA(VLOOKUP(F1359,'Compiled report'!C:F,4,FALSE),"")</f>
        <v/>
      </c>
      <c r="AG1359" s="134" t="str">
        <f t="shared" si="312"/>
        <v xml:space="preserve"> </v>
      </c>
      <c r="AH1359" s="134" t="str">
        <f t="shared" si="313"/>
        <v xml:space="preserve"> </v>
      </c>
      <c r="AI1359" s="134" t="str">
        <f t="shared" si="314"/>
        <v xml:space="preserve"> </v>
      </c>
      <c r="AJ1359" s="234" t="str">
        <f>_xlfn.IFNA(VLOOKUP(F1359,'Compiled report'!C:D,2,FALSE),"")</f>
        <v/>
      </c>
      <c r="AK1359" s="134" t="str">
        <f t="shared" si="315"/>
        <v xml:space="preserve"> </v>
      </c>
      <c r="AL1359" s="134" t="str">
        <f t="shared" si="316"/>
        <v/>
      </c>
      <c r="AM1359" s="134" t="str">
        <f t="shared" si="317"/>
        <v xml:space="preserve"> </v>
      </c>
      <c r="AN1359" s="134" t="str">
        <f t="shared" si="318"/>
        <v xml:space="preserve"> </v>
      </c>
      <c r="AO1359" s="134" t="str">
        <f t="shared" si="321"/>
        <v xml:space="preserve"> </v>
      </c>
      <c r="AP1359" s="137" t="s">
        <v>770</v>
      </c>
    </row>
    <row r="1360" spans="1:42" s="134" customFormat="1" ht="26.1" customHeight="1" x14ac:dyDescent="0.2">
      <c r="A1360" s="258">
        <v>1359</v>
      </c>
      <c r="B1360" s="284" t="s">
        <v>390</v>
      </c>
      <c r="C1360" s="134" t="s">
        <v>102</v>
      </c>
      <c r="D1360" s="171" t="s">
        <v>82</v>
      </c>
      <c r="E1360" s="283" t="s">
        <v>391</v>
      </c>
      <c r="F1360" s="108">
        <v>2498</v>
      </c>
      <c r="G1360" s="284" t="s">
        <v>390</v>
      </c>
      <c r="H1360" s="284" t="s">
        <v>3588</v>
      </c>
      <c r="I1360" s="284" t="s">
        <v>3589</v>
      </c>
      <c r="J1360" s="284" t="s">
        <v>384</v>
      </c>
      <c r="K1360" s="284" t="s">
        <v>3590</v>
      </c>
      <c r="L1360" s="284" t="s">
        <v>390</v>
      </c>
      <c r="M1360" s="284" t="s">
        <v>390</v>
      </c>
      <c r="N1360" s="103" t="s">
        <v>87</v>
      </c>
      <c r="O1360" s="140">
        <v>54000</v>
      </c>
      <c r="Q1360" s="135"/>
      <c r="T1360" s="135"/>
      <c r="U1360" s="171" t="str">
        <f t="shared" si="320"/>
        <v>HBL-SIA-2498</v>
      </c>
      <c r="V1360" s="133" t="s">
        <v>90</v>
      </c>
      <c r="W1360" s="108">
        <v>2498</v>
      </c>
      <c r="X1360" s="171" t="str">
        <f t="shared" ref="X1360:X1423" si="322">CONCATENATE(U1360,"-",Y1360,"-",V1360)</f>
        <v>HBL-SIA-2498-Apr17-1-1</v>
      </c>
      <c r="Y1360" s="136" t="s">
        <v>1163</v>
      </c>
      <c r="Z1360" s="134" t="str">
        <f t="shared" si="309"/>
        <v xml:space="preserve"> </v>
      </c>
      <c r="AA1360" s="134" t="str">
        <f t="shared" si="310"/>
        <v xml:space="preserve"> </v>
      </c>
      <c r="AB1360" s="134" t="str">
        <f t="shared" si="319"/>
        <v>Yes</v>
      </c>
      <c r="AC1360" s="134" t="e">
        <f>VLOOKUP(F1360,'Wired Branches'!B:E,4,FALSE)</f>
        <v>#N/A</v>
      </c>
      <c r="AD1360" s="134" t="str">
        <f t="shared" si="311"/>
        <v xml:space="preserve"> </v>
      </c>
      <c r="AE1360" s="150" t="e">
        <f>VLOOKUP(W1360,'Wired Branches'!B:F,5,FALSE)</f>
        <v>#N/A</v>
      </c>
      <c r="AF1360" s="112" t="str">
        <f>_xlfn.IFNA(VLOOKUP(F1360,'Compiled report'!C:F,4,FALSE),"")</f>
        <v/>
      </c>
      <c r="AG1360" s="134" t="str">
        <f t="shared" si="312"/>
        <v xml:space="preserve"> </v>
      </c>
      <c r="AH1360" s="134" t="str">
        <f t="shared" si="313"/>
        <v xml:space="preserve"> </v>
      </c>
      <c r="AI1360" s="134" t="str">
        <f t="shared" si="314"/>
        <v xml:space="preserve"> </v>
      </c>
      <c r="AJ1360" s="234" t="str">
        <f>_xlfn.IFNA(VLOOKUP(F1360,'Compiled report'!C:D,2,FALSE),"")</f>
        <v/>
      </c>
      <c r="AK1360" s="134" t="str">
        <f t="shared" si="315"/>
        <v xml:space="preserve"> </v>
      </c>
      <c r="AL1360" s="134" t="str">
        <f t="shared" si="316"/>
        <v/>
      </c>
      <c r="AM1360" s="134" t="str">
        <f t="shared" si="317"/>
        <v xml:space="preserve"> </v>
      </c>
      <c r="AN1360" s="134" t="str">
        <f t="shared" si="318"/>
        <v xml:space="preserve"> </v>
      </c>
      <c r="AO1360" s="134" t="str">
        <f t="shared" si="321"/>
        <v xml:space="preserve"> </v>
      </c>
      <c r="AP1360" s="137" t="s">
        <v>770</v>
      </c>
    </row>
    <row r="1361" spans="1:42" s="134" customFormat="1" ht="26.1" customHeight="1" x14ac:dyDescent="0.2">
      <c r="A1361" s="258">
        <v>1360</v>
      </c>
      <c r="B1361" s="284" t="s">
        <v>390</v>
      </c>
      <c r="C1361" s="134" t="s">
        <v>102</v>
      </c>
      <c r="D1361" s="171" t="s">
        <v>82</v>
      </c>
      <c r="E1361" s="283" t="s">
        <v>391</v>
      </c>
      <c r="F1361" s="109">
        <v>574</v>
      </c>
      <c r="G1361" s="284" t="s">
        <v>390</v>
      </c>
      <c r="H1361" s="284" t="s">
        <v>3591</v>
      </c>
      <c r="I1361" s="284" t="s">
        <v>3592</v>
      </c>
      <c r="J1361" s="284" t="s">
        <v>384</v>
      </c>
      <c r="K1361" s="284" t="s">
        <v>390</v>
      </c>
      <c r="L1361" s="284" t="s">
        <v>390</v>
      </c>
      <c r="M1361" s="284" t="s">
        <v>390</v>
      </c>
      <c r="N1361" s="103" t="s">
        <v>87</v>
      </c>
      <c r="O1361" s="140">
        <v>54000</v>
      </c>
      <c r="Q1361" s="135"/>
      <c r="T1361" s="135"/>
      <c r="U1361" s="171" t="str">
        <f t="shared" si="320"/>
        <v>HBL-SIA-574</v>
      </c>
      <c r="V1361" s="133" t="s">
        <v>90</v>
      </c>
      <c r="W1361" s="109">
        <v>574</v>
      </c>
      <c r="X1361" s="171" t="str">
        <f t="shared" si="322"/>
        <v>HBL-SIA-574-Apr17-1-1</v>
      </c>
      <c r="Y1361" s="136" t="s">
        <v>1163</v>
      </c>
      <c r="Z1361" s="134" t="str">
        <f t="shared" si="309"/>
        <v xml:space="preserve"> </v>
      </c>
      <c r="AA1361" s="134" t="str">
        <f t="shared" si="310"/>
        <v xml:space="preserve"> </v>
      </c>
      <c r="AB1361" s="134" t="str">
        <f t="shared" si="319"/>
        <v>Yes</v>
      </c>
      <c r="AC1361" s="134" t="e">
        <f>VLOOKUP(F1361,'Wired Branches'!B:E,4,FALSE)</f>
        <v>#N/A</v>
      </c>
      <c r="AD1361" s="134" t="str">
        <f t="shared" si="311"/>
        <v xml:space="preserve"> </v>
      </c>
      <c r="AE1361" s="150" t="e">
        <f>VLOOKUP(W1361,'Wired Branches'!B:F,5,FALSE)</f>
        <v>#N/A</v>
      </c>
      <c r="AF1361" s="112" t="str">
        <f>_xlfn.IFNA(VLOOKUP(F1361,'Compiled report'!C:F,4,FALSE),"")</f>
        <v/>
      </c>
      <c r="AG1361" s="134" t="str">
        <f t="shared" si="312"/>
        <v xml:space="preserve"> </v>
      </c>
      <c r="AH1361" s="134" t="str">
        <f t="shared" si="313"/>
        <v xml:space="preserve"> </v>
      </c>
      <c r="AI1361" s="134" t="str">
        <f t="shared" si="314"/>
        <v xml:space="preserve"> </v>
      </c>
      <c r="AJ1361" s="234" t="str">
        <f>_xlfn.IFNA(VLOOKUP(F1361,'Compiled report'!C:D,2,FALSE),"")</f>
        <v/>
      </c>
      <c r="AK1361" s="134" t="str">
        <f t="shared" si="315"/>
        <v xml:space="preserve"> </v>
      </c>
      <c r="AL1361" s="134" t="str">
        <f t="shared" si="316"/>
        <v/>
      </c>
      <c r="AM1361" s="134" t="str">
        <f t="shared" si="317"/>
        <v xml:space="preserve"> </v>
      </c>
      <c r="AN1361" s="134" t="str">
        <f t="shared" si="318"/>
        <v xml:space="preserve"> </v>
      </c>
      <c r="AO1361" s="134" t="str">
        <f t="shared" si="321"/>
        <v xml:space="preserve"> </v>
      </c>
      <c r="AP1361" s="137" t="s">
        <v>770</v>
      </c>
    </row>
    <row r="1362" spans="1:42" s="134" customFormat="1" ht="26.1" customHeight="1" x14ac:dyDescent="0.2">
      <c r="A1362" s="258">
        <v>1361</v>
      </c>
      <c r="B1362" s="284" t="s">
        <v>390</v>
      </c>
      <c r="C1362" s="134" t="s">
        <v>102</v>
      </c>
      <c r="D1362" s="171" t="s">
        <v>82</v>
      </c>
      <c r="E1362" s="283" t="s">
        <v>391</v>
      </c>
      <c r="F1362" s="108">
        <v>1541</v>
      </c>
      <c r="G1362" s="284" t="s">
        <v>390</v>
      </c>
      <c r="H1362" s="284" t="s">
        <v>3593</v>
      </c>
      <c r="I1362" s="284" t="s">
        <v>3594</v>
      </c>
      <c r="J1362" s="284" t="s">
        <v>384</v>
      </c>
      <c r="K1362" s="284" t="s">
        <v>390</v>
      </c>
      <c r="L1362" s="284" t="s">
        <v>390</v>
      </c>
      <c r="M1362" s="284" t="s">
        <v>390</v>
      </c>
      <c r="N1362" s="103" t="s">
        <v>87</v>
      </c>
      <c r="O1362" s="140">
        <v>54000</v>
      </c>
      <c r="Q1362" s="135"/>
      <c r="T1362" s="135"/>
      <c r="U1362" s="171" t="str">
        <f t="shared" si="320"/>
        <v>HBL-SIA-1541</v>
      </c>
      <c r="V1362" s="133" t="s">
        <v>90</v>
      </c>
      <c r="W1362" s="108">
        <v>1541</v>
      </c>
      <c r="X1362" s="171" t="str">
        <f t="shared" si="322"/>
        <v>HBL-SIA-1541-Apr17-1-1</v>
      </c>
      <c r="Y1362" s="136" t="s">
        <v>1163</v>
      </c>
      <c r="Z1362" s="134" t="str">
        <f t="shared" si="309"/>
        <v xml:space="preserve"> </v>
      </c>
      <c r="AA1362" s="134" t="str">
        <f t="shared" si="310"/>
        <v xml:space="preserve"> </v>
      </c>
      <c r="AB1362" s="134" t="str">
        <f t="shared" si="319"/>
        <v>Yes</v>
      </c>
      <c r="AC1362" s="134" t="e">
        <f>VLOOKUP(F1362,'Wired Branches'!B:E,4,FALSE)</f>
        <v>#N/A</v>
      </c>
      <c r="AD1362" s="134" t="str">
        <f t="shared" si="311"/>
        <v xml:space="preserve"> </v>
      </c>
      <c r="AE1362" s="150" t="e">
        <f>VLOOKUP(W1362,'Wired Branches'!B:F,5,FALSE)</f>
        <v>#N/A</v>
      </c>
      <c r="AF1362" s="112" t="str">
        <f>_xlfn.IFNA(VLOOKUP(F1362,'Compiled report'!C:F,4,FALSE),"")</f>
        <v/>
      </c>
      <c r="AG1362" s="134" t="str">
        <f t="shared" si="312"/>
        <v xml:space="preserve"> </v>
      </c>
      <c r="AH1362" s="134" t="str">
        <f t="shared" si="313"/>
        <v xml:space="preserve"> </v>
      </c>
      <c r="AI1362" s="134" t="str">
        <f t="shared" si="314"/>
        <v xml:space="preserve"> </v>
      </c>
      <c r="AJ1362" s="234" t="str">
        <f>_xlfn.IFNA(VLOOKUP(F1362,'Compiled report'!C:D,2,FALSE),"")</f>
        <v/>
      </c>
      <c r="AK1362" s="134" t="str">
        <f t="shared" si="315"/>
        <v xml:space="preserve"> </v>
      </c>
      <c r="AL1362" s="134" t="str">
        <f t="shared" si="316"/>
        <v/>
      </c>
      <c r="AM1362" s="134" t="str">
        <f t="shared" si="317"/>
        <v xml:space="preserve"> </v>
      </c>
      <c r="AN1362" s="134" t="str">
        <f t="shared" si="318"/>
        <v xml:space="preserve"> </v>
      </c>
      <c r="AO1362" s="134" t="str">
        <f t="shared" si="321"/>
        <v xml:space="preserve"> </v>
      </c>
      <c r="AP1362" s="137" t="s">
        <v>770</v>
      </c>
    </row>
    <row r="1363" spans="1:42" s="134" customFormat="1" ht="26.1" customHeight="1" x14ac:dyDescent="0.2">
      <c r="A1363" s="258">
        <v>1362</v>
      </c>
      <c r="B1363" s="284" t="s">
        <v>390</v>
      </c>
      <c r="C1363" s="134" t="s">
        <v>102</v>
      </c>
      <c r="D1363" s="171" t="s">
        <v>82</v>
      </c>
      <c r="E1363" s="283" t="s">
        <v>391</v>
      </c>
      <c r="F1363" s="108">
        <v>1285</v>
      </c>
      <c r="G1363" s="284" t="s">
        <v>390</v>
      </c>
      <c r="H1363" s="284" t="s">
        <v>3595</v>
      </c>
      <c r="I1363" s="284" t="s">
        <v>3596</v>
      </c>
      <c r="J1363" s="284" t="s">
        <v>384</v>
      </c>
      <c r="K1363" s="284" t="s">
        <v>390</v>
      </c>
      <c r="L1363" s="284" t="s">
        <v>390</v>
      </c>
      <c r="M1363" s="284" t="s">
        <v>390</v>
      </c>
      <c r="N1363" s="103" t="s">
        <v>87</v>
      </c>
      <c r="O1363" s="140">
        <v>54000</v>
      </c>
      <c r="Q1363" s="135"/>
      <c r="T1363" s="135"/>
      <c r="U1363" s="171" t="str">
        <f t="shared" si="320"/>
        <v>HBL-SIA-1285</v>
      </c>
      <c r="V1363" s="133" t="s">
        <v>90</v>
      </c>
      <c r="W1363" s="108">
        <v>1285</v>
      </c>
      <c r="X1363" s="171" t="str">
        <f t="shared" si="322"/>
        <v>HBL-SIA-1285-Apr17-1-1</v>
      </c>
      <c r="Y1363" s="136" t="s">
        <v>1163</v>
      </c>
      <c r="Z1363" s="134" t="str">
        <f t="shared" si="309"/>
        <v xml:space="preserve"> </v>
      </c>
      <c r="AA1363" s="134" t="str">
        <f t="shared" si="310"/>
        <v xml:space="preserve"> </v>
      </c>
      <c r="AB1363" s="134" t="str">
        <f t="shared" si="319"/>
        <v>Yes</v>
      </c>
      <c r="AC1363" s="134" t="e">
        <f>VLOOKUP(F1363,'Wired Branches'!B:E,4,FALSE)</f>
        <v>#N/A</v>
      </c>
      <c r="AD1363" s="134" t="str">
        <f t="shared" si="311"/>
        <v xml:space="preserve"> </v>
      </c>
      <c r="AE1363" s="150" t="e">
        <f>VLOOKUP(W1363,'Wired Branches'!B:F,5,FALSE)</f>
        <v>#N/A</v>
      </c>
      <c r="AF1363" s="112" t="str">
        <f>_xlfn.IFNA(VLOOKUP(F1363,'Compiled report'!C:F,4,FALSE),"")</f>
        <v/>
      </c>
      <c r="AG1363" s="134" t="str">
        <f t="shared" si="312"/>
        <v xml:space="preserve"> </v>
      </c>
      <c r="AH1363" s="134" t="str">
        <f t="shared" si="313"/>
        <v xml:space="preserve"> </v>
      </c>
      <c r="AI1363" s="134" t="str">
        <f t="shared" si="314"/>
        <v xml:space="preserve"> </v>
      </c>
      <c r="AJ1363" s="234" t="str">
        <f>_xlfn.IFNA(VLOOKUP(F1363,'Compiled report'!C:D,2,FALSE),"")</f>
        <v/>
      </c>
      <c r="AK1363" s="134" t="str">
        <f t="shared" si="315"/>
        <v xml:space="preserve"> </v>
      </c>
      <c r="AL1363" s="134" t="str">
        <f t="shared" si="316"/>
        <v/>
      </c>
      <c r="AM1363" s="134" t="str">
        <f t="shared" si="317"/>
        <v xml:space="preserve"> </v>
      </c>
      <c r="AN1363" s="134" t="str">
        <f t="shared" si="318"/>
        <v xml:space="preserve"> </v>
      </c>
      <c r="AO1363" s="134" t="str">
        <f t="shared" si="321"/>
        <v xml:space="preserve"> </v>
      </c>
      <c r="AP1363" s="137" t="s">
        <v>770</v>
      </c>
    </row>
    <row r="1364" spans="1:42" s="134" customFormat="1" ht="26.1" customHeight="1" x14ac:dyDescent="0.2">
      <c r="A1364" s="258">
        <v>1363</v>
      </c>
      <c r="B1364" s="284" t="s">
        <v>390</v>
      </c>
      <c r="C1364" s="134" t="s">
        <v>102</v>
      </c>
      <c r="D1364" s="171" t="s">
        <v>82</v>
      </c>
      <c r="E1364" s="283" t="s">
        <v>391</v>
      </c>
      <c r="F1364" s="108">
        <v>5003</v>
      </c>
      <c r="G1364" s="284" t="s">
        <v>390</v>
      </c>
      <c r="H1364" s="284" t="s">
        <v>3597</v>
      </c>
      <c r="I1364" s="284" t="s">
        <v>3598</v>
      </c>
      <c r="J1364" s="284" t="s">
        <v>384</v>
      </c>
      <c r="K1364" s="284" t="s">
        <v>390</v>
      </c>
      <c r="L1364" s="284" t="s">
        <v>390</v>
      </c>
      <c r="M1364" s="284" t="s">
        <v>390</v>
      </c>
      <c r="N1364" s="103" t="s">
        <v>87</v>
      </c>
      <c r="O1364" s="140">
        <v>54000</v>
      </c>
      <c r="Q1364" s="135"/>
      <c r="T1364" s="135"/>
      <c r="U1364" s="171" t="str">
        <f t="shared" si="320"/>
        <v>HBL-SIA-5003</v>
      </c>
      <c r="V1364" s="133" t="s">
        <v>90</v>
      </c>
      <c r="W1364" s="108">
        <v>5003</v>
      </c>
      <c r="X1364" s="171" t="str">
        <f t="shared" si="322"/>
        <v>HBL-SIA-5003-Apr17-1-1</v>
      </c>
      <c r="Y1364" s="136" t="s">
        <v>1163</v>
      </c>
      <c r="Z1364" s="134" t="str">
        <f t="shared" si="309"/>
        <v xml:space="preserve"> </v>
      </c>
      <c r="AA1364" s="134" t="str">
        <f t="shared" si="310"/>
        <v xml:space="preserve"> </v>
      </c>
      <c r="AB1364" s="134" t="str">
        <f t="shared" si="319"/>
        <v>Yes</v>
      </c>
      <c r="AC1364" s="134" t="e">
        <f>VLOOKUP(F1364,'Wired Branches'!B:E,4,FALSE)</f>
        <v>#N/A</v>
      </c>
      <c r="AD1364" s="134" t="str">
        <f t="shared" si="311"/>
        <v xml:space="preserve"> </v>
      </c>
      <c r="AE1364" s="150" t="e">
        <f>VLOOKUP(W1364,'Wired Branches'!B:F,5,FALSE)</f>
        <v>#N/A</v>
      </c>
      <c r="AF1364" s="112" t="str">
        <f>_xlfn.IFNA(VLOOKUP(F1364,'Compiled report'!C:F,4,FALSE),"")</f>
        <v/>
      </c>
      <c r="AG1364" s="134" t="str">
        <f t="shared" si="312"/>
        <v xml:space="preserve"> </v>
      </c>
      <c r="AH1364" s="134" t="str">
        <f t="shared" si="313"/>
        <v xml:space="preserve"> </v>
      </c>
      <c r="AI1364" s="134" t="str">
        <f t="shared" si="314"/>
        <v xml:space="preserve"> </v>
      </c>
      <c r="AJ1364" s="234" t="str">
        <f>_xlfn.IFNA(VLOOKUP(F1364,'Compiled report'!C:D,2,FALSE),"")</f>
        <v/>
      </c>
      <c r="AK1364" s="134" t="str">
        <f t="shared" si="315"/>
        <v xml:space="preserve"> </v>
      </c>
      <c r="AL1364" s="134" t="str">
        <f t="shared" si="316"/>
        <v/>
      </c>
      <c r="AM1364" s="134" t="str">
        <f t="shared" si="317"/>
        <v xml:space="preserve"> </v>
      </c>
      <c r="AN1364" s="134" t="str">
        <f t="shared" si="318"/>
        <v xml:space="preserve"> </v>
      </c>
      <c r="AO1364" s="134" t="str">
        <f t="shared" si="321"/>
        <v xml:space="preserve"> </v>
      </c>
      <c r="AP1364" s="137" t="s">
        <v>770</v>
      </c>
    </row>
    <row r="1365" spans="1:42" s="134" customFormat="1" ht="26.1" customHeight="1" x14ac:dyDescent="0.2">
      <c r="A1365" s="258">
        <v>1364</v>
      </c>
      <c r="B1365" s="284" t="s">
        <v>702</v>
      </c>
      <c r="C1365" s="134" t="s">
        <v>181</v>
      </c>
      <c r="D1365" s="171" t="s">
        <v>82</v>
      </c>
      <c r="E1365" s="283" t="s">
        <v>698</v>
      </c>
      <c r="F1365" s="190">
        <v>1143</v>
      </c>
      <c r="G1365" s="284" t="s">
        <v>702</v>
      </c>
      <c r="H1365" s="284" t="s">
        <v>3599</v>
      </c>
      <c r="I1365" s="284" t="s">
        <v>3600</v>
      </c>
      <c r="J1365" s="284" t="s">
        <v>3601</v>
      </c>
      <c r="K1365" s="284" t="s">
        <v>86</v>
      </c>
      <c r="L1365" s="284" t="s">
        <v>2952</v>
      </c>
      <c r="M1365" s="284" t="s">
        <v>2952</v>
      </c>
      <c r="N1365" s="103" t="s">
        <v>703</v>
      </c>
      <c r="O1365" s="105"/>
      <c r="Q1365" s="135"/>
      <c r="T1365" s="135"/>
      <c r="U1365" s="171" t="str">
        <f t="shared" si="320"/>
        <v>HBL-MUZ-1143</v>
      </c>
      <c r="V1365" s="133" t="s">
        <v>90</v>
      </c>
      <c r="W1365" s="190">
        <v>1143</v>
      </c>
      <c r="X1365" s="171" t="str">
        <f t="shared" si="322"/>
        <v>HBL-MUZ-1143-May17-1-1</v>
      </c>
      <c r="Y1365" s="136" t="s">
        <v>2082</v>
      </c>
      <c r="Z1365" s="134" t="str">
        <f t="shared" si="309"/>
        <v xml:space="preserve"> </v>
      </c>
      <c r="AA1365" s="134" t="str">
        <f t="shared" si="310"/>
        <v xml:space="preserve"> </v>
      </c>
      <c r="AB1365" s="134" t="str">
        <f t="shared" si="319"/>
        <v>Yes</v>
      </c>
      <c r="AC1365" s="134" t="e">
        <f>VLOOKUP(F1365,'Wired Branches'!B:E,4,FALSE)</f>
        <v>#N/A</v>
      </c>
      <c r="AD1365" s="134" t="str">
        <f t="shared" si="311"/>
        <v xml:space="preserve"> </v>
      </c>
      <c r="AE1365" s="150" t="e">
        <f>VLOOKUP(W1365,'Wired Branches'!B:F,5,FALSE)</f>
        <v>#N/A</v>
      </c>
      <c r="AF1365" s="112" t="str">
        <f>_xlfn.IFNA(VLOOKUP(F1365,'Compiled report'!C:F,4,FALSE),"")</f>
        <v/>
      </c>
      <c r="AG1365" s="134" t="str">
        <f t="shared" si="312"/>
        <v xml:space="preserve"> </v>
      </c>
      <c r="AH1365" s="134" t="str">
        <f t="shared" si="313"/>
        <v xml:space="preserve"> </v>
      </c>
      <c r="AI1365" s="134" t="str">
        <f t="shared" si="314"/>
        <v xml:space="preserve"> </v>
      </c>
      <c r="AJ1365" s="234" t="str">
        <f>_xlfn.IFNA(VLOOKUP(F1365,'Compiled report'!C:D,2,FALSE),"")</f>
        <v/>
      </c>
      <c r="AK1365" s="134" t="str">
        <f t="shared" si="315"/>
        <v xml:space="preserve"> </v>
      </c>
      <c r="AL1365" s="134" t="str">
        <f t="shared" si="316"/>
        <v/>
      </c>
      <c r="AM1365" s="134" t="str">
        <f t="shared" si="317"/>
        <v xml:space="preserve"> </v>
      </c>
      <c r="AN1365" s="134" t="str">
        <f t="shared" si="318"/>
        <v xml:space="preserve"> </v>
      </c>
      <c r="AO1365" s="134" t="str">
        <f t="shared" si="321"/>
        <v xml:space="preserve"> </v>
      </c>
      <c r="AP1365" s="137" t="s">
        <v>770</v>
      </c>
    </row>
    <row r="1366" spans="1:42" s="134" customFormat="1" ht="26.1" customHeight="1" x14ac:dyDescent="0.2">
      <c r="A1366" s="258">
        <v>1365</v>
      </c>
      <c r="B1366" s="284" t="s">
        <v>702</v>
      </c>
      <c r="C1366" s="134" t="s">
        <v>181</v>
      </c>
      <c r="D1366" s="171" t="s">
        <v>82</v>
      </c>
      <c r="E1366" s="283" t="s">
        <v>698</v>
      </c>
      <c r="F1366" s="190">
        <v>1914</v>
      </c>
      <c r="G1366" s="284" t="s">
        <v>702</v>
      </c>
      <c r="H1366" s="284" t="s">
        <v>3602</v>
      </c>
      <c r="I1366" s="284" t="s">
        <v>3603</v>
      </c>
      <c r="J1366" s="284" t="s">
        <v>3601</v>
      </c>
      <c r="K1366" s="284" t="s">
        <v>3602</v>
      </c>
      <c r="L1366" s="284" t="s">
        <v>86</v>
      </c>
      <c r="M1366" s="284" t="s">
        <v>2952</v>
      </c>
      <c r="N1366" s="103" t="s">
        <v>703</v>
      </c>
      <c r="O1366" s="106"/>
      <c r="Q1366" s="135"/>
      <c r="T1366" s="135"/>
      <c r="U1366" s="171" t="str">
        <f t="shared" si="320"/>
        <v>HBL-MUZ-1914</v>
      </c>
      <c r="V1366" s="133" t="s">
        <v>90</v>
      </c>
      <c r="W1366" s="190">
        <v>1914</v>
      </c>
      <c r="X1366" s="171" t="str">
        <f t="shared" si="322"/>
        <v>HBL-MUZ-1914-May17-1-1</v>
      </c>
      <c r="Y1366" s="136" t="s">
        <v>2082</v>
      </c>
      <c r="Z1366" s="134" t="str">
        <f t="shared" si="309"/>
        <v xml:space="preserve"> </v>
      </c>
      <c r="AA1366" s="134" t="str">
        <f t="shared" si="310"/>
        <v xml:space="preserve"> </v>
      </c>
      <c r="AB1366" s="134" t="str">
        <f t="shared" si="319"/>
        <v>Yes</v>
      </c>
      <c r="AC1366" s="134" t="e">
        <f>VLOOKUP(F1366,'Wired Branches'!B:E,4,FALSE)</f>
        <v>#N/A</v>
      </c>
      <c r="AD1366" s="134" t="str">
        <f t="shared" si="311"/>
        <v xml:space="preserve"> </v>
      </c>
      <c r="AE1366" s="150" t="e">
        <f>VLOOKUP(W1366,'Wired Branches'!B:F,5,FALSE)</f>
        <v>#N/A</v>
      </c>
      <c r="AF1366" s="112" t="str">
        <f>_xlfn.IFNA(VLOOKUP(F1366,'Compiled report'!C:F,4,FALSE),"")</f>
        <v/>
      </c>
      <c r="AG1366" s="134" t="str">
        <f t="shared" si="312"/>
        <v xml:space="preserve"> </v>
      </c>
      <c r="AH1366" s="134" t="str">
        <f t="shared" si="313"/>
        <v xml:space="preserve"> </v>
      </c>
      <c r="AI1366" s="134" t="str">
        <f t="shared" si="314"/>
        <v xml:space="preserve"> </v>
      </c>
      <c r="AJ1366" s="234" t="str">
        <f>_xlfn.IFNA(VLOOKUP(F1366,'Compiled report'!C:D,2,FALSE),"")</f>
        <v/>
      </c>
      <c r="AK1366" s="134" t="str">
        <f t="shared" si="315"/>
        <v xml:space="preserve"> </v>
      </c>
      <c r="AL1366" s="134" t="str">
        <f t="shared" si="316"/>
        <v/>
      </c>
      <c r="AM1366" s="134" t="str">
        <f t="shared" si="317"/>
        <v xml:space="preserve"> </v>
      </c>
      <c r="AN1366" s="134" t="str">
        <f t="shared" si="318"/>
        <v xml:space="preserve"> </v>
      </c>
      <c r="AO1366" s="134" t="str">
        <f t="shared" si="321"/>
        <v xml:space="preserve"> </v>
      </c>
      <c r="AP1366" s="137" t="s">
        <v>770</v>
      </c>
    </row>
    <row r="1367" spans="1:42" s="134" customFormat="1" ht="26.1" customHeight="1" x14ac:dyDescent="0.2">
      <c r="A1367" s="258">
        <v>1366</v>
      </c>
      <c r="B1367" s="284" t="s">
        <v>702</v>
      </c>
      <c r="C1367" s="134" t="s">
        <v>181</v>
      </c>
      <c r="D1367" s="171" t="s">
        <v>82</v>
      </c>
      <c r="E1367" s="283" t="s">
        <v>698</v>
      </c>
      <c r="F1367" s="190">
        <v>1503</v>
      </c>
      <c r="G1367" s="284" t="s">
        <v>702</v>
      </c>
      <c r="H1367" s="284" t="s">
        <v>3604</v>
      </c>
      <c r="I1367" s="284" t="s">
        <v>3605</v>
      </c>
      <c r="J1367" s="284" t="s">
        <v>3606</v>
      </c>
      <c r="K1367" s="284" t="s">
        <v>3604</v>
      </c>
      <c r="L1367" s="284" t="s">
        <v>86</v>
      </c>
      <c r="M1367" s="284" t="s">
        <v>2952</v>
      </c>
      <c r="N1367" s="103" t="s">
        <v>703</v>
      </c>
      <c r="O1367" s="106"/>
      <c r="Q1367" s="135"/>
      <c r="T1367" s="135"/>
      <c r="U1367" s="171" t="str">
        <f t="shared" si="320"/>
        <v>HBL-MUZ-1503</v>
      </c>
      <c r="V1367" s="133" t="s">
        <v>90</v>
      </c>
      <c r="W1367" s="190">
        <v>1503</v>
      </c>
      <c r="X1367" s="171" t="str">
        <f t="shared" si="322"/>
        <v>HBL-MUZ-1503-May17-1-1</v>
      </c>
      <c r="Y1367" s="136" t="s">
        <v>2082</v>
      </c>
      <c r="Z1367" s="134" t="str">
        <f t="shared" si="309"/>
        <v xml:space="preserve"> </v>
      </c>
      <c r="AA1367" s="134" t="str">
        <f t="shared" si="310"/>
        <v xml:space="preserve"> </v>
      </c>
      <c r="AB1367" s="134" t="str">
        <f t="shared" si="319"/>
        <v>Yes</v>
      </c>
      <c r="AC1367" s="134" t="e">
        <f>VLOOKUP(F1367,'Wired Branches'!B:E,4,FALSE)</f>
        <v>#N/A</v>
      </c>
      <c r="AD1367" s="134" t="str">
        <f t="shared" si="311"/>
        <v xml:space="preserve"> </v>
      </c>
      <c r="AE1367" s="150" t="e">
        <f>VLOOKUP(W1367,'Wired Branches'!B:F,5,FALSE)</f>
        <v>#N/A</v>
      </c>
      <c r="AF1367" s="112" t="str">
        <f>_xlfn.IFNA(VLOOKUP(F1367,'Compiled report'!C:F,4,FALSE),"")</f>
        <v/>
      </c>
      <c r="AG1367" s="134" t="str">
        <f t="shared" si="312"/>
        <v xml:space="preserve"> </v>
      </c>
      <c r="AH1367" s="134" t="str">
        <f t="shared" si="313"/>
        <v xml:space="preserve"> </v>
      </c>
      <c r="AI1367" s="134" t="str">
        <f t="shared" si="314"/>
        <v xml:space="preserve"> </v>
      </c>
      <c r="AJ1367" s="234" t="str">
        <f>_xlfn.IFNA(VLOOKUP(F1367,'Compiled report'!C:D,2,FALSE),"")</f>
        <v/>
      </c>
      <c r="AK1367" s="134" t="str">
        <f t="shared" si="315"/>
        <v xml:space="preserve"> </v>
      </c>
      <c r="AL1367" s="134" t="str">
        <f t="shared" si="316"/>
        <v/>
      </c>
      <c r="AM1367" s="134" t="str">
        <f t="shared" si="317"/>
        <v xml:space="preserve"> </v>
      </c>
      <c r="AN1367" s="134" t="str">
        <f t="shared" si="318"/>
        <v xml:space="preserve"> </v>
      </c>
      <c r="AO1367" s="134" t="str">
        <f t="shared" si="321"/>
        <v xml:space="preserve"> </v>
      </c>
      <c r="AP1367" s="137" t="s">
        <v>770</v>
      </c>
    </row>
    <row r="1368" spans="1:42" s="134" customFormat="1" ht="26.1" customHeight="1" x14ac:dyDescent="0.2">
      <c r="A1368" s="258">
        <v>1367</v>
      </c>
      <c r="B1368" s="284" t="s">
        <v>702</v>
      </c>
      <c r="C1368" s="134" t="s">
        <v>181</v>
      </c>
      <c r="D1368" s="171" t="s">
        <v>82</v>
      </c>
      <c r="E1368" s="283" t="s">
        <v>698</v>
      </c>
      <c r="F1368" s="190">
        <v>1506</v>
      </c>
      <c r="G1368" s="284" t="s">
        <v>702</v>
      </c>
      <c r="H1368" s="284" t="s">
        <v>3607</v>
      </c>
      <c r="I1368" s="284" t="s">
        <v>3608</v>
      </c>
      <c r="J1368" s="284" t="s">
        <v>3601</v>
      </c>
      <c r="K1368" s="284" t="s">
        <v>3607</v>
      </c>
      <c r="L1368" s="284" t="s">
        <v>86</v>
      </c>
      <c r="M1368" s="284" t="s">
        <v>2952</v>
      </c>
      <c r="N1368" s="103" t="s">
        <v>703</v>
      </c>
      <c r="O1368" s="106"/>
      <c r="Q1368" s="135"/>
      <c r="T1368" s="135"/>
      <c r="U1368" s="171" t="str">
        <f t="shared" si="320"/>
        <v>HBL-MUZ-1506</v>
      </c>
      <c r="V1368" s="133" t="s">
        <v>90</v>
      </c>
      <c r="W1368" s="190">
        <v>1506</v>
      </c>
      <c r="X1368" s="171" t="str">
        <f t="shared" si="322"/>
        <v>HBL-MUZ-1506-May17-1-1</v>
      </c>
      <c r="Y1368" s="136" t="s">
        <v>2082</v>
      </c>
      <c r="Z1368" s="134" t="str">
        <f t="shared" si="309"/>
        <v xml:space="preserve"> </v>
      </c>
      <c r="AA1368" s="134" t="str">
        <f t="shared" si="310"/>
        <v xml:space="preserve"> </v>
      </c>
      <c r="AB1368" s="134" t="str">
        <f t="shared" si="319"/>
        <v>Yes</v>
      </c>
      <c r="AC1368" s="134" t="e">
        <f>VLOOKUP(F1368,'Wired Branches'!B:E,4,FALSE)</f>
        <v>#N/A</v>
      </c>
      <c r="AD1368" s="134" t="str">
        <f t="shared" si="311"/>
        <v xml:space="preserve"> </v>
      </c>
      <c r="AE1368" s="150" t="e">
        <f>VLOOKUP(W1368,'Wired Branches'!B:F,5,FALSE)</f>
        <v>#N/A</v>
      </c>
      <c r="AF1368" s="112" t="str">
        <f>_xlfn.IFNA(VLOOKUP(F1368,'Compiled report'!C:F,4,FALSE),"")</f>
        <v/>
      </c>
      <c r="AG1368" s="134" t="str">
        <f t="shared" si="312"/>
        <v xml:space="preserve"> </v>
      </c>
      <c r="AH1368" s="134" t="str">
        <f t="shared" si="313"/>
        <v xml:space="preserve"> </v>
      </c>
      <c r="AI1368" s="134" t="str">
        <f t="shared" si="314"/>
        <v xml:space="preserve"> </v>
      </c>
      <c r="AJ1368" s="234" t="str">
        <f>_xlfn.IFNA(VLOOKUP(F1368,'Compiled report'!C:D,2,FALSE),"")</f>
        <v/>
      </c>
      <c r="AK1368" s="134" t="str">
        <f t="shared" si="315"/>
        <v xml:space="preserve"> </v>
      </c>
      <c r="AL1368" s="134" t="str">
        <f t="shared" si="316"/>
        <v/>
      </c>
      <c r="AM1368" s="134" t="str">
        <f t="shared" si="317"/>
        <v xml:space="preserve"> </v>
      </c>
      <c r="AN1368" s="134" t="str">
        <f t="shared" si="318"/>
        <v xml:space="preserve"> </v>
      </c>
      <c r="AO1368" s="134" t="str">
        <f t="shared" si="321"/>
        <v xml:space="preserve"> </v>
      </c>
      <c r="AP1368" s="137" t="s">
        <v>770</v>
      </c>
    </row>
    <row r="1369" spans="1:42" s="134" customFormat="1" ht="26.1" customHeight="1" x14ac:dyDescent="0.2">
      <c r="A1369" s="258">
        <v>1368</v>
      </c>
      <c r="B1369" s="284" t="s">
        <v>702</v>
      </c>
      <c r="C1369" s="134" t="s">
        <v>181</v>
      </c>
      <c r="D1369" s="171" t="s">
        <v>82</v>
      </c>
      <c r="E1369" s="283" t="s">
        <v>698</v>
      </c>
      <c r="F1369" s="190">
        <v>1383</v>
      </c>
      <c r="G1369" s="284" t="s">
        <v>702</v>
      </c>
      <c r="H1369" s="284" t="s">
        <v>3609</v>
      </c>
      <c r="I1369" s="284" t="s">
        <v>3610</v>
      </c>
      <c r="J1369" s="284" t="s">
        <v>3611</v>
      </c>
      <c r="K1369" s="284" t="s">
        <v>3609</v>
      </c>
      <c r="L1369" s="284" t="s">
        <v>86</v>
      </c>
      <c r="M1369" s="284" t="s">
        <v>3612</v>
      </c>
      <c r="N1369" s="103" t="s">
        <v>703</v>
      </c>
      <c r="O1369" s="106"/>
      <c r="Q1369" s="135"/>
      <c r="T1369" s="135"/>
      <c r="U1369" s="171" t="str">
        <f t="shared" si="320"/>
        <v>HBL-MUZ-1383</v>
      </c>
      <c r="V1369" s="133" t="s">
        <v>90</v>
      </c>
      <c r="W1369" s="190">
        <v>1383</v>
      </c>
      <c r="X1369" s="171" t="str">
        <f t="shared" si="322"/>
        <v>HBL-MUZ-1383-May17-1-1</v>
      </c>
      <c r="Y1369" s="136" t="s">
        <v>2082</v>
      </c>
      <c r="Z1369" s="134" t="str">
        <f t="shared" si="309"/>
        <v xml:space="preserve"> </v>
      </c>
      <c r="AA1369" s="134" t="str">
        <f t="shared" si="310"/>
        <v xml:space="preserve"> </v>
      </c>
      <c r="AB1369" s="134" t="str">
        <f t="shared" si="319"/>
        <v>Yes</v>
      </c>
      <c r="AC1369" s="134" t="e">
        <f>VLOOKUP(F1369,'Wired Branches'!B:E,4,FALSE)</f>
        <v>#N/A</v>
      </c>
      <c r="AD1369" s="134" t="str">
        <f t="shared" si="311"/>
        <v xml:space="preserve"> </v>
      </c>
      <c r="AE1369" s="150" t="e">
        <f>VLOOKUP(W1369,'Wired Branches'!B:F,5,FALSE)</f>
        <v>#N/A</v>
      </c>
      <c r="AF1369" s="112" t="str">
        <f>_xlfn.IFNA(VLOOKUP(F1369,'Compiled report'!C:F,4,FALSE),"")</f>
        <v/>
      </c>
      <c r="AG1369" s="134" t="str">
        <f t="shared" si="312"/>
        <v xml:space="preserve"> </v>
      </c>
      <c r="AH1369" s="134" t="str">
        <f t="shared" si="313"/>
        <v xml:space="preserve"> </v>
      </c>
      <c r="AI1369" s="134" t="str">
        <f t="shared" si="314"/>
        <v xml:space="preserve"> </v>
      </c>
      <c r="AJ1369" s="234" t="str">
        <f>_xlfn.IFNA(VLOOKUP(F1369,'Compiled report'!C:D,2,FALSE),"")</f>
        <v/>
      </c>
      <c r="AK1369" s="134" t="str">
        <f t="shared" si="315"/>
        <v xml:space="preserve"> </v>
      </c>
      <c r="AL1369" s="134" t="str">
        <f t="shared" si="316"/>
        <v/>
      </c>
      <c r="AM1369" s="134" t="str">
        <f t="shared" si="317"/>
        <v xml:space="preserve"> </v>
      </c>
      <c r="AN1369" s="134" t="str">
        <f t="shared" si="318"/>
        <v xml:space="preserve"> </v>
      </c>
      <c r="AO1369" s="134" t="str">
        <f t="shared" si="321"/>
        <v xml:space="preserve"> </v>
      </c>
      <c r="AP1369" s="137" t="s">
        <v>770</v>
      </c>
    </row>
    <row r="1370" spans="1:42" s="134" customFormat="1" ht="26.1" customHeight="1" x14ac:dyDescent="0.2">
      <c r="A1370" s="258">
        <v>1369</v>
      </c>
      <c r="B1370" s="284" t="s">
        <v>702</v>
      </c>
      <c r="C1370" s="134" t="s">
        <v>181</v>
      </c>
      <c r="D1370" s="171" t="s">
        <v>82</v>
      </c>
      <c r="E1370" s="283" t="s">
        <v>698</v>
      </c>
      <c r="F1370" s="190">
        <v>1437</v>
      </c>
      <c r="G1370" s="284" t="s">
        <v>702</v>
      </c>
      <c r="H1370" s="284" t="s">
        <v>3613</v>
      </c>
      <c r="I1370" s="284" t="s">
        <v>3614</v>
      </c>
      <c r="J1370" s="284" t="s">
        <v>3601</v>
      </c>
      <c r="K1370" s="284" t="s">
        <v>3613</v>
      </c>
      <c r="L1370" s="284" t="s">
        <v>86</v>
      </c>
      <c r="M1370" s="284" t="s">
        <v>2952</v>
      </c>
      <c r="N1370" s="103" t="s">
        <v>703</v>
      </c>
      <c r="O1370" s="106"/>
      <c r="Q1370" s="135"/>
      <c r="T1370" s="135"/>
      <c r="U1370" s="171" t="str">
        <f t="shared" si="320"/>
        <v>HBL-MUZ-1437</v>
      </c>
      <c r="V1370" s="133" t="s">
        <v>90</v>
      </c>
      <c r="W1370" s="190">
        <v>1437</v>
      </c>
      <c r="X1370" s="171" t="str">
        <f t="shared" si="322"/>
        <v>HBL-MUZ-1437-May17-1-1</v>
      </c>
      <c r="Y1370" s="136" t="s">
        <v>2082</v>
      </c>
      <c r="Z1370" s="134" t="str">
        <f t="shared" si="309"/>
        <v xml:space="preserve"> </v>
      </c>
      <c r="AA1370" s="134" t="str">
        <f t="shared" si="310"/>
        <v xml:space="preserve"> </v>
      </c>
      <c r="AB1370" s="134" t="str">
        <f t="shared" si="319"/>
        <v>Yes</v>
      </c>
      <c r="AC1370" s="134" t="e">
        <f>VLOOKUP(F1370,'Wired Branches'!B:E,4,FALSE)</f>
        <v>#N/A</v>
      </c>
      <c r="AD1370" s="134" t="str">
        <f t="shared" si="311"/>
        <v xml:space="preserve"> </v>
      </c>
      <c r="AE1370" s="150" t="e">
        <f>VLOOKUP(W1370,'Wired Branches'!B:F,5,FALSE)</f>
        <v>#N/A</v>
      </c>
      <c r="AF1370" s="112" t="str">
        <f>_xlfn.IFNA(VLOOKUP(F1370,'Compiled report'!C:F,4,FALSE),"")</f>
        <v/>
      </c>
      <c r="AG1370" s="134" t="str">
        <f t="shared" si="312"/>
        <v xml:space="preserve"> </v>
      </c>
      <c r="AH1370" s="134" t="str">
        <f t="shared" si="313"/>
        <v xml:space="preserve"> </v>
      </c>
      <c r="AI1370" s="134" t="str">
        <f t="shared" si="314"/>
        <v xml:space="preserve"> </v>
      </c>
      <c r="AJ1370" s="234" t="str">
        <f>_xlfn.IFNA(VLOOKUP(F1370,'Compiled report'!C:D,2,FALSE),"")</f>
        <v/>
      </c>
      <c r="AK1370" s="134" t="str">
        <f t="shared" si="315"/>
        <v xml:space="preserve"> </v>
      </c>
      <c r="AL1370" s="134" t="str">
        <f t="shared" si="316"/>
        <v/>
      </c>
      <c r="AM1370" s="134" t="str">
        <f t="shared" si="317"/>
        <v xml:space="preserve"> </v>
      </c>
      <c r="AN1370" s="134" t="str">
        <f t="shared" si="318"/>
        <v xml:space="preserve"> </v>
      </c>
      <c r="AO1370" s="134" t="str">
        <f t="shared" si="321"/>
        <v xml:space="preserve"> </v>
      </c>
      <c r="AP1370" s="137" t="s">
        <v>770</v>
      </c>
    </row>
    <row r="1371" spans="1:42" s="134" customFormat="1" ht="26.1" customHeight="1" x14ac:dyDescent="0.2">
      <c r="A1371" s="258">
        <v>1370</v>
      </c>
      <c r="B1371" s="284" t="s">
        <v>702</v>
      </c>
      <c r="C1371" s="134" t="s">
        <v>181</v>
      </c>
      <c r="D1371" s="171" t="s">
        <v>82</v>
      </c>
      <c r="E1371" s="283" t="s">
        <v>698</v>
      </c>
      <c r="F1371" s="191">
        <v>1165</v>
      </c>
      <c r="G1371" s="284" t="s">
        <v>702</v>
      </c>
      <c r="H1371" s="284" t="s">
        <v>3615</v>
      </c>
      <c r="I1371" s="284" t="s">
        <v>3616</v>
      </c>
      <c r="J1371" s="284" t="s">
        <v>701</v>
      </c>
      <c r="K1371" s="284" t="s">
        <v>86</v>
      </c>
      <c r="L1371" s="284" t="s">
        <v>702</v>
      </c>
      <c r="M1371" s="284" t="s">
        <v>702</v>
      </c>
      <c r="N1371" s="103" t="s">
        <v>703</v>
      </c>
      <c r="O1371" s="105"/>
      <c r="Q1371" s="135"/>
      <c r="T1371" s="135"/>
      <c r="U1371" s="171" t="str">
        <f t="shared" si="320"/>
        <v>HBL-MUZ-1165</v>
      </c>
      <c r="V1371" s="133" t="s">
        <v>90</v>
      </c>
      <c r="W1371" s="191">
        <v>1165</v>
      </c>
      <c r="X1371" s="171" t="str">
        <f t="shared" si="322"/>
        <v>HBL-MUZ-1165-May17-1-1</v>
      </c>
      <c r="Y1371" s="136" t="s">
        <v>2082</v>
      </c>
      <c r="Z1371" s="134" t="str">
        <f t="shared" si="309"/>
        <v xml:space="preserve"> </v>
      </c>
      <c r="AA1371" s="134" t="str">
        <f t="shared" si="310"/>
        <v xml:space="preserve"> </v>
      </c>
      <c r="AB1371" s="134" t="str">
        <f t="shared" si="319"/>
        <v>Yes</v>
      </c>
      <c r="AC1371" s="134" t="e">
        <f>VLOOKUP(F1371,'Wired Branches'!B:E,4,FALSE)</f>
        <v>#N/A</v>
      </c>
      <c r="AD1371" s="134" t="str">
        <f t="shared" si="311"/>
        <v xml:space="preserve"> </v>
      </c>
      <c r="AE1371" s="150" t="e">
        <f>VLOOKUP(W1371,'Wired Branches'!B:F,5,FALSE)</f>
        <v>#N/A</v>
      </c>
      <c r="AF1371" s="112" t="str">
        <f>_xlfn.IFNA(VLOOKUP(F1371,'Compiled report'!C:F,4,FALSE),"")</f>
        <v/>
      </c>
      <c r="AG1371" s="134" t="str">
        <f t="shared" si="312"/>
        <v xml:space="preserve"> </v>
      </c>
      <c r="AH1371" s="134" t="str">
        <f t="shared" si="313"/>
        <v xml:space="preserve"> </v>
      </c>
      <c r="AI1371" s="134" t="str">
        <f t="shared" si="314"/>
        <v xml:space="preserve"> </v>
      </c>
      <c r="AJ1371" s="234" t="str">
        <f>_xlfn.IFNA(VLOOKUP(F1371,'Compiled report'!C:D,2,FALSE),"")</f>
        <v/>
      </c>
      <c r="AK1371" s="134" t="str">
        <f t="shared" si="315"/>
        <v xml:space="preserve"> </v>
      </c>
      <c r="AL1371" s="134" t="str">
        <f t="shared" si="316"/>
        <v/>
      </c>
      <c r="AM1371" s="134" t="str">
        <f t="shared" si="317"/>
        <v xml:space="preserve"> </v>
      </c>
      <c r="AN1371" s="134" t="str">
        <f t="shared" si="318"/>
        <v xml:space="preserve"> </v>
      </c>
      <c r="AO1371" s="134" t="str">
        <f t="shared" si="321"/>
        <v xml:space="preserve"> </v>
      </c>
      <c r="AP1371" s="137" t="s">
        <v>770</v>
      </c>
    </row>
    <row r="1372" spans="1:42" s="134" customFormat="1" ht="26.1" customHeight="1" x14ac:dyDescent="0.2">
      <c r="A1372" s="258">
        <v>1371</v>
      </c>
      <c r="B1372" s="284" t="s">
        <v>702</v>
      </c>
      <c r="C1372" s="134" t="s">
        <v>181</v>
      </c>
      <c r="D1372" s="171" t="s">
        <v>82</v>
      </c>
      <c r="E1372" s="283" t="s">
        <v>698</v>
      </c>
      <c r="F1372" s="191">
        <v>1289</v>
      </c>
      <c r="G1372" s="284" t="s">
        <v>702</v>
      </c>
      <c r="H1372" s="284" t="s">
        <v>3617</v>
      </c>
      <c r="I1372" s="284" t="s">
        <v>3618</v>
      </c>
      <c r="J1372" s="284" t="s">
        <v>701</v>
      </c>
      <c r="K1372" s="284" t="s">
        <v>3617</v>
      </c>
      <c r="L1372" s="284" t="s">
        <v>86</v>
      </c>
      <c r="M1372" s="284" t="s">
        <v>702</v>
      </c>
      <c r="N1372" s="103" t="s">
        <v>703</v>
      </c>
      <c r="O1372" s="106"/>
      <c r="Q1372" s="135"/>
      <c r="T1372" s="135"/>
      <c r="U1372" s="171" t="str">
        <f t="shared" si="320"/>
        <v>HBL-MUZ-1289</v>
      </c>
      <c r="V1372" s="133" t="s">
        <v>90</v>
      </c>
      <c r="W1372" s="191">
        <v>1289</v>
      </c>
      <c r="X1372" s="171" t="str">
        <f t="shared" si="322"/>
        <v>HBL-MUZ-1289-May17-1-1</v>
      </c>
      <c r="Y1372" s="136" t="s">
        <v>2082</v>
      </c>
      <c r="Z1372" s="134" t="str">
        <f t="shared" si="309"/>
        <v xml:space="preserve"> </v>
      </c>
      <c r="AA1372" s="134" t="str">
        <f t="shared" si="310"/>
        <v xml:space="preserve"> </v>
      </c>
      <c r="AB1372" s="134" t="str">
        <f t="shared" si="319"/>
        <v>Yes</v>
      </c>
      <c r="AC1372" s="134" t="e">
        <f>VLOOKUP(F1372,'Wired Branches'!B:E,4,FALSE)</f>
        <v>#N/A</v>
      </c>
      <c r="AD1372" s="134" t="str">
        <f t="shared" si="311"/>
        <v xml:space="preserve"> </v>
      </c>
      <c r="AE1372" s="150" t="e">
        <f>VLOOKUP(W1372,'Wired Branches'!B:F,5,FALSE)</f>
        <v>#N/A</v>
      </c>
      <c r="AF1372" s="112" t="str">
        <f>_xlfn.IFNA(VLOOKUP(F1372,'Compiled report'!C:F,4,FALSE),"")</f>
        <v/>
      </c>
      <c r="AG1372" s="134" t="str">
        <f t="shared" si="312"/>
        <v xml:space="preserve"> </v>
      </c>
      <c r="AH1372" s="134" t="str">
        <f t="shared" si="313"/>
        <v xml:space="preserve"> </v>
      </c>
      <c r="AI1372" s="134" t="str">
        <f t="shared" si="314"/>
        <v xml:space="preserve"> </v>
      </c>
      <c r="AJ1372" s="234" t="str">
        <f>_xlfn.IFNA(VLOOKUP(F1372,'Compiled report'!C:D,2,FALSE),"")</f>
        <v/>
      </c>
      <c r="AK1372" s="134" t="str">
        <f t="shared" si="315"/>
        <v xml:space="preserve"> </v>
      </c>
      <c r="AL1372" s="134" t="str">
        <f t="shared" si="316"/>
        <v/>
      </c>
      <c r="AM1372" s="134" t="str">
        <f t="shared" si="317"/>
        <v xml:space="preserve"> </v>
      </c>
      <c r="AN1372" s="134" t="str">
        <f t="shared" si="318"/>
        <v xml:space="preserve"> </v>
      </c>
      <c r="AO1372" s="134" t="str">
        <f t="shared" si="321"/>
        <v xml:space="preserve"> </v>
      </c>
      <c r="AP1372" s="137" t="s">
        <v>770</v>
      </c>
    </row>
    <row r="1373" spans="1:42" s="134" customFormat="1" ht="26.1" customHeight="1" x14ac:dyDescent="0.2">
      <c r="A1373" s="258">
        <v>1372</v>
      </c>
      <c r="B1373" s="284" t="s">
        <v>702</v>
      </c>
      <c r="C1373" s="134" t="s">
        <v>181</v>
      </c>
      <c r="D1373" s="171" t="s">
        <v>82</v>
      </c>
      <c r="E1373" s="283" t="s">
        <v>698</v>
      </c>
      <c r="F1373" s="191">
        <v>1520</v>
      </c>
      <c r="G1373" s="284" t="s">
        <v>702</v>
      </c>
      <c r="H1373" s="284" t="s">
        <v>3619</v>
      </c>
      <c r="I1373" s="284" t="s">
        <v>3620</v>
      </c>
      <c r="J1373" s="284" t="s">
        <v>701</v>
      </c>
      <c r="K1373" s="284" t="s">
        <v>3619</v>
      </c>
      <c r="L1373" s="284" t="s">
        <v>86</v>
      </c>
      <c r="M1373" s="284" t="s">
        <v>702</v>
      </c>
      <c r="N1373" s="103" t="s">
        <v>703</v>
      </c>
      <c r="O1373" s="106"/>
      <c r="Q1373" s="135"/>
      <c r="T1373" s="135"/>
      <c r="U1373" s="171" t="str">
        <f t="shared" si="320"/>
        <v>HBL-MUZ-1520</v>
      </c>
      <c r="V1373" s="133" t="s">
        <v>90</v>
      </c>
      <c r="W1373" s="191">
        <v>1520</v>
      </c>
      <c r="X1373" s="171" t="str">
        <f t="shared" si="322"/>
        <v>HBL-MUZ-1520-May17-1-1</v>
      </c>
      <c r="Y1373" s="136" t="s">
        <v>2082</v>
      </c>
      <c r="Z1373" s="134" t="str">
        <f t="shared" si="309"/>
        <v xml:space="preserve"> </v>
      </c>
      <c r="AA1373" s="134" t="str">
        <f t="shared" si="310"/>
        <v xml:space="preserve"> </v>
      </c>
      <c r="AB1373" s="134" t="str">
        <f t="shared" si="319"/>
        <v>Yes</v>
      </c>
      <c r="AC1373" s="134" t="e">
        <f>VLOOKUP(F1373,'Wired Branches'!B:E,4,FALSE)</f>
        <v>#N/A</v>
      </c>
      <c r="AD1373" s="134" t="str">
        <f t="shared" si="311"/>
        <v xml:space="preserve"> </v>
      </c>
      <c r="AE1373" s="150" t="e">
        <f>VLOOKUP(W1373,'Wired Branches'!B:F,5,FALSE)</f>
        <v>#N/A</v>
      </c>
      <c r="AF1373" s="112" t="str">
        <f>_xlfn.IFNA(VLOOKUP(F1373,'Compiled report'!C:F,4,FALSE),"")</f>
        <v/>
      </c>
      <c r="AG1373" s="134" t="str">
        <f t="shared" si="312"/>
        <v xml:space="preserve"> </v>
      </c>
      <c r="AH1373" s="134" t="str">
        <f t="shared" si="313"/>
        <v xml:space="preserve"> </v>
      </c>
      <c r="AI1373" s="134" t="str">
        <f t="shared" si="314"/>
        <v xml:space="preserve"> </v>
      </c>
      <c r="AJ1373" s="234" t="str">
        <f>_xlfn.IFNA(VLOOKUP(F1373,'Compiled report'!C:D,2,FALSE),"")</f>
        <v/>
      </c>
      <c r="AK1373" s="134" t="str">
        <f t="shared" si="315"/>
        <v xml:space="preserve"> </v>
      </c>
      <c r="AL1373" s="134" t="str">
        <f t="shared" si="316"/>
        <v/>
      </c>
      <c r="AM1373" s="134" t="str">
        <f t="shared" si="317"/>
        <v xml:space="preserve"> </v>
      </c>
      <c r="AN1373" s="134" t="str">
        <f t="shared" si="318"/>
        <v xml:space="preserve"> </v>
      </c>
      <c r="AO1373" s="134" t="str">
        <f t="shared" si="321"/>
        <v xml:space="preserve"> </v>
      </c>
      <c r="AP1373" s="137" t="s">
        <v>770</v>
      </c>
    </row>
    <row r="1374" spans="1:42" s="134" customFormat="1" ht="26.1" customHeight="1" x14ac:dyDescent="0.2">
      <c r="A1374" s="258">
        <v>1373</v>
      </c>
      <c r="B1374" s="284" t="s">
        <v>702</v>
      </c>
      <c r="C1374" s="134" t="s">
        <v>181</v>
      </c>
      <c r="D1374" s="171" t="s">
        <v>82</v>
      </c>
      <c r="E1374" s="283" t="s">
        <v>698</v>
      </c>
      <c r="F1374" s="191">
        <v>1554</v>
      </c>
      <c r="G1374" s="284" t="s">
        <v>702</v>
      </c>
      <c r="H1374" s="284" t="s">
        <v>3621</v>
      </c>
      <c r="I1374" s="284" t="s">
        <v>3622</v>
      </c>
      <c r="J1374" s="284" t="s">
        <v>701</v>
      </c>
      <c r="K1374" s="284" t="s">
        <v>86</v>
      </c>
      <c r="L1374" s="284" t="s">
        <v>702</v>
      </c>
      <c r="M1374" s="284" t="s">
        <v>702</v>
      </c>
      <c r="N1374" s="103" t="s">
        <v>703</v>
      </c>
      <c r="O1374" s="106"/>
      <c r="Q1374" s="135"/>
      <c r="T1374" s="135"/>
      <c r="U1374" s="171" t="str">
        <f t="shared" si="320"/>
        <v>HBL-MUZ-1554</v>
      </c>
      <c r="V1374" s="133" t="s">
        <v>90</v>
      </c>
      <c r="W1374" s="191">
        <v>1554</v>
      </c>
      <c r="X1374" s="171" t="str">
        <f t="shared" si="322"/>
        <v>HBL-MUZ-1554-May17-1-1</v>
      </c>
      <c r="Y1374" s="136" t="s">
        <v>2082</v>
      </c>
      <c r="Z1374" s="134" t="str">
        <f t="shared" si="309"/>
        <v xml:space="preserve"> </v>
      </c>
      <c r="AA1374" s="134" t="str">
        <f t="shared" si="310"/>
        <v xml:space="preserve"> </v>
      </c>
      <c r="AB1374" s="134" t="str">
        <f t="shared" si="319"/>
        <v>Yes</v>
      </c>
      <c r="AC1374" s="134" t="e">
        <f>VLOOKUP(F1374,'Wired Branches'!B:E,4,FALSE)</f>
        <v>#N/A</v>
      </c>
      <c r="AD1374" s="134" t="str">
        <f t="shared" si="311"/>
        <v xml:space="preserve"> </v>
      </c>
      <c r="AE1374" s="150" t="e">
        <f>VLOOKUP(W1374,'Wired Branches'!B:F,5,FALSE)</f>
        <v>#N/A</v>
      </c>
      <c r="AF1374" s="112" t="str">
        <f>_xlfn.IFNA(VLOOKUP(F1374,'Compiled report'!C:F,4,FALSE),"")</f>
        <v/>
      </c>
      <c r="AG1374" s="134" t="str">
        <f t="shared" si="312"/>
        <v xml:space="preserve"> </v>
      </c>
      <c r="AH1374" s="134" t="str">
        <f t="shared" si="313"/>
        <v xml:space="preserve"> </v>
      </c>
      <c r="AI1374" s="134" t="str">
        <f t="shared" si="314"/>
        <v xml:space="preserve"> </v>
      </c>
      <c r="AJ1374" s="234" t="str">
        <f>_xlfn.IFNA(VLOOKUP(F1374,'Compiled report'!C:D,2,FALSE),"")</f>
        <v/>
      </c>
      <c r="AK1374" s="134" t="str">
        <f t="shared" si="315"/>
        <v xml:space="preserve"> </v>
      </c>
      <c r="AL1374" s="134" t="str">
        <f t="shared" si="316"/>
        <v/>
      </c>
      <c r="AM1374" s="134" t="str">
        <f t="shared" si="317"/>
        <v xml:space="preserve"> </v>
      </c>
      <c r="AN1374" s="134" t="str">
        <f t="shared" si="318"/>
        <v xml:space="preserve"> </v>
      </c>
      <c r="AO1374" s="134" t="str">
        <f t="shared" si="321"/>
        <v xml:space="preserve"> </v>
      </c>
      <c r="AP1374" s="137" t="s">
        <v>770</v>
      </c>
    </row>
    <row r="1375" spans="1:42" s="134" customFormat="1" ht="26.1" customHeight="1" x14ac:dyDescent="0.2">
      <c r="A1375" s="258">
        <v>1374</v>
      </c>
      <c r="B1375" s="284" t="s">
        <v>702</v>
      </c>
      <c r="C1375" s="134" t="s">
        <v>181</v>
      </c>
      <c r="D1375" s="171" t="s">
        <v>82</v>
      </c>
      <c r="E1375" s="283" t="s">
        <v>698</v>
      </c>
      <c r="F1375" s="191">
        <v>1740</v>
      </c>
      <c r="G1375" s="284" t="s">
        <v>702</v>
      </c>
      <c r="H1375" s="284" t="s">
        <v>3623</v>
      </c>
      <c r="I1375" s="284" t="s">
        <v>3624</v>
      </c>
      <c r="J1375" s="284" t="s">
        <v>3625</v>
      </c>
      <c r="K1375" s="284" t="s">
        <v>3626</v>
      </c>
      <c r="L1375" s="284" t="s">
        <v>86</v>
      </c>
      <c r="M1375" s="284" t="s">
        <v>3627</v>
      </c>
      <c r="N1375" s="103" t="s">
        <v>703</v>
      </c>
      <c r="O1375" s="106"/>
      <c r="Q1375" s="135"/>
      <c r="T1375" s="135"/>
      <c r="U1375" s="171" t="str">
        <f t="shared" si="320"/>
        <v>HBL-MUZ-1740</v>
      </c>
      <c r="V1375" s="133" t="s">
        <v>90</v>
      </c>
      <c r="W1375" s="191">
        <v>1740</v>
      </c>
      <c r="X1375" s="171" t="str">
        <f t="shared" si="322"/>
        <v>HBL-MUZ-1740-May17-1-1</v>
      </c>
      <c r="Y1375" s="136" t="s">
        <v>2082</v>
      </c>
      <c r="Z1375" s="134" t="str">
        <f t="shared" si="309"/>
        <v xml:space="preserve"> </v>
      </c>
      <c r="AA1375" s="134" t="str">
        <f t="shared" si="310"/>
        <v xml:space="preserve"> </v>
      </c>
      <c r="AB1375" s="134" t="str">
        <f t="shared" si="319"/>
        <v>Yes</v>
      </c>
      <c r="AC1375" s="134" t="e">
        <f>VLOOKUP(F1375,'Wired Branches'!B:E,4,FALSE)</f>
        <v>#N/A</v>
      </c>
      <c r="AD1375" s="134" t="str">
        <f t="shared" si="311"/>
        <v xml:space="preserve"> </v>
      </c>
      <c r="AE1375" s="150" t="e">
        <f>VLOOKUP(W1375,'Wired Branches'!B:F,5,FALSE)</f>
        <v>#N/A</v>
      </c>
      <c r="AF1375" s="112" t="str">
        <f>_xlfn.IFNA(VLOOKUP(F1375,'Compiled report'!C:F,4,FALSE),"")</f>
        <v/>
      </c>
      <c r="AG1375" s="134" t="str">
        <f t="shared" si="312"/>
        <v xml:space="preserve"> </v>
      </c>
      <c r="AH1375" s="134" t="str">
        <f t="shared" si="313"/>
        <v xml:space="preserve"> </v>
      </c>
      <c r="AI1375" s="134" t="str">
        <f t="shared" si="314"/>
        <v xml:space="preserve"> </v>
      </c>
      <c r="AJ1375" s="234" t="str">
        <f>_xlfn.IFNA(VLOOKUP(F1375,'Compiled report'!C:D,2,FALSE),"")</f>
        <v/>
      </c>
      <c r="AK1375" s="134" t="str">
        <f t="shared" si="315"/>
        <v xml:space="preserve"> </v>
      </c>
      <c r="AL1375" s="134" t="str">
        <f t="shared" si="316"/>
        <v/>
      </c>
      <c r="AM1375" s="134" t="str">
        <f t="shared" si="317"/>
        <v xml:space="preserve"> </v>
      </c>
      <c r="AN1375" s="134" t="str">
        <f t="shared" si="318"/>
        <v xml:space="preserve"> </v>
      </c>
      <c r="AO1375" s="134" t="str">
        <f t="shared" si="321"/>
        <v xml:space="preserve"> </v>
      </c>
      <c r="AP1375" s="137" t="s">
        <v>770</v>
      </c>
    </row>
    <row r="1376" spans="1:42" s="134" customFormat="1" ht="26.1" customHeight="1" x14ac:dyDescent="0.2">
      <c r="A1376" s="258">
        <v>1375</v>
      </c>
      <c r="B1376" s="284" t="s">
        <v>702</v>
      </c>
      <c r="C1376" s="134" t="s">
        <v>181</v>
      </c>
      <c r="D1376" s="171" t="s">
        <v>82</v>
      </c>
      <c r="E1376" s="283" t="s">
        <v>698</v>
      </c>
      <c r="F1376" s="191">
        <v>1767</v>
      </c>
      <c r="G1376" s="284" t="s">
        <v>702</v>
      </c>
      <c r="H1376" s="284" t="s">
        <v>3628</v>
      </c>
      <c r="I1376" s="284" t="s">
        <v>3629</v>
      </c>
      <c r="J1376" s="284" t="s">
        <v>3630</v>
      </c>
      <c r="K1376" s="284" t="s">
        <v>3628</v>
      </c>
      <c r="L1376" s="284" t="s">
        <v>86</v>
      </c>
      <c r="M1376" s="284" t="s">
        <v>3631</v>
      </c>
      <c r="N1376" s="103" t="s">
        <v>703</v>
      </c>
      <c r="O1376" s="106"/>
      <c r="Q1376" s="135"/>
      <c r="T1376" s="135"/>
      <c r="U1376" s="171" t="str">
        <f t="shared" si="320"/>
        <v>HBL-MUZ-1767</v>
      </c>
      <c r="V1376" s="133" t="s">
        <v>90</v>
      </c>
      <c r="W1376" s="191">
        <v>1767</v>
      </c>
      <c r="X1376" s="171" t="str">
        <f t="shared" si="322"/>
        <v>HBL-MUZ-1767-May17-1-1</v>
      </c>
      <c r="Y1376" s="136" t="s">
        <v>2082</v>
      </c>
      <c r="Z1376" s="134" t="str">
        <f t="shared" si="309"/>
        <v xml:space="preserve"> </v>
      </c>
      <c r="AA1376" s="134" t="str">
        <f t="shared" si="310"/>
        <v xml:space="preserve"> </v>
      </c>
      <c r="AB1376" s="134" t="str">
        <f t="shared" si="319"/>
        <v>Yes</v>
      </c>
      <c r="AC1376" s="134" t="e">
        <f>VLOOKUP(F1376,'Wired Branches'!B:E,4,FALSE)</f>
        <v>#N/A</v>
      </c>
      <c r="AD1376" s="134" t="str">
        <f t="shared" si="311"/>
        <v xml:space="preserve"> </v>
      </c>
      <c r="AE1376" s="150" t="e">
        <f>VLOOKUP(W1376,'Wired Branches'!B:F,5,FALSE)</f>
        <v>#N/A</v>
      </c>
      <c r="AF1376" s="112" t="str">
        <f>_xlfn.IFNA(VLOOKUP(F1376,'Compiled report'!C:F,4,FALSE),"")</f>
        <v/>
      </c>
      <c r="AG1376" s="134" t="str">
        <f t="shared" si="312"/>
        <v xml:space="preserve"> </v>
      </c>
      <c r="AH1376" s="134" t="str">
        <f t="shared" si="313"/>
        <v xml:space="preserve"> </v>
      </c>
      <c r="AI1376" s="134" t="str">
        <f t="shared" si="314"/>
        <v xml:space="preserve"> </v>
      </c>
      <c r="AJ1376" s="234" t="str">
        <f>_xlfn.IFNA(VLOOKUP(F1376,'Compiled report'!C:D,2,FALSE),"")</f>
        <v/>
      </c>
      <c r="AK1376" s="134" t="str">
        <f t="shared" si="315"/>
        <v xml:space="preserve"> </v>
      </c>
      <c r="AL1376" s="134" t="str">
        <f t="shared" si="316"/>
        <v/>
      </c>
      <c r="AM1376" s="134" t="str">
        <f t="shared" si="317"/>
        <v xml:space="preserve"> </v>
      </c>
      <c r="AN1376" s="134" t="str">
        <f t="shared" si="318"/>
        <v xml:space="preserve"> </v>
      </c>
      <c r="AO1376" s="134" t="str">
        <f t="shared" si="321"/>
        <v xml:space="preserve"> </v>
      </c>
      <c r="AP1376" s="137" t="s">
        <v>770</v>
      </c>
    </row>
    <row r="1377" spans="1:42" s="134" customFormat="1" ht="26.1" customHeight="1" x14ac:dyDescent="0.2">
      <c r="A1377" s="258">
        <v>1376</v>
      </c>
      <c r="B1377" s="284" t="s">
        <v>702</v>
      </c>
      <c r="C1377" s="134" t="s">
        <v>181</v>
      </c>
      <c r="D1377" s="171" t="s">
        <v>82</v>
      </c>
      <c r="E1377" s="283" t="s">
        <v>698</v>
      </c>
      <c r="F1377" s="191">
        <v>1812</v>
      </c>
      <c r="G1377" s="284" t="s">
        <v>702</v>
      </c>
      <c r="H1377" s="284" t="s">
        <v>3632</v>
      </c>
      <c r="I1377" s="284" t="s">
        <v>3633</v>
      </c>
      <c r="J1377" s="284" t="s">
        <v>701</v>
      </c>
      <c r="K1377" s="284" t="s">
        <v>3632</v>
      </c>
      <c r="L1377" s="284" t="s">
        <v>86</v>
      </c>
      <c r="M1377" s="284" t="s">
        <v>702</v>
      </c>
      <c r="N1377" s="103" t="s">
        <v>703</v>
      </c>
      <c r="O1377" s="106"/>
      <c r="Q1377" s="135"/>
      <c r="T1377" s="135"/>
      <c r="U1377" s="171" t="str">
        <f t="shared" si="320"/>
        <v>HBL-MUZ-1812</v>
      </c>
      <c r="V1377" s="133" t="s">
        <v>90</v>
      </c>
      <c r="W1377" s="191">
        <v>1812</v>
      </c>
      <c r="X1377" s="171" t="str">
        <f t="shared" si="322"/>
        <v>HBL-MUZ-1812-May17-1-1</v>
      </c>
      <c r="Y1377" s="136" t="s">
        <v>2082</v>
      </c>
      <c r="Z1377" s="134" t="str">
        <f t="shared" si="309"/>
        <v xml:space="preserve"> </v>
      </c>
      <c r="AA1377" s="134" t="str">
        <f t="shared" si="310"/>
        <v xml:space="preserve"> </v>
      </c>
      <c r="AB1377" s="134" t="str">
        <f t="shared" si="319"/>
        <v>Yes</v>
      </c>
      <c r="AC1377" s="134" t="e">
        <f>VLOOKUP(F1377,'Wired Branches'!B:E,4,FALSE)</f>
        <v>#N/A</v>
      </c>
      <c r="AD1377" s="134" t="str">
        <f t="shared" si="311"/>
        <v xml:space="preserve"> </v>
      </c>
      <c r="AE1377" s="150" t="e">
        <f>VLOOKUP(W1377,'Wired Branches'!B:F,5,FALSE)</f>
        <v>#N/A</v>
      </c>
      <c r="AF1377" s="112" t="str">
        <f>_xlfn.IFNA(VLOOKUP(F1377,'Compiled report'!C:F,4,FALSE),"")</f>
        <v/>
      </c>
      <c r="AG1377" s="134" t="str">
        <f t="shared" si="312"/>
        <v xml:space="preserve"> </v>
      </c>
      <c r="AH1377" s="134" t="str">
        <f t="shared" si="313"/>
        <v xml:space="preserve"> </v>
      </c>
      <c r="AI1377" s="134" t="str">
        <f t="shared" si="314"/>
        <v xml:space="preserve"> </v>
      </c>
      <c r="AJ1377" s="234" t="str">
        <f>_xlfn.IFNA(VLOOKUP(F1377,'Compiled report'!C:D,2,FALSE),"")</f>
        <v/>
      </c>
      <c r="AK1377" s="134" t="str">
        <f t="shared" si="315"/>
        <v xml:space="preserve"> </v>
      </c>
      <c r="AL1377" s="134" t="str">
        <f t="shared" si="316"/>
        <v/>
      </c>
      <c r="AM1377" s="134" t="str">
        <f t="shared" si="317"/>
        <v xml:space="preserve"> </v>
      </c>
      <c r="AN1377" s="134" t="str">
        <f t="shared" si="318"/>
        <v xml:space="preserve"> </v>
      </c>
      <c r="AO1377" s="134" t="str">
        <f t="shared" si="321"/>
        <v xml:space="preserve"> </v>
      </c>
      <c r="AP1377" s="137" t="s">
        <v>770</v>
      </c>
    </row>
    <row r="1378" spans="1:42" s="134" customFormat="1" ht="26.1" customHeight="1" x14ac:dyDescent="0.2">
      <c r="A1378" s="258">
        <v>1377</v>
      </c>
      <c r="B1378" s="284" t="s">
        <v>702</v>
      </c>
      <c r="C1378" s="134" t="s">
        <v>181</v>
      </c>
      <c r="D1378" s="171" t="s">
        <v>82</v>
      </c>
      <c r="E1378" s="283" t="s">
        <v>698</v>
      </c>
      <c r="F1378" s="191">
        <v>2248</v>
      </c>
      <c r="G1378" s="284" t="s">
        <v>702</v>
      </c>
      <c r="H1378" s="284" t="s">
        <v>3634</v>
      </c>
      <c r="I1378" s="284" t="s">
        <v>3635</v>
      </c>
      <c r="J1378" s="284" t="s">
        <v>3636</v>
      </c>
      <c r="K1378" s="284" t="s">
        <v>3637</v>
      </c>
      <c r="L1378" s="284" t="s">
        <v>86</v>
      </c>
      <c r="M1378" s="284" t="s">
        <v>3627</v>
      </c>
      <c r="N1378" s="103" t="s">
        <v>703</v>
      </c>
      <c r="O1378" s="106"/>
      <c r="Q1378" s="135"/>
      <c r="T1378" s="135"/>
      <c r="U1378" s="171" t="str">
        <f t="shared" si="320"/>
        <v>HBL-MUZ-2248</v>
      </c>
      <c r="V1378" s="133" t="s">
        <v>90</v>
      </c>
      <c r="W1378" s="191">
        <v>2248</v>
      </c>
      <c r="X1378" s="171" t="str">
        <f t="shared" si="322"/>
        <v>HBL-MUZ-2248-May17-1-1</v>
      </c>
      <c r="Y1378" s="136" t="s">
        <v>2082</v>
      </c>
      <c r="Z1378" s="134" t="str">
        <f t="shared" si="309"/>
        <v xml:space="preserve"> </v>
      </c>
      <c r="AA1378" s="134" t="str">
        <f t="shared" si="310"/>
        <v xml:space="preserve"> </v>
      </c>
      <c r="AB1378" s="134" t="str">
        <f t="shared" si="319"/>
        <v>Yes</v>
      </c>
      <c r="AC1378" s="134" t="e">
        <f>VLOOKUP(F1378,'Wired Branches'!B:E,4,FALSE)</f>
        <v>#N/A</v>
      </c>
      <c r="AD1378" s="134" t="str">
        <f t="shared" si="311"/>
        <v xml:space="preserve"> </v>
      </c>
      <c r="AE1378" s="150" t="e">
        <f>VLOOKUP(W1378,'Wired Branches'!B:F,5,FALSE)</f>
        <v>#N/A</v>
      </c>
      <c r="AF1378" s="112" t="str">
        <f>_xlfn.IFNA(VLOOKUP(F1378,'Compiled report'!C:F,4,FALSE),"")</f>
        <v/>
      </c>
      <c r="AG1378" s="134" t="str">
        <f t="shared" si="312"/>
        <v xml:space="preserve"> </v>
      </c>
      <c r="AH1378" s="134" t="str">
        <f t="shared" si="313"/>
        <v xml:space="preserve"> </v>
      </c>
      <c r="AI1378" s="134" t="str">
        <f t="shared" si="314"/>
        <v xml:space="preserve"> </v>
      </c>
      <c r="AJ1378" s="234" t="str">
        <f>_xlfn.IFNA(VLOOKUP(F1378,'Compiled report'!C:D,2,FALSE),"")</f>
        <v/>
      </c>
      <c r="AK1378" s="134" t="str">
        <f t="shared" si="315"/>
        <v xml:space="preserve"> </v>
      </c>
      <c r="AL1378" s="134" t="str">
        <f t="shared" si="316"/>
        <v/>
      </c>
      <c r="AM1378" s="134" t="str">
        <f t="shared" si="317"/>
        <v xml:space="preserve"> </v>
      </c>
      <c r="AN1378" s="134" t="str">
        <f t="shared" si="318"/>
        <v xml:space="preserve"> </v>
      </c>
      <c r="AO1378" s="134" t="str">
        <f t="shared" si="321"/>
        <v xml:space="preserve"> </v>
      </c>
      <c r="AP1378" s="137" t="s">
        <v>770</v>
      </c>
    </row>
    <row r="1379" spans="1:42" s="134" customFormat="1" ht="26.1" customHeight="1" x14ac:dyDescent="0.2">
      <c r="A1379" s="258">
        <v>1378</v>
      </c>
      <c r="B1379" s="284" t="s">
        <v>702</v>
      </c>
      <c r="C1379" s="134" t="s">
        <v>181</v>
      </c>
      <c r="D1379" s="171" t="s">
        <v>82</v>
      </c>
      <c r="E1379" s="283" t="s">
        <v>698</v>
      </c>
      <c r="F1379" s="191">
        <v>2275</v>
      </c>
      <c r="G1379" s="284" t="s">
        <v>702</v>
      </c>
      <c r="H1379" s="284" t="s">
        <v>3638</v>
      </c>
      <c r="I1379" s="284" t="s">
        <v>3639</v>
      </c>
      <c r="J1379" s="284" t="s">
        <v>701</v>
      </c>
      <c r="K1379" s="284" t="s">
        <v>3638</v>
      </c>
      <c r="L1379" s="284" t="s">
        <v>86</v>
      </c>
      <c r="M1379" s="284" t="s">
        <v>702</v>
      </c>
      <c r="N1379" s="103" t="s">
        <v>703</v>
      </c>
      <c r="O1379" s="106"/>
      <c r="Q1379" s="135"/>
      <c r="T1379" s="135"/>
      <c r="U1379" s="171" t="str">
        <f t="shared" si="320"/>
        <v>HBL-MUZ-2275</v>
      </c>
      <c r="V1379" s="133" t="s">
        <v>90</v>
      </c>
      <c r="W1379" s="191">
        <v>2275</v>
      </c>
      <c r="X1379" s="171" t="str">
        <f t="shared" si="322"/>
        <v>HBL-MUZ-2275-May17-1-1</v>
      </c>
      <c r="Y1379" s="136" t="s">
        <v>2082</v>
      </c>
      <c r="Z1379" s="134" t="str">
        <f t="shared" si="309"/>
        <v xml:space="preserve"> </v>
      </c>
      <c r="AA1379" s="134" t="str">
        <f t="shared" si="310"/>
        <v xml:space="preserve"> </v>
      </c>
      <c r="AB1379" s="134" t="str">
        <f t="shared" si="319"/>
        <v>Yes</v>
      </c>
      <c r="AC1379" s="134" t="e">
        <f>VLOOKUP(F1379,'Wired Branches'!B:E,4,FALSE)</f>
        <v>#N/A</v>
      </c>
      <c r="AD1379" s="134" t="str">
        <f t="shared" si="311"/>
        <v xml:space="preserve"> </v>
      </c>
      <c r="AE1379" s="150" t="e">
        <f>VLOOKUP(W1379,'Wired Branches'!B:F,5,FALSE)</f>
        <v>#N/A</v>
      </c>
      <c r="AF1379" s="112" t="str">
        <f>_xlfn.IFNA(VLOOKUP(F1379,'Compiled report'!C:F,4,FALSE),"")</f>
        <v/>
      </c>
      <c r="AG1379" s="134" t="str">
        <f t="shared" si="312"/>
        <v xml:space="preserve"> </v>
      </c>
      <c r="AH1379" s="134" t="str">
        <f t="shared" si="313"/>
        <v xml:space="preserve"> </v>
      </c>
      <c r="AI1379" s="134" t="str">
        <f t="shared" si="314"/>
        <v xml:space="preserve"> </v>
      </c>
      <c r="AJ1379" s="234" t="str">
        <f>_xlfn.IFNA(VLOOKUP(F1379,'Compiled report'!C:D,2,FALSE),"")</f>
        <v/>
      </c>
      <c r="AK1379" s="134" t="str">
        <f t="shared" si="315"/>
        <v xml:space="preserve"> </v>
      </c>
      <c r="AL1379" s="134" t="str">
        <f t="shared" si="316"/>
        <v/>
      </c>
      <c r="AM1379" s="134" t="str">
        <f t="shared" si="317"/>
        <v xml:space="preserve"> </v>
      </c>
      <c r="AN1379" s="134" t="str">
        <f t="shared" si="318"/>
        <v xml:space="preserve"> </v>
      </c>
      <c r="AO1379" s="134" t="str">
        <f t="shared" si="321"/>
        <v xml:space="preserve"> </v>
      </c>
      <c r="AP1379" s="137" t="s">
        <v>770</v>
      </c>
    </row>
    <row r="1380" spans="1:42" s="134" customFormat="1" ht="26.1" customHeight="1" x14ac:dyDescent="0.2">
      <c r="A1380" s="258">
        <v>1379</v>
      </c>
      <c r="B1380" s="284" t="s">
        <v>702</v>
      </c>
      <c r="C1380" s="134" t="s">
        <v>181</v>
      </c>
      <c r="D1380" s="171" t="s">
        <v>82</v>
      </c>
      <c r="E1380" s="283" t="s">
        <v>698</v>
      </c>
      <c r="F1380" s="191">
        <v>5019</v>
      </c>
      <c r="G1380" s="284" t="s">
        <v>702</v>
      </c>
      <c r="H1380" s="284" t="s">
        <v>3640</v>
      </c>
      <c r="I1380" s="284" t="s">
        <v>3641</v>
      </c>
      <c r="J1380" s="284" t="s">
        <v>701</v>
      </c>
      <c r="K1380" s="284" t="s">
        <v>86</v>
      </c>
      <c r="L1380" s="284" t="s">
        <v>702</v>
      </c>
      <c r="M1380" s="284" t="s">
        <v>702</v>
      </c>
      <c r="N1380" s="103" t="s">
        <v>703</v>
      </c>
      <c r="O1380" s="106"/>
      <c r="Q1380" s="135"/>
      <c r="T1380" s="135"/>
      <c r="U1380" s="171" t="str">
        <f t="shared" si="320"/>
        <v>HBL-MUZ-5019</v>
      </c>
      <c r="V1380" s="133" t="s">
        <v>90</v>
      </c>
      <c r="W1380" s="191">
        <v>5019</v>
      </c>
      <c r="X1380" s="171" t="str">
        <f t="shared" si="322"/>
        <v>HBL-MUZ-5019-May17-1-1</v>
      </c>
      <c r="Y1380" s="136" t="s">
        <v>2082</v>
      </c>
      <c r="Z1380" s="134" t="str">
        <f t="shared" si="309"/>
        <v xml:space="preserve"> </v>
      </c>
      <c r="AA1380" s="134" t="str">
        <f t="shared" si="310"/>
        <v xml:space="preserve"> </v>
      </c>
      <c r="AB1380" s="134" t="str">
        <f t="shared" si="319"/>
        <v>Yes</v>
      </c>
      <c r="AC1380" s="134" t="e">
        <f>VLOOKUP(F1380,'Wired Branches'!B:E,4,FALSE)</f>
        <v>#N/A</v>
      </c>
      <c r="AD1380" s="134" t="str">
        <f t="shared" si="311"/>
        <v xml:space="preserve"> </v>
      </c>
      <c r="AE1380" s="150" t="e">
        <f>VLOOKUP(W1380,'Wired Branches'!B:F,5,FALSE)</f>
        <v>#N/A</v>
      </c>
      <c r="AF1380" s="112" t="str">
        <f>_xlfn.IFNA(VLOOKUP(F1380,'Compiled report'!C:F,4,FALSE),"")</f>
        <v/>
      </c>
      <c r="AG1380" s="134" t="str">
        <f t="shared" si="312"/>
        <v xml:space="preserve"> </v>
      </c>
      <c r="AH1380" s="134" t="str">
        <f t="shared" si="313"/>
        <v xml:space="preserve"> </v>
      </c>
      <c r="AI1380" s="134" t="str">
        <f t="shared" si="314"/>
        <v xml:space="preserve"> </v>
      </c>
      <c r="AJ1380" s="234" t="str">
        <f>_xlfn.IFNA(VLOOKUP(F1380,'Compiled report'!C:D,2,FALSE),"")</f>
        <v/>
      </c>
      <c r="AK1380" s="134" t="str">
        <f t="shared" si="315"/>
        <v xml:space="preserve"> </v>
      </c>
      <c r="AL1380" s="134" t="str">
        <f t="shared" si="316"/>
        <v/>
      </c>
      <c r="AM1380" s="134" t="str">
        <f t="shared" si="317"/>
        <v xml:space="preserve"> </v>
      </c>
      <c r="AN1380" s="134" t="str">
        <f t="shared" si="318"/>
        <v xml:space="preserve"> </v>
      </c>
      <c r="AO1380" s="134" t="str">
        <f t="shared" si="321"/>
        <v xml:space="preserve"> </v>
      </c>
      <c r="AP1380" s="137" t="s">
        <v>770</v>
      </c>
    </row>
    <row r="1381" spans="1:42" s="134" customFormat="1" ht="26.1" customHeight="1" x14ac:dyDescent="0.2">
      <c r="A1381" s="258">
        <v>1380</v>
      </c>
      <c r="B1381" s="284" t="s">
        <v>702</v>
      </c>
      <c r="C1381" s="134" t="s">
        <v>181</v>
      </c>
      <c r="D1381" s="171" t="s">
        <v>82</v>
      </c>
      <c r="E1381" s="283" t="s">
        <v>698</v>
      </c>
      <c r="F1381" s="191">
        <v>2475</v>
      </c>
      <c r="G1381" s="284" t="s">
        <v>702</v>
      </c>
      <c r="H1381" s="284" t="s">
        <v>3642</v>
      </c>
      <c r="I1381" s="284" t="s">
        <v>3643</v>
      </c>
      <c r="J1381" s="284" t="s">
        <v>701</v>
      </c>
      <c r="K1381" s="284" t="s">
        <v>86</v>
      </c>
      <c r="L1381" s="284" t="s">
        <v>702</v>
      </c>
      <c r="M1381" s="284" t="s">
        <v>702</v>
      </c>
      <c r="N1381" s="103" t="s">
        <v>384</v>
      </c>
      <c r="O1381" s="106"/>
      <c r="Q1381" s="135"/>
      <c r="T1381" s="135"/>
      <c r="U1381" s="171" t="str">
        <f t="shared" si="320"/>
        <v>HBL-MUZ-2475</v>
      </c>
      <c r="V1381" s="133" t="s">
        <v>90</v>
      </c>
      <c r="W1381" s="191">
        <v>2475</v>
      </c>
      <c r="X1381" s="171" t="str">
        <f t="shared" si="322"/>
        <v>HBL-MUZ-2475-May17-1-1</v>
      </c>
      <c r="Y1381" s="136" t="s">
        <v>2082</v>
      </c>
      <c r="Z1381" s="134" t="str">
        <f t="shared" si="309"/>
        <v xml:space="preserve"> </v>
      </c>
      <c r="AA1381" s="134" t="str">
        <f t="shared" si="310"/>
        <v xml:space="preserve"> </v>
      </c>
      <c r="AB1381" s="134" t="str">
        <f t="shared" si="319"/>
        <v>Yes</v>
      </c>
      <c r="AC1381" s="134" t="e">
        <f>VLOOKUP(F1381,'Wired Branches'!B:E,4,FALSE)</f>
        <v>#N/A</v>
      </c>
      <c r="AD1381" s="134" t="str">
        <f t="shared" si="311"/>
        <v xml:space="preserve"> </v>
      </c>
      <c r="AE1381" s="150" t="e">
        <f>VLOOKUP(W1381,'Wired Branches'!B:F,5,FALSE)</f>
        <v>#N/A</v>
      </c>
      <c r="AF1381" s="112" t="str">
        <f>_xlfn.IFNA(VLOOKUP(F1381,'Compiled report'!C:F,4,FALSE),"")</f>
        <v/>
      </c>
      <c r="AG1381" s="134" t="str">
        <f t="shared" si="312"/>
        <v xml:space="preserve"> </v>
      </c>
      <c r="AH1381" s="134" t="str">
        <f t="shared" si="313"/>
        <v xml:space="preserve"> </v>
      </c>
      <c r="AI1381" s="134" t="str">
        <f t="shared" si="314"/>
        <v xml:space="preserve"> </v>
      </c>
      <c r="AJ1381" s="234" t="str">
        <f>_xlfn.IFNA(VLOOKUP(F1381,'Compiled report'!C:D,2,FALSE),"")</f>
        <v/>
      </c>
      <c r="AK1381" s="134" t="str">
        <f t="shared" si="315"/>
        <v xml:space="preserve"> </v>
      </c>
      <c r="AL1381" s="134" t="str">
        <f t="shared" si="316"/>
        <v/>
      </c>
      <c r="AM1381" s="134" t="str">
        <f t="shared" si="317"/>
        <v xml:space="preserve"> </v>
      </c>
      <c r="AN1381" s="134" t="str">
        <f t="shared" si="318"/>
        <v xml:space="preserve"> </v>
      </c>
      <c r="AO1381" s="134" t="str">
        <f t="shared" si="321"/>
        <v xml:space="preserve"> </v>
      </c>
      <c r="AP1381" s="137" t="s">
        <v>770</v>
      </c>
    </row>
    <row r="1382" spans="1:42" s="134" customFormat="1" ht="26.1" customHeight="1" x14ac:dyDescent="0.2">
      <c r="A1382" s="258">
        <v>1381</v>
      </c>
      <c r="B1382" s="284" t="s">
        <v>702</v>
      </c>
      <c r="C1382" s="134" t="s">
        <v>181</v>
      </c>
      <c r="D1382" s="171" t="s">
        <v>82</v>
      </c>
      <c r="E1382" s="283" t="s">
        <v>698</v>
      </c>
      <c r="F1382" s="191">
        <v>1136</v>
      </c>
      <c r="G1382" s="284" t="s">
        <v>702</v>
      </c>
      <c r="H1382" s="284" t="s">
        <v>3644</v>
      </c>
      <c r="I1382" s="284" t="s">
        <v>3645</v>
      </c>
      <c r="J1382" s="284" t="s">
        <v>3646</v>
      </c>
      <c r="K1382" s="284" t="s">
        <v>86</v>
      </c>
      <c r="L1382" s="284" t="s">
        <v>3647</v>
      </c>
      <c r="M1382" s="284" t="s">
        <v>3612</v>
      </c>
      <c r="N1382" s="103" t="s">
        <v>703</v>
      </c>
      <c r="O1382" s="106"/>
      <c r="Q1382" s="135"/>
      <c r="T1382" s="135"/>
      <c r="U1382" s="171" t="str">
        <f t="shared" si="320"/>
        <v>HBL-MUZ-1136</v>
      </c>
      <c r="V1382" s="133" t="s">
        <v>90</v>
      </c>
      <c r="W1382" s="191">
        <v>1136</v>
      </c>
      <c r="X1382" s="171" t="str">
        <f t="shared" si="322"/>
        <v>HBL-MUZ-1136-May17-1-1</v>
      </c>
      <c r="Y1382" s="136" t="s">
        <v>2082</v>
      </c>
      <c r="Z1382" s="134" t="str">
        <f t="shared" si="309"/>
        <v xml:space="preserve"> </v>
      </c>
      <c r="AA1382" s="134" t="str">
        <f t="shared" si="310"/>
        <v xml:space="preserve"> </v>
      </c>
      <c r="AB1382" s="134" t="str">
        <f t="shared" si="319"/>
        <v>Yes</v>
      </c>
      <c r="AC1382" s="134" t="e">
        <f>VLOOKUP(F1382,'Wired Branches'!B:E,4,FALSE)</f>
        <v>#N/A</v>
      </c>
      <c r="AD1382" s="134" t="str">
        <f t="shared" si="311"/>
        <v xml:space="preserve"> </v>
      </c>
      <c r="AE1382" s="150" t="e">
        <f>VLOOKUP(W1382,'Wired Branches'!B:F,5,FALSE)</f>
        <v>#N/A</v>
      </c>
      <c r="AF1382" s="112" t="str">
        <f>_xlfn.IFNA(VLOOKUP(F1382,'Compiled report'!C:F,4,FALSE),"")</f>
        <v/>
      </c>
      <c r="AG1382" s="134" t="str">
        <f t="shared" si="312"/>
        <v xml:space="preserve"> </v>
      </c>
      <c r="AH1382" s="134" t="str">
        <f t="shared" si="313"/>
        <v xml:space="preserve"> </v>
      </c>
      <c r="AI1382" s="134" t="str">
        <f t="shared" si="314"/>
        <v xml:space="preserve"> </v>
      </c>
      <c r="AJ1382" s="234" t="str">
        <f>_xlfn.IFNA(VLOOKUP(F1382,'Compiled report'!C:D,2,FALSE),"")</f>
        <v/>
      </c>
      <c r="AK1382" s="134" t="str">
        <f t="shared" si="315"/>
        <v xml:space="preserve"> </v>
      </c>
      <c r="AL1382" s="134" t="str">
        <f t="shared" si="316"/>
        <v/>
      </c>
      <c r="AM1382" s="134" t="str">
        <f t="shared" si="317"/>
        <v xml:space="preserve"> </v>
      </c>
      <c r="AN1382" s="134" t="str">
        <f t="shared" si="318"/>
        <v xml:space="preserve"> </v>
      </c>
      <c r="AO1382" s="134" t="str">
        <f t="shared" si="321"/>
        <v xml:space="preserve"> </v>
      </c>
      <c r="AP1382" s="137" t="s">
        <v>770</v>
      </c>
    </row>
    <row r="1383" spans="1:42" s="134" customFormat="1" ht="26.1" customHeight="1" x14ac:dyDescent="0.2">
      <c r="A1383" s="258">
        <v>1382</v>
      </c>
      <c r="B1383" s="284" t="s">
        <v>702</v>
      </c>
      <c r="C1383" s="134" t="s">
        <v>181</v>
      </c>
      <c r="D1383" s="171" t="s">
        <v>82</v>
      </c>
      <c r="E1383" s="283" t="s">
        <v>698</v>
      </c>
      <c r="F1383" s="191">
        <v>397</v>
      </c>
      <c r="G1383" s="284" t="s">
        <v>702</v>
      </c>
      <c r="H1383" s="284" t="s">
        <v>3648</v>
      </c>
      <c r="I1383" s="284" t="s">
        <v>3649</v>
      </c>
      <c r="J1383" s="284" t="s">
        <v>3650</v>
      </c>
      <c r="K1383" s="284" t="s">
        <v>3648</v>
      </c>
      <c r="L1383" s="284" t="s">
        <v>86</v>
      </c>
      <c r="M1383" s="284" t="s">
        <v>3647</v>
      </c>
      <c r="N1383" s="103" t="s">
        <v>703</v>
      </c>
      <c r="O1383" s="106"/>
      <c r="Q1383" s="135"/>
      <c r="T1383" s="135"/>
      <c r="U1383" s="171" t="str">
        <f t="shared" si="320"/>
        <v>HBL-MUZ-397</v>
      </c>
      <c r="V1383" s="133" t="s">
        <v>90</v>
      </c>
      <c r="W1383" s="191">
        <v>397</v>
      </c>
      <c r="X1383" s="171" t="str">
        <f t="shared" si="322"/>
        <v>HBL-MUZ-397-May17-1-1</v>
      </c>
      <c r="Y1383" s="136" t="s">
        <v>2082</v>
      </c>
      <c r="Z1383" s="134" t="str">
        <f t="shared" si="309"/>
        <v xml:space="preserve"> </v>
      </c>
      <c r="AA1383" s="134" t="str">
        <f t="shared" si="310"/>
        <v xml:space="preserve"> </v>
      </c>
      <c r="AB1383" s="134" t="str">
        <f t="shared" si="319"/>
        <v>Yes</v>
      </c>
      <c r="AC1383" s="134" t="e">
        <f>VLOOKUP(F1383,'Wired Branches'!B:E,4,FALSE)</f>
        <v>#N/A</v>
      </c>
      <c r="AD1383" s="134" t="str">
        <f t="shared" si="311"/>
        <v xml:space="preserve"> </v>
      </c>
      <c r="AE1383" s="150" t="e">
        <f>VLOOKUP(W1383,'Wired Branches'!B:F,5,FALSE)</f>
        <v>#N/A</v>
      </c>
      <c r="AF1383" s="112" t="str">
        <f>_xlfn.IFNA(VLOOKUP(F1383,'Compiled report'!C:F,4,FALSE),"")</f>
        <v/>
      </c>
      <c r="AG1383" s="134" t="str">
        <f t="shared" si="312"/>
        <v xml:space="preserve"> </v>
      </c>
      <c r="AH1383" s="134" t="str">
        <f t="shared" si="313"/>
        <v xml:space="preserve"> </v>
      </c>
      <c r="AI1383" s="134" t="str">
        <f t="shared" si="314"/>
        <v xml:space="preserve"> </v>
      </c>
      <c r="AJ1383" s="234" t="str">
        <f>_xlfn.IFNA(VLOOKUP(F1383,'Compiled report'!C:D,2,FALSE),"")</f>
        <v/>
      </c>
      <c r="AK1383" s="134" t="str">
        <f t="shared" si="315"/>
        <v xml:space="preserve"> </v>
      </c>
      <c r="AL1383" s="134" t="str">
        <f t="shared" si="316"/>
        <v/>
      </c>
      <c r="AM1383" s="134" t="str">
        <f t="shared" si="317"/>
        <v xml:space="preserve"> </v>
      </c>
      <c r="AN1383" s="134" t="str">
        <f t="shared" si="318"/>
        <v xml:space="preserve"> </v>
      </c>
      <c r="AO1383" s="134" t="str">
        <f t="shared" si="321"/>
        <v xml:space="preserve"> </v>
      </c>
      <c r="AP1383" s="137" t="s">
        <v>770</v>
      </c>
    </row>
    <row r="1384" spans="1:42" s="134" customFormat="1" ht="26.1" customHeight="1" x14ac:dyDescent="0.2">
      <c r="A1384" s="258">
        <v>1383</v>
      </c>
      <c r="B1384" s="284" t="s">
        <v>702</v>
      </c>
      <c r="C1384" s="134" t="s">
        <v>181</v>
      </c>
      <c r="D1384" s="171" t="s">
        <v>82</v>
      </c>
      <c r="E1384" s="283" t="s">
        <v>698</v>
      </c>
      <c r="F1384" s="191">
        <v>1514</v>
      </c>
      <c r="G1384" s="284" t="s">
        <v>702</v>
      </c>
      <c r="H1384" s="284" t="s">
        <v>3651</v>
      </c>
      <c r="I1384" s="284" t="s">
        <v>3652</v>
      </c>
      <c r="J1384" s="284" t="s">
        <v>3653</v>
      </c>
      <c r="K1384" s="284" t="s">
        <v>3654</v>
      </c>
      <c r="L1384" s="284" t="s">
        <v>86</v>
      </c>
      <c r="M1384" s="284" t="s">
        <v>3612</v>
      </c>
      <c r="N1384" s="103" t="s">
        <v>703</v>
      </c>
      <c r="O1384" s="106"/>
      <c r="Q1384" s="135"/>
      <c r="T1384" s="135"/>
      <c r="U1384" s="171" t="str">
        <f t="shared" si="320"/>
        <v>HBL-MUZ-1514</v>
      </c>
      <c r="V1384" s="133" t="s">
        <v>90</v>
      </c>
      <c r="W1384" s="191">
        <v>1514</v>
      </c>
      <c r="X1384" s="171" t="str">
        <f t="shared" si="322"/>
        <v>HBL-MUZ-1514-May17-1-1</v>
      </c>
      <c r="Y1384" s="136" t="s">
        <v>2082</v>
      </c>
      <c r="Z1384" s="134" t="str">
        <f t="shared" si="309"/>
        <v xml:space="preserve"> </v>
      </c>
      <c r="AA1384" s="134" t="str">
        <f t="shared" si="310"/>
        <v xml:space="preserve"> </v>
      </c>
      <c r="AB1384" s="134" t="str">
        <f t="shared" si="319"/>
        <v>Yes</v>
      </c>
      <c r="AC1384" s="134" t="e">
        <f>VLOOKUP(F1384,'Wired Branches'!B:E,4,FALSE)</f>
        <v>#N/A</v>
      </c>
      <c r="AD1384" s="134" t="str">
        <f t="shared" si="311"/>
        <v xml:space="preserve"> </v>
      </c>
      <c r="AE1384" s="150" t="e">
        <f>VLOOKUP(W1384,'Wired Branches'!B:F,5,FALSE)</f>
        <v>#N/A</v>
      </c>
      <c r="AF1384" s="112" t="str">
        <f>_xlfn.IFNA(VLOOKUP(F1384,'Compiled report'!C:F,4,FALSE),"")</f>
        <v/>
      </c>
      <c r="AG1384" s="134" t="str">
        <f t="shared" si="312"/>
        <v xml:space="preserve"> </v>
      </c>
      <c r="AH1384" s="134" t="str">
        <f t="shared" si="313"/>
        <v xml:space="preserve"> </v>
      </c>
      <c r="AI1384" s="134" t="str">
        <f t="shared" si="314"/>
        <v xml:space="preserve"> </v>
      </c>
      <c r="AJ1384" s="234" t="str">
        <f>_xlfn.IFNA(VLOOKUP(F1384,'Compiled report'!C:D,2,FALSE),"")</f>
        <v/>
      </c>
      <c r="AK1384" s="134" t="str">
        <f t="shared" si="315"/>
        <v xml:space="preserve"> </v>
      </c>
      <c r="AL1384" s="134" t="str">
        <f t="shared" si="316"/>
        <v/>
      </c>
      <c r="AM1384" s="134" t="str">
        <f t="shared" si="317"/>
        <v xml:space="preserve"> </v>
      </c>
      <c r="AN1384" s="134" t="str">
        <f t="shared" si="318"/>
        <v xml:space="preserve"> </v>
      </c>
      <c r="AO1384" s="134" t="str">
        <f t="shared" si="321"/>
        <v xml:space="preserve"> </v>
      </c>
      <c r="AP1384" s="137" t="s">
        <v>770</v>
      </c>
    </row>
    <row r="1385" spans="1:42" s="134" customFormat="1" ht="26.1" customHeight="1" x14ac:dyDescent="0.2">
      <c r="A1385" s="258">
        <v>1384</v>
      </c>
      <c r="B1385" s="284" t="s">
        <v>702</v>
      </c>
      <c r="C1385" s="134" t="s">
        <v>181</v>
      </c>
      <c r="D1385" s="171" t="s">
        <v>82</v>
      </c>
      <c r="E1385" s="283" t="s">
        <v>698</v>
      </c>
      <c r="F1385" s="191">
        <v>1147</v>
      </c>
      <c r="G1385" s="284" t="s">
        <v>702</v>
      </c>
      <c r="H1385" s="284" t="s">
        <v>3655</v>
      </c>
      <c r="I1385" s="284" t="s">
        <v>3656</v>
      </c>
      <c r="J1385" s="284" t="s">
        <v>3657</v>
      </c>
      <c r="K1385" s="284" t="s">
        <v>3658</v>
      </c>
      <c r="L1385" s="284" t="s">
        <v>86</v>
      </c>
      <c r="M1385" s="284" t="s">
        <v>3647</v>
      </c>
      <c r="N1385" s="103" t="s">
        <v>703</v>
      </c>
      <c r="O1385" s="106"/>
      <c r="Q1385" s="135"/>
      <c r="T1385" s="135"/>
      <c r="U1385" s="171" t="str">
        <f t="shared" si="320"/>
        <v>HBL-MUZ-1147</v>
      </c>
      <c r="V1385" s="133" t="s">
        <v>90</v>
      </c>
      <c r="W1385" s="191">
        <v>1147</v>
      </c>
      <c r="X1385" s="171" t="str">
        <f t="shared" si="322"/>
        <v>HBL-MUZ-1147-May17-1-1</v>
      </c>
      <c r="Y1385" s="136" t="s">
        <v>2082</v>
      </c>
      <c r="Z1385" s="134" t="str">
        <f t="shared" si="309"/>
        <v xml:space="preserve"> </v>
      </c>
      <c r="AA1385" s="134" t="str">
        <f t="shared" si="310"/>
        <v xml:space="preserve"> </v>
      </c>
      <c r="AB1385" s="134" t="str">
        <f t="shared" si="319"/>
        <v>Yes</v>
      </c>
      <c r="AC1385" s="134" t="e">
        <f>VLOOKUP(F1385,'Wired Branches'!B:E,4,FALSE)</f>
        <v>#N/A</v>
      </c>
      <c r="AD1385" s="134" t="str">
        <f t="shared" si="311"/>
        <v xml:space="preserve"> </v>
      </c>
      <c r="AE1385" s="150" t="e">
        <f>VLOOKUP(W1385,'Wired Branches'!B:F,5,FALSE)</f>
        <v>#N/A</v>
      </c>
      <c r="AF1385" s="112" t="str">
        <f>_xlfn.IFNA(VLOOKUP(F1385,'Compiled report'!C:F,4,FALSE),"")</f>
        <v/>
      </c>
      <c r="AG1385" s="134" t="str">
        <f t="shared" si="312"/>
        <v xml:space="preserve"> </v>
      </c>
      <c r="AH1385" s="134" t="str">
        <f t="shared" si="313"/>
        <v xml:space="preserve"> </v>
      </c>
      <c r="AI1385" s="134" t="str">
        <f t="shared" si="314"/>
        <v xml:space="preserve"> </v>
      </c>
      <c r="AJ1385" s="234" t="str">
        <f>_xlfn.IFNA(VLOOKUP(F1385,'Compiled report'!C:D,2,FALSE),"")</f>
        <v/>
      </c>
      <c r="AK1385" s="134" t="str">
        <f t="shared" si="315"/>
        <v xml:space="preserve"> </v>
      </c>
      <c r="AL1385" s="134" t="str">
        <f t="shared" si="316"/>
        <v/>
      </c>
      <c r="AM1385" s="134" t="str">
        <f t="shared" si="317"/>
        <v xml:space="preserve"> </v>
      </c>
      <c r="AN1385" s="134" t="str">
        <f t="shared" si="318"/>
        <v xml:space="preserve"> </v>
      </c>
      <c r="AO1385" s="134" t="str">
        <f t="shared" si="321"/>
        <v xml:space="preserve"> </v>
      </c>
      <c r="AP1385" s="137" t="s">
        <v>770</v>
      </c>
    </row>
    <row r="1386" spans="1:42" s="134" customFormat="1" ht="26.1" customHeight="1" x14ac:dyDescent="0.2">
      <c r="A1386" s="258">
        <v>1385</v>
      </c>
      <c r="B1386" s="284" t="s">
        <v>702</v>
      </c>
      <c r="C1386" s="134" t="s">
        <v>181</v>
      </c>
      <c r="D1386" s="171" t="s">
        <v>82</v>
      </c>
      <c r="E1386" s="283" t="s">
        <v>698</v>
      </c>
      <c r="F1386" s="191">
        <v>249</v>
      </c>
      <c r="G1386" s="284" t="s">
        <v>702</v>
      </c>
      <c r="H1386" s="284" t="s">
        <v>3659</v>
      </c>
      <c r="I1386" s="284" t="s">
        <v>3660</v>
      </c>
      <c r="J1386" s="284" t="s">
        <v>3661</v>
      </c>
      <c r="K1386" s="284" t="s">
        <v>3662</v>
      </c>
      <c r="L1386" s="284" t="s">
        <v>86</v>
      </c>
      <c r="M1386" s="284" t="s">
        <v>3612</v>
      </c>
      <c r="N1386" s="103" t="s">
        <v>703</v>
      </c>
      <c r="O1386" s="106"/>
      <c r="Q1386" s="135"/>
      <c r="T1386" s="135"/>
      <c r="U1386" s="171" t="str">
        <f t="shared" si="320"/>
        <v>HBL-MUZ-249</v>
      </c>
      <c r="V1386" s="133" t="s">
        <v>90</v>
      </c>
      <c r="W1386" s="191">
        <v>249</v>
      </c>
      <c r="X1386" s="171" t="str">
        <f t="shared" si="322"/>
        <v>HBL-MUZ-249-May17-1-1</v>
      </c>
      <c r="Y1386" s="136" t="s">
        <v>2082</v>
      </c>
      <c r="Z1386" s="134" t="str">
        <f t="shared" si="309"/>
        <v xml:space="preserve"> </v>
      </c>
      <c r="AA1386" s="134" t="str">
        <f t="shared" si="310"/>
        <v xml:space="preserve"> </v>
      </c>
      <c r="AB1386" s="134" t="str">
        <f t="shared" si="319"/>
        <v>Yes</v>
      </c>
      <c r="AC1386" s="134" t="e">
        <f>VLOOKUP(F1386,'Wired Branches'!B:E,4,FALSE)</f>
        <v>#N/A</v>
      </c>
      <c r="AD1386" s="134" t="str">
        <f t="shared" si="311"/>
        <v xml:space="preserve"> </v>
      </c>
      <c r="AE1386" s="150" t="e">
        <f>VLOOKUP(W1386,'Wired Branches'!B:F,5,FALSE)</f>
        <v>#N/A</v>
      </c>
      <c r="AF1386" s="112" t="str">
        <f>_xlfn.IFNA(VLOOKUP(F1386,'Compiled report'!C:F,4,FALSE),"")</f>
        <v/>
      </c>
      <c r="AG1386" s="134" t="str">
        <f t="shared" si="312"/>
        <v xml:space="preserve"> </v>
      </c>
      <c r="AH1386" s="134" t="str">
        <f t="shared" si="313"/>
        <v xml:space="preserve"> </v>
      </c>
      <c r="AI1386" s="134" t="str">
        <f t="shared" si="314"/>
        <v xml:space="preserve"> </v>
      </c>
      <c r="AJ1386" s="234" t="str">
        <f>_xlfn.IFNA(VLOOKUP(F1386,'Compiled report'!C:D,2,FALSE),"")</f>
        <v/>
      </c>
      <c r="AK1386" s="134" t="str">
        <f t="shared" si="315"/>
        <v xml:space="preserve"> </v>
      </c>
      <c r="AL1386" s="134" t="str">
        <f t="shared" si="316"/>
        <v/>
      </c>
      <c r="AM1386" s="134" t="str">
        <f t="shared" si="317"/>
        <v xml:space="preserve"> </v>
      </c>
      <c r="AN1386" s="134" t="str">
        <f t="shared" si="318"/>
        <v xml:space="preserve"> </v>
      </c>
      <c r="AO1386" s="134" t="str">
        <f t="shared" si="321"/>
        <v xml:space="preserve"> </v>
      </c>
      <c r="AP1386" s="137" t="s">
        <v>770</v>
      </c>
    </row>
    <row r="1387" spans="1:42" s="134" customFormat="1" ht="26.1" customHeight="1" x14ac:dyDescent="0.2">
      <c r="A1387" s="258">
        <v>1386</v>
      </c>
      <c r="B1387" s="284" t="s">
        <v>702</v>
      </c>
      <c r="C1387" s="134" t="s">
        <v>181</v>
      </c>
      <c r="D1387" s="171" t="s">
        <v>82</v>
      </c>
      <c r="E1387" s="283" t="s">
        <v>698</v>
      </c>
      <c r="F1387" s="191">
        <v>1505</v>
      </c>
      <c r="G1387" s="284" t="s">
        <v>702</v>
      </c>
      <c r="H1387" s="284" t="s">
        <v>3663</v>
      </c>
      <c r="I1387" s="284" t="s">
        <v>3664</v>
      </c>
      <c r="J1387" s="284" t="s">
        <v>3665</v>
      </c>
      <c r="K1387" s="284" t="s">
        <v>86</v>
      </c>
      <c r="L1387" s="284" t="s">
        <v>3647</v>
      </c>
      <c r="M1387" s="284" t="s">
        <v>3612</v>
      </c>
      <c r="N1387" s="103" t="s">
        <v>703</v>
      </c>
      <c r="O1387" s="106"/>
      <c r="Q1387" s="135"/>
      <c r="T1387" s="135"/>
      <c r="U1387" s="171" t="str">
        <f t="shared" si="320"/>
        <v>HBL-MUZ-1505</v>
      </c>
      <c r="V1387" s="133" t="s">
        <v>90</v>
      </c>
      <c r="W1387" s="191">
        <v>1505</v>
      </c>
      <c r="X1387" s="171" t="str">
        <f t="shared" si="322"/>
        <v>HBL-MUZ-1505-May17-1-1</v>
      </c>
      <c r="Y1387" s="136" t="s">
        <v>2082</v>
      </c>
      <c r="Z1387" s="134" t="str">
        <f t="shared" si="309"/>
        <v xml:space="preserve"> </v>
      </c>
      <c r="AA1387" s="134" t="str">
        <f t="shared" si="310"/>
        <v xml:space="preserve"> </v>
      </c>
      <c r="AB1387" s="134" t="str">
        <f t="shared" si="319"/>
        <v>Yes</v>
      </c>
      <c r="AC1387" s="134" t="e">
        <f>VLOOKUP(F1387,'Wired Branches'!B:E,4,FALSE)</f>
        <v>#N/A</v>
      </c>
      <c r="AD1387" s="134" t="str">
        <f t="shared" si="311"/>
        <v xml:space="preserve"> </v>
      </c>
      <c r="AE1387" s="150" t="e">
        <f>VLOOKUP(W1387,'Wired Branches'!B:F,5,FALSE)</f>
        <v>#N/A</v>
      </c>
      <c r="AF1387" s="112" t="str">
        <f>_xlfn.IFNA(VLOOKUP(F1387,'Compiled report'!C:F,4,FALSE),"")</f>
        <v/>
      </c>
      <c r="AG1387" s="134" t="str">
        <f t="shared" si="312"/>
        <v xml:space="preserve"> </v>
      </c>
      <c r="AH1387" s="134" t="str">
        <f t="shared" si="313"/>
        <v xml:space="preserve"> </v>
      </c>
      <c r="AI1387" s="134" t="str">
        <f t="shared" si="314"/>
        <v xml:space="preserve"> </v>
      </c>
      <c r="AJ1387" s="234" t="str">
        <f>_xlfn.IFNA(VLOOKUP(F1387,'Compiled report'!C:D,2,FALSE),"")</f>
        <v/>
      </c>
      <c r="AK1387" s="134" t="str">
        <f t="shared" si="315"/>
        <v xml:space="preserve"> </v>
      </c>
      <c r="AL1387" s="134" t="str">
        <f t="shared" si="316"/>
        <v/>
      </c>
      <c r="AM1387" s="134" t="str">
        <f t="shared" si="317"/>
        <v xml:space="preserve"> </v>
      </c>
      <c r="AN1387" s="134" t="str">
        <f t="shared" si="318"/>
        <v xml:space="preserve"> </v>
      </c>
      <c r="AO1387" s="134" t="str">
        <f t="shared" si="321"/>
        <v xml:space="preserve"> </v>
      </c>
      <c r="AP1387" s="137" t="s">
        <v>770</v>
      </c>
    </row>
    <row r="1388" spans="1:42" s="134" customFormat="1" ht="26.1" customHeight="1" x14ac:dyDescent="0.2">
      <c r="A1388" s="258">
        <v>1387</v>
      </c>
      <c r="B1388" s="284" t="s">
        <v>702</v>
      </c>
      <c r="C1388" s="134" t="s">
        <v>181</v>
      </c>
      <c r="D1388" s="171" t="s">
        <v>82</v>
      </c>
      <c r="E1388" s="283" t="s">
        <v>698</v>
      </c>
      <c r="F1388" s="191">
        <v>2363</v>
      </c>
      <c r="G1388" s="284" t="s">
        <v>702</v>
      </c>
      <c r="H1388" s="284" t="s">
        <v>3666</v>
      </c>
      <c r="I1388" s="284" t="s">
        <v>3667</v>
      </c>
      <c r="J1388" s="284" t="s">
        <v>3665</v>
      </c>
      <c r="K1388" s="284" t="s">
        <v>86</v>
      </c>
      <c r="L1388" s="284" t="s">
        <v>3647</v>
      </c>
      <c r="M1388" s="284" t="s">
        <v>3612</v>
      </c>
      <c r="N1388" s="103" t="s">
        <v>703</v>
      </c>
      <c r="O1388" s="106"/>
      <c r="Q1388" s="135"/>
      <c r="T1388" s="135"/>
      <c r="U1388" s="171" t="str">
        <f t="shared" si="320"/>
        <v>HBL-MUZ-2363</v>
      </c>
      <c r="V1388" s="133" t="s">
        <v>90</v>
      </c>
      <c r="W1388" s="191">
        <v>2363</v>
      </c>
      <c r="X1388" s="171" t="str">
        <f t="shared" si="322"/>
        <v>HBL-MUZ-2363-May17-1-1</v>
      </c>
      <c r="Y1388" s="136" t="s">
        <v>2082</v>
      </c>
      <c r="Z1388" s="134" t="str">
        <f t="shared" si="309"/>
        <v xml:space="preserve"> </v>
      </c>
      <c r="AA1388" s="134" t="str">
        <f t="shared" si="310"/>
        <v xml:space="preserve"> </v>
      </c>
      <c r="AB1388" s="134" t="str">
        <f t="shared" si="319"/>
        <v>Yes</v>
      </c>
      <c r="AC1388" s="134" t="e">
        <f>VLOOKUP(F1388,'Wired Branches'!B:E,4,FALSE)</f>
        <v>#N/A</v>
      </c>
      <c r="AD1388" s="134" t="str">
        <f t="shared" si="311"/>
        <v xml:space="preserve"> </v>
      </c>
      <c r="AE1388" s="150" t="e">
        <f>VLOOKUP(W1388,'Wired Branches'!B:F,5,FALSE)</f>
        <v>#N/A</v>
      </c>
      <c r="AF1388" s="112" t="str">
        <f>_xlfn.IFNA(VLOOKUP(F1388,'Compiled report'!C:F,4,FALSE),"")</f>
        <v/>
      </c>
      <c r="AG1388" s="134" t="str">
        <f t="shared" si="312"/>
        <v xml:space="preserve"> </v>
      </c>
      <c r="AH1388" s="134" t="str">
        <f t="shared" si="313"/>
        <v xml:space="preserve"> </v>
      </c>
      <c r="AI1388" s="134" t="str">
        <f t="shared" si="314"/>
        <v xml:space="preserve"> </v>
      </c>
      <c r="AJ1388" s="234" t="str">
        <f>_xlfn.IFNA(VLOOKUP(F1388,'Compiled report'!C:D,2,FALSE),"")</f>
        <v/>
      </c>
      <c r="AK1388" s="134" t="str">
        <f t="shared" si="315"/>
        <v xml:space="preserve"> </v>
      </c>
      <c r="AL1388" s="134" t="str">
        <f t="shared" si="316"/>
        <v/>
      </c>
      <c r="AM1388" s="134" t="str">
        <f t="shared" si="317"/>
        <v xml:space="preserve"> </v>
      </c>
      <c r="AN1388" s="134" t="str">
        <f t="shared" si="318"/>
        <v xml:space="preserve"> </v>
      </c>
      <c r="AO1388" s="134" t="str">
        <f t="shared" si="321"/>
        <v xml:space="preserve"> </v>
      </c>
      <c r="AP1388" s="137" t="s">
        <v>770</v>
      </c>
    </row>
    <row r="1389" spans="1:42" s="134" customFormat="1" ht="26.1" customHeight="1" x14ac:dyDescent="0.2">
      <c r="A1389" s="258">
        <v>1388</v>
      </c>
      <c r="B1389" s="284" t="s">
        <v>702</v>
      </c>
      <c r="C1389" s="134" t="s">
        <v>181</v>
      </c>
      <c r="D1389" s="171" t="s">
        <v>82</v>
      </c>
      <c r="E1389" s="283" t="s">
        <v>698</v>
      </c>
      <c r="F1389" s="191">
        <v>1386</v>
      </c>
      <c r="G1389" s="284" t="s">
        <v>702</v>
      </c>
      <c r="H1389" s="284" t="s">
        <v>3668</v>
      </c>
      <c r="I1389" s="284" t="s">
        <v>3669</v>
      </c>
      <c r="J1389" s="284" t="s">
        <v>3670</v>
      </c>
      <c r="K1389" s="284" t="s">
        <v>3671</v>
      </c>
      <c r="L1389" s="284" t="s">
        <v>86</v>
      </c>
      <c r="M1389" s="284" t="s">
        <v>3612</v>
      </c>
      <c r="N1389" s="103" t="s">
        <v>703</v>
      </c>
      <c r="O1389" s="106"/>
      <c r="Q1389" s="135"/>
      <c r="T1389" s="135"/>
      <c r="U1389" s="171" t="str">
        <f t="shared" si="320"/>
        <v>HBL-MUZ-1386</v>
      </c>
      <c r="V1389" s="133" t="s">
        <v>90</v>
      </c>
      <c r="W1389" s="191">
        <v>1386</v>
      </c>
      <c r="X1389" s="171" t="str">
        <f t="shared" si="322"/>
        <v>HBL-MUZ-1386-May17-1-1</v>
      </c>
      <c r="Y1389" s="136" t="s">
        <v>2082</v>
      </c>
      <c r="Z1389" s="134" t="str">
        <f t="shared" si="309"/>
        <v xml:space="preserve"> </v>
      </c>
      <c r="AA1389" s="134" t="str">
        <f t="shared" si="310"/>
        <v xml:space="preserve"> </v>
      </c>
      <c r="AB1389" s="134" t="str">
        <f t="shared" si="319"/>
        <v>Yes</v>
      </c>
      <c r="AC1389" s="134" t="e">
        <f>VLOOKUP(F1389,'Wired Branches'!B:E,4,FALSE)</f>
        <v>#N/A</v>
      </c>
      <c r="AD1389" s="134" t="str">
        <f t="shared" si="311"/>
        <v xml:space="preserve"> </v>
      </c>
      <c r="AE1389" s="150" t="e">
        <f>VLOOKUP(W1389,'Wired Branches'!B:F,5,FALSE)</f>
        <v>#N/A</v>
      </c>
      <c r="AF1389" s="112" t="str">
        <f>_xlfn.IFNA(VLOOKUP(F1389,'Compiled report'!C:F,4,FALSE),"")</f>
        <v/>
      </c>
      <c r="AG1389" s="134" t="str">
        <f t="shared" si="312"/>
        <v xml:space="preserve"> </v>
      </c>
      <c r="AH1389" s="134" t="str">
        <f t="shared" si="313"/>
        <v xml:space="preserve"> </v>
      </c>
      <c r="AI1389" s="134" t="str">
        <f t="shared" si="314"/>
        <v xml:space="preserve"> </v>
      </c>
      <c r="AJ1389" s="234" t="str">
        <f>_xlfn.IFNA(VLOOKUP(F1389,'Compiled report'!C:D,2,FALSE),"")</f>
        <v/>
      </c>
      <c r="AK1389" s="134" t="str">
        <f t="shared" si="315"/>
        <v xml:space="preserve"> </v>
      </c>
      <c r="AL1389" s="134" t="str">
        <f t="shared" si="316"/>
        <v/>
      </c>
      <c r="AM1389" s="134" t="str">
        <f t="shared" si="317"/>
        <v xml:space="preserve"> </v>
      </c>
      <c r="AN1389" s="134" t="str">
        <f t="shared" si="318"/>
        <v xml:space="preserve"> </v>
      </c>
      <c r="AO1389" s="134" t="str">
        <f t="shared" si="321"/>
        <v xml:space="preserve"> </v>
      </c>
      <c r="AP1389" s="137" t="s">
        <v>770</v>
      </c>
    </row>
    <row r="1390" spans="1:42" s="134" customFormat="1" ht="26.1" customHeight="1" x14ac:dyDescent="0.2">
      <c r="A1390" s="258">
        <v>1389</v>
      </c>
      <c r="B1390" s="284" t="s">
        <v>702</v>
      </c>
      <c r="C1390" s="134" t="s">
        <v>181</v>
      </c>
      <c r="D1390" s="171" t="s">
        <v>82</v>
      </c>
      <c r="E1390" s="283" t="s">
        <v>698</v>
      </c>
      <c r="F1390" s="191">
        <v>2346</v>
      </c>
      <c r="G1390" s="284" t="s">
        <v>702</v>
      </c>
      <c r="H1390" s="284" t="s">
        <v>3672</v>
      </c>
      <c r="I1390" s="284" t="s">
        <v>3673</v>
      </c>
      <c r="J1390" s="284" t="s">
        <v>3665</v>
      </c>
      <c r="K1390" s="284" t="s">
        <v>86</v>
      </c>
      <c r="L1390" s="284" t="s">
        <v>3647</v>
      </c>
      <c r="M1390" s="284" t="s">
        <v>3612</v>
      </c>
      <c r="N1390" s="103" t="s">
        <v>703</v>
      </c>
      <c r="O1390" s="106"/>
      <c r="Q1390" s="135"/>
      <c r="T1390" s="135"/>
      <c r="U1390" s="171" t="str">
        <f t="shared" si="320"/>
        <v>HBL-MUZ-2346</v>
      </c>
      <c r="V1390" s="133" t="s">
        <v>90</v>
      </c>
      <c r="W1390" s="191">
        <v>2346</v>
      </c>
      <c r="X1390" s="171" t="str">
        <f t="shared" si="322"/>
        <v>HBL-MUZ-2346-May17-1-1</v>
      </c>
      <c r="Y1390" s="136" t="s">
        <v>2082</v>
      </c>
      <c r="Z1390" s="134" t="str">
        <f t="shared" si="309"/>
        <v xml:space="preserve"> </v>
      </c>
      <c r="AA1390" s="134" t="str">
        <f t="shared" si="310"/>
        <v xml:space="preserve"> </v>
      </c>
      <c r="AB1390" s="134" t="str">
        <f t="shared" si="319"/>
        <v>Yes</v>
      </c>
      <c r="AC1390" s="134" t="e">
        <f>VLOOKUP(F1390,'Wired Branches'!B:E,4,FALSE)</f>
        <v>#N/A</v>
      </c>
      <c r="AD1390" s="134" t="str">
        <f t="shared" si="311"/>
        <v xml:space="preserve"> </v>
      </c>
      <c r="AE1390" s="150" t="e">
        <f>VLOOKUP(W1390,'Wired Branches'!B:F,5,FALSE)</f>
        <v>#N/A</v>
      </c>
      <c r="AF1390" s="112" t="str">
        <f>_xlfn.IFNA(VLOOKUP(F1390,'Compiled report'!C:F,4,FALSE),"")</f>
        <v/>
      </c>
      <c r="AG1390" s="134" t="str">
        <f t="shared" si="312"/>
        <v xml:space="preserve"> </v>
      </c>
      <c r="AH1390" s="134" t="str">
        <f t="shared" si="313"/>
        <v xml:space="preserve"> </v>
      </c>
      <c r="AI1390" s="134" t="str">
        <f t="shared" si="314"/>
        <v xml:space="preserve"> </v>
      </c>
      <c r="AJ1390" s="234" t="str">
        <f>_xlfn.IFNA(VLOOKUP(F1390,'Compiled report'!C:D,2,FALSE),"")</f>
        <v/>
      </c>
      <c r="AK1390" s="134" t="str">
        <f t="shared" si="315"/>
        <v xml:space="preserve"> </v>
      </c>
      <c r="AL1390" s="134" t="str">
        <f t="shared" si="316"/>
        <v/>
      </c>
      <c r="AM1390" s="134" t="str">
        <f t="shared" si="317"/>
        <v xml:space="preserve"> </v>
      </c>
      <c r="AN1390" s="134" t="str">
        <f t="shared" si="318"/>
        <v xml:space="preserve"> </v>
      </c>
      <c r="AO1390" s="134" t="str">
        <f t="shared" si="321"/>
        <v xml:space="preserve"> </v>
      </c>
      <c r="AP1390" s="137" t="s">
        <v>770</v>
      </c>
    </row>
    <row r="1391" spans="1:42" s="134" customFormat="1" ht="26.1" customHeight="1" x14ac:dyDescent="0.2">
      <c r="A1391" s="258">
        <v>1390</v>
      </c>
      <c r="B1391" s="284" t="s">
        <v>702</v>
      </c>
      <c r="C1391" s="134" t="s">
        <v>181</v>
      </c>
      <c r="D1391" s="171" t="s">
        <v>82</v>
      </c>
      <c r="E1391" s="283" t="s">
        <v>698</v>
      </c>
      <c r="F1391" s="191">
        <v>1486</v>
      </c>
      <c r="G1391" s="284" t="s">
        <v>702</v>
      </c>
      <c r="H1391" s="284" t="s">
        <v>3674</v>
      </c>
      <c r="I1391" s="284" t="s">
        <v>3675</v>
      </c>
      <c r="J1391" s="284" t="s">
        <v>3665</v>
      </c>
      <c r="K1391" s="284" t="s">
        <v>86</v>
      </c>
      <c r="L1391" s="284" t="s">
        <v>3647</v>
      </c>
      <c r="M1391" s="284" t="s">
        <v>3612</v>
      </c>
      <c r="N1391" s="103" t="s">
        <v>703</v>
      </c>
      <c r="O1391" s="106"/>
      <c r="Q1391" s="135"/>
      <c r="T1391" s="135"/>
      <c r="U1391" s="171" t="str">
        <f t="shared" si="320"/>
        <v>HBL-MUZ-1486</v>
      </c>
      <c r="V1391" s="133" t="s">
        <v>90</v>
      </c>
      <c r="W1391" s="191">
        <v>1486</v>
      </c>
      <c r="X1391" s="171" t="str">
        <f t="shared" si="322"/>
        <v>HBL-MUZ-1486-May17-1-1</v>
      </c>
      <c r="Y1391" s="136" t="s">
        <v>2082</v>
      </c>
      <c r="Z1391" s="134" t="str">
        <f t="shared" si="309"/>
        <v xml:space="preserve"> </v>
      </c>
      <c r="AA1391" s="134" t="str">
        <f t="shared" si="310"/>
        <v xml:space="preserve"> </v>
      </c>
      <c r="AB1391" s="134" t="str">
        <f t="shared" si="319"/>
        <v>Yes</v>
      </c>
      <c r="AC1391" s="134" t="e">
        <f>VLOOKUP(F1391,'Wired Branches'!B:E,4,FALSE)</f>
        <v>#N/A</v>
      </c>
      <c r="AD1391" s="134" t="str">
        <f t="shared" si="311"/>
        <v xml:space="preserve"> </v>
      </c>
      <c r="AE1391" s="150" t="e">
        <f>VLOOKUP(W1391,'Wired Branches'!B:F,5,FALSE)</f>
        <v>#N/A</v>
      </c>
      <c r="AF1391" s="112" t="str">
        <f>_xlfn.IFNA(VLOOKUP(F1391,'Compiled report'!C:F,4,FALSE),"")</f>
        <v/>
      </c>
      <c r="AG1391" s="134" t="str">
        <f t="shared" si="312"/>
        <v xml:space="preserve"> </v>
      </c>
      <c r="AH1391" s="134" t="str">
        <f t="shared" si="313"/>
        <v xml:space="preserve"> </v>
      </c>
      <c r="AI1391" s="134" t="str">
        <f t="shared" si="314"/>
        <v xml:space="preserve"> </v>
      </c>
      <c r="AJ1391" s="234" t="str">
        <f>_xlfn.IFNA(VLOOKUP(F1391,'Compiled report'!C:D,2,FALSE),"")</f>
        <v/>
      </c>
      <c r="AK1391" s="134" t="str">
        <f t="shared" si="315"/>
        <v xml:space="preserve"> </v>
      </c>
      <c r="AL1391" s="134" t="str">
        <f t="shared" si="316"/>
        <v/>
      </c>
      <c r="AM1391" s="134" t="str">
        <f t="shared" si="317"/>
        <v xml:space="preserve"> </v>
      </c>
      <c r="AN1391" s="134" t="str">
        <f t="shared" si="318"/>
        <v xml:space="preserve"> </v>
      </c>
      <c r="AO1391" s="134" t="str">
        <f t="shared" si="321"/>
        <v xml:space="preserve"> </v>
      </c>
      <c r="AP1391" s="137" t="s">
        <v>770</v>
      </c>
    </row>
    <row r="1392" spans="1:42" s="134" customFormat="1" ht="26.1" customHeight="1" x14ac:dyDescent="0.2">
      <c r="A1392" s="258">
        <v>1391</v>
      </c>
      <c r="B1392" s="284" t="s">
        <v>702</v>
      </c>
      <c r="C1392" s="134" t="s">
        <v>181</v>
      </c>
      <c r="D1392" s="171" t="s">
        <v>82</v>
      </c>
      <c r="E1392" s="283" t="s">
        <v>698</v>
      </c>
      <c r="F1392" s="191">
        <v>1604</v>
      </c>
      <c r="G1392" s="284" t="s">
        <v>702</v>
      </c>
      <c r="H1392" s="284" t="s">
        <v>3676</v>
      </c>
      <c r="I1392" s="284" t="s">
        <v>3677</v>
      </c>
      <c r="J1392" s="284" t="s">
        <v>3678</v>
      </c>
      <c r="K1392" s="284" t="s">
        <v>3676</v>
      </c>
      <c r="L1392" s="284" t="s">
        <v>86</v>
      </c>
      <c r="M1392" s="284" t="s">
        <v>3612</v>
      </c>
      <c r="N1392" s="103" t="s">
        <v>703</v>
      </c>
      <c r="O1392" s="106"/>
      <c r="Q1392" s="135"/>
      <c r="T1392" s="135"/>
      <c r="U1392" s="171" t="str">
        <f t="shared" si="320"/>
        <v>HBL-MUZ-1604</v>
      </c>
      <c r="V1392" s="133" t="s">
        <v>90</v>
      </c>
      <c r="W1392" s="191">
        <v>1604</v>
      </c>
      <c r="X1392" s="171" t="str">
        <f t="shared" si="322"/>
        <v>HBL-MUZ-1604-May17-1-1</v>
      </c>
      <c r="Y1392" s="136" t="s">
        <v>2082</v>
      </c>
      <c r="Z1392" s="134" t="str">
        <f t="shared" ref="Z1392:Z1455" si="323">IF(AJ1392=""," ","Yes")</f>
        <v xml:space="preserve"> </v>
      </c>
      <c r="AA1392" s="134" t="str">
        <f t="shared" ref="AA1392:AA1455" si="324">IF(AJ1392=""," ","Yes")</f>
        <v xml:space="preserve"> </v>
      </c>
      <c r="AB1392" s="134" t="str">
        <f t="shared" si="319"/>
        <v>Yes</v>
      </c>
      <c r="AC1392" s="134" t="e">
        <f>VLOOKUP(F1392,'Wired Branches'!B:E,4,FALSE)</f>
        <v>#N/A</v>
      </c>
      <c r="AD1392" s="134" t="str">
        <f t="shared" ref="AD1392:AD1455" si="325">IF(AJ1392=""," ","255.255.255.0")</f>
        <v xml:space="preserve"> </v>
      </c>
      <c r="AE1392" s="150" t="e">
        <f>VLOOKUP(W1392,'Wired Branches'!B:F,5,FALSE)</f>
        <v>#N/A</v>
      </c>
      <c r="AF1392" s="112" t="str">
        <f>_xlfn.IFNA(VLOOKUP(F1392,'Compiled report'!C:F,4,FALSE),"")</f>
        <v/>
      </c>
      <c r="AG1392" s="134" t="str">
        <f t="shared" ref="AG1392:AG1455" si="326">IF(AJ1392=""," ","10.200.57.196")</f>
        <v xml:space="preserve"> </v>
      </c>
      <c r="AH1392" s="134" t="str">
        <f t="shared" ref="AH1392:AH1455" si="327">IF(AJ1392=""," ","Yes")</f>
        <v xml:space="preserve"> </v>
      </c>
      <c r="AI1392" s="134" t="str">
        <f t="shared" ref="AI1392:AI1455" si="328">IF(AJ1392=""," ","Yes")</f>
        <v xml:space="preserve"> </v>
      </c>
      <c r="AJ1392" s="234" t="str">
        <f>_xlfn.IFNA(VLOOKUP(F1392,'Compiled report'!C:D,2,FALSE),"")</f>
        <v/>
      </c>
      <c r="AK1392" s="134" t="str">
        <f t="shared" ref="AK1392:AK1455" si="329">IF(AJ1392=""," ","Yes")</f>
        <v xml:space="preserve"> </v>
      </c>
      <c r="AL1392" s="134" t="str">
        <f t="shared" ref="AL1392:AL1455" si="330">IF((OR(AF1392="",AF1392=0)),"","Yes")</f>
        <v/>
      </c>
      <c r="AM1392" s="134" t="str">
        <f t="shared" ref="AM1392:AM1455" si="331">IF(AJ1392=""," ","Yes")</f>
        <v xml:space="preserve"> </v>
      </c>
      <c r="AN1392" s="134" t="str">
        <f t="shared" ref="AN1392:AN1455" si="332">IF(AJ1392=""," ","Yes")</f>
        <v xml:space="preserve"> </v>
      </c>
      <c r="AO1392" s="134" t="str">
        <f t="shared" si="321"/>
        <v xml:space="preserve"> </v>
      </c>
      <c r="AP1392" s="137" t="s">
        <v>770</v>
      </c>
    </row>
    <row r="1393" spans="1:42" s="134" customFormat="1" ht="26.1" customHeight="1" x14ac:dyDescent="0.2">
      <c r="A1393" s="258">
        <v>1392</v>
      </c>
      <c r="B1393" s="284" t="s">
        <v>702</v>
      </c>
      <c r="C1393" s="134" t="s">
        <v>181</v>
      </c>
      <c r="D1393" s="171" t="s">
        <v>82</v>
      </c>
      <c r="E1393" s="283" t="s">
        <v>698</v>
      </c>
      <c r="F1393" s="191">
        <v>1620</v>
      </c>
      <c r="G1393" s="284" t="s">
        <v>702</v>
      </c>
      <c r="H1393" s="284" t="s">
        <v>3679</v>
      </c>
      <c r="I1393" s="284" t="s">
        <v>3680</v>
      </c>
      <c r="J1393" s="284" t="s">
        <v>3681</v>
      </c>
      <c r="K1393" s="284" t="s">
        <v>3679</v>
      </c>
      <c r="L1393" s="284" t="s">
        <v>86</v>
      </c>
      <c r="M1393" s="284" t="s">
        <v>3612</v>
      </c>
      <c r="N1393" s="103" t="s">
        <v>703</v>
      </c>
      <c r="O1393" s="106"/>
      <c r="Q1393" s="135"/>
      <c r="T1393" s="135"/>
      <c r="U1393" s="171" t="str">
        <f t="shared" si="320"/>
        <v>HBL-MUZ-1620</v>
      </c>
      <c r="V1393" s="133" t="s">
        <v>90</v>
      </c>
      <c r="W1393" s="191">
        <v>1620</v>
      </c>
      <c r="X1393" s="171" t="str">
        <f t="shared" si="322"/>
        <v>HBL-MUZ-1620-May17-1-1</v>
      </c>
      <c r="Y1393" s="136" t="s">
        <v>2082</v>
      </c>
      <c r="Z1393" s="134" t="str">
        <f t="shared" si="323"/>
        <v xml:space="preserve"> </v>
      </c>
      <c r="AA1393" s="134" t="str">
        <f t="shared" si="324"/>
        <v xml:space="preserve"> </v>
      </c>
      <c r="AB1393" s="134" t="str">
        <f t="shared" si="319"/>
        <v>Yes</v>
      </c>
      <c r="AC1393" s="134" t="e">
        <f>VLOOKUP(F1393,'Wired Branches'!B:E,4,FALSE)</f>
        <v>#N/A</v>
      </c>
      <c r="AD1393" s="134" t="str">
        <f t="shared" si="325"/>
        <v xml:space="preserve"> </v>
      </c>
      <c r="AE1393" s="150" t="e">
        <f>VLOOKUP(W1393,'Wired Branches'!B:F,5,FALSE)</f>
        <v>#N/A</v>
      </c>
      <c r="AF1393" s="112" t="str">
        <f>_xlfn.IFNA(VLOOKUP(F1393,'Compiled report'!C:F,4,FALSE),"")</f>
        <v/>
      </c>
      <c r="AG1393" s="134" t="str">
        <f t="shared" si="326"/>
        <v xml:space="preserve"> </v>
      </c>
      <c r="AH1393" s="134" t="str">
        <f t="shared" si="327"/>
        <v xml:space="preserve"> </v>
      </c>
      <c r="AI1393" s="134" t="str">
        <f t="shared" si="328"/>
        <v xml:space="preserve"> </v>
      </c>
      <c r="AJ1393" s="234" t="str">
        <f>_xlfn.IFNA(VLOOKUP(F1393,'Compiled report'!C:D,2,FALSE),"")</f>
        <v/>
      </c>
      <c r="AK1393" s="134" t="str">
        <f t="shared" si="329"/>
        <v xml:space="preserve"> </v>
      </c>
      <c r="AL1393" s="134" t="str">
        <f t="shared" si="330"/>
        <v/>
      </c>
      <c r="AM1393" s="134" t="str">
        <f t="shared" si="331"/>
        <v xml:space="preserve"> </v>
      </c>
      <c r="AN1393" s="134" t="str">
        <f t="shared" si="332"/>
        <v xml:space="preserve"> </v>
      </c>
      <c r="AO1393" s="134" t="str">
        <f t="shared" si="321"/>
        <v xml:space="preserve"> </v>
      </c>
      <c r="AP1393" s="137" t="s">
        <v>770</v>
      </c>
    </row>
    <row r="1394" spans="1:42" s="134" customFormat="1" ht="26.1" customHeight="1" x14ac:dyDescent="0.2">
      <c r="A1394" s="258">
        <v>1393</v>
      </c>
      <c r="B1394" s="284" t="s">
        <v>702</v>
      </c>
      <c r="C1394" s="134" t="s">
        <v>181</v>
      </c>
      <c r="D1394" s="171" t="s">
        <v>82</v>
      </c>
      <c r="E1394" s="283" t="s">
        <v>698</v>
      </c>
      <c r="F1394" s="191">
        <v>510</v>
      </c>
      <c r="G1394" s="284" t="s">
        <v>702</v>
      </c>
      <c r="H1394" s="284" t="s">
        <v>3682</v>
      </c>
      <c r="I1394" s="284" t="s">
        <v>3683</v>
      </c>
      <c r="J1394" s="284" t="s">
        <v>3684</v>
      </c>
      <c r="K1394" s="284" t="s">
        <v>86</v>
      </c>
      <c r="L1394" s="284" t="s">
        <v>3685</v>
      </c>
      <c r="M1394" s="284" t="s">
        <v>3686</v>
      </c>
      <c r="N1394" s="103" t="s">
        <v>703</v>
      </c>
      <c r="O1394" s="106"/>
      <c r="Q1394" s="135"/>
      <c r="T1394" s="135"/>
      <c r="U1394" s="171" t="str">
        <f t="shared" si="320"/>
        <v>HBL-MUZ-510</v>
      </c>
      <c r="V1394" s="133" t="s">
        <v>90</v>
      </c>
      <c r="W1394" s="191">
        <v>510</v>
      </c>
      <c r="X1394" s="171" t="str">
        <f t="shared" si="322"/>
        <v>HBL-MUZ-510-May17-1-1</v>
      </c>
      <c r="Y1394" s="136" t="s">
        <v>2082</v>
      </c>
      <c r="Z1394" s="134" t="str">
        <f t="shared" si="323"/>
        <v xml:space="preserve"> </v>
      </c>
      <c r="AA1394" s="134" t="str">
        <f t="shared" si="324"/>
        <v xml:space="preserve"> </v>
      </c>
      <c r="AB1394" s="134" t="str">
        <f t="shared" si="319"/>
        <v>Yes</v>
      </c>
      <c r="AC1394" s="134" t="e">
        <f>VLOOKUP(F1394,'Wired Branches'!B:E,4,FALSE)</f>
        <v>#N/A</v>
      </c>
      <c r="AD1394" s="134" t="str">
        <f t="shared" si="325"/>
        <v xml:space="preserve"> </v>
      </c>
      <c r="AE1394" s="150" t="e">
        <f>VLOOKUP(W1394,'Wired Branches'!B:F,5,FALSE)</f>
        <v>#N/A</v>
      </c>
      <c r="AF1394" s="112" t="str">
        <f>_xlfn.IFNA(VLOOKUP(F1394,'Compiled report'!C:F,4,FALSE),"")</f>
        <v/>
      </c>
      <c r="AG1394" s="134" t="str">
        <f t="shared" si="326"/>
        <v xml:space="preserve"> </v>
      </c>
      <c r="AH1394" s="134" t="str">
        <f t="shared" si="327"/>
        <v xml:space="preserve"> </v>
      </c>
      <c r="AI1394" s="134" t="str">
        <f t="shared" si="328"/>
        <v xml:space="preserve"> </v>
      </c>
      <c r="AJ1394" s="234" t="str">
        <f>_xlfn.IFNA(VLOOKUP(F1394,'Compiled report'!C:D,2,FALSE),"")</f>
        <v/>
      </c>
      <c r="AK1394" s="134" t="str">
        <f t="shared" si="329"/>
        <v xml:space="preserve"> </v>
      </c>
      <c r="AL1394" s="134" t="str">
        <f t="shared" si="330"/>
        <v/>
      </c>
      <c r="AM1394" s="134" t="str">
        <f t="shared" si="331"/>
        <v xml:space="preserve"> </v>
      </c>
      <c r="AN1394" s="134" t="str">
        <f t="shared" si="332"/>
        <v xml:space="preserve"> </v>
      </c>
      <c r="AO1394" s="134" t="str">
        <f t="shared" si="321"/>
        <v xml:space="preserve"> </v>
      </c>
      <c r="AP1394" s="137" t="s">
        <v>770</v>
      </c>
    </row>
    <row r="1395" spans="1:42" s="134" customFormat="1" ht="26.1" customHeight="1" x14ac:dyDescent="0.2">
      <c r="A1395" s="258">
        <v>1394</v>
      </c>
      <c r="B1395" s="284" t="s">
        <v>702</v>
      </c>
      <c r="C1395" s="134" t="s">
        <v>181</v>
      </c>
      <c r="D1395" s="171" t="s">
        <v>82</v>
      </c>
      <c r="E1395" s="283" t="s">
        <v>698</v>
      </c>
      <c r="F1395" s="191">
        <v>1507</v>
      </c>
      <c r="G1395" s="284" t="s">
        <v>702</v>
      </c>
      <c r="H1395" s="284" t="s">
        <v>3687</v>
      </c>
      <c r="I1395" s="284" t="s">
        <v>3688</v>
      </c>
      <c r="J1395" s="284" t="s">
        <v>3684</v>
      </c>
      <c r="K1395" s="284" t="s">
        <v>3687</v>
      </c>
      <c r="L1395" s="284" t="s">
        <v>86</v>
      </c>
      <c r="M1395" s="284" t="s">
        <v>3686</v>
      </c>
      <c r="N1395" s="103" t="s">
        <v>703</v>
      </c>
      <c r="O1395" s="106"/>
      <c r="Q1395" s="135"/>
      <c r="T1395" s="135"/>
      <c r="U1395" s="171" t="str">
        <f t="shared" si="320"/>
        <v>HBL-MUZ-1507</v>
      </c>
      <c r="V1395" s="133" t="s">
        <v>90</v>
      </c>
      <c r="W1395" s="191">
        <v>1507</v>
      </c>
      <c r="X1395" s="171" t="str">
        <f t="shared" si="322"/>
        <v>HBL-MUZ-1507-May17-1-1</v>
      </c>
      <c r="Y1395" s="136" t="s">
        <v>2082</v>
      </c>
      <c r="Z1395" s="134" t="str">
        <f t="shared" si="323"/>
        <v xml:space="preserve"> </v>
      </c>
      <c r="AA1395" s="134" t="str">
        <f t="shared" si="324"/>
        <v xml:space="preserve"> </v>
      </c>
      <c r="AB1395" s="134" t="str">
        <f t="shared" ref="AB1395:AB1458" si="333">IF(ISBLANK(AJ1395)," ","Yes")</f>
        <v>Yes</v>
      </c>
      <c r="AC1395" s="134" t="e">
        <f>VLOOKUP(F1395,'Wired Branches'!B:E,4,FALSE)</f>
        <v>#N/A</v>
      </c>
      <c r="AD1395" s="134" t="str">
        <f t="shared" si="325"/>
        <v xml:space="preserve"> </v>
      </c>
      <c r="AE1395" s="150" t="e">
        <f>VLOOKUP(W1395,'Wired Branches'!B:F,5,FALSE)</f>
        <v>#N/A</v>
      </c>
      <c r="AF1395" s="112" t="str">
        <f>_xlfn.IFNA(VLOOKUP(F1395,'Compiled report'!C:F,4,FALSE),"")</f>
        <v/>
      </c>
      <c r="AG1395" s="134" t="str">
        <f t="shared" si="326"/>
        <v xml:space="preserve"> </v>
      </c>
      <c r="AH1395" s="134" t="str">
        <f t="shared" si="327"/>
        <v xml:space="preserve"> </v>
      </c>
      <c r="AI1395" s="134" t="str">
        <f t="shared" si="328"/>
        <v xml:space="preserve"> </v>
      </c>
      <c r="AJ1395" s="234" t="str">
        <f>_xlfn.IFNA(VLOOKUP(F1395,'Compiled report'!C:D,2,FALSE),"")</f>
        <v/>
      </c>
      <c r="AK1395" s="134" t="str">
        <f t="shared" si="329"/>
        <v xml:space="preserve"> </v>
      </c>
      <c r="AL1395" s="134" t="str">
        <f t="shared" si="330"/>
        <v/>
      </c>
      <c r="AM1395" s="134" t="str">
        <f t="shared" si="331"/>
        <v xml:space="preserve"> </v>
      </c>
      <c r="AN1395" s="134" t="str">
        <f t="shared" si="332"/>
        <v xml:space="preserve"> </v>
      </c>
      <c r="AO1395" s="134" t="str">
        <f t="shared" si="321"/>
        <v xml:space="preserve"> </v>
      </c>
      <c r="AP1395" s="137" t="s">
        <v>770</v>
      </c>
    </row>
    <row r="1396" spans="1:42" s="134" customFormat="1" ht="26.1" customHeight="1" x14ac:dyDescent="0.2">
      <c r="A1396" s="258">
        <v>1395</v>
      </c>
      <c r="B1396" s="284" t="s">
        <v>702</v>
      </c>
      <c r="C1396" s="134" t="s">
        <v>181</v>
      </c>
      <c r="D1396" s="171" t="s">
        <v>82</v>
      </c>
      <c r="E1396" s="283" t="s">
        <v>698</v>
      </c>
      <c r="F1396" s="191">
        <v>1502</v>
      </c>
      <c r="G1396" s="284" t="s">
        <v>702</v>
      </c>
      <c r="H1396" s="284" t="s">
        <v>3689</v>
      </c>
      <c r="I1396" s="284" t="s">
        <v>3690</v>
      </c>
      <c r="J1396" s="284" t="s">
        <v>3684</v>
      </c>
      <c r="K1396" s="284" t="s">
        <v>3691</v>
      </c>
      <c r="L1396" s="284" t="s">
        <v>86</v>
      </c>
      <c r="M1396" s="284" t="s">
        <v>3686</v>
      </c>
      <c r="N1396" s="103" t="s">
        <v>703</v>
      </c>
      <c r="O1396" s="106"/>
      <c r="Q1396" s="135"/>
      <c r="T1396" s="135"/>
      <c r="U1396" s="171" t="str">
        <f t="shared" si="320"/>
        <v>HBL-MUZ-1502</v>
      </c>
      <c r="V1396" s="133" t="s">
        <v>90</v>
      </c>
      <c r="W1396" s="191">
        <v>1502</v>
      </c>
      <c r="X1396" s="171" t="str">
        <f t="shared" si="322"/>
        <v>HBL-MUZ-1502-May17-1-1</v>
      </c>
      <c r="Y1396" s="136" t="s">
        <v>2082</v>
      </c>
      <c r="Z1396" s="134" t="str">
        <f t="shared" si="323"/>
        <v xml:space="preserve"> </v>
      </c>
      <c r="AA1396" s="134" t="str">
        <f t="shared" si="324"/>
        <v xml:space="preserve"> </v>
      </c>
      <c r="AB1396" s="134" t="str">
        <f t="shared" si="333"/>
        <v>Yes</v>
      </c>
      <c r="AC1396" s="134" t="e">
        <f>VLOOKUP(F1396,'Wired Branches'!B:E,4,FALSE)</f>
        <v>#N/A</v>
      </c>
      <c r="AD1396" s="134" t="str">
        <f t="shared" si="325"/>
        <v xml:space="preserve"> </v>
      </c>
      <c r="AE1396" s="150" t="e">
        <f>VLOOKUP(W1396,'Wired Branches'!B:F,5,FALSE)</f>
        <v>#N/A</v>
      </c>
      <c r="AF1396" s="112" t="str">
        <f>_xlfn.IFNA(VLOOKUP(F1396,'Compiled report'!C:F,4,FALSE),"")</f>
        <v/>
      </c>
      <c r="AG1396" s="134" t="str">
        <f t="shared" si="326"/>
        <v xml:space="preserve"> </v>
      </c>
      <c r="AH1396" s="134" t="str">
        <f t="shared" si="327"/>
        <v xml:space="preserve"> </v>
      </c>
      <c r="AI1396" s="134" t="str">
        <f t="shared" si="328"/>
        <v xml:space="preserve"> </v>
      </c>
      <c r="AJ1396" s="234" t="str">
        <f>_xlfn.IFNA(VLOOKUP(F1396,'Compiled report'!C:D,2,FALSE),"")</f>
        <v/>
      </c>
      <c r="AK1396" s="134" t="str">
        <f t="shared" si="329"/>
        <v xml:space="preserve"> </v>
      </c>
      <c r="AL1396" s="134" t="str">
        <f t="shared" si="330"/>
        <v/>
      </c>
      <c r="AM1396" s="134" t="str">
        <f t="shared" si="331"/>
        <v xml:space="preserve"> </v>
      </c>
      <c r="AN1396" s="134" t="str">
        <f t="shared" si="332"/>
        <v xml:space="preserve"> </v>
      </c>
      <c r="AO1396" s="134" t="str">
        <f t="shared" si="321"/>
        <v xml:space="preserve"> </v>
      </c>
      <c r="AP1396" s="137" t="s">
        <v>770</v>
      </c>
    </row>
    <row r="1397" spans="1:42" s="134" customFormat="1" ht="26.1" customHeight="1" x14ac:dyDescent="0.2">
      <c r="A1397" s="258">
        <v>1396</v>
      </c>
      <c r="B1397" s="284" t="s">
        <v>702</v>
      </c>
      <c r="C1397" s="134" t="s">
        <v>181</v>
      </c>
      <c r="D1397" s="171" t="s">
        <v>82</v>
      </c>
      <c r="E1397" s="283" t="s">
        <v>698</v>
      </c>
      <c r="F1397" s="191">
        <v>1433</v>
      </c>
      <c r="G1397" s="284" t="s">
        <v>702</v>
      </c>
      <c r="H1397" s="284" t="s">
        <v>3692</v>
      </c>
      <c r="I1397" s="284" t="s">
        <v>3693</v>
      </c>
      <c r="J1397" s="284" t="s">
        <v>3684</v>
      </c>
      <c r="K1397" s="284" t="s">
        <v>3692</v>
      </c>
      <c r="L1397" s="284" t="s">
        <v>86</v>
      </c>
      <c r="M1397" s="284" t="s">
        <v>3686</v>
      </c>
      <c r="N1397" s="103" t="s">
        <v>703</v>
      </c>
      <c r="O1397" s="106"/>
      <c r="Q1397" s="135"/>
      <c r="T1397" s="135"/>
      <c r="U1397" s="171" t="str">
        <f t="shared" si="320"/>
        <v>HBL-MUZ-1433</v>
      </c>
      <c r="V1397" s="133" t="s">
        <v>90</v>
      </c>
      <c r="W1397" s="191">
        <v>1433</v>
      </c>
      <c r="X1397" s="171" t="str">
        <f t="shared" si="322"/>
        <v>HBL-MUZ-1433-May17-1-1</v>
      </c>
      <c r="Y1397" s="136" t="s">
        <v>2082</v>
      </c>
      <c r="Z1397" s="134" t="str">
        <f t="shared" si="323"/>
        <v xml:space="preserve"> </v>
      </c>
      <c r="AA1397" s="134" t="str">
        <f t="shared" si="324"/>
        <v xml:space="preserve"> </v>
      </c>
      <c r="AB1397" s="134" t="str">
        <f t="shared" si="333"/>
        <v>Yes</v>
      </c>
      <c r="AC1397" s="134" t="e">
        <f>VLOOKUP(F1397,'Wired Branches'!B:E,4,FALSE)</f>
        <v>#N/A</v>
      </c>
      <c r="AD1397" s="134" t="str">
        <f t="shared" si="325"/>
        <v xml:space="preserve"> </v>
      </c>
      <c r="AE1397" s="150" t="e">
        <f>VLOOKUP(W1397,'Wired Branches'!B:F,5,FALSE)</f>
        <v>#N/A</v>
      </c>
      <c r="AF1397" s="112" t="str">
        <f>_xlfn.IFNA(VLOOKUP(F1397,'Compiled report'!C:F,4,FALSE),"")</f>
        <v/>
      </c>
      <c r="AG1397" s="134" t="str">
        <f t="shared" si="326"/>
        <v xml:space="preserve"> </v>
      </c>
      <c r="AH1397" s="134" t="str">
        <f t="shared" si="327"/>
        <v xml:space="preserve"> </v>
      </c>
      <c r="AI1397" s="134" t="str">
        <f t="shared" si="328"/>
        <v xml:space="preserve"> </v>
      </c>
      <c r="AJ1397" s="234" t="str">
        <f>_xlfn.IFNA(VLOOKUP(F1397,'Compiled report'!C:D,2,FALSE),"")</f>
        <v/>
      </c>
      <c r="AK1397" s="134" t="str">
        <f t="shared" si="329"/>
        <v xml:space="preserve"> </v>
      </c>
      <c r="AL1397" s="134" t="str">
        <f t="shared" si="330"/>
        <v/>
      </c>
      <c r="AM1397" s="134" t="str">
        <f t="shared" si="331"/>
        <v xml:space="preserve"> </v>
      </c>
      <c r="AN1397" s="134" t="str">
        <f t="shared" si="332"/>
        <v xml:space="preserve"> </v>
      </c>
      <c r="AO1397" s="134" t="str">
        <f t="shared" si="321"/>
        <v xml:space="preserve"> </v>
      </c>
      <c r="AP1397" s="137" t="s">
        <v>770</v>
      </c>
    </row>
    <row r="1398" spans="1:42" s="134" customFormat="1" ht="26.1" customHeight="1" x14ac:dyDescent="0.2">
      <c r="A1398" s="258">
        <v>1397</v>
      </c>
      <c r="B1398" s="284" t="s">
        <v>702</v>
      </c>
      <c r="C1398" s="134" t="s">
        <v>181</v>
      </c>
      <c r="D1398" s="171" t="s">
        <v>82</v>
      </c>
      <c r="E1398" s="283" t="s">
        <v>698</v>
      </c>
      <c r="F1398" s="191">
        <v>1504</v>
      </c>
      <c r="G1398" s="284" t="s">
        <v>702</v>
      </c>
      <c r="H1398" s="284" t="s">
        <v>3694</v>
      </c>
      <c r="I1398" s="284" t="s">
        <v>3695</v>
      </c>
      <c r="J1398" s="284" t="s">
        <v>3684</v>
      </c>
      <c r="K1398" s="284" t="s">
        <v>3696</v>
      </c>
      <c r="L1398" s="284" t="s">
        <v>86</v>
      </c>
      <c r="M1398" s="284" t="s">
        <v>3686</v>
      </c>
      <c r="N1398" s="103" t="s">
        <v>703</v>
      </c>
      <c r="O1398" s="106"/>
      <c r="Q1398" s="135"/>
      <c r="T1398" s="135"/>
      <c r="U1398" s="171" t="str">
        <f t="shared" si="320"/>
        <v>HBL-MUZ-1504</v>
      </c>
      <c r="V1398" s="133" t="s">
        <v>90</v>
      </c>
      <c r="W1398" s="191">
        <v>1504</v>
      </c>
      <c r="X1398" s="171" t="str">
        <f t="shared" si="322"/>
        <v>HBL-MUZ-1504-May17-1-1</v>
      </c>
      <c r="Y1398" s="136" t="s">
        <v>2082</v>
      </c>
      <c r="Z1398" s="134" t="str">
        <f t="shared" si="323"/>
        <v xml:space="preserve"> </v>
      </c>
      <c r="AA1398" s="134" t="str">
        <f t="shared" si="324"/>
        <v xml:space="preserve"> </v>
      </c>
      <c r="AB1398" s="134" t="str">
        <f t="shared" si="333"/>
        <v>Yes</v>
      </c>
      <c r="AC1398" s="134" t="e">
        <f>VLOOKUP(F1398,'Wired Branches'!B:E,4,FALSE)</f>
        <v>#N/A</v>
      </c>
      <c r="AD1398" s="134" t="str">
        <f t="shared" si="325"/>
        <v xml:space="preserve"> </v>
      </c>
      <c r="AE1398" s="150" t="e">
        <f>VLOOKUP(W1398,'Wired Branches'!B:F,5,FALSE)</f>
        <v>#N/A</v>
      </c>
      <c r="AF1398" s="112" t="str">
        <f>_xlfn.IFNA(VLOOKUP(F1398,'Compiled report'!C:F,4,FALSE),"")</f>
        <v/>
      </c>
      <c r="AG1398" s="134" t="str">
        <f t="shared" si="326"/>
        <v xml:space="preserve"> </v>
      </c>
      <c r="AH1398" s="134" t="str">
        <f t="shared" si="327"/>
        <v xml:space="preserve"> </v>
      </c>
      <c r="AI1398" s="134" t="str">
        <f t="shared" si="328"/>
        <v xml:space="preserve"> </v>
      </c>
      <c r="AJ1398" s="234" t="str">
        <f>_xlfn.IFNA(VLOOKUP(F1398,'Compiled report'!C:D,2,FALSE),"")</f>
        <v/>
      </c>
      <c r="AK1398" s="134" t="str">
        <f t="shared" si="329"/>
        <v xml:space="preserve"> </v>
      </c>
      <c r="AL1398" s="134" t="str">
        <f t="shared" si="330"/>
        <v/>
      </c>
      <c r="AM1398" s="134" t="str">
        <f t="shared" si="331"/>
        <v xml:space="preserve"> </v>
      </c>
      <c r="AN1398" s="134" t="str">
        <f t="shared" si="332"/>
        <v xml:space="preserve"> </v>
      </c>
      <c r="AO1398" s="134" t="str">
        <f t="shared" si="321"/>
        <v xml:space="preserve"> </v>
      </c>
      <c r="AP1398" s="137" t="s">
        <v>770</v>
      </c>
    </row>
    <row r="1399" spans="1:42" s="134" customFormat="1" ht="26.1" customHeight="1" x14ac:dyDescent="0.2">
      <c r="A1399" s="258">
        <v>1398</v>
      </c>
      <c r="B1399" s="284" t="s">
        <v>702</v>
      </c>
      <c r="C1399" s="134" t="s">
        <v>181</v>
      </c>
      <c r="D1399" s="171" t="s">
        <v>82</v>
      </c>
      <c r="E1399" s="283" t="s">
        <v>698</v>
      </c>
      <c r="F1399" s="191">
        <v>571</v>
      </c>
      <c r="G1399" s="284" t="s">
        <v>702</v>
      </c>
      <c r="H1399" s="284" t="s">
        <v>3697</v>
      </c>
      <c r="I1399" s="284" t="s">
        <v>3698</v>
      </c>
      <c r="J1399" s="284" t="s">
        <v>3684</v>
      </c>
      <c r="K1399" s="284" t="s">
        <v>3697</v>
      </c>
      <c r="L1399" s="284" t="s">
        <v>86</v>
      </c>
      <c r="M1399" s="284" t="s">
        <v>3686</v>
      </c>
      <c r="N1399" s="103" t="s">
        <v>703</v>
      </c>
      <c r="O1399" s="106"/>
      <c r="Q1399" s="135"/>
      <c r="T1399" s="135"/>
      <c r="U1399" s="171" t="str">
        <f t="shared" si="320"/>
        <v>HBL-MUZ-571</v>
      </c>
      <c r="V1399" s="133" t="s">
        <v>90</v>
      </c>
      <c r="W1399" s="191">
        <v>571</v>
      </c>
      <c r="X1399" s="171" t="str">
        <f t="shared" si="322"/>
        <v>HBL-MUZ-571-May17-1-1</v>
      </c>
      <c r="Y1399" s="136" t="s">
        <v>2082</v>
      </c>
      <c r="Z1399" s="134" t="str">
        <f t="shared" si="323"/>
        <v xml:space="preserve"> </v>
      </c>
      <c r="AA1399" s="134" t="str">
        <f t="shared" si="324"/>
        <v xml:space="preserve"> </v>
      </c>
      <c r="AB1399" s="134" t="str">
        <f t="shared" si="333"/>
        <v>Yes</v>
      </c>
      <c r="AC1399" s="134" t="e">
        <f>VLOOKUP(F1399,'Wired Branches'!B:E,4,FALSE)</f>
        <v>#N/A</v>
      </c>
      <c r="AD1399" s="134" t="str">
        <f t="shared" si="325"/>
        <v xml:space="preserve"> </v>
      </c>
      <c r="AE1399" s="150" t="e">
        <f>VLOOKUP(W1399,'Wired Branches'!B:F,5,FALSE)</f>
        <v>#N/A</v>
      </c>
      <c r="AF1399" s="112" t="str">
        <f>_xlfn.IFNA(VLOOKUP(F1399,'Compiled report'!C:F,4,FALSE),"")</f>
        <v/>
      </c>
      <c r="AG1399" s="134" t="str">
        <f t="shared" si="326"/>
        <v xml:space="preserve"> </v>
      </c>
      <c r="AH1399" s="134" t="str">
        <f t="shared" si="327"/>
        <v xml:space="preserve"> </v>
      </c>
      <c r="AI1399" s="134" t="str">
        <f t="shared" si="328"/>
        <v xml:space="preserve"> </v>
      </c>
      <c r="AJ1399" s="234" t="str">
        <f>_xlfn.IFNA(VLOOKUP(F1399,'Compiled report'!C:D,2,FALSE),"")</f>
        <v/>
      </c>
      <c r="AK1399" s="134" t="str">
        <f t="shared" si="329"/>
        <v xml:space="preserve"> </v>
      </c>
      <c r="AL1399" s="134" t="str">
        <f t="shared" si="330"/>
        <v/>
      </c>
      <c r="AM1399" s="134" t="str">
        <f t="shared" si="331"/>
        <v xml:space="preserve"> </v>
      </c>
      <c r="AN1399" s="134" t="str">
        <f t="shared" si="332"/>
        <v xml:space="preserve"> </v>
      </c>
      <c r="AO1399" s="134" t="str">
        <f t="shared" si="321"/>
        <v xml:space="preserve"> </v>
      </c>
      <c r="AP1399" s="137" t="s">
        <v>770</v>
      </c>
    </row>
    <row r="1400" spans="1:42" s="134" customFormat="1" ht="26.1" customHeight="1" x14ac:dyDescent="0.2">
      <c r="A1400" s="258">
        <v>1399</v>
      </c>
      <c r="B1400" s="284" t="s">
        <v>702</v>
      </c>
      <c r="C1400" s="134" t="s">
        <v>181</v>
      </c>
      <c r="D1400" s="171" t="s">
        <v>82</v>
      </c>
      <c r="E1400" s="283" t="s">
        <v>698</v>
      </c>
      <c r="F1400" s="191">
        <v>2393</v>
      </c>
      <c r="G1400" s="284" t="s">
        <v>702</v>
      </c>
      <c r="H1400" s="284" t="s">
        <v>3699</v>
      </c>
      <c r="I1400" s="284" t="s">
        <v>3700</v>
      </c>
      <c r="J1400" s="284" t="s">
        <v>3701</v>
      </c>
      <c r="K1400" s="284" t="s">
        <v>3699</v>
      </c>
      <c r="L1400" s="284" t="s">
        <v>86</v>
      </c>
      <c r="M1400" s="284" t="s">
        <v>3631</v>
      </c>
      <c r="N1400" s="103" t="s">
        <v>703</v>
      </c>
      <c r="O1400" s="106"/>
      <c r="Q1400" s="135"/>
      <c r="T1400" s="135"/>
      <c r="U1400" s="171" t="str">
        <f t="shared" si="320"/>
        <v>HBL-MUZ-2393</v>
      </c>
      <c r="V1400" s="133" t="s">
        <v>90</v>
      </c>
      <c r="W1400" s="191">
        <v>2393</v>
      </c>
      <c r="X1400" s="171" t="str">
        <f t="shared" si="322"/>
        <v>HBL-MUZ-2393-May17-1-1</v>
      </c>
      <c r="Y1400" s="136" t="s">
        <v>2082</v>
      </c>
      <c r="Z1400" s="134" t="str">
        <f t="shared" si="323"/>
        <v xml:space="preserve"> </v>
      </c>
      <c r="AA1400" s="134" t="str">
        <f t="shared" si="324"/>
        <v xml:space="preserve"> </v>
      </c>
      <c r="AB1400" s="134" t="str">
        <f t="shared" si="333"/>
        <v>Yes</v>
      </c>
      <c r="AC1400" s="134" t="e">
        <f>VLOOKUP(F1400,'Wired Branches'!B:E,4,FALSE)</f>
        <v>#N/A</v>
      </c>
      <c r="AD1400" s="134" t="str">
        <f t="shared" si="325"/>
        <v xml:space="preserve"> </v>
      </c>
      <c r="AE1400" s="150" t="e">
        <f>VLOOKUP(W1400,'Wired Branches'!B:F,5,FALSE)</f>
        <v>#N/A</v>
      </c>
      <c r="AF1400" s="112" t="str">
        <f>_xlfn.IFNA(VLOOKUP(F1400,'Compiled report'!C:F,4,FALSE),"")</f>
        <v/>
      </c>
      <c r="AG1400" s="134" t="str">
        <f t="shared" si="326"/>
        <v xml:space="preserve"> </v>
      </c>
      <c r="AH1400" s="134" t="str">
        <f t="shared" si="327"/>
        <v xml:space="preserve"> </v>
      </c>
      <c r="AI1400" s="134" t="str">
        <f t="shared" si="328"/>
        <v xml:space="preserve"> </v>
      </c>
      <c r="AJ1400" s="234" t="str">
        <f>_xlfn.IFNA(VLOOKUP(F1400,'Compiled report'!C:D,2,FALSE),"")</f>
        <v/>
      </c>
      <c r="AK1400" s="134" t="str">
        <f t="shared" si="329"/>
        <v xml:space="preserve"> </v>
      </c>
      <c r="AL1400" s="134" t="str">
        <f t="shared" si="330"/>
        <v/>
      </c>
      <c r="AM1400" s="134" t="str">
        <f t="shared" si="331"/>
        <v xml:space="preserve"> </v>
      </c>
      <c r="AN1400" s="134" t="str">
        <f t="shared" si="332"/>
        <v xml:space="preserve"> </v>
      </c>
      <c r="AO1400" s="134" t="str">
        <f t="shared" si="321"/>
        <v xml:space="preserve"> </v>
      </c>
      <c r="AP1400" s="137" t="s">
        <v>770</v>
      </c>
    </row>
    <row r="1401" spans="1:42" s="134" customFormat="1" ht="26.1" customHeight="1" x14ac:dyDescent="0.2">
      <c r="A1401" s="258">
        <v>1400</v>
      </c>
      <c r="B1401" s="284" t="s">
        <v>622</v>
      </c>
      <c r="C1401" s="134" t="s">
        <v>181</v>
      </c>
      <c r="D1401" s="171" t="s">
        <v>82</v>
      </c>
      <c r="E1401" s="283" t="s">
        <v>623</v>
      </c>
      <c r="F1401" s="106">
        <v>187</v>
      </c>
      <c r="G1401" s="284" t="s">
        <v>622</v>
      </c>
      <c r="H1401" s="284" t="s">
        <v>3702</v>
      </c>
      <c r="I1401" s="284" t="s">
        <v>3703</v>
      </c>
      <c r="J1401" s="284" t="s">
        <v>3704</v>
      </c>
      <c r="K1401" s="284" t="s">
        <v>3705</v>
      </c>
      <c r="L1401" s="284" t="s">
        <v>636</v>
      </c>
      <c r="M1401" s="284" t="s">
        <v>636</v>
      </c>
      <c r="N1401" s="103" t="s">
        <v>3706</v>
      </c>
      <c r="O1401" s="284"/>
      <c r="Q1401" s="135"/>
      <c r="T1401" s="135"/>
      <c r="U1401" s="171" t="str">
        <f t="shared" si="320"/>
        <v>HBL-MIR-187</v>
      </c>
      <c r="V1401" s="133" t="s">
        <v>90</v>
      </c>
      <c r="W1401" s="106">
        <v>187</v>
      </c>
      <c r="X1401" s="171" t="str">
        <f t="shared" si="322"/>
        <v>HBL-MIR-187-May17-1-1</v>
      </c>
      <c r="Y1401" s="136" t="s">
        <v>2082</v>
      </c>
      <c r="Z1401" s="134" t="str">
        <f t="shared" si="323"/>
        <v xml:space="preserve"> </v>
      </c>
      <c r="AA1401" s="134" t="str">
        <f t="shared" si="324"/>
        <v xml:space="preserve"> </v>
      </c>
      <c r="AB1401" s="134" t="str">
        <f t="shared" si="333"/>
        <v>Yes</v>
      </c>
      <c r="AC1401" s="134" t="e">
        <f>VLOOKUP(F1401,'Wired Branches'!B:E,4,FALSE)</f>
        <v>#N/A</v>
      </c>
      <c r="AD1401" s="134" t="str">
        <f t="shared" si="325"/>
        <v xml:space="preserve"> </v>
      </c>
      <c r="AE1401" s="150" t="e">
        <f>VLOOKUP(W1401,'Wired Branches'!B:F,5,FALSE)</f>
        <v>#N/A</v>
      </c>
      <c r="AF1401" s="112" t="str">
        <f>_xlfn.IFNA(VLOOKUP(F1401,'Compiled report'!C:F,4,FALSE),"")</f>
        <v/>
      </c>
      <c r="AG1401" s="134" t="str">
        <f t="shared" si="326"/>
        <v xml:space="preserve"> </v>
      </c>
      <c r="AH1401" s="134" t="str">
        <f t="shared" si="327"/>
        <v xml:space="preserve"> </v>
      </c>
      <c r="AI1401" s="134" t="str">
        <f t="shared" si="328"/>
        <v xml:space="preserve"> </v>
      </c>
      <c r="AJ1401" s="234" t="str">
        <f>_xlfn.IFNA(VLOOKUP(F1401,'Compiled report'!C:D,2,FALSE),"")</f>
        <v/>
      </c>
      <c r="AK1401" s="134" t="str">
        <f t="shared" si="329"/>
        <v xml:space="preserve"> </v>
      </c>
      <c r="AL1401" s="134" t="str">
        <f t="shared" si="330"/>
        <v/>
      </c>
      <c r="AM1401" s="134" t="str">
        <f t="shared" si="331"/>
        <v xml:space="preserve"> </v>
      </c>
      <c r="AN1401" s="134" t="str">
        <f t="shared" si="332"/>
        <v xml:space="preserve"> </v>
      </c>
      <c r="AO1401" s="134" t="str">
        <f t="shared" si="321"/>
        <v xml:space="preserve"> </v>
      </c>
      <c r="AP1401" s="137" t="s">
        <v>770</v>
      </c>
    </row>
    <row r="1402" spans="1:42" s="134" customFormat="1" ht="26.1" customHeight="1" x14ac:dyDescent="0.2">
      <c r="A1402" s="258">
        <v>1401</v>
      </c>
      <c r="B1402" s="284" t="s">
        <v>622</v>
      </c>
      <c r="C1402" s="134" t="s">
        <v>181</v>
      </c>
      <c r="D1402" s="171" t="s">
        <v>82</v>
      </c>
      <c r="E1402" s="283" t="s">
        <v>623</v>
      </c>
      <c r="F1402" s="106">
        <v>190</v>
      </c>
      <c r="G1402" s="284" t="s">
        <v>622</v>
      </c>
      <c r="H1402" s="284" t="s">
        <v>3707</v>
      </c>
      <c r="I1402" s="284" t="s">
        <v>3708</v>
      </c>
      <c r="J1402" s="284" t="s">
        <v>3709</v>
      </c>
      <c r="K1402" s="284" t="s">
        <v>636</v>
      </c>
      <c r="L1402" s="284" t="s">
        <v>636</v>
      </c>
      <c r="M1402" s="284" t="s">
        <v>636</v>
      </c>
      <c r="N1402" s="103" t="s">
        <v>3706</v>
      </c>
      <c r="O1402" s="284"/>
      <c r="Q1402" s="135"/>
      <c r="T1402" s="135"/>
      <c r="U1402" s="171" t="str">
        <f t="shared" si="320"/>
        <v>HBL-MIR-190</v>
      </c>
      <c r="V1402" s="133" t="s">
        <v>90</v>
      </c>
      <c r="W1402" s="106">
        <v>190</v>
      </c>
      <c r="X1402" s="171" t="str">
        <f t="shared" si="322"/>
        <v>HBL-MIR-190-May17-1-1</v>
      </c>
      <c r="Y1402" s="136" t="s">
        <v>2082</v>
      </c>
      <c r="Z1402" s="134" t="str">
        <f t="shared" si="323"/>
        <v xml:space="preserve"> </v>
      </c>
      <c r="AA1402" s="134" t="str">
        <f t="shared" si="324"/>
        <v xml:space="preserve"> </v>
      </c>
      <c r="AB1402" s="134" t="str">
        <f t="shared" si="333"/>
        <v>Yes</v>
      </c>
      <c r="AC1402" s="134" t="e">
        <f>VLOOKUP(F1402,'Wired Branches'!B:E,4,FALSE)</f>
        <v>#N/A</v>
      </c>
      <c r="AD1402" s="134" t="str">
        <f t="shared" si="325"/>
        <v xml:space="preserve"> </v>
      </c>
      <c r="AE1402" s="150" t="e">
        <f>VLOOKUP(W1402,'Wired Branches'!B:F,5,FALSE)</f>
        <v>#N/A</v>
      </c>
      <c r="AF1402" s="112" t="str">
        <f>_xlfn.IFNA(VLOOKUP(F1402,'Compiled report'!C:F,4,FALSE),"")</f>
        <v/>
      </c>
      <c r="AG1402" s="134" t="str">
        <f t="shared" si="326"/>
        <v xml:space="preserve"> </v>
      </c>
      <c r="AH1402" s="134" t="str">
        <f t="shared" si="327"/>
        <v xml:space="preserve"> </v>
      </c>
      <c r="AI1402" s="134" t="str">
        <f t="shared" si="328"/>
        <v xml:space="preserve"> </v>
      </c>
      <c r="AJ1402" s="234" t="str">
        <f>_xlfn.IFNA(VLOOKUP(F1402,'Compiled report'!C:D,2,FALSE),"")</f>
        <v/>
      </c>
      <c r="AK1402" s="134" t="str">
        <f t="shared" si="329"/>
        <v xml:space="preserve"> </v>
      </c>
      <c r="AL1402" s="134" t="str">
        <f t="shared" si="330"/>
        <v/>
      </c>
      <c r="AM1402" s="134" t="str">
        <f t="shared" si="331"/>
        <v xml:space="preserve"> </v>
      </c>
      <c r="AN1402" s="134" t="str">
        <f t="shared" si="332"/>
        <v xml:space="preserve"> </v>
      </c>
      <c r="AO1402" s="134" t="str">
        <f t="shared" si="321"/>
        <v xml:space="preserve"> </v>
      </c>
      <c r="AP1402" s="137" t="s">
        <v>770</v>
      </c>
    </row>
    <row r="1403" spans="1:42" s="134" customFormat="1" ht="26.1" customHeight="1" x14ac:dyDescent="0.2">
      <c r="A1403" s="258">
        <v>1402</v>
      </c>
      <c r="B1403" s="284" t="s">
        <v>622</v>
      </c>
      <c r="C1403" s="134" t="s">
        <v>181</v>
      </c>
      <c r="D1403" s="171" t="s">
        <v>82</v>
      </c>
      <c r="E1403" s="283" t="s">
        <v>623</v>
      </c>
      <c r="F1403" s="106">
        <v>199</v>
      </c>
      <c r="G1403" s="284" t="s">
        <v>622</v>
      </c>
      <c r="H1403" s="284" t="s">
        <v>3710</v>
      </c>
      <c r="I1403" s="284" t="s">
        <v>3711</v>
      </c>
      <c r="J1403" s="284" t="s">
        <v>3712</v>
      </c>
      <c r="K1403" s="284" t="s">
        <v>3713</v>
      </c>
      <c r="L1403" s="284" t="s">
        <v>3713</v>
      </c>
      <c r="M1403" s="284" t="s">
        <v>636</v>
      </c>
      <c r="N1403" s="103" t="s">
        <v>3706</v>
      </c>
      <c r="O1403" s="284"/>
      <c r="Q1403" s="135"/>
      <c r="T1403" s="135"/>
      <c r="U1403" s="171" t="str">
        <f t="shared" si="320"/>
        <v>HBL-MIR-199</v>
      </c>
      <c r="V1403" s="133" t="s">
        <v>90</v>
      </c>
      <c r="W1403" s="106">
        <v>199</v>
      </c>
      <c r="X1403" s="171" t="str">
        <f t="shared" si="322"/>
        <v>HBL-MIR-199-May17-1-1</v>
      </c>
      <c r="Y1403" s="136" t="s">
        <v>2082</v>
      </c>
      <c r="Z1403" s="134" t="str">
        <f t="shared" si="323"/>
        <v xml:space="preserve"> </v>
      </c>
      <c r="AA1403" s="134" t="str">
        <f t="shared" si="324"/>
        <v xml:space="preserve"> </v>
      </c>
      <c r="AB1403" s="134" t="str">
        <f t="shared" si="333"/>
        <v>Yes</v>
      </c>
      <c r="AC1403" s="134" t="e">
        <f>VLOOKUP(F1403,'Wired Branches'!B:E,4,FALSE)</f>
        <v>#N/A</v>
      </c>
      <c r="AD1403" s="134" t="str">
        <f t="shared" si="325"/>
        <v xml:space="preserve"> </v>
      </c>
      <c r="AE1403" s="150" t="e">
        <f>VLOOKUP(W1403,'Wired Branches'!B:F,5,FALSE)</f>
        <v>#N/A</v>
      </c>
      <c r="AF1403" s="112" t="str">
        <f>_xlfn.IFNA(VLOOKUP(F1403,'Compiled report'!C:F,4,FALSE),"")</f>
        <v/>
      </c>
      <c r="AG1403" s="134" t="str">
        <f t="shared" si="326"/>
        <v xml:space="preserve"> </v>
      </c>
      <c r="AH1403" s="134" t="str">
        <f t="shared" si="327"/>
        <v xml:space="preserve"> </v>
      </c>
      <c r="AI1403" s="134" t="str">
        <f t="shared" si="328"/>
        <v xml:space="preserve"> </v>
      </c>
      <c r="AJ1403" s="234" t="str">
        <f>_xlfn.IFNA(VLOOKUP(F1403,'Compiled report'!C:D,2,FALSE),"")</f>
        <v/>
      </c>
      <c r="AK1403" s="134" t="str">
        <f t="shared" si="329"/>
        <v xml:space="preserve"> </v>
      </c>
      <c r="AL1403" s="134" t="str">
        <f t="shared" si="330"/>
        <v/>
      </c>
      <c r="AM1403" s="134" t="str">
        <f t="shared" si="331"/>
        <v xml:space="preserve"> </v>
      </c>
      <c r="AN1403" s="134" t="str">
        <f t="shared" si="332"/>
        <v xml:space="preserve"> </v>
      </c>
      <c r="AO1403" s="134" t="str">
        <f t="shared" si="321"/>
        <v xml:space="preserve"> </v>
      </c>
      <c r="AP1403" s="137" t="s">
        <v>770</v>
      </c>
    </row>
    <row r="1404" spans="1:42" s="134" customFormat="1" ht="26.1" customHeight="1" x14ac:dyDescent="0.2">
      <c r="A1404" s="258">
        <v>1403</v>
      </c>
      <c r="B1404" s="284" t="s">
        <v>622</v>
      </c>
      <c r="C1404" s="134" t="s">
        <v>181</v>
      </c>
      <c r="D1404" s="171" t="s">
        <v>82</v>
      </c>
      <c r="E1404" s="283" t="s">
        <v>623</v>
      </c>
      <c r="F1404" s="106">
        <v>256</v>
      </c>
      <c r="G1404" s="284" t="s">
        <v>622</v>
      </c>
      <c r="H1404" s="284" t="s">
        <v>3714</v>
      </c>
      <c r="I1404" s="284" t="s">
        <v>3715</v>
      </c>
      <c r="J1404" s="284" t="s">
        <v>3716</v>
      </c>
      <c r="K1404" s="284" t="s">
        <v>3716</v>
      </c>
      <c r="L1404" s="284" t="s">
        <v>3713</v>
      </c>
      <c r="M1404" s="284" t="s">
        <v>636</v>
      </c>
      <c r="N1404" s="103" t="s">
        <v>3706</v>
      </c>
      <c r="O1404" s="284"/>
      <c r="Q1404" s="135"/>
      <c r="T1404" s="135"/>
      <c r="U1404" s="171" t="str">
        <f t="shared" si="320"/>
        <v>HBL-MIR-256</v>
      </c>
      <c r="V1404" s="133" t="s">
        <v>90</v>
      </c>
      <c r="W1404" s="106">
        <v>256</v>
      </c>
      <c r="X1404" s="171" t="str">
        <f t="shared" si="322"/>
        <v>HBL-MIR-256-May17-1-1</v>
      </c>
      <c r="Y1404" s="136" t="s">
        <v>2082</v>
      </c>
      <c r="Z1404" s="134" t="str">
        <f t="shared" si="323"/>
        <v xml:space="preserve"> </v>
      </c>
      <c r="AA1404" s="134" t="str">
        <f t="shared" si="324"/>
        <v xml:space="preserve"> </v>
      </c>
      <c r="AB1404" s="134" t="str">
        <f t="shared" si="333"/>
        <v>Yes</v>
      </c>
      <c r="AC1404" s="134" t="e">
        <f>VLOOKUP(F1404,'Wired Branches'!B:E,4,FALSE)</f>
        <v>#N/A</v>
      </c>
      <c r="AD1404" s="134" t="str">
        <f t="shared" si="325"/>
        <v xml:space="preserve"> </v>
      </c>
      <c r="AE1404" s="150" t="e">
        <f>VLOOKUP(W1404,'Wired Branches'!B:F,5,FALSE)</f>
        <v>#N/A</v>
      </c>
      <c r="AF1404" s="112" t="str">
        <f>_xlfn.IFNA(VLOOKUP(F1404,'Compiled report'!C:F,4,FALSE),"")</f>
        <v/>
      </c>
      <c r="AG1404" s="134" t="str">
        <f t="shared" si="326"/>
        <v xml:space="preserve"> </v>
      </c>
      <c r="AH1404" s="134" t="str">
        <f t="shared" si="327"/>
        <v xml:space="preserve"> </v>
      </c>
      <c r="AI1404" s="134" t="str">
        <f t="shared" si="328"/>
        <v xml:space="preserve"> </v>
      </c>
      <c r="AJ1404" s="234" t="str">
        <f>_xlfn.IFNA(VLOOKUP(F1404,'Compiled report'!C:D,2,FALSE),"")</f>
        <v/>
      </c>
      <c r="AK1404" s="134" t="str">
        <f t="shared" si="329"/>
        <v xml:space="preserve"> </v>
      </c>
      <c r="AL1404" s="134" t="str">
        <f t="shared" si="330"/>
        <v/>
      </c>
      <c r="AM1404" s="134" t="str">
        <f t="shared" si="331"/>
        <v xml:space="preserve"> </v>
      </c>
      <c r="AN1404" s="134" t="str">
        <f t="shared" si="332"/>
        <v xml:space="preserve"> </v>
      </c>
      <c r="AO1404" s="134" t="str">
        <f t="shared" si="321"/>
        <v xml:space="preserve"> </v>
      </c>
      <c r="AP1404" s="137" t="s">
        <v>770</v>
      </c>
    </row>
    <row r="1405" spans="1:42" s="134" customFormat="1" ht="26.1" customHeight="1" x14ac:dyDescent="0.2">
      <c r="A1405" s="258">
        <v>1404</v>
      </c>
      <c r="B1405" s="284" t="s">
        <v>622</v>
      </c>
      <c r="C1405" s="134" t="s">
        <v>181</v>
      </c>
      <c r="D1405" s="171" t="s">
        <v>82</v>
      </c>
      <c r="E1405" s="283" t="s">
        <v>623</v>
      </c>
      <c r="F1405" s="106">
        <v>262</v>
      </c>
      <c r="G1405" s="284" t="s">
        <v>622</v>
      </c>
      <c r="H1405" s="284" t="s">
        <v>3717</v>
      </c>
      <c r="I1405" s="284" t="s">
        <v>648</v>
      </c>
      <c r="J1405" s="284" t="s">
        <v>649</v>
      </c>
      <c r="K1405" s="284" t="s">
        <v>636</v>
      </c>
      <c r="L1405" s="284" t="s">
        <v>636</v>
      </c>
      <c r="M1405" s="284" t="s">
        <v>636</v>
      </c>
      <c r="N1405" s="103" t="s">
        <v>3706</v>
      </c>
      <c r="O1405" s="284"/>
      <c r="Q1405" s="135"/>
      <c r="T1405" s="135"/>
      <c r="U1405" s="171" t="str">
        <f t="shared" si="320"/>
        <v>HBL-MIR-262</v>
      </c>
      <c r="V1405" s="133" t="s">
        <v>90</v>
      </c>
      <c r="W1405" s="106">
        <v>262</v>
      </c>
      <c r="X1405" s="171" t="str">
        <f t="shared" si="322"/>
        <v>HBL-MIR-262-May17-1-1</v>
      </c>
      <c r="Y1405" s="136" t="s">
        <v>2082</v>
      </c>
      <c r="Z1405" s="134" t="str">
        <f t="shared" si="323"/>
        <v xml:space="preserve"> </v>
      </c>
      <c r="AA1405" s="134" t="str">
        <f t="shared" si="324"/>
        <v xml:space="preserve"> </v>
      </c>
      <c r="AB1405" s="134" t="str">
        <f t="shared" si="333"/>
        <v>Yes</v>
      </c>
      <c r="AC1405" s="134" t="e">
        <f>VLOOKUP(F1405,'Wired Branches'!B:E,4,FALSE)</f>
        <v>#N/A</v>
      </c>
      <c r="AD1405" s="134" t="str">
        <f t="shared" si="325"/>
        <v xml:space="preserve"> </v>
      </c>
      <c r="AE1405" s="150" t="e">
        <f>VLOOKUP(W1405,'Wired Branches'!B:F,5,FALSE)</f>
        <v>#N/A</v>
      </c>
      <c r="AF1405" s="112" t="str">
        <f>_xlfn.IFNA(VLOOKUP(F1405,'Compiled report'!C:F,4,FALSE),"")</f>
        <v/>
      </c>
      <c r="AG1405" s="134" t="str">
        <f t="shared" si="326"/>
        <v xml:space="preserve"> </v>
      </c>
      <c r="AH1405" s="134" t="str">
        <f t="shared" si="327"/>
        <v xml:space="preserve"> </v>
      </c>
      <c r="AI1405" s="134" t="str">
        <f t="shared" si="328"/>
        <v xml:space="preserve"> </v>
      </c>
      <c r="AJ1405" s="234" t="str">
        <f>_xlfn.IFNA(VLOOKUP(F1405,'Compiled report'!C:D,2,FALSE),"")</f>
        <v/>
      </c>
      <c r="AK1405" s="134" t="str">
        <f t="shared" si="329"/>
        <v xml:space="preserve"> </v>
      </c>
      <c r="AL1405" s="134" t="str">
        <f t="shared" si="330"/>
        <v/>
      </c>
      <c r="AM1405" s="134" t="str">
        <f t="shared" si="331"/>
        <v xml:space="preserve"> </v>
      </c>
      <c r="AN1405" s="134" t="str">
        <f t="shared" si="332"/>
        <v xml:space="preserve"> </v>
      </c>
      <c r="AO1405" s="134" t="str">
        <f t="shared" si="321"/>
        <v xml:space="preserve"> </v>
      </c>
      <c r="AP1405" s="137" t="s">
        <v>770</v>
      </c>
    </row>
    <row r="1406" spans="1:42" s="134" customFormat="1" ht="26.1" customHeight="1" x14ac:dyDescent="0.2">
      <c r="A1406" s="258">
        <v>1405</v>
      </c>
      <c r="B1406" s="284" t="s">
        <v>622</v>
      </c>
      <c r="C1406" s="134" t="s">
        <v>181</v>
      </c>
      <c r="D1406" s="171" t="s">
        <v>82</v>
      </c>
      <c r="E1406" s="283" t="s">
        <v>623</v>
      </c>
      <c r="F1406" s="106">
        <v>264</v>
      </c>
      <c r="G1406" s="284" t="s">
        <v>622</v>
      </c>
      <c r="H1406" s="284" t="s">
        <v>3718</v>
      </c>
      <c r="I1406" s="284" t="s">
        <v>3719</v>
      </c>
      <c r="J1406" s="284" t="s">
        <v>3720</v>
      </c>
      <c r="K1406" s="284" t="s">
        <v>636</v>
      </c>
      <c r="L1406" s="284" t="s">
        <v>636</v>
      </c>
      <c r="M1406" s="284" t="s">
        <v>636</v>
      </c>
      <c r="N1406" s="103" t="s">
        <v>3706</v>
      </c>
      <c r="O1406" s="284"/>
      <c r="Q1406" s="135"/>
      <c r="T1406" s="135"/>
      <c r="U1406" s="171" t="str">
        <f t="shared" si="320"/>
        <v>HBL-MIR-264</v>
      </c>
      <c r="V1406" s="133" t="s">
        <v>90</v>
      </c>
      <c r="W1406" s="106">
        <v>264</v>
      </c>
      <c r="X1406" s="171" t="str">
        <f t="shared" si="322"/>
        <v>HBL-MIR-264-May17-1-1</v>
      </c>
      <c r="Y1406" s="136" t="s">
        <v>2082</v>
      </c>
      <c r="Z1406" s="134" t="str">
        <f t="shared" si="323"/>
        <v xml:space="preserve"> </v>
      </c>
      <c r="AA1406" s="134" t="str">
        <f t="shared" si="324"/>
        <v xml:space="preserve"> </v>
      </c>
      <c r="AB1406" s="134" t="str">
        <f t="shared" si="333"/>
        <v>Yes</v>
      </c>
      <c r="AC1406" s="134" t="e">
        <f>VLOOKUP(F1406,'Wired Branches'!B:E,4,FALSE)</f>
        <v>#N/A</v>
      </c>
      <c r="AD1406" s="134" t="str">
        <f t="shared" si="325"/>
        <v xml:space="preserve"> </v>
      </c>
      <c r="AE1406" s="150" t="e">
        <f>VLOOKUP(W1406,'Wired Branches'!B:F,5,FALSE)</f>
        <v>#N/A</v>
      </c>
      <c r="AF1406" s="112" t="str">
        <f>_xlfn.IFNA(VLOOKUP(F1406,'Compiled report'!C:F,4,FALSE),"")</f>
        <v/>
      </c>
      <c r="AG1406" s="134" t="str">
        <f t="shared" si="326"/>
        <v xml:space="preserve"> </v>
      </c>
      <c r="AH1406" s="134" t="str">
        <f t="shared" si="327"/>
        <v xml:space="preserve"> </v>
      </c>
      <c r="AI1406" s="134" t="str">
        <f t="shared" si="328"/>
        <v xml:space="preserve"> </v>
      </c>
      <c r="AJ1406" s="234" t="str">
        <f>_xlfn.IFNA(VLOOKUP(F1406,'Compiled report'!C:D,2,FALSE),"")</f>
        <v/>
      </c>
      <c r="AK1406" s="134" t="str">
        <f t="shared" si="329"/>
        <v xml:space="preserve"> </v>
      </c>
      <c r="AL1406" s="134" t="str">
        <f t="shared" si="330"/>
        <v/>
      </c>
      <c r="AM1406" s="134" t="str">
        <f t="shared" si="331"/>
        <v xml:space="preserve"> </v>
      </c>
      <c r="AN1406" s="134" t="str">
        <f t="shared" si="332"/>
        <v xml:space="preserve"> </v>
      </c>
      <c r="AO1406" s="134" t="str">
        <f t="shared" si="321"/>
        <v xml:space="preserve"> </v>
      </c>
      <c r="AP1406" s="137" t="s">
        <v>770</v>
      </c>
    </row>
    <row r="1407" spans="1:42" s="134" customFormat="1" ht="26.1" customHeight="1" x14ac:dyDescent="0.2">
      <c r="A1407" s="258">
        <v>1406</v>
      </c>
      <c r="B1407" s="284" t="s">
        <v>622</v>
      </c>
      <c r="C1407" s="134" t="s">
        <v>181</v>
      </c>
      <c r="D1407" s="171" t="s">
        <v>82</v>
      </c>
      <c r="E1407" s="283" t="s">
        <v>623</v>
      </c>
      <c r="F1407" s="106">
        <v>284</v>
      </c>
      <c r="G1407" s="284" t="s">
        <v>622</v>
      </c>
      <c r="H1407" s="284" t="s">
        <v>3721</v>
      </c>
      <c r="I1407" s="284" t="s">
        <v>3722</v>
      </c>
      <c r="J1407" s="284" t="s">
        <v>3723</v>
      </c>
      <c r="K1407" s="284" t="s">
        <v>3724</v>
      </c>
      <c r="L1407" s="284" t="s">
        <v>3725</v>
      </c>
      <c r="M1407" s="284" t="s">
        <v>643</v>
      </c>
      <c r="N1407" s="103" t="s">
        <v>3706</v>
      </c>
      <c r="O1407" s="284"/>
      <c r="Q1407" s="135"/>
      <c r="T1407" s="135"/>
      <c r="U1407" s="171" t="str">
        <f t="shared" si="320"/>
        <v>HBL-MIR-284</v>
      </c>
      <c r="V1407" s="133" t="s">
        <v>90</v>
      </c>
      <c r="W1407" s="106">
        <v>284</v>
      </c>
      <c r="X1407" s="171" t="str">
        <f t="shared" si="322"/>
        <v>HBL-MIR-284-May17-1-1</v>
      </c>
      <c r="Y1407" s="136" t="s">
        <v>2082</v>
      </c>
      <c r="Z1407" s="134" t="str">
        <f t="shared" si="323"/>
        <v xml:space="preserve"> </v>
      </c>
      <c r="AA1407" s="134" t="str">
        <f t="shared" si="324"/>
        <v xml:space="preserve"> </v>
      </c>
      <c r="AB1407" s="134" t="str">
        <f t="shared" si="333"/>
        <v>Yes</v>
      </c>
      <c r="AC1407" s="134" t="e">
        <f>VLOOKUP(F1407,'Wired Branches'!B:E,4,FALSE)</f>
        <v>#N/A</v>
      </c>
      <c r="AD1407" s="134" t="str">
        <f t="shared" si="325"/>
        <v xml:space="preserve"> </v>
      </c>
      <c r="AE1407" s="150" t="e">
        <f>VLOOKUP(W1407,'Wired Branches'!B:F,5,FALSE)</f>
        <v>#N/A</v>
      </c>
      <c r="AF1407" s="112" t="str">
        <f>_xlfn.IFNA(VLOOKUP(F1407,'Compiled report'!C:F,4,FALSE),"")</f>
        <v/>
      </c>
      <c r="AG1407" s="134" t="str">
        <f t="shared" si="326"/>
        <v xml:space="preserve"> </v>
      </c>
      <c r="AH1407" s="134" t="str">
        <f t="shared" si="327"/>
        <v xml:space="preserve"> </v>
      </c>
      <c r="AI1407" s="134" t="str">
        <f t="shared" si="328"/>
        <v xml:space="preserve"> </v>
      </c>
      <c r="AJ1407" s="234" t="str">
        <f>_xlfn.IFNA(VLOOKUP(F1407,'Compiled report'!C:D,2,FALSE),"")</f>
        <v/>
      </c>
      <c r="AK1407" s="134" t="str">
        <f t="shared" si="329"/>
        <v xml:space="preserve"> </v>
      </c>
      <c r="AL1407" s="134" t="str">
        <f t="shared" si="330"/>
        <v/>
      </c>
      <c r="AM1407" s="134" t="str">
        <f t="shared" si="331"/>
        <v xml:space="preserve"> </v>
      </c>
      <c r="AN1407" s="134" t="str">
        <f t="shared" si="332"/>
        <v xml:space="preserve"> </v>
      </c>
      <c r="AO1407" s="134" t="str">
        <f t="shared" si="321"/>
        <v xml:space="preserve"> </v>
      </c>
      <c r="AP1407" s="137" t="s">
        <v>770</v>
      </c>
    </row>
    <row r="1408" spans="1:42" s="134" customFormat="1" ht="26.1" customHeight="1" x14ac:dyDescent="0.2">
      <c r="A1408" s="258">
        <v>1407</v>
      </c>
      <c r="B1408" s="284" t="s">
        <v>622</v>
      </c>
      <c r="C1408" s="134" t="s">
        <v>181</v>
      </c>
      <c r="D1408" s="171" t="s">
        <v>82</v>
      </c>
      <c r="E1408" s="283" t="s">
        <v>623</v>
      </c>
      <c r="F1408" s="106">
        <v>381</v>
      </c>
      <c r="G1408" s="284" t="s">
        <v>622</v>
      </c>
      <c r="H1408" s="284" t="s">
        <v>3726</v>
      </c>
      <c r="I1408" s="284" t="s">
        <v>3727</v>
      </c>
      <c r="J1408" s="284" t="s">
        <v>3728</v>
      </c>
      <c r="K1408" s="284" t="s">
        <v>3726</v>
      </c>
      <c r="L1408" s="284" t="s">
        <v>3725</v>
      </c>
      <c r="M1408" s="284" t="s">
        <v>643</v>
      </c>
      <c r="N1408" s="103" t="s">
        <v>3706</v>
      </c>
      <c r="O1408" s="284"/>
      <c r="Q1408" s="135"/>
      <c r="T1408" s="135"/>
      <c r="U1408" s="171" t="str">
        <f t="shared" si="320"/>
        <v>HBL-MIR-381</v>
      </c>
      <c r="V1408" s="133" t="s">
        <v>90</v>
      </c>
      <c r="W1408" s="106">
        <v>381</v>
      </c>
      <c r="X1408" s="171" t="str">
        <f t="shared" si="322"/>
        <v>HBL-MIR-381-May17-1-1</v>
      </c>
      <c r="Y1408" s="136" t="s">
        <v>2082</v>
      </c>
      <c r="Z1408" s="134" t="str">
        <f t="shared" si="323"/>
        <v xml:space="preserve"> </v>
      </c>
      <c r="AA1408" s="134" t="str">
        <f t="shared" si="324"/>
        <v xml:space="preserve"> </v>
      </c>
      <c r="AB1408" s="134" t="str">
        <f t="shared" si="333"/>
        <v>Yes</v>
      </c>
      <c r="AC1408" s="134" t="e">
        <f>VLOOKUP(F1408,'Wired Branches'!B:E,4,FALSE)</f>
        <v>#N/A</v>
      </c>
      <c r="AD1408" s="134" t="str">
        <f t="shared" si="325"/>
        <v xml:space="preserve"> </v>
      </c>
      <c r="AE1408" s="150" t="e">
        <f>VLOOKUP(W1408,'Wired Branches'!B:F,5,FALSE)</f>
        <v>#N/A</v>
      </c>
      <c r="AF1408" s="112" t="str">
        <f>_xlfn.IFNA(VLOOKUP(F1408,'Compiled report'!C:F,4,FALSE),"")</f>
        <v/>
      </c>
      <c r="AG1408" s="134" t="str">
        <f t="shared" si="326"/>
        <v xml:space="preserve"> </v>
      </c>
      <c r="AH1408" s="134" t="str">
        <f t="shared" si="327"/>
        <v xml:space="preserve"> </v>
      </c>
      <c r="AI1408" s="134" t="str">
        <f t="shared" si="328"/>
        <v xml:space="preserve"> </v>
      </c>
      <c r="AJ1408" s="234" t="str">
        <f>_xlfn.IFNA(VLOOKUP(F1408,'Compiled report'!C:D,2,FALSE),"")</f>
        <v/>
      </c>
      <c r="AK1408" s="134" t="str">
        <f t="shared" si="329"/>
        <v xml:space="preserve"> </v>
      </c>
      <c r="AL1408" s="134" t="str">
        <f t="shared" si="330"/>
        <v/>
      </c>
      <c r="AM1408" s="134" t="str">
        <f t="shared" si="331"/>
        <v xml:space="preserve"> </v>
      </c>
      <c r="AN1408" s="134" t="str">
        <f t="shared" si="332"/>
        <v xml:space="preserve"> </v>
      </c>
      <c r="AO1408" s="134" t="str">
        <f t="shared" si="321"/>
        <v xml:space="preserve"> </v>
      </c>
      <c r="AP1408" s="137" t="s">
        <v>770</v>
      </c>
    </row>
    <row r="1409" spans="1:42" s="134" customFormat="1" ht="26.1" customHeight="1" x14ac:dyDescent="0.2">
      <c r="A1409" s="258">
        <v>1408</v>
      </c>
      <c r="B1409" s="284" t="s">
        <v>622</v>
      </c>
      <c r="C1409" s="134" t="s">
        <v>181</v>
      </c>
      <c r="D1409" s="171" t="s">
        <v>82</v>
      </c>
      <c r="E1409" s="283" t="s">
        <v>623</v>
      </c>
      <c r="F1409" s="106">
        <v>402</v>
      </c>
      <c r="G1409" s="284" t="s">
        <v>622</v>
      </c>
      <c r="H1409" s="284" t="s">
        <v>3729</v>
      </c>
      <c r="I1409" s="284" t="s">
        <v>3730</v>
      </c>
      <c r="J1409" s="284" t="s">
        <v>3731</v>
      </c>
      <c r="K1409" s="284" t="s">
        <v>3729</v>
      </c>
      <c r="L1409" s="284" t="s">
        <v>3713</v>
      </c>
      <c r="M1409" s="284" t="s">
        <v>636</v>
      </c>
      <c r="N1409" s="103" t="s">
        <v>3706</v>
      </c>
      <c r="O1409" s="284"/>
      <c r="Q1409" s="135"/>
      <c r="T1409" s="135"/>
      <c r="U1409" s="171" t="str">
        <f t="shared" si="320"/>
        <v>HBL-MIR-402</v>
      </c>
      <c r="V1409" s="133" t="s">
        <v>90</v>
      </c>
      <c r="W1409" s="106">
        <v>402</v>
      </c>
      <c r="X1409" s="171" t="str">
        <f t="shared" si="322"/>
        <v>HBL-MIR-402-May17-1-1</v>
      </c>
      <c r="Y1409" s="136" t="s">
        <v>2082</v>
      </c>
      <c r="Z1409" s="134" t="str">
        <f t="shared" si="323"/>
        <v xml:space="preserve"> </v>
      </c>
      <c r="AA1409" s="134" t="str">
        <f t="shared" si="324"/>
        <v xml:space="preserve"> </v>
      </c>
      <c r="AB1409" s="134" t="str">
        <f t="shared" si="333"/>
        <v>Yes</v>
      </c>
      <c r="AC1409" s="134" t="e">
        <f>VLOOKUP(F1409,'Wired Branches'!B:E,4,FALSE)</f>
        <v>#N/A</v>
      </c>
      <c r="AD1409" s="134" t="str">
        <f t="shared" si="325"/>
        <v xml:space="preserve"> </v>
      </c>
      <c r="AE1409" s="150" t="e">
        <f>VLOOKUP(W1409,'Wired Branches'!B:F,5,FALSE)</f>
        <v>#N/A</v>
      </c>
      <c r="AF1409" s="112" t="str">
        <f>_xlfn.IFNA(VLOOKUP(F1409,'Compiled report'!C:F,4,FALSE),"")</f>
        <v/>
      </c>
      <c r="AG1409" s="134" t="str">
        <f t="shared" si="326"/>
        <v xml:space="preserve"> </v>
      </c>
      <c r="AH1409" s="134" t="str">
        <f t="shared" si="327"/>
        <v xml:space="preserve"> </v>
      </c>
      <c r="AI1409" s="134" t="str">
        <f t="shared" si="328"/>
        <v xml:space="preserve"> </v>
      </c>
      <c r="AJ1409" s="234" t="str">
        <f>_xlfn.IFNA(VLOOKUP(F1409,'Compiled report'!C:D,2,FALSE),"")</f>
        <v/>
      </c>
      <c r="AK1409" s="134" t="str">
        <f t="shared" si="329"/>
        <v xml:space="preserve"> </v>
      </c>
      <c r="AL1409" s="134" t="str">
        <f t="shared" si="330"/>
        <v/>
      </c>
      <c r="AM1409" s="134" t="str">
        <f t="shared" si="331"/>
        <v xml:space="preserve"> </v>
      </c>
      <c r="AN1409" s="134" t="str">
        <f t="shared" si="332"/>
        <v xml:space="preserve"> </v>
      </c>
      <c r="AO1409" s="134" t="str">
        <f t="shared" si="321"/>
        <v xml:space="preserve"> </v>
      </c>
      <c r="AP1409" s="137" t="s">
        <v>770</v>
      </c>
    </row>
    <row r="1410" spans="1:42" s="134" customFormat="1" ht="26.1" customHeight="1" x14ac:dyDescent="0.2">
      <c r="A1410" s="258">
        <v>1409</v>
      </c>
      <c r="B1410" s="284" t="s">
        <v>622</v>
      </c>
      <c r="C1410" s="134" t="s">
        <v>181</v>
      </c>
      <c r="D1410" s="171" t="s">
        <v>82</v>
      </c>
      <c r="E1410" s="283" t="s">
        <v>623</v>
      </c>
      <c r="F1410" s="106">
        <v>410</v>
      </c>
      <c r="G1410" s="284" t="s">
        <v>622</v>
      </c>
      <c r="H1410" s="284" t="s">
        <v>3732</v>
      </c>
      <c r="I1410" s="284" t="s">
        <v>3733</v>
      </c>
      <c r="J1410" s="284" t="s">
        <v>3734</v>
      </c>
      <c r="K1410" s="284" t="s">
        <v>3735</v>
      </c>
      <c r="L1410" s="284" t="s">
        <v>3713</v>
      </c>
      <c r="M1410" s="284" t="s">
        <v>636</v>
      </c>
      <c r="N1410" s="103" t="s">
        <v>3706</v>
      </c>
      <c r="O1410" s="284"/>
      <c r="Q1410" s="135"/>
      <c r="T1410" s="135"/>
      <c r="U1410" s="171" t="str">
        <f t="shared" ref="U1410:U1473" si="334">CONCATENATE(D1410,"-",E1410,"-",F1410)</f>
        <v>HBL-MIR-410</v>
      </c>
      <c r="V1410" s="133" t="s">
        <v>90</v>
      </c>
      <c r="W1410" s="106">
        <v>410</v>
      </c>
      <c r="X1410" s="171" t="str">
        <f t="shared" si="322"/>
        <v>HBL-MIR-410-May17-1-1</v>
      </c>
      <c r="Y1410" s="136" t="s">
        <v>2082</v>
      </c>
      <c r="Z1410" s="134" t="str">
        <f t="shared" si="323"/>
        <v xml:space="preserve"> </v>
      </c>
      <c r="AA1410" s="134" t="str">
        <f t="shared" si="324"/>
        <v xml:space="preserve"> </v>
      </c>
      <c r="AB1410" s="134" t="str">
        <f t="shared" si="333"/>
        <v>Yes</v>
      </c>
      <c r="AC1410" s="134" t="e">
        <f>VLOOKUP(F1410,'Wired Branches'!B:E,4,FALSE)</f>
        <v>#N/A</v>
      </c>
      <c r="AD1410" s="134" t="str">
        <f t="shared" si="325"/>
        <v xml:space="preserve"> </v>
      </c>
      <c r="AE1410" s="150" t="e">
        <f>VLOOKUP(W1410,'Wired Branches'!B:F,5,FALSE)</f>
        <v>#N/A</v>
      </c>
      <c r="AF1410" s="112" t="str">
        <f>_xlfn.IFNA(VLOOKUP(F1410,'Compiled report'!C:F,4,FALSE),"")</f>
        <v/>
      </c>
      <c r="AG1410" s="134" t="str">
        <f t="shared" si="326"/>
        <v xml:space="preserve"> </v>
      </c>
      <c r="AH1410" s="134" t="str">
        <f t="shared" si="327"/>
        <v xml:space="preserve"> </v>
      </c>
      <c r="AI1410" s="134" t="str">
        <f t="shared" si="328"/>
        <v xml:space="preserve"> </v>
      </c>
      <c r="AJ1410" s="234" t="str">
        <f>_xlfn.IFNA(VLOOKUP(F1410,'Compiled report'!C:D,2,FALSE),"")</f>
        <v/>
      </c>
      <c r="AK1410" s="134" t="str">
        <f t="shared" si="329"/>
        <v xml:space="preserve"> </v>
      </c>
      <c r="AL1410" s="134" t="str">
        <f t="shared" si="330"/>
        <v/>
      </c>
      <c r="AM1410" s="134" t="str">
        <f t="shared" si="331"/>
        <v xml:space="preserve"> </v>
      </c>
      <c r="AN1410" s="134" t="str">
        <f t="shared" si="332"/>
        <v xml:space="preserve"> </v>
      </c>
      <c r="AO1410" s="134" t="str">
        <f t="shared" si="321"/>
        <v xml:space="preserve"> </v>
      </c>
      <c r="AP1410" s="137" t="s">
        <v>770</v>
      </c>
    </row>
    <row r="1411" spans="1:42" s="134" customFormat="1" ht="26.1" customHeight="1" x14ac:dyDescent="0.2">
      <c r="A1411" s="258">
        <v>1410</v>
      </c>
      <c r="B1411" s="284" t="s">
        <v>622</v>
      </c>
      <c r="C1411" s="134" t="s">
        <v>181</v>
      </c>
      <c r="D1411" s="171" t="s">
        <v>82</v>
      </c>
      <c r="E1411" s="283" t="s">
        <v>623</v>
      </c>
      <c r="F1411" s="106">
        <v>453</v>
      </c>
      <c r="G1411" s="284" t="s">
        <v>622</v>
      </c>
      <c r="H1411" s="284" t="s">
        <v>3736</v>
      </c>
      <c r="I1411" s="284" t="s">
        <v>3737</v>
      </c>
      <c r="J1411" s="284" t="s">
        <v>3738</v>
      </c>
      <c r="K1411" s="284" t="s">
        <v>3739</v>
      </c>
      <c r="L1411" s="284" t="s">
        <v>3739</v>
      </c>
      <c r="M1411" s="284" t="s">
        <v>636</v>
      </c>
      <c r="N1411" s="103" t="s">
        <v>3706</v>
      </c>
      <c r="O1411" s="284"/>
      <c r="Q1411" s="135"/>
      <c r="T1411" s="135"/>
      <c r="U1411" s="171" t="str">
        <f t="shared" si="334"/>
        <v>HBL-MIR-453</v>
      </c>
      <c r="V1411" s="133" t="s">
        <v>90</v>
      </c>
      <c r="W1411" s="106">
        <v>453</v>
      </c>
      <c r="X1411" s="171" t="str">
        <f t="shared" si="322"/>
        <v>HBL-MIR-453-May17-1-1</v>
      </c>
      <c r="Y1411" s="136" t="s">
        <v>2082</v>
      </c>
      <c r="Z1411" s="134" t="str">
        <f t="shared" si="323"/>
        <v xml:space="preserve"> </v>
      </c>
      <c r="AA1411" s="134" t="str">
        <f t="shared" si="324"/>
        <v xml:space="preserve"> </v>
      </c>
      <c r="AB1411" s="134" t="str">
        <f t="shared" si="333"/>
        <v>Yes</v>
      </c>
      <c r="AC1411" s="134" t="e">
        <f>VLOOKUP(F1411,'Wired Branches'!B:E,4,FALSE)</f>
        <v>#N/A</v>
      </c>
      <c r="AD1411" s="134" t="str">
        <f t="shared" si="325"/>
        <v xml:space="preserve"> </v>
      </c>
      <c r="AE1411" s="150" t="e">
        <f>VLOOKUP(W1411,'Wired Branches'!B:F,5,FALSE)</f>
        <v>#N/A</v>
      </c>
      <c r="AF1411" s="112" t="str">
        <f>_xlfn.IFNA(VLOOKUP(F1411,'Compiled report'!C:F,4,FALSE),"")</f>
        <v/>
      </c>
      <c r="AG1411" s="134" t="str">
        <f t="shared" si="326"/>
        <v xml:space="preserve"> </v>
      </c>
      <c r="AH1411" s="134" t="str">
        <f t="shared" si="327"/>
        <v xml:space="preserve"> </v>
      </c>
      <c r="AI1411" s="134" t="str">
        <f t="shared" si="328"/>
        <v xml:space="preserve"> </v>
      </c>
      <c r="AJ1411" s="234" t="str">
        <f>_xlfn.IFNA(VLOOKUP(F1411,'Compiled report'!C:D,2,FALSE),"")</f>
        <v/>
      </c>
      <c r="AK1411" s="134" t="str">
        <f t="shared" si="329"/>
        <v xml:space="preserve"> </v>
      </c>
      <c r="AL1411" s="134" t="str">
        <f t="shared" si="330"/>
        <v/>
      </c>
      <c r="AM1411" s="134" t="str">
        <f t="shared" si="331"/>
        <v xml:space="preserve"> </v>
      </c>
      <c r="AN1411" s="134" t="str">
        <f t="shared" si="332"/>
        <v xml:space="preserve"> </v>
      </c>
      <c r="AO1411" s="134" t="str">
        <f t="shared" si="321"/>
        <v xml:space="preserve"> </v>
      </c>
      <c r="AP1411" s="137" t="s">
        <v>770</v>
      </c>
    </row>
    <row r="1412" spans="1:42" s="134" customFormat="1" ht="26.1" customHeight="1" x14ac:dyDescent="0.2">
      <c r="A1412" s="258">
        <v>1411</v>
      </c>
      <c r="B1412" s="284" t="s">
        <v>622</v>
      </c>
      <c r="C1412" s="134" t="s">
        <v>181</v>
      </c>
      <c r="D1412" s="171" t="s">
        <v>82</v>
      </c>
      <c r="E1412" s="283" t="s">
        <v>623</v>
      </c>
      <c r="F1412" s="106">
        <v>547</v>
      </c>
      <c r="G1412" s="284" t="s">
        <v>622</v>
      </c>
      <c r="H1412" s="284" t="s">
        <v>3740</v>
      </c>
      <c r="I1412" s="284" t="s">
        <v>3741</v>
      </c>
      <c r="J1412" s="284" t="s">
        <v>3740</v>
      </c>
      <c r="K1412" s="284" t="s">
        <v>3740</v>
      </c>
      <c r="L1412" s="284" t="s">
        <v>636</v>
      </c>
      <c r="M1412" s="284" t="s">
        <v>636</v>
      </c>
      <c r="N1412" s="103" t="s">
        <v>3706</v>
      </c>
      <c r="O1412" s="284"/>
      <c r="Q1412" s="135"/>
      <c r="T1412" s="135"/>
      <c r="U1412" s="171" t="str">
        <f t="shared" si="334"/>
        <v>HBL-MIR-547</v>
      </c>
      <c r="V1412" s="133" t="s">
        <v>90</v>
      </c>
      <c r="W1412" s="106">
        <v>547</v>
      </c>
      <c r="X1412" s="171" t="str">
        <f t="shared" si="322"/>
        <v>HBL-MIR-547-May17-1-1</v>
      </c>
      <c r="Y1412" s="136" t="s">
        <v>2082</v>
      </c>
      <c r="Z1412" s="134" t="str">
        <f t="shared" si="323"/>
        <v xml:space="preserve"> </v>
      </c>
      <c r="AA1412" s="134" t="str">
        <f t="shared" si="324"/>
        <v xml:space="preserve"> </v>
      </c>
      <c r="AB1412" s="134" t="str">
        <f t="shared" si="333"/>
        <v>Yes</v>
      </c>
      <c r="AC1412" s="134" t="e">
        <f>VLOOKUP(F1412,'Wired Branches'!B:E,4,FALSE)</f>
        <v>#N/A</v>
      </c>
      <c r="AD1412" s="134" t="str">
        <f t="shared" si="325"/>
        <v xml:space="preserve"> </v>
      </c>
      <c r="AE1412" s="150" t="e">
        <f>VLOOKUP(W1412,'Wired Branches'!B:F,5,FALSE)</f>
        <v>#N/A</v>
      </c>
      <c r="AF1412" s="112" t="str">
        <f>_xlfn.IFNA(VLOOKUP(F1412,'Compiled report'!C:F,4,FALSE),"")</f>
        <v/>
      </c>
      <c r="AG1412" s="134" t="str">
        <f t="shared" si="326"/>
        <v xml:space="preserve"> </v>
      </c>
      <c r="AH1412" s="134" t="str">
        <f t="shared" si="327"/>
        <v xml:space="preserve"> </v>
      </c>
      <c r="AI1412" s="134" t="str">
        <f t="shared" si="328"/>
        <v xml:space="preserve"> </v>
      </c>
      <c r="AJ1412" s="234" t="str">
        <f>_xlfn.IFNA(VLOOKUP(F1412,'Compiled report'!C:D,2,FALSE),"")</f>
        <v/>
      </c>
      <c r="AK1412" s="134" t="str">
        <f t="shared" si="329"/>
        <v xml:space="preserve"> </v>
      </c>
      <c r="AL1412" s="134" t="str">
        <f t="shared" si="330"/>
        <v/>
      </c>
      <c r="AM1412" s="134" t="str">
        <f t="shared" si="331"/>
        <v xml:space="preserve"> </v>
      </c>
      <c r="AN1412" s="134" t="str">
        <f t="shared" si="332"/>
        <v xml:space="preserve"> </v>
      </c>
      <c r="AO1412" s="134" t="str">
        <f t="shared" si="321"/>
        <v xml:space="preserve"> </v>
      </c>
      <c r="AP1412" s="137" t="s">
        <v>770</v>
      </c>
    </row>
    <row r="1413" spans="1:42" s="134" customFormat="1" ht="26.1" customHeight="1" x14ac:dyDescent="0.2">
      <c r="A1413" s="258">
        <v>1412</v>
      </c>
      <c r="B1413" s="284" t="s">
        <v>622</v>
      </c>
      <c r="C1413" s="134" t="s">
        <v>181</v>
      </c>
      <c r="D1413" s="171" t="s">
        <v>82</v>
      </c>
      <c r="E1413" s="283" t="s">
        <v>623</v>
      </c>
      <c r="F1413" s="106">
        <v>569</v>
      </c>
      <c r="G1413" s="284" t="s">
        <v>622</v>
      </c>
      <c r="H1413" s="284" t="s">
        <v>3742</v>
      </c>
      <c r="I1413" s="284" t="s">
        <v>3743</v>
      </c>
      <c r="J1413" s="284" t="s">
        <v>3744</v>
      </c>
      <c r="K1413" s="284" t="s">
        <v>3745</v>
      </c>
      <c r="L1413" s="284" t="s">
        <v>636</v>
      </c>
      <c r="M1413" s="284" t="s">
        <v>636</v>
      </c>
      <c r="N1413" s="103" t="s">
        <v>3706</v>
      </c>
      <c r="O1413" s="284"/>
      <c r="Q1413" s="135"/>
      <c r="T1413" s="135"/>
      <c r="U1413" s="171" t="str">
        <f t="shared" si="334"/>
        <v>HBL-MIR-569</v>
      </c>
      <c r="V1413" s="133" t="s">
        <v>90</v>
      </c>
      <c r="W1413" s="106">
        <v>569</v>
      </c>
      <c r="X1413" s="171" t="str">
        <f t="shared" si="322"/>
        <v>HBL-MIR-569-May17-1-1</v>
      </c>
      <c r="Y1413" s="136" t="s">
        <v>2082</v>
      </c>
      <c r="Z1413" s="134" t="str">
        <f t="shared" si="323"/>
        <v xml:space="preserve"> </v>
      </c>
      <c r="AA1413" s="134" t="str">
        <f t="shared" si="324"/>
        <v xml:space="preserve"> </v>
      </c>
      <c r="AB1413" s="134" t="str">
        <f t="shared" si="333"/>
        <v>Yes</v>
      </c>
      <c r="AC1413" s="134" t="e">
        <f>VLOOKUP(F1413,'Wired Branches'!B:E,4,FALSE)</f>
        <v>#N/A</v>
      </c>
      <c r="AD1413" s="134" t="str">
        <f t="shared" si="325"/>
        <v xml:space="preserve"> </v>
      </c>
      <c r="AE1413" s="150" t="e">
        <f>VLOOKUP(W1413,'Wired Branches'!B:F,5,FALSE)</f>
        <v>#N/A</v>
      </c>
      <c r="AF1413" s="112" t="str">
        <f>_xlfn.IFNA(VLOOKUP(F1413,'Compiled report'!C:F,4,FALSE),"")</f>
        <v/>
      </c>
      <c r="AG1413" s="134" t="str">
        <f t="shared" si="326"/>
        <v xml:space="preserve"> </v>
      </c>
      <c r="AH1413" s="134" t="str">
        <f t="shared" si="327"/>
        <v xml:space="preserve"> </v>
      </c>
      <c r="AI1413" s="134" t="str">
        <f t="shared" si="328"/>
        <v xml:space="preserve"> </v>
      </c>
      <c r="AJ1413" s="234" t="str">
        <f>_xlfn.IFNA(VLOOKUP(F1413,'Compiled report'!C:D,2,FALSE),"")</f>
        <v/>
      </c>
      <c r="AK1413" s="134" t="str">
        <f t="shared" si="329"/>
        <v xml:space="preserve"> </v>
      </c>
      <c r="AL1413" s="134" t="str">
        <f t="shared" si="330"/>
        <v/>
      </c>
      <c r="AM1413" s="134" t="str">
        <f t="shared" si="331"/>
        <v xml:space="preserve"> </v>
      </c>
      <c r="AN1413" s="134" t="str">
        <f t="shared" si="332"/>
        <v xml:space="preserve"> </v>
      </c>
      <c r="AO1413" s="134" t="str">
        <f t="shared" si="321"/>
        <v xml:space="preserve"> </v>
      </c>
      <c r="AP1413" s="137" t="s">
        <v>770</v>
      </c>
    </row>
    <row r="1414" spans="1:42" s="134" customFormat="1" ht="26.1" customHeight="1" x14ac:dyDescent="0.2">
      <c r="A1414" s="258">
        <v>1413</v>
      </c>
      <c r="B1414" s="284" t="s">
        <v>622</v>
      </c>
      <c r="C1414" s="134" t="s">
        <v>181</v>
      </c>
      <c r="D1414" s="171" t="s">
        <v>82</v>
      </c>
      <c r="E1414" s="283" t="s">
        <v>623</v>
      </c>
      <c r="F1414" s="106">
        <v>579</v>
      </c>
      <c r="G1414" s="284" t="s">
        <v>622</v>
      </c>
      <c r="H1414" s="284" t="s">
        <v>3746</v>
      </c>
      <c r="I1414" s="284" t="s">
        <v>3747</v>
      </c>
      <c r="J1414" s="284" t="s">
        <v>3746</v>
      </c>
      <c r="K1414" s="284" t="s">
        <v>636</v>
      </c>
      <c r="L1414" s="284" t="s">
        <v>636</v>
      </c>
      <c r="M1414" s="284" t="s">
        <v>636</v>
      </c>
      <c r="N1414" s="103" t="s">
        <v>3706</v>
      </c>
      <c r="O1414" s="284"/>
      <c r="Q1414" s="135"/>
      <c r="T1414" s="135"/>
      <c r="U1414" s="171" t="str">
        <f t="shared" si="334"/>
        <v>HBL-MIR-579</v>
      </c>
      <c r="V1414" s="133" t="s">
        <v>90</v>
      </c>
      <c r="W1414" s="106">
        <v>579</v>
      </c>
      <c r="X1414" s="171" t="str">
        <f t="shared" si="322"/>
        <v>HBL-MIR-579-May17-1-1</v>
      </c>
      <c r="Y1414" s="136" t="s">
        <v>2082</v>
      </c>
      <c r="Z1414" s="134" t="str">
        <f t="shared" si="323"/>
        <v xml:space="preserve"> </v>
      </c>
      <c r="AA1414" s="134" t="str">
        <f t="shared" si="324"/>
        <v xml:space="preserve"> </v>
      </c>
      <c r="AB1414" s="134" t="str">
        <f t="shared" si="333"/>
        <v>Yes</v>
      </c>
      <c r="AC1414" s="134" t="e">
        <f>VLOOKUP(F1414,'Wired Branches'!B:E,4,FALSE)</f>
        <v>#N/A</v>
      </c>
      <c r="AD1414" s="134" t="str">
        <f t="shared" si="325"/>
        <v xml:space="preserve"> </v>
      </c>
      <c r="AE1414" s="150" t="e">
        <f>VLOOKUP(W1414,'Wired Branches'!B:F,5,FALSE)</f>
        <v>#N/A</v>
      </c>
      <c r="AF1414" s="112" t="str">
        <f>_xlfn.IFNA(VLOOKUP(F1414,'Compiled report'!C:F,4,FALSE),"")</f>
        <v/>
      </c>
      <c r="AG1414" s="134" t="str">
        <f t="shared" si="326"/>
        <v xml:space="preserve"> </v>
      </c>
      <c r="AH1414" s="134" t="str">
        <f t="shared" si="327"/>
        <v xml:space="preserve"> </v>
      </c>
      <c r="AI1414" s="134" t="str">
        <f t="shared" si="328"/>
        <v xml:space="preserve"> </v>
      </c>
      <c r="AJ1414" s="234" t="str">
        <f>_xlfn.IFNA(VLOOKUP(F1414,'Compiled report'!C:D,2,FALSE),"")</f>
        <v/>
      </c>
      <c r="AK1414" s="134" t="str">
        <f t="shared" si="329"/>
        <v xml:space="preserve"> </v>
      </c>
      <c r="AL1414" s="134" t="str">
        <f t="shared" si="330"/>
        <v/>
      </c>
      <c r="AM1414" s="134" t="str">
        <f t="shared" si="331"/>
        <v xml:space="preserve"> </v>
      </c>
      <c r="AN1414" s="134" t="str">
        <f t="shared" si="332"/>
        <v xml:space="preserve"> </v>
      </c>
      <c r="AO1414" s="134" t="str">
        <f t="shared" si="321"/>
        <v xml:space="preserve"> </v>
      </c>
      <c r="AP1414" s="137" t="s">
        <v>770</v>
      </c>
    </row>
    <row r="1415" spans="1:42" s="134" customFormat="1" ht="26.1" customHeight="1" x14ac:dyDescent="0.2">
      <c r="A1415" s="258">
        <v>1414</v>
      </c>
      <c r="B1415" s="284" t="s">
        <v>622</v>
      </c>
      <c r="C1415" s="134" t="s">
        <v>181</v>
      </c>
      <c r="D1415" s="171" t="s">
        <v>82</v>
      </c>
      <c r="E1415" s="283" t="s">
        <v>623</v>
      </c>
      <c r="F1415" s="106">
        <v>612</v>
      </c>
      <c r="G1415" s="284" t="s">
        <v>622</v>
      </c>
      <c r="H1415" s="284" t="s">
        <v>3748</v>
      </c>
      <c r="I1415" s="284" t="s">
        <v>3749</v>
      </c>
      <c r="J1415" s="284" t="s">
        <v>3748</v>
      </c>
      <c r="K1415" s="284" t="s">
        <v>3748</v>
      </c>
      <c r="L1415" s="284" t="s">
        <v>3748</v>
      </c>
      <c r="M1415" s="284" t="s">
        <v>627</v>
      </c>
      <c r="N1415" s="103" t="s">
        <v>3706</v>
      </c>
      <c r="O1415" s="284"/>
      <c r="Q1415" s="135"/>
      <c r="T1415" s="135"/>
      <c r="U1415" s="171" t="str">
        <f t="shared" si="334"/>
        <v>HBL-MIR-612</v>
      </c>
      <c r="V1415" s="133" t="s">
        <v>90</v>
      </c>
      <c r="W1415" s="106">
        <v>612</v>
      </c>
      <c r="X1415" s="171" t="str">
        <f t="shared" si="322"/>
        <v>HBL-MIR-612-May17-1-1</v>
      </c>
      <c r="Y1415" s="136" t="s">
        <v>2082</v>
      </c>
      <c r="Z1415" s="134" t="str">
        <f t="shared" si="323"/>
        <v xml:space="preserve"> </v>
      </c>
      <c r="AA1415" s="134" t="str">
        <f t="shared" si="324"/>
        <v xml:space="preserve"> </v>
      </c>
      <c r="AB1415" s="134" t="str">
        <f t="shared" si="333"/>
        <v>Yes</v>
      </c>
      <c r="AC1415" s="134" t="e">
        <f>VLOOKUP(F1415,'Wired Branches'!B:E,4,FALSE)</f>
        <v>#N/A</v>
      </c>
      <c r="AD1415" s="134" t="str">
        <f t="shared" si="325"/>
        <v xml:space="preserve"> </v>
      </c>
      <c r="AE1415" s="150" t="e">
        <f>VLOOKUP(W1415,'Wired Branches'!B:F,5,FALSE)</f>
        <v>#N/A</v>
      </c>
      <c r="AF1415" s="112" t="str">
        <f>_xlfn.IFNA(VLOOKUP(F1415,'Compiled report'!C:F,4,FALSE),"")</f>
        <v/>
      </c>
      <c r="AG1415" s="134" t="str">
        <f t="shared" si="326"/>
        <v xml:space="preserve"> </v>
      </c>
      <c r="AH1415" s="134" t="str">
        <f t="shared" si="327"/>
        <v xml:space="preserve"> </v>
      </c>
      <c r="AI1415" s="134" t="str">
        <f t="shared" si="328"/>
        <v xml:space="preserve"> </v>
      </c>
      <c r="AJ1415" s="234" t="str">
        <f>_xlfn.IFNA(VLOOKUP(F1415,'Compiled report'!C:D,2,FALSE),"")</f>
        <v/>
      </c>
      <c r="AK1415" s="134" t="str">
        <f t="shared" si="329"/>
        <v xml:space="preserve"> </v>
      </c>
      <c r="AL1415" s="134" t="str">
        <f t="shared" si="330"/>
        <v/>
      </c>
      <c r="AM1415" s="134" t="str">
        <f t="shared" si="331"/>
        <v xml:space="preserve"> </v>
      </c>
      <c r="AN1415" s="134" t="str">
        <f t="shared" si="332"/>
        <v xml:space="preserve"> </v>
      </c>
      <c r="AO1415" s="134" t="str">
        <f t="shared" si="321"/>
        <v xml:space="preserve"> </v>
      </c>
      <c r="AP1415" s="137" t="s">
        <v>770</v>
      </c>
    </row>
    <row r="1416" spans="1:42" s="134" customFormat="1" ht="26.1" customHeight="1" x14ac:dyDescent="0.2">
      <c r="A1416" s="258">
        <v>1415</v>
      </c>
      <c r="B1416" s="284" t="s">
        <v>622</v>
      </c>
      <c r="C1416" s="134" t="s">
        <v>181</v>
      </c>
      <c r="D1416" s="171" t="s">
        <v>82</v>
      </c>
      <c r="E1416" s="283" t="s">
        <v>623</v>
      </c>
      <c r="F1416" s="106">
        <v>619</v>
      </c>
      <c r="G1416" s="284" t="s">
        <v>622</v>
      </c>
      <c r="H1416" s="284" t="s">
        <v>3750</v>
      </c>
      <c r="I1416" s="284" t="s">
        <v>3751</v>
      </c>
      <c r="J1416" s="284" t="s">
        <v>3752</v>
      </c>
      <c r="K1416" s="284" t="s">
        <v>3750</v>
      </c>
      <c r="L1416" s="284" t="s">
        <v>3713</v>
      </c>
      <c r="M1416" s="284" t="s">
        <v>636</v>
      </c>
      <c r="N1416" s="103" t="s">
        <v>3706</v>
      </c>
      <c r="O1416" s="284"/>
      <c r="Q1416" s="135"/>
      <c r="T1416" s="135"/>
      <c r="U1416" s="171" t="str">
        <f t="shared" si="334"/>
        <v>HBL-MIR-619</v>
      </c>
      <c r="V1416" s="133" t="s">
        <v>90</v>
      </c>
      <c r="W1416" s="106">
        <v>619</v>
      </c>
      <c r="X1416" s="171" t="str">
        <f t="shared" si="322"/>
        <v>HBL-MIR-619-May17-1-1</v>
      </c>
      <c r="Y1416" s="136" t="s">
        <v>2082</v>
      </c>
      <c r="Z1416" s="134" t="str">
        <f t="shared" si="323"/>
        <v xml:space="preserve"> </v>
      </c>
      <c r="AA1416" s="134" t="str">
        <f t="shared" si="324"/>
        <v xml:space="preserve"> </v>
      </c>
      <c r="AB1416" s="134" t="str">
        <f t="shared" si="333"/>
        <v>Yes</v>
      </c>
      <c r="AC1416" s="134" t="e">
        <f>VLOOKUP(F1416,'Wired Branches'!B:E,4,FALSE)</f>
        <v>#N/A</v>
      </c>
      <c r="AD1416" s="134" t="str">
        <f t="shared" si="325"/>
        <v xml:space="preserve"> </v>
      </c>
      <c r="AE1416" s="150" t="e">
        <f>VLOOKUP(W1416,'Wired Branches'!B:F,5,FALSE)</f>
        <v>#N/A</v>
      </c>
      <c r="AF1416" s="112" t="str">
        <f>_xlfn.IFNA(VLOOKUP(F1416,'Compiled report'!C:F,4,FALSE),"")</f>
        <v/>
      </c>
      <c r="AG1416" s="134" t="str">
        <f t="shared" si="326"/>
        <v xml:space="preserve"> </v>
      </c>
      <c r="AH1416" s="134" t="str">
        <f t="shared" si="327"/>
        <v xml:space="preserve"> </v>
      </c>
      <c r="AI1416" s="134" t="str">
        <f t="shared" si="328"/>
        <v xml:space="preserve"> </v>
      </c>
      <c r="AJ1416" s="234" t="str">
        <f>_xlfn.IFNA(VLOOKUP(F1416,'Compiled report'!C:D,2,FALSE),"")</f>
        <v/>
      </c>
      <c r="AK1416" s="134" t="str">
        <f t="shared" si="329"/>
        <v xml:space="preserve"> </v>
      </c>
      <c r="AL1416" s="134" t="str">
        <f t="shared" si="330"/>
        <v/>
      </c>
      <c r="AM1416" s="134" t="str">
        <f t="shared" si="331"/>
        <v xml:space="preserve"> </v>
      </c>
      <c r="AN1416" s="134" t="str">
        <f t="shared" si="332"/>
        <v xml:space="preserve"> </v>
      </c>
      <c r="AO1416" s="134" t="str">
        <f t="shared" si="321"/>
        <v xml:space="preserve"> </v>
      </c>
      <c r="AP1416" s="137" t="s">
        <v>770</v>
      </c>
    </row>
    <row r="1417" spans="1:42" s="134" customFormat="1" ht="26.1" customHeight="1" x14ac:dyDescent="0.2">
      <c r="A1417" s="258">
        <v>1416</v>
      </c>
      <c r="B1417" s="284" t="s">
        <v>622</v>
      </c>
      <c r="C1417" s="134" t="s">
        <v>181</v>
      </c>
      <c r="D1417" s="171" t="s">
        <v>82</v>
      </c>
      <c r="E1417" s="283" t="s">
        <v>623</v>
      </c>
      <c r="F1417" s="106">
        <v>642</v>
      </c>
      <c r="G1417" s="284" t="s">
        <v>622</v>
      </c>
      <c r="H1417" s="284" t="s">
        <v>3753</v>
      </c>
      <c r="I1417" s="284" t="s">
        <v>3754</v>
      </c>
      <c r="J1417" s="284" t="s">
        <v>3755</v>
      </c>
      <c r="K1417" s="284" t="s">
        <v>3753</v>
      </c>
      <c r="L1417" s="284" t="s">
        <v>3753</v>
      </c>
      <c r="M1417" s="284" t="s">
        <v>627</v>
      </c>
      <c r="N1417" s="103" t="s">
        <v>3706</v>
      </c>
      <c r="O1417" s="284"/>
      <c r="Q1417" s="135"/>
      <c r="T1417" s="135"/>
      <c r="U1417" s="171" t="str">
        <f t="shared" si="334"/>
        <v>HBL-MIR-642</v>
      </c>
      <c r="V1417" s="133" t="s">
        <v>90</v>
      </c>
      <c r="W1417" s="106">
        <v>642</v>
      </c>
      <c r="X1417" s="171" t="str">
        <f t="shared" si="322"/>
        <v>HBL-MIR-642-May17-1-1</v>
      </c>
      <c r="Y1417" s="136" t="s">
        <v>2082</v>
      </c>
      <c r="Z1417" s="134" t="str">
        <f t="shared" si="323"/>
        <v xml:space="preserve"> </v>
      </c>
      <c r="AA1417" s="134" t="str">
        <f t="shared" si="324"/>
        <v xml:space="preserve"> </v>
      </c>
      <c r="AB1417" s="134" t="str">
        <f t="shared" si="333"/>
        <v>Yes</v>
      </c>
      <c r="AC1417" s="134" t="e">
        <f>VLOOKUP(F1417,'Wired Branches'!B:E,4,FALSE)</f>
        <v>#N/A</v>
      </c>
      <c r="AD1417" s="134" t="str">
        <f t="shared" si="325"/>
        <v xml:space="preserve"> </v>
      </c>
      <c r="AE1417" s="150" t="e">
        <f>VLOOKUP(W1417,'Wired Branches'!B:F,5,FALSE)</f>
        <v>#N/A</v>
      </c>
      <c r="AF1417" s="112" t="str">
        <f>_xlfn.IFNA(VLOOKUP(F1417,'Compiled report'!C:F,4,FALSE),"")</f>
        <v/>
      </c>
      <c r="AG1417" s="134" t="str">
        <f t="shared" si="326"/>
        <v xml:space="preserve"> </v>
      </c>
      <c r="AH1417" s="134" t="str">
        <f t="shared" si="327"/>
        <v xml:space="preserve"> </v>
      </c>
      <c r="AI1417" s="134" t="str">
        <f t="shared" si="328"/>
        <v xml:space="preserve"> </v>
      </c>
      <c r="AJ1417" s="234" t="str">
        <f>_xlfn.IFNA(VLOOKUP(F1417,'Compiled report'!C:D,2,FALSE),"")</f>
        <v/>
      </c>
      <c r="AK1417" s="134" t="str">
        <f t="shared" si="329"/>
        <v xml:space="preserve"> </v>
      </c>
      <c r="AL1417" s="134" t="str">
        <f t="shared" si="330"/>
        <v/>
      </c>
      <c r="AM1417" s="134" t="str">
        <f t="shared" si="331"/>
        <v xml:space="preserve"> </v>
      </c>
      <c r="AN1417" s="134" t="str">
        <f t="shared" si="332"/>
        <v xml:space="preserve"> </v>
      </c>
      <c r="AO1417" s="134" t="str">
        <f t="shared" si="321"/>
        <v xml:space="preserve"> </v>
      </c>
      <c r="AP1417" s="137" t="s">
        <v>770</v>
      </c>
    </row>
    <row r="1418" spans="1:42" s="134" customFormat="1" ht="26.1" customHeight="1" x14ac:dyDescent="0.2">
      <c r="A1418" s="258">
        <v>1417</v>
      </c>
      <c r="B1418" s="284" t="s">
        <v>622</v>
      </c>
      <c r="C1418" s="134" t="s">
        <v>181</v>
      </c>
      <c r="D1418" s="171" t="s">
        <v>82</v>
      </c>
      <c r="E1418" s="283" t="s">
        <v>623</v>
      </c>
      <c r="F1418" s="106">
        <v>643</v>
      </c>
      <c r="G1418" s="284" t="s">
        <v>622</v>
      </c>
      <c r="H1418" s="284" t="s">
        <v>3756</v>
      </c>
      <c r="I1418" s="284" t="s">
        <v>3757</v>
      </c>
      <c r="J1418" s="284" t="s">
        <v>3758</v>
      </c>
      <c r="K1418" s="284" t="s">
        <v>3756</v>
      </c>
      <c r="L1418" s="284" t="s">
        <v>3713</v>
      </c>
      <c r="M1418" s="284" t="s">
        <v>636</v>
      </c>
      <c r="N1418" s="103" t="s">
        <v>3706</v>
      </c>
      <c r="O1418" s="284"/>
      <c r="Q1418" s="135"/>
      <c r="T1418" s="135"/>
      <c r="U1418" s="171" t="str">
        <f t="shared" si="334"/>
        <v>HBL-MIR-643</v>
      </c>
      <c r="V1418" s="133" t="s">
        <v>90</v>
      </c>
      <c r="W1418" s="106">
        <v>643</v>
      </c>
      <c r="X1418" s="171" t="str">
        <f t="shared" si="322"/>
        <v>HBL-MIR-643-May17-1-1</v>
      </c>
      <c r="Y1418" s="136" t="s">
        <v>2082</v>
      </c>
      <c r="Z1418" s="134" t="str">
        <f t="shared" si="323"/>
        <v xml:space="preserve"> </v>
      </c>
      <c r="AA1418" s="134" t="str">
        <f t="shared" si="324"/>
        <v xml:space="preserve"> </v>
      </c>
      <c r="AB1418" s="134" t="str">
        <f t="shared" si="333"/>
        <v>Yes</v>
      </c>
      <c r="AC1418" s="134" t="e">
        <f>VLOOKUP(F1418,'Wired Branches'!B:E,4,FALSE)</f>
        <v>#N/A</v>
      </c>
      <c r="AD1418" s="134" t="str">
        <f t="shared" si="325"/>
        <v xml:space="preserve"> </v>
      </c>
      <c r="AE1418" s="150" t="e">
        <f>VLOOKUP(W1418,'Wired Branches'!B:F,5,FALSE)</f>
        <v>#N/A</v>
      </c>
      <c r="AF1418" s="112" t="str">
        <f>_xlfn.IFNA(VLOOKUP(F1418,'Compiled report'!C:F,4,FALSE),"")</f>
        <v/>
      </c>
      <c r="AG1418" s="134" t="str">
        <f t="shared" si="326"/>
        <v xml:space="preserve"> </v>
      </c>
      <c r="AH1418" s="134" t="str">
        <f t="shared" si="327"/>
        <v xml:space="preserve"> </v>
      </c>
      <c r="AI1418" s="134" t="str">
        <f t="shared" si="328"/>
        <v xml:space="preserve"> </v>
      </c>
      <c r="AJ1418" s="234" t="str">
        <f>_xlfn.IFNA(VLOOKUP(F1418,'Compiled report'!C:D,2,FALSE),"")</f>
        <v/>
      </c>
      <c r="AK1418" s="134" t="str">
        <f t="shared" si="329"/>
        <v xml:space="preserve"> </v>
      </c>
      <c r="AL1418" s="134" t="str">
        <f t="shared" si="330"/>
        <v/>
      </c>
      <c r="AM1418" s="134" t="str">
        <f t="shared" si="331"/>
        <v xml:space="preserve"> </v>
      </c>
      <c r="AN1418" s="134" t="str">
        <f t="shared" si="332"/>
        <v xml:space="preserve"> </v>
      </c>
      <c r="AO1418" s="134" t="str">
        <f t="shared" si="321"/>
        <v xml:space="preserve"> </v>
      </c>
      <c r="AP1418" s="137" t="s">
        <v>770</v>
      </c>
    </row>
    <row r="1419" spans="1:42" s="134" customFormat="1" ht="26.1" customHeight="1" x14ac:dyDescent="0.2">
      <c r="A1419" s="258">
        <v>1418</v>
      </c>
      <c r="B1419" s="284" t="s">
        <v>622</v>
      </c>
      <c r="C1419" s="134" t="s">
        <v>181</v>
      </c>
      <c r="D1419" s="171" t="s">
        <v>82</v>
      </c>
      <c r="E1419" s="283" t="s">
        <v>623</v>
      </c>
      <c r="F1419" s="106">
        <v>645</v>
      </c>
      <c r="G1419" s="284" t="s">
        <v>622</v>
      </c>
      <c r="H1419" s="284" t="s">
        <v>3759</v>
      </c>
      <c r="I1419" s="284" t="s">
        <v>3760</v>
      </c>
      <c r="J1419" s="284" t="s">
        <v>3761</v>
      </c>
      <c r="K1419" s="284" t="s">
        <v>3759</v>
      </c>
      <c r="L1419" s="284" t="s">
        <v>3739</v>
      </c>
      <c r="M1419" s="284" t="s">
        <v>636</v>
      </c>
      <c r="N1419" s="103" t="s">
        <v>3706</v>
      </c>
      <c r="O1419" s="284"/>
      <c r="Q1419" s="135"/>
      <c r="T1419" s="135"/>
      <c r="U1419" s="171" t="str">
        <f t="shared" si="334"/>
        <v>HBL-MIR-645</v>
      </c>
      <c r="V1419" s="133" t="s">
        <v>90</v>
      </c>
      <c r="W1419" s="106">
        <v>645</v>
      </c>
      <c r="X1419" s="171" t="str">
        <f t="shared" si="322"/>
        <v>HBL-MIR-645-May17-1-1</v>
      </c>
      <c r="Y1419" s="136" t="s">
        <v>2082</v>
      </c>
      <c r="Z1419" s="134" t="str">
        <f t="shared" si="323"/>
        <v xml:space="preserve"> </v>
      </c>
      <c r="AA1419" s="134" t="str">
        <f t="shared" si="324"/>
        <v xml:space="preserve"> </v>
      </c>
      <c r="AB1419" s="134" t="str">
        <f t="shared" si="333"/>
        <v>Yes</v>
      </c>
      <c r="AC1419" s="134" t="e">
        <f>VLOOKUP(F1419,'Wired Branches'!B:E,4,FALSE)</f>
        <v>#N/A</v>
      </c>
      <c r="AD1419" s="134" t="str">
        <f t="shared" si="325"/>
        <v xml:space="preserve"> </v>
      </c>
      <c r="AE1419" s="150" t="e">
        <f>VLOOKUP(W1419,'Wired Branches'!B:F,5,FALSE)</f>
        <v>#N/A</v>
      </c>
      <c r="AF1419" s="112" t="str">
        <f>_xlfn.IFNA(VLOOKUP(F1419,'Compiled report'!C:F,4,FALSE),"")</f>
        <v/>
      </c>
      <c r="AG1419" s="134" t="str">
        <f t="shared" si="326"/>
        <v xml:space="preserve"> </v>
      </c>
      <c r="AH1419" s="134" t="str">
        <f t="shared" si="327"/>
        <v xml:space="preserve"> </v>
      </c>
      <c r="AI1419" s="134" t="str">
        <f t="shared" si="328"/>
        <v xml:space="preserve"> </v>
      </c>
      <c r="AJ1419" s="234" t="str">
        <f>_xlfn.IFNA(VLOOKUP(F1419,'Compiled report'!C:D,2,FALSE),"")</f>
        <v/>
      </c>
      <c r="AK1419" s="134" t="str">
        <f t="shared" si="329"/>
        <v xml:space="preserve"> </v>
      </c>
      <c r="AL1419" s="134" t="str">
        <f t="shared" si="330"/>
        <v/>
      </c>
      <c r="AM1419" s="134" t="str">
        <f t="shared" si="331"/>
        <v xml:space="preserve"> </v>
      </c>
      <c r="AN1419" s="134" t="str">
        <f t="shared" si="332"/>
        <v xml:space="preserve"> </v>
      </c>
      <c r="AO1419" s="134" t="str">
        <f t="shared" si="321"/>
        <v xml:space="preserve"> </v>
      </c>
      <c r="AP1419" s="137" t="s">
        <v>770</v>
      </c>
    </row>
    <row r="1420" spans="1:42" s="134" customFormat="1" ht="26.1" customHeight="1" x14ac:dyDescent="0.2">
      <c r="A1420" s="258">
        <v>1419</v>
      </c>
      <c r="B1420" s="284" t="s">
        <v>622</v>
      </c>
      <c r="C1420" s="134" t="s">
        <v>181</v>
      </c>
      <c r="D1420" s="171" t="s">
        <v>82</v>
      </c>
      <c r="E1420" s="283" t="s">
        <v>623</v>
      </c>
      <c r="F1420" s="106">
        <v>646</v>
      </c>
      <c r="G1420" s="284" t="s">
        <v>622</v>
      </c>
      <c r="H1420" s="284" t="s">
        <v>3762</v>
      </c>
      <c r="I1420" s="284" t="s">
        <v>3763</v>
      </c>
      <c r="J1420" s="284" t="s">
        <v>3764</v>
      </c>
      <c r="K1420" s="284" t="s">
        <v>3762</v>
      </c>
      <c r="L1420" s="284" t="s">
        <v>3713</v>
      </c>
      <c r="M1420" s="284" t="s">
        <v>636</v>
      </c>
      <c r="N1420" s="103" t="s">
        <v>3706</v>
      </c>
      <c r="O1420" s="284"/>
      <c r="Q1420" s="135"/>
      <c r="T1420" s="135"/>
      <c r="U1420" s="171" t="str">
        <f t="shared" si="334"/>
        <v>HBL-MIR-646</v>
      </c>
      <c r="V1420" s="133" t="s">
        <v>90</v>
      </c>
      <c r="W1420" s="106">
        <v>646</v>
      </c>
      <c r="X1420" s="171" t="str">
        <f t="shared" si="322"/>
        <v>HBL-MIR-646-May17-1-1</v>
      </c>
      <c r="Y1420" s="136" t="s">
        <v>2082</v>
      </c>
      <c r="Z1420" s="134" t="str">
        <f t="shared" si="323"/>
        <v xml:space="preserve"> </v>
      </c>
      <c r="AA1420" s="134" t="str">
        <f t="shared" si="324"/>
        <v xml:space="preserve"> </v>
      </c>
      <c r="AB1420" s="134" t="str">
        <f t="shared" si="333"/>
        <v>Yes</v>
      </c>
      <c r="AC1420" s="134" t="e">
        <f>VLOOKUP(F1420,'Wired Branches'!B:E,4,FALSE)</f>
        <v>#N/A</v>
      </c>
      <c r="AD1420" s="134" t="str">
        <f t="shared" si="325"/>
        <v xml:space="preserve"> </v>
      </c>
      <c r="AE1420" s="150" t="e">
        <f>VLOOKUP(W1420,'Wired Branches'!B:F,5,FALSE)</f>
        <v>#N/A</v>
      </c>
      <c r="AF1420" s="112" t="str">
        <f>_xlfn.IFNA(VLOOKUP(F1420,'Compiled report'!C:F,4,FALSE),"")</f>
        <v/>
      </c>
      <c r="AG1420" s="134" t="str">
        <f t="shared" si="326"/>
        <v xml:space="preserve"> </v>
      </c>
      <c r="AH1420" s="134" t="str">
        <f t="shared" si="327"/>
        <v xml:space="preserve"> </v>
      </c>
      <c r="AI1420" s="134" t="str">
        <f t="shared" si="328"/>
        <v xml:space="preserve"> </v>
      </c>
      <c r="AJ1420" s="234" t="str">
        <f>_xlfn.IFNA(VLOOKUP(F1420,'Compiled report'!C:D,2,FALSE),"")</f>
        <v/>
      </c>
      <c r="AK1420" s="134" t="str">
        <f t="shared" si="329"/>
        <v xml:space="preserve"> </v>
      </c>
      <c r="AL1420" s="134" t="str">
        <f t="shared" si="330"/>
        <v/>
      </c>
      <c r="AM1420" s="134" t="str">
        <f t="shared" si="331"/>
        <v xml:space="preserve"> </v>
      </c>
      <c r="AN1420" s="134" t="str">
        <f t="shared" si="332"/>
        <v xml:space="preserve"> </v>
      </c>
      <c r="AO1420" s="134" t="str">
        <f t="shared" ref="AO1420:AO1484" si="335">IF(AJ1420=""," ","Installation Completed")</f>
        <v xml:space="preserve"> </v>
      </c>
      <c r="AP1420" s="137" t="s">
        <v>770</v>
      </c>
    </row>
    <row r="1421" spans="1:42" s="134" customFormat="1" ht="26.1" customHeight="1" x14ac:dyDescent="0.2">
      <c r="A1421" s="258">
        <v>1420</v>
      </c>
      <c r="B1421" s="284" t="s">
        <v>622</v>
      </c>
      <c r="C1421" s="134" t="s">
        <v>181</v>
      </c>
      <c r="D1421" s="171" t="s">
        <v>82</v>
      </c>
      <c r="E1421" s="283" t="s">
        <v>623</v>
      </c>
      <c r="F1421" s="106">
        <v>647</v>
      </c>
      <c r="G1421" s="284" t="s">
        <v>622</v>
      </c>
      <c r="H1421" s="284" t="s">
        <v>3765</v>
      </c>
      <c r="I1421" s="284" t="s">
        <v>3766</v>
      </c>
      <c r="J1421" s="284" t="s">
        <v>3767</v>
      </c>
      <c r="K1421" s="284" t="s">
        <v>3768</v>
      </c>
      <c r="L1421" s="284" t="s">
        <v>636</v>
      </c>
      <c r="M1421" s="284" t="s">
        <v>636</v>
      </c>
      <c r="N1421" s="103" t="s">
        <v>3706</v>
      </c>
      <c r="O1421" s="284"/>
      <c r="Q1421" s="135"/>
      <c r="T1421" s="135"/>
      <c r="U1421" s="171" t="str">
        <f t="shared" si="334"/>
        <v>HBL-MIR-647</v>
      </c>
      <c r="V1421" s="133" t="s">
        <v>90</v>
      </c>
      <c r="W1421" s="106">
        <v>647</v>
      </c>
      <c r="X1421" s="171" t="str">
        <f t="shared" si="322"/>
        <v>HBL-MIR-647-May17-1-1</v>
      </c>
      <c r="Y1421" s="136" t="s">
        <v>2082</v>
      </c>
      <c r="Z1421" s="134" t="str">
        <f t="shared" si="323"/>
        <v xml:space="preserve"> </v>
      </c>
      <c r="AA1421" s="134" t="str">
        <f t="shared" si="324"/>
        <v xml:space="preserve"> </v>
      </c>
      <c r="AB1421" s="134" t="str">
        <f t="shared" si="333"/>
        <v>Yes</v>
      </c>
      <c r="AC1421" s="134" t="e">
        <f>VLOOKUP(F1421,'Wired Branches'!B:E,4,FALSE)</f>
        <v>#N/A</v>
      </c>
      <c r="AD1421" s="134" t="str">
        <f t="shared" si="325"/>
        <v xml:space="preserve"> </v>
      </c>
      <c r="AE1421" s="150" t="e">
        <f>VLOOKUP(W1421,'Wired Branches'!B:F,5,FALSE)</f>
        <v>#N/A</v>
      </c>
      <c r="AF1421" s="112" t="str">
        <f>_xlfn.IFNA(VLOOKUP(F1421,'Compiled report'!C:F,4,FALSE),"")</f>
        <v/>
      </c>
      <c r="AG1421" s="134" t="str">
        <f t="shared" si="326"/>
        <v xml:space="preserve"> </v>
      </c>
      <c r="AH1421" s="134" t="str">
        <f t="shared" si="327"/>
        <v xml:space="preserve"> </v>
      </c>
      <c r="AI1421" s="134" t="str">
        <f t="shared" si="328"/>
        <v xml:space="preserve"> </v>
      </c>
      <c r="AJ1421" s="234" t="str">
        <f>_xlfn.IFNA(VLOOKUP(F1421,'Compiled report'!C:D,2,FALSE),"")</f>
        <v/>
      </c>
      <c r="AK1421" s="134" t="str">
        <f t="shared" si="329"/>
        <v xml:space="preserve"> </v>
      </c>
      <c r="AL1421" s="134" t="str">
        <f t="shared" si="330"/>
        <v/>
      </c>
      <c r="AM1421" s="134" t="str">
        <f t="shared" si="331"/>
        <v xml:space="preserve"> </v>
      </c>
      <c r="AN1421" s="134" t="str">
        <f t="shared" si="332"/>
        <v xml:space="preserve"> </v>
      </c>
      <c r="AO1421" s="134" t="str">
        <f t="shared" si="335"/>
        <v xml:space="preserve"> </v>
      </c>
      <c r="AP1421" s="137" t="s">
        <v>770</v>
      </c>
    </row>
    <row r="1422" spans="1:42" s="134" customFormat="1" ht="26.1" customHeight="1" x14ac:dyDescent="0.2">
      <c r="A1422" s="258">
        <v>1421</v>
      </c>
      <c r="B1422" s="284" t="s">
        <v>622</v>
      </c>
      <c r="C1422" s="134" t="s">
        <v>181</v>
      </c>
      <c r="D1422" s="171" t="s">
        <v>82</v>
      </c>
      <c r="E1422" s="283" t="s">
        <v>623</v>
      </c>
      <c r="F1422" s="106">
        <v>650</v>
      </c>
      <c r="G1422" s="284" t="s">
        <v>622</v>
      </c>
      <c r="H1422" s="284" t="s">
        <v>3769</v>
      </c>
      <c r="I1422" s="284" t="s">
        <v>3770</v>
      </c>
      <c r="J1422" s="284" t="s">
        <v>3771</v>
      </c>
      <c r="K1422" s="284" t="s">
        <v>3769</v>
      </c>
      <c r="L1422" s="284" t="s">
        <v>3769</v>
      </c>
      <c r="M1422" s="284" t="s">
        <v>627</v>
      </c>
      <c r="N1422" s="103" t="s">
        <v>3706</v>
      </c>
      <c r="O1422" s="284"/>
      <c r="Q1422" s="135"/>
      <c r="T1422" s="135"/>
      <c r="U1422" s="171" t="str">
        <f t="shared" si="334"/>
        <v>HBL-MIR-650</v>
      </c>
      <c r="V1422" s="133" t="s">
        <v>90</v>
      </c>
      <c r="W1422" s="106">
        <v>650</v>
      </c>
      <c r="X1422" s="171" t="str">
        <f t="shared" si="322"/>
        <v>HBL-MIR-650-May17-1-1</v>
      </c>
      <c r="Y1422" s="136" t="s">
        <v>2082</v>
      </c>
      <c r="Z1422" s="134" t="str">
        <f t="shared" si="323"/>
        <v xml:space="preserve"> </v>
      </c>
      <c r="AA1422" s="134" t="str">
        <f t="shared" si="324"/>
        <v xml:space="preserve"> </v>
      </c>
      <c r="AB1422" s="134" t="str">
        <f t="shared" si="333"/>
        <v>Yes</v>
      </c>
      <c r="AC1422" s="134" t="e">
        <f>VLOOKUP(F1422,'Wired Branches'!B:E,4,FALSE)</f>
        <v>#N/A</v>
      </c>
      <c r="AD1422" s="134" t="str">
        <f t="shared" si="325"/>
        <v xml:space="preserve"> </v>
      </c>
      <c r="AE1422" s="150" t="e">
        <f>VLOOKUP(W1422,'Wired Branches'!B:F,5,FALSE)</f>
        <v>#N/A</v>
      </c>
      <c r="AF1422" s="112" t="str">
        <f>_xlfn.IFNA(VLOOKUP(F1422,'Compiled report'!C:F,4,FALSE),"")</f>
        <v/>
      </c>
      <c r="AG1422" s="134" t="str">
        <f t="shared" si="326"/>
        <v xml:space="preserve"> </v>
      </c>
      <c r="AH1422" s="134" t="str">
        <f t="shared" si="327"/>
        <v xml:space="preserve"> </v>
      </c>
      <c r="AI1422" s="134" t="str">
        <f t="shared" si="328"/>
        <v xml:space="preserve"> </v>
      </c>
      <c r="AJ1422" s="234" t="str">
        <f>_xlfn.IFNA(VLOOKUP(F1422,'Compiled report'!C:D,2,FALSE),"")</f>
        <v/>
      </c>
      <c r="AK1422" s="134" t="str">
        <f t="shared" si="329"/>
        <v xml:space="preserve"> </v>
      </c>
      <c r="AL1422" s="134" t="str">
        <f t="shared" si="330"/>
        <v/>
      </c>
      <c r="AM1422" s="134" t="str">
        <f t="shared" si="331"/>
        <v xml:space="preserve"> </v>
      </c>
      <c r="AN1422" s="134" t="str">
        <f t="shared" si="332"/>
        <v xml:space="preserve"> </v>
      </c>
      <c r="AO1422" s="134" t="str">
        <f t="shared" si="335"/>
        <v xml:space="preserve"> </v>
      </c>
      <c r="AP1422" s="137" t="s">
        <v>770</v>
      </c>
    </row>
    <row r="1423" spans="1:42" s="134" customFormat="1" ht="26.1" customHeight="1" x14ac:dyDescent="0.2">
      <c r="A1423" s="258">
        <v>1422</v>
      </c>
      <c r="B1423" s="284" t="s">
        <v>622</v>
      </c>
      <c r="C1423" s="134" t="s">
        <v>181</v>
      </c>
      <c r="D1423" s="171" t="s">
        <v>82</v>
      </c>
      <c r="E1423" s="283" t="s">
        <v>623</v>
      </c>
      <c r="F1423" s="106">
        <v>854</v>
      </c>
      <c r="G1423" s="284" t="s">
        <v>622</v>
      </c>
      <c r="H1423" s="284" t="s">
        <v>3772</v>
      </c>
      <c r="I1423" s="284" t="s">
        <v>3773</v>
      </c>
      <c r="J1423" s="284" t="s">
        <v>3772</v>
      </c>
      <c r="K1423" s="284" t="s">
        <v>3739</v>
      </c>
      <c r="L1423" s="284" t="s">
        <v>636</v>
      </c>
      <c r="M1423" s="284" t="s">
        <v>636</v>
      </c>
      <c r="N1423" s="103" t="s">
        <v>3706</v>
      </c>
      <c r="O1423" s="284"/>
      <c r="Q1423" s="135"/>
      <c r="T1423" s="135"/>
      <c r="U1423" s="171" t="str">
        <f t="shared" si="334"/>
        <v>HBL-MIR-854</v>
      </c>
      <c r="V1423" s="133" t="s">
        <v>90</v>
      </c>
      <c r="W1423" s="106">
        <v>854</v>
      </c>
      <c r="X1423" s="171" t="str">
        <f t="shared" si="322"/>
        <v>HBL-MIR-854-May17-1-1</v>
      </c>
      <c r="Y1423" s="136" t="s">
        <v>2082</v>
      </c>
      <c r="Z1423" s="134" t="str">
        <f t="shared" si="323"/>
        <v xml:space="preserve"> </v>
      </c>
      <c r="AA1423" s="134" t="str">
        <f t="shared" si="324"/>
        <v xml:space="preserve"> </v>
      </c>
      <c r="AB1423" s="134" t="str">
        <f t="shared" si="333"/>
        <v>Yes</v>
      </c>
      <c r="AC1423" s="134" t="e">
        <f>VLOOKUP(F1423,'Wired Branches'!B:E,4,FALSE)</f>
        <v>#N/A</v>
      </c>
      <c r="AD1423" s="134" t="str">
        <f t="shared" si="325"/>
        <v xml:space="preserve"> </v>
      </c>
      <c r="AE1423" s="150" t="e">
        <f>VLOOKUP(W1423,'Wired Branches'!B:F,5,FALSE)</f>
        <v>#N/A</v>
      </c>
      <c r="AF1423" s="112" t="str">
        <f>_xlfn.IFNA(VLOOKUP(F1423,'Compiled report'!C:F,4,FALSE),"")</f>
        <v/>
      </c>
      <c r="AG1423" s="134" t="str">
        <f t="shared" si="326"/>
        <v xml:space="preserve"> </v>
      </c>
      <c r="AH1423" s="134" t="str">
        <f t="shared" si="327"/>
        <v xml:space="preserve"> </v>
      </c>
      <c r="AI1423" s="134" t="str">
        <f t="shared" si="328"/>
        <v xml:space="preserve"> </v>
      </c>
      <c r="AJ1423" s="234" t="str">
        <f>_xlfn.IFNA(VLOOKUP(F1423,'Compiled report'!C:D,2,FALSE),"")</f>
        <v/>
      </c>
      <c r="AK1423" s="134" t="str">
        <f t="shared" si="329"/>
        <v xml:space="preserve"> </v>
      </c>
      <c r="AL1423" s="134" t="str">
        <f t="shared" si="330"/>
        <v/>
      </c>
      <c r="AM1423" s="134" t="str">
        <f t="shared" si="331"/>
        <v xml:space="preserve"> </v>
      </c>
      <c r="AN1423" s="134" t="str">
        <f t="shared" si="332"/>
        <v xml:space="preserve"> </v>
      </c>
      <c r="AO1423" s="134" t="str">
        <f t="shared" si="335"/>
        <v xml:space="preserve"> </v>
      </c>
      <c r="AP1423" s="137" t="s">
        <v>770</v>
      </c>
    </row>
    <row r="1424" spans="1:42" s="134" customFormat="1" ht="26.1" customHeight="1" x14ac:dyDescent="0.2">
      <c r="A1424" s="258">
        <v>1423</v>
      </c>
      <c r="B1424" s="284" t="s">
        <v>622</v>
      </c>
      <c r="C1424" s="134" t="s">
        <v>181</v>
      </c>
      <c r="D1424" s="171" t="s">
        <v>82</v>
      </c>
      <c r="E1424" s="283" t="s">
        <v>623</v>
      </c>
      <c r="F1424" s="106">
        <v>855</v>
      </c>
      <c r="G1424" s="284" t="s">
        <v>622</v>
      </c>
      <c r="H1424" s="284" t="s">
        <v>3774</v>
      </c>
      <c r="I1424" s="284" t="s">
        <v>3775</v>
      </c>
      <c r="J1424" s="284" t="s">
        <v>3776</v>
      </c>
      <c r="K1424" s="284" t="s">
        <v>3713</v>
      </c>
      <c r="L1424" s="284" t="s">
        <v>3713</v>
      </c>
      <c r="M1424" s="284" t="s">
        <v>636</v>
      </c>
      <c r="N1424" s="103" t="s">
        <v>3706</v>
      </c>
      <c r="O1424" s="284"/>
      <c r="Q1424" s="135"/>
      <c r="T1424" s="135"/>
      <c r="U1424" s="171" t="str">
        <f t="shared" si="334"/>
        <v>HBL-MIR-855</v>
      </c>
      <c r="V1424" s="133" t="s">
        <v>90</v>
      </c>
      <c r="W1424" s="106">
        <v>855</v>
      </c>
      <c r="X1424" s="171" t="str">
        <f t="shared" ref="X1424:X1487" si="336">CONCATENATE(U1424,"-",Y1424,"-",V1424)</f>
        <v>HBL-MIR-855-May17-1-1</v>
      </c>
      <c r="Y1424" s="136" t="s">
        <v>2082</v>
      </c>
      <c r="Z1424" s="134" t="str">
        <f t="shared" si="323"/>
        <v xml:space="preserve"> </v>
      </c>
      <c r="AA1424" s="134" t="str">
        <f t="shared" si="324"/>
        <v xml:space="preserve"> </v>
      </c>
      <c r="AB1424" s="134" t="str">
        <f t="shared" si="333"/>
        <v>Yes</v>
      </c>
      <c r="AC1424" s="134" t="e">
        <f>VLOOKUP(F1424,'Wired Branches'!B:E,4,FALSE)</f>
        <v>#N/A</v>
      </c>
      <c r="AD1424" s="134" t="str">
        <f t="shared" si="325"/>
        <v xml:space="preserve"> </v>
      </c>
      <c r="AE1424" s="150" t="e">
        <f>VLOOKUP(W1424,'Wired Branches'!B:F,5,FALSE)</f>
        <v>#N/A</v>
      </c>
      <c r="AF1424" s="112" t="str">
        <f>_xlfn.IFNA(VLOOKUP(F1424,'Compiled report'!C:F,4,FALSE),"")</f>
        <v/>
      </c>
      <c r="AG1424" s="134" t="str">
        <f t="shared" si="326"/>
        <v xml:space="preserve"> </v>
      </c>
      <c r="AH1424" s="134" t="str">
        <f t="shared" si="327"/>
        <v xml:space="preserve"> </v>
      </c>
      <c r="AI1424" s="134" t="str">
        <f t="shared" si="328"/>
        <v xml:space="preserve"> </v>
      </c>
      <c r="AJ1424" s="234" t="str">
        <f>_xlfn.IFNA(VLOOKUP(F1424,'Compiled report'!C:D,2,FALSE),"")</f>
        <v/>
      </c>
      <c r="AK1424" s="134" t="str">
        <f t="shared" si="329"/>
        <v xml:space="preserve"> </v>
      </c>
      <c r="AL1424" s="134" t="str">
        <f t="shared" si="330"/>
        <v/>
      </c>
      <c r="AM1424" s="134" t="str">
        <f t="shared" si="331"/>
        <v xml:space="preserve"> </v>
      </c>
      <c r="AN1424" s="134" t="str">
        <f t="shared" si="332"/>
        <v xml:space="preserve"> </v>
      </c>
      <c r="AO1424" s="134" t="str">
        <f t="shared" si="335"/>
        <v xml:space="preserve"> </v>
      </c>
      <c r="AP1424" s="137" t="s">
        <v>770</v>
      </c>
    </row>
    <row r="1425" spans="1:42" s="134" customFormat="1" ht="26.1" customHeight="1" x14ac:dyDescent="0.2">
      <c r="A1425" s="258">
        <v>1424</v>
      </c>
      <c r="B1425" s="284" t="s">
        <v>622</v>
      </c>
      <c r="C1425" s="134" t="s">
        <v>181</v>
      </c>
      <c r="D1425" s="171" t="s">
        <v>82</v>
      </c>
      <c r="E1425" s="283" t="s">
        <v>623</v>
      </c>
      <c r="F1425" s="106">
        <v>860</v>
      </c>
      <c r="G1425" s="284" t="s">
        <v>622</v>
      </c>
      <c r="H1425" s="284" t="s">
        <v>3777</v>
      </c>
      <c r="I1425" s="284" t="s">
        <v>3778</v>
      </c>
      <c r="J1425" s="284" t="s">
        <v>3779</v>
      </c>
      <c r="K1425" s="284" t="s">
        <v>3777</v>
      </c>
      <c r="L1425" s="284" t="s">
        <v>3777</v>
      </c>
      <c r="M1425" s="284" t="s">
        <v>643</v>
      </c>
      <c r="N1425" s="103" t="s">
        <v>3706</v>
      </c>
      <c r="O1425" s="284"/>
      <c r="Q1425" s="135"/>
      <c r="T1425" s="135"/>
      <c r="U1425" s="171" t="str">
        <f t="shared" si="334"/>
        <v>HBL-MIR-860</v>
      </c>
      <c r="V1425" s="133" t="s">
        <v>90</v>
      </c>
      <c r="W1425" s="106">
        <v>860</v>
      </c>
      <c r="X1425" s="171" t="str">
        <f t="shared" si="336"/>
        <v>HBL-MIR-860-May17-1-1</v>
      </c>
      <c r="Y1425" s="136" t="s">
        <v>2082</v>
      </c>
      <c r="Z1425" s="134" t="str">
        <f t="shared" si="323"/>
        <v xml:space="preserve"> </v>
      </c>
      <c r="AA1425" s="134" t="str">
        <f t="shared" si="324"/>
        <v xml:space="preserve"> </v>
      </c>
      <c r="AB1425" s="134" t="str">
        <f t="shared" si="333"/>
        <v>Yes</v>
      </c>
      <c r="AC1425" s="134" t="e">
        <f>VLOOKUP(F1425,'Wired Branches'!B:E,4,FALSE)</f>
        <v>#N/A</v>
      </c>
      <c r="AD1425" s="134" t="str">
        <f t="shared" si="325"/>
        <v xml:space="preserve"> </v>
      </c>
      <c r="AE1425" s="150" t="e">
        <f>VLOOKUP(W1425,'Wired Branches'!B:F,5,FALSE)</f>
        <v>#N/A</v>
      </c>
      <c r="AF1425" s="112" t="str">
        <f>_xlfn.IFNA(VLOOKUP(F1425,'Compiled report'!C:F,4,FALSE),"")</f>
        <v/>
      </c>
      <c r="AG1425" s="134" t="str">
        <f t="shared" si="326"/>
        <v xml:space="preserve"> </v>
      </c>
      <c r="AH1425" s="134" t="str">
        <f t="shared" si="327"/>
        <v xml:space="preserve"> </v>
      </c>
      <c r="AI1425" s="134" t="str">
        <f t="shared" si="328"/>
        <v xml:space="preserve"> </v>
      </c>
      <c r="AJ1425" s="234" t="str">
        <f>_xlfn.IFNA(VLOOKUP(F1425,'Compiled report'!C:D,2,FALSE),"")</f>
        <v/>
      </c>
      <c r="AK1425" s="134" t="str">
        <f t="shared" si="329"/>
        <v xml:space="preserve"> </v>
      </c>
      <c r="AL1425" s="134" t="str">
        <f t="shared" si="330"/>
        <v/>
      </c>
      <c r="AM1425" s="134" t="str">
        <f t="shared" si="331"/>
        <v xml:space="preserve"> </v>
      </c>
      <c r="AN1425" s="134" t="str">
        <f t="shared" si="332"/>
        <v xml:space="preserve"> </v>
      </c>
      <c r="AO1425" s="134" t="str">
        <f t="shared" si="335"/>
        <v xml:space="preserve"> </v>
      </c>
      <c r="AP1425" s="137" t="s">
        <v>770</v>
      </c>
    </row>
    <row r="1426" spans="1:42" s="134" customFormat="1" ht="26.1" customHeight="1" x14ac:dyDescent="0.2">
      <c r="A1426" s="258">
        <v>1425</v>
      </c>
      <c r="B1426" s="284" t="s">
        <v>622</v>
      </c>
      <c r="C1426" s="134" t="s">
        <v>181</v>
      </c>
      <c r="D1426" s="171" t="s">
        <v>82</v>
      </c>
      <c r="E1426" s="283" t="s">
        <v>623</v>
      </c>
      <c r="F1426" s="106">
        <v>864</v>
      </c>
      <c r="G1426" s="284" t="s">
        <v>622</v>
      </c>
      <c r="H1426" s="284" t="s">
        <v>3780</v>
      </c>
      <c r="I1426" s="284" t="s">
        <v>3781</v>
      </c>
      <c r="J1426" s="284" t="s">
        <v>3782</v>
      </c>
      <c r="K1426" s="284" t="s">
        <v>3713</v>
      </c>
      <c r="L1426" s="284" t="s">
        <v>3713</v>
      </c>
      <c r="M1426" s="284" t="s">
        <v>636</v>
      </c>
      <c r="N1426" s="103" t="s">
        <v>3706</v>
      </c>
      <c r="O1426" s="284"/>
      <c r="Q1426" s="135"/>
      <c r="T1426" s="135"/>
      <c r="U1426" s="171" t="str">
        <f t="shared" si="334"/>
        <v>HBL-MIR-864</v>
      </c>
      <c r="V1426" s="133" t="s">
        <v>90</v>
      </c>
      <c r="W1426" s="106">
        <v>864</v>
      </c>
      <c r="X1426" s="171" t="str">
        <f t="shared" si="336"/>
        <v>HBL-MIR-864-May17-1-1</v>
      </c>
      <c r="Y1426" s="136" t="s">
        <v>2082</v>
      </c>
      <c r="Z1426" s="134" t="str">
        <f t="shared" si="323"/>
        <v xml:space="preserve"> </v>
      </c>
      <c r="AA1426" s="134" t="str">
        <f t="shared" si="324"/>
        <v xml:space="preserve"> </v>
      </c>
      <c r="AB1426" s="134" t="str">
        <f t="shared" si="333"/>
        <v>Yes</v>
      </c>
      <c r="AC1426" s="134" t="e">
        <f>VLOOKUP(F1426,'Wired Branches'!B:E,4,FALSE)</f>
        <v>#N/A</v>
      </c>
      <c r="AD1426" s="134" t="str">
        <f t="shared" si="325"/>
        <v xml:space="preserve"> </v>
      </c>
      <c r="AE1426" s="150" t="e">
        <f>VLOOKUP(W1426,'Wired Branches'!B:F,5,FALSE)</f>
        <v>#N/A</v>
      </c>
      <c r="AF1426" s="112" t="str">
        <f>_xlfn.IFNA(VLOOKUP(F1426,'Compiled report'!C:F,4,FALSE),"")</f>
        <v/>
      </c>
      <c r="AG1426" s="134" t="str">
        <f t="shared" si="326"/>
        <v xml:space="preserve"> </v>
      </c>
      <c r="AH1426" s="134" t="str">
        <f t="shared" si="327"/>
        <v xml:space="preserve"> </v>
      </c>
      <c r="AI1426" s="134" t="str">
        <f t="shared" si="328"/>
        <v xml:space="preserve"> </v>
      </c>
      <c r="AJ1426" s="234" t="str">
        <f>_xlfn.IFNA(VLOOKUP(F1426,'Compiled report'!C:D,2,FALSE),"")</f>
        <v/>
      </c>
      <c r="AK1426" s="134" t="str">
        <f t="shared" si="329"/>
        <v xml:space="preserve"> </v>
      </c>
      <c r="AL1426" s="134" t="str">
        <f t="shared" si="330"/>
        <v/>
      </c>
      <c r="AM1426" s="134" t="str">
        <f t="shared" si="331"/>
        <v xml:space="preserve"> </v>
      </c>
      <c r="AN1426" s="134" t="str">
        <f t="shared" si="332"/>
        <v xml:space="preserve"> </v>
      </c>
      <c r="AO1426" s="134" t="str">
        <f t="shared" si="335"/>
        <v xml:space="preserve"> </v>
      </c>
      <c r="AP1426" s="137" t="s">
        <v>770</v>
      </c>
    </row>
    <row r="1427" spans="1:42" s="134" customFormat="1" ht="26.1" customHeight="1" x14ac:dyDescent="0.2">
      <c r="A1427" s="258">
        <v>1426</v>
      </c>
      <c r="B1427" s="284" t="s">
        <v>622</v>
      </c>
      <c r="C1427" s="134" t="s">
        <v>181</v>
      </c>
      <c r="D1427" s="171" t="s">
        <v>82</v>
      </c>
      <c r="E1427" s="283" t="s">
        <v>623</v>
      </c>
      <c r="F1427" s="106">
        <v>917</v>
      </c>
      <c r="G1427" s="284" t="s">
        <v>622</v>
      </c>
      <c r="H1427" s="284" t="s">
        <v>3783</v>
      </c>
      <c r="I1427" s="284" t="s">
        <v>3784</v>
      </c>
      <c r="J1427" s="284" t="s">
        <v>3785</v>
      </c>
      <c r="K1427" s="284" t="s">
        <v>3783</v>
      </c>
      <c r="L1427" s="284" t="s">
        <v>3713</v>
      </c>
      <c r="M1427" s="284" t="s">
        <v>636</v>
      </c>
      <c r="N1427" s="103" t="s">
        <v>3706</v>
      </c>
      <c r="O1427" s="284"/>
      <c r="Q1427" s="135"/>
      <c r="T1427" s="135"/>
      <c r="U1427" s="171" t="str">
        <f t="shared" si="334"/>
        <v>HBL-MIR-917</v>
      </c>
      <c r="V1427" s="133" t="s">
        <v>90</v>
      </c>
      <c r="W1427" s="106">
        <v>917</v>
      </c>
      <c r="X1427" s="171" t="str">
        <f t="shared" si="336"/>
        <v>HBL-MIR-917-May17-1-1</v>
      </c>
      <c r="Y1427" s="136" t="s">
        <v>2082</v>
      </c>
      <c r="Z1427" s="134" t="str">
        <f t="shared" si="323"/>
        <v xml:space="preserve"> </v>
      </c>
      <c r="AA1427" s="134" t="str">
        <f t="shared" si="324"/>
        <v xml:space="preserve"> </v>
      </c>
      <c r="AB1427" s="134" t="str">
        <f t="shared" si="333"/>
        <v>Yes</v>
      </c>
      <c r="AC1427" s="134" t="e">
        <f>VLOOKUP(F1427,'Wired Branches'!B:E,4,FALSE)</f>
        <v>#N/A</v>
      </c>
      <c r="AD1427" s="134" t="str">
        <f t="shared" si="325"/>
        <v xml:space="preserve"> </v>
      </c>
      <c r="AE1427" s="150" t="e">
        <f>VLOOKUP(W1427,'Wired Branches'!B:F,5,FALSE)</f>
        <v>#N/A</v>
      </c>
      <c r="AF1427" s="112" t="str">
        <f>_xlfn.IFNA(VLOOKUP(F1427,'Compiled report'!C:F,4,FALSE),"")</f>
        <v/>
      </c>
      <c r="AG1427" s="134" t="str">
        <f t="shared" si="326"/>
        <v xml:space="preserve"> </v>
      </c>
      <c r="AH1427" s="134" t="str">
        <f t="shared" si="327"/>
        <v xml:space="preserve"> </v>
      </c>
      <c r="AI1427" s="134" t="str">
        <f t="shared" si="328"/>
        <v xml:space="preserve"> </v>
      </c>
      <c r="AJ1427" s="234" t="str">
        <f>_xlfn.IFNA(VLOOKUP(F1427,'Compiled report'!C:D,2,FALSE),"")</f>
        <v/>
      </c>
      <c r="AK1427" s="134" t="str">
        <f t="shared" si="329"/>
        <v xml:space="preserve"> </v>
      </c>
      <c r="AL1427" s="134" t="str">
        <f t="shared" si="330"/>
        <v/>
      </c>
      <c r="AM1427" s="134" t="str">
        <f t="shared" si="331"/>
        <v xml:space="preserve"> </v>
      </c>
      <c r="AN1427" s="134" t="str">
        <f t="shared" si="332"/>
        <v xml:space="preserve"> </v>
      </c>
      <c r="AO1427" s="134" t="str">
        <f t="shared" si="335"/>
        <v xml:space="preserve"> </v>
      </c>
      <c r="AP1427" s="137" t="s">
        <v>770</v>
      </c>
    </row>
    <row r="1428" spans="1:42" s="134" customFormat="1" ht="26.1" customHeight="1" x14ac:dyDescent="0.2">
      <c r="A1428" s="258">
        <v>1427</v>
      </c>
      <c r="B1428" s="284" t="s">
        <v>622</v>
      </c>
      <c r="C1428" s="134" t="s">
        <v>181</v>
      </c>
      <c r="D1428" s="171" t="s">
        <v>82</v>
      </c>
      <c r="E1428" s="283" t="s">
        <v>623</v>
      </c>
      <c r="F1428" s="106">
        <v>1050</v>
      </c>
      <c r="G1428" s="284" t="s">
        <v>622</v>
      </c>
      <c r="H1428" s="284" t="s">
        <v>3786</v>
      </c>
      <c r="I1428" s="284" t="s">
        <v>3787</v>
      </c>
      <c r="J1428" s="284" t="s">
        <v>3788</v>
      </c>
      <c r="K1428" s="284" t="s">
        <v>636</v>
      </c>
      <c r="L1428" s="284" t="s">
        <v>636</v>
      </c>
      <c r="M1428" s="284" t="s">
        <v>636</v>
      </c>
      <c r="N1428" s="103" t="s">
        <v>3706</v>
      </c>
      <c r="O1428" s="284"/>
      <c r="Q1428" s="135"/>
      <c r="T1428" s="135"/>
      <c r="U1428" s="171" t="str">
        <f t="shared" si="334"/>
        <v>HBL-MIR-1050</v>
      </c>
      <c r="V1428" s="133" t="s">
        <v>90</v>
      </c>
      <c r="W1428" s="106">
        <v>1050</v>
      </c>
      <c r="X1428" s="171" t="str">
        <f t="shared" si="336"/>
        <v>HBL-MIR-1050-May17-1-1</v>
      </c>
      <c r="Y1428" s="136" t="s">
        <v>2082</v>
      </c>
      <c r="Z1428" s="134" t="str">
        <f t="shared" si="323"/>
        <v xml:space="preserve"> </v>
      </c>
      <c r="AA1428" s="134" t="str">
        <f t="shared" si="324"/>
        <v xml:space="preserve"> </v>
      </c>
      <c r="AB1428" s="134" t="str">
        <f t="shared" si="333"/>
        <v>Yes</v>
      </c>
      <c r="AC1428" s="134">
        <f>VLOOKUP(F1428,'Wired Branches'!B:E,4,FALSE)</f>
        <v>0</v>
      </c>
      <c r="AD1428" s="134" t="str">
        <f t="shared" si="325"/>
        <v xml:space="preserve"> </v>
      </c>
      <c r="AE1428" s="150" t="e">
        <f>VLOOKUP(W1428,'Wired Branches'!B:F,5,FALSE)</f>
        <v>#VALUE!</v>
      </c>
      <c r="AF1428" s="112" t="str">
        <f>_xlfn.IFNA(VLOOKUP(F1428,'Compiled report'!C:F,4,FALSE),"")</f>
        <v/>
      </c>
      <c r="AG1428" s="134" t="str">
        <f t="shared" si="326"/>
        <v xml:space="preserve"> </v>
      </c>
      <c r="AH1428" s="134" t="str">
        <f t="shared" si="327"/>
        <v xml:space="preserve"> </v>
      </c>
      <c r="AI1428" s="134" t="str">
        <f t="shared" si="328"/>
        <v xml:space="preserve"> </v>
      </c>
      <c r="AJ1428" s="234" t="str">
        <f>_xlfn.IFNA(VLOOKUP(F1428,'Compiled report'!C:D,2,FALSE),"")</f>
        <v/>
      </c>
      <c r="AK1428" s="134" t="str">
        <f t="shared" si="329"/>
        <v xml:space="preserve"> </v>
      </c>
      <c r="AL1428" s="134" t="str">
        <f t="shared" si="330"/>
        <v/>
      </c>
      <c r="AM1428" s="134" t="str">
        <f t="shared" si="331"/>
        <v xml:space="preserve"> </v>
      </c>
      <c r="AN1428" s="134" t="str">
        <f t="shared" si="332"/>
        <v xml:space="preserve"> </v>
      </c>
      <c r="AO1428" s="134" t="str">
        <f t="shared" si="335"/>
        <v xml:space="preserve"> </v>
      </c>
      <c r="AP1428" s="137" t="s">
        <v>770</v>
      </c>
    </row>
    <row r="1429" spans="1:42" s="134" customFormat="1" ht="26.1" customHeight="1" x14ac:dyDescent="0.2">
      <c r="A1429" s="258">
        <v>1428</v>
      </c>
      <c r="B1429" s="284" t="s">
        <v>622</v>
      </c>
      <c r="C1429" s="134" t="s">
        <v>181</v>
      </c>
      <c r="D1429" s="171" t="s">
        <v>82</v>
      </c>
      <c r="E1429" s="283" t="s">
        <v>623</v>
      </c>
      <c r="F1429" s="106">
        <v>1078</v>
      </c>
      <c r="G1429" s="284" t="s">
        <v>622</v>
      </c>
      <c r="H1429" s="284" t="s">
        <v>3789</v>
      </c>
      <c r="I1429" s="284" t="s">
        <v>3790</v>
      </c>
      <c r="J1429" s="284" t="s">
        <v>3791</v>
      </c>
      <c r="K1429" s="284" t="s">
        <v>3789</v>
      </c>
      <c r="L1429" s="284" t="s">
        <v>636</v>
      </c>
      <c r="M1429" s="284" t="s">
        <v>636</v>
      </c>
      <c r="N1429" s="103" t="s">
        <v>3706</v>
      </c>
      <c r="O1429" s="284"/>
      <c r="Q1429" s="135"/>
      <c r="T1429" s="135"/>
      <c r="U1429" s="171" t="str">
        <f t="shared" si="334"/>
        <v>HBL-MIR-1078</v>
      </c>
      <c r="V1429" s="133" t="s">
        <v>90</v>
      </c>
      <c r="W1429" s="106">
        <v>1078</v>
      </c>
      <c r="X1429" s="171" t="str">
        <f t="shared" si="336"/>
        <v>HBL-MIR-1078-May17-1-1</v>
      </c>
      <c r="Y1429" s="136" t="s">
        <v>2082</v>
      </c>
      <c r="Z1429" s="134" t="str">
        <f t="shared" si="323"/>
        <v xml:space="preserve"> </v>
      </c>
      <c r="AA1429" s="134" t="str">
        <f t="shared" si="324"/>
        <v xml:space="preserve"> </v>
      </c>
      <c r="AB1429" s="134" t="str">
        <f t="shared" si="333"/>
        <v>Yes</v>
      </c>
      <c r="AC1429" s="134" t="e">
        <f>VLOOKUP(F1429,'Wired Branches'!B:E,4,FALSE)</f>
        <v>#N/A</v>
      </c>
      <c r="AD1429" s="134" t="str">
        <f t="shared" si="325"/>
        <v xml:space="preserve"> </v>
      </c>
      <c r="AE1429" s="150" t="e">
        <f>VLOOKUP(W1429,'Wired Branches'!B:F,5,FALSE)</f>
        <v>#N/A</v>
      </c>
      <c r="AF1429" s="112" t="str">
        <f>_xlfn.IFNA(VLOOKUP(F1429,'Compiled report'!C:F,4,FALSE),"")</f>
        <v/>
      </c>
      <c r="AG1429" s="134" t="str">
        <f t="shared" si="326"/>
        <v xml:space="preserve"> </v>
      </c>
      <c r="AH1429" s="134" t="str">
        <f t="shared" si="327"/>
        <v xml:space="preserve"> </v>
      </c>
      <c r="AI1429" s="134" t="str">
        <f t="shared" si="328"/>
        <v xml:space="preserve"> </v>
      </c>
      <c r="AJ1429" s="234" t="str">
        <f>_xlfn.IFNA(VLOOKUP(F1429,'Compiled report'!C:D,2,FALSE),"")</f>
        <v/>
      </c>
      <c r="AK1429" s="134" t="str">
        <f t="shared" si="329"/>
        <v xml:space="preserve"> </v>
      </c>
      <c r="AL1429" s="134" t="str">
        <f t="shared" si="330"/>
        <v/>
      </c>
      <c r="AM1429" s="134" t="str">
        <f t="shared" si="331"/>
        <v xml:space="preserve"> </v>
      </c>
      <c r="AN1429" s="134" t="str">
        <f t="shared" si="332"/>
        <v xml:space="preserve"> </v>
      </c>
      <c r="AO1429" s="134" t="str">
        <f t="shared" si="335"/>
        <v xml:space="preserve"> </v>
      </c>
      <c r="AP1429" s="137" t="s">
        <v>770</v>
      </c>
    </row>
    <row r="1430" spans="1:42" s="134" customFormat="1" ht="26.1" customHeight="1" x14ac:dyDescent="0.2">
      <c r="A1430" s="258">
        <v>1429</v>
      </c>
      <c r="B1430" s="284" t="s">
        <v>622</v>
      </c>
      <c r="C1430" s="134" t="s">
        <v>181</v>
      </c>
      <c r="D1430" s="171" t="s">
        <v>82</v>
      </c>
      <c r="E1430" s="283" t="s">
        <v>623</v>
      </c>
      <c r="F1430" s="106">
        <v>1099</v>
      </c>
      <c r="G1430" s="284" t="s">
        <v>622</v>
      </c>
      <c r="H1430" s="284" t="s">
        <v>3792</v>
      </c>
      <c r="I1430" s="284" t="s">
        <v>3793</v>
      </c>
      <c r="J1430" s="284" t="s">
        <v>3792</v>
      </c>
      <c r="K1430" s="284" t="s">
        <v>3792</v>
      </c>
      <c r="L1430" s="284" t="s">
        <v>636</v>
      </c>
      <c r="M1430" s="284" t="s">
        <v>636</v>
      </c>
      <c r="N1430" s="103" t="s">
        <v>3706</v>
      </c>
      <c r="O1430" s="284"/>
      <c r="Q1430" s="135"/>
      <c r="T1430" s="135"/>
      <c r="U1430" s="171" t="str">
        <f t="shared" si="334"/>
        <v>HBL-MIR-1099</v>
      </c>
      <c r="V1430" s="133" t="s">
        <v>90</v>
      </c>
      <c r="W1430" s="106">
        <v>1099</v>
      </c>
      <c r="X1430" s="171" t="str">
        <f t="shared" si="336"/>
        <v>HBL-MIR-1099-May17-1-1</v>
      </c>
      <c r="Y1430" s="136" t="s">
        <v>2082</v>
      </c>
      <c r="Z1430" s="134" t="str">
        <f t="shared" si="323"/>
        <v xml:space="preserve"> </v>
      </c>
      <c r="AA1430" s="134" t="str">
        <f t="shared" si="324"/>
        <v xml:space="preserve"> </v>
      </c>
      <c r="AB1430" s="134" t="str">
        <f t="shared" si="333"/>
        <v>Yes</v>
      </c>
      <c r="AC1430" s="134" t="e">
        <f>VLOOKUP(F1430,'Wired Branches'!B:E,4,FALSE)</f>
        <v>#N/A</v>
      </c>
      <c r="AD1430" s="134" t="str">
        <f t="shared" si="325"/>
        <v xml:space="preserve"> </v>
      </c>
      <c r="AE1430" s="150" t="e">
        <f>VLOOKUP(W1430,'Wired Branches'!B:F,5,FALSE)</f>
        <v>#N/A</v>
      </c>
      <c r="AF1430" s="112" t="str">
        <f>_xlfn.IFNA(VLOOKUP(F1430,'Compiled report'!C:F,4,FALSE),"")</f>
        <v/>
      </c>
      <c r="AG1430" s="134" t="str">
        <f t="shared" si="326"/>
        <v xml:space="preserve"> </v>
      </c>
      <c r="AH1430" s="134" t="str">
        <f t="shared" si="327"/>
        <v xml:space="preserve"> </v>
      </c>
      <c r="AI1430" s="134" t="str">
        <f t="shared" si="328"/>
        <v xml:space="preserve"> </v>
      </c>
      <c r="AJ1430" s="234" t="str">
        <f>_xlfn.IFNA(VLOOKUP(F1430,'Compiled report'!C:D,2,FALSE),"")</f>
        <v/>
      </c>
      <c r="AK1430" s="134" t="str">
        <f t="shared" si="329"/>
        <v xml:space="preserve"> </v>
      </c>
      <c r="AL1430" s="134" t="str">
        <f t="shared" si="330"/>
        <v/>
      </c>
      <c r="AM1430" s="134" t="str">
        <f t="shared" si="331"/>
        <v xml:space="preserve"> </v>
      </c>
      <c r="AN1430" s="134" t="str">
        <f t="shared" si="332"/>
        <v xml:space="preserve"> </v>
      </c>
      <c r="AO1430" s="134" t="str">
        <f t="shared" si="335"/>
        <v xml:space="preserve"> </v>
      </c>
      <c r="AP1430" s="137" t="s">
        <v>770</v>
      </c>
    </row>
    <row r="1431" spans="1:42" s="134" customFormat="1" ht="26.1" customHeight="1" x14ac:dyDescent="0.2">
      <c r="A1431" s="258">
        <v>1430</v>
      </c>
      <c r="B1431" s="284" t="s">
        <v>622</v>
      </c>
      <c r="C1431" s="134" t="s">
        <v>181</v>
      </c>
      <c r="D1431" s="171" t="s">
        <v>82</v>
      </c>
      <c r="E1431" s="283" t="s">
        <v>623</v>
      </c>
      <c r="F1431" s="106">
        <v>1111</v>
      </c>
      <c r="G1431" s="284" t="s">
        <v>622</v>
      </c>
      <c r="H1431" s="284" t="s">
        <v>3794</v>
      </c>
      <c r="I1431" s="284" t="s">
        <v>3795</v>
      </c>
      <c r="J1431" s="284" t="s">
        <v>3794</v>
      </c>
      <c r="K1431" s="284" t="s">
        <v>3794</v>
      </c>
      <c r="L1431" s="284" t="s">
        <v>3713</v>
      </c>
      <c r="M1431" s="284" t="s">
        <v>636</v>
      </c>
      <c r="N1431" s="103" t="s">
        <v>3706</v>
      </c>
      <c r="O1431" s="284"/>
      <c r="Q1431" s="135"/>
      <c r="T1431" s="135"/>
      <c r="U1431" s="171" t="str">
        <f t="shared" si="334"/>
        <v>HBL-MIR-1111</v>
      </c>
      <c r="V1431" s="133" t="s">
        <v>90</v>
      </c>
      <c r="W1431" s="106">
        <v>1111</v>
      </c>
      <c r="X1431" s="171" t="str">
        <f t="shared" si="336"/>
        <v>HBL-MIR-1111-May17-1-1</v>
      </c>
      <c r="Y1431" s="136" t="s">
        <v>2082</v>
      </c>
      <c r="Z1431" s="134" t="str">
        <f t="shared" si="323"/>
        <v xml:space="preserve"> </v>
      </c>
      <c r="AA1431" s="134" t="str">
        <f t="shared" si="324"/>
        <v xml:space="preserve"> </v>
      </c>
      <c r="AB1431" s="134" t="str">
        <f t="shared" si="333"/>
        <v>Yes</v>
      </c>
      <c r="AC1431" s="134" t="e">
        <f>VLOOKUP(F1431,'Wired Branches'!B:E,4,FALSE)</f>
        <v>#N/A</v>
      </c>
      <c r="AD1431" s="134" t="str">
        <f t="shared" si="325"/>
        <v xml:space="preserve"> </v>
      </c>
      <c r="AE1431" s="150" t="e">
        <f>VLOOKUP(W1431,'Wired Branches'!B:F,5,FALSE)</f>
        <v>#N/A</v>
      </c>
      <c r="AF1431" s="112" t="str">
        <f>_xlfn.IFNA(VLOOKUP(F1431,'Compiled report'!C:F,4,FALSE),"")</f>
        <v/>
      </c>
      <c r="AG1431" s="134" t="str">
        <f t="shared" si="326"/>
        <v xml:space="preserve"> </v>
      </c>
      <c r="AH1431" s="134" t="str">
        <f t="shared" si="327"/>
        <v xml:space="preserve"> </v>
      </c>
      <c r="AI1431" s="134" t="str">
        <f t="shared" si="328"/>
        <v xml:space="preserve"> </v>
      </c>
      <c r="AJ1431" s="234" t="str">
        <f>_xlfn.IFNA(VLOOKUP(F1431,'Compiled report'!C:D,2,FALSE),"")</f>
        <v/>
      </c>
      <c r="AK1431" s="134" t="str">
        <f t="shared" si="329"/>
        <v xml:space="preserve"> </v>
      </c>
      <c r="AL1431" s="134" t="str">
        <f t="shared" si="330"/>
        <v/>
      </c>
      <c r="AM1431" s="134" t="str">
        <f t="shared" si="331"/>
        <v xml:space="preserve"> </v>
      </c>
      <c r="AN1431" s="134" t="str">
        <f t="shared" si="332"/>
        <v xml:space="preserve"> </v>
      </c>
      <c r="AO1431" s="134" t="str">
        <f t="shared" si="335"/>
        <v xml:space="preserve"> </v>
      </c>
      <c r="AP1431" s="137" t="s">
        <v>770</v>
      </c>
    </row>
    <row r="1432" spans="1:42" s="134" customFormat="1" ht="26.1" customHeight="1" x14ac:dyDescent="0.2">
      <c r="A1432" s="258">
        <v>1431</v>
      </c>
      <c r="B1432" s="284" t="s">
        <v>622</v>
      </c>
      <c r="C1432" s="134" t="s">
        <v>181</v>
      </c>
      <c r="D1432" s="171" t="s">
        <v>82</v>
      </c>
      <c r="E1432" s="283" t="s">
        <v>623</v>
      </c>
      <c r="F1432" s="106">
        <v>1291</v>
      </c>
      <c r="G1432" s="284" t="s">
        <v>622</v>
      </c>
      <c r="H1432" s="284" t="s">
        <v>3796</v>
      </c>
      <c r="I1432" s="284" t="s">
        <v>3797</v>
      </c>
      <c r="J1432" s="284" t="s">
        <v>3798</v>
      </c>
      <c r="K1432" s="284" t="s">
        <v>3796</v>
      </c>
      <c r="L1432" s="284" t="s">
        <v>3777</v>
      </c>
      <c r="M1432" s="284" t="s">
        <v>643</v>
      </c>
      <c r="N1432" s="103" t="s">
        <v>3706</v>
      </c>
      <c r="O1432" s="284"/>
      <c r="Q1432" s="135"/>
      <c r="T1432" s="135"/>
      <c r="U1432" s="171" t="str">
        <f t="shared" si="334"/>
        <v>HBL-MIR-1291</v>
      </c>
      <c r="V1432" s="133" t="s">
        <v>90</v>
      </c>
      <c r="W1432" s="106">
        <v>1291</v>
      </c>
      <c r="X1432" s="171" t="str">
        <f t="shared" si="336"/>
        <v>HBL-MIR-1291-May17-1-1</v>
      </c>
      <c r="Y1432" s="136" t="s">
        <v>2082</v>
      </c>
      <c r="Z1432" s="134" t="str">
        <f t="shared" si="323"/>
        <v xml:space="preserve"> </v>
      </c>
      <c r="AA1432" s="134" t="str">
        <f t="shared" si="324"/>
        <v xml:space="preserve"> </v>
      </c>
      <c r="AB1432" s="134" t="str">
        <f t="shared" si="333"/>
        <v>Yes</v>
      </c>
      <c r="AC1432" s="134" t="e">
        <f>VLOOKUP(F1432,'Wired Branches'!B:E,4,FALSE)</f>
        <v>#N/A</v>
      </c>
      <c r="AD1432" s="134" t="str">
        <f t="shared" si="325"/>
        <v xml:space="preserve"> </v>
      </c>
      <c r="AE1432" s="150" t="e">
        <f>VLOOKUP(W1432,'Wired Branches'!B:F,5,FALSE)</f>
        <v>#N/A</v>
      </c>
      <c r="AF1432" s="112" t="str">
        <f>_xlfn.IFNA(VLOOKUP(F1432,'Compiled report'!C:F,4,FALSE),"")</f>
        <v/>
      </c>
      <c r="AG1432" s="134" t="str">
        <f t="shared" si="326"/>
        <v xml:space="preserve"> </v>
      </c>
      <c r="AH1432" s="134" t="str">
        <f t="shared" si="327"/>
        <v xml:space="preserve"> </v>
      </c>
      <c r="AI1432" s="134" t="str">
        <f t="shared" si="328"/>
        <v xml:space="preserve"> </v>
      </c>
      <c r="AJ1432" s="234" t="str">
        <f>_xlfn.IFNA(VLOOKUP(F1432,'Compiled report'!C:D,2,FALSE),"")</f>
        <v/>
      </c>
      <c r="AK1432" s="134" t="str">
        <f t="shared" si="329"/>
        <v xml:space="preserve"> </v>
      </c>
      <c r="AL1432" s="134" t="str">
        <f t="shared" si="330"/>
        <v/>
      </c>
      <c r="AM1432" s="134" t="str">
        <f t="shared" si="331"/>
        <v xml:space="preserve"> </v>
      </c>
      <c r="AN1432" s="134" t="str">
        <f t="shared" si="332"/>
        <v xml:space="preserve"> </v>
      </c>
      <c r="AO1432" s="134" t="str">
        <f t="shared" si="335"/>
        <v xml:space="preserve"> </v>
      </c>
      <c r="AP1432" s="137" t="s">
        <v>770</v>
      </c>
    </row>
    <row r="1433" spans="1:42" s="134" customFormat="1" ht="26.1" customHeight="1" x14ac:dyDescent="0.2">
      <c r="A1433" s="258">
        <v>1432</v>
      </c>
      <c r="B1433" s="284" t="s">
        <v>622</v>
      </c>
      <c r="C1433" s="134" t="s">
        <v>181</v>
      </c>
      <c r="D1433" s="171" t="s">
        <v>82</v>
      </c>
      <c r="E1433" s="283" t="s">
        <v>623</v>
      </c>
      <c r="F1433" s="106">
        <v>1295</v>
      </c>
      <c r="G1433" s="284" t="s">
        <v>622</v>
      </c>
      <c r="H1433" s="284" t="s">
        <v>3799</v>
      </c>
      <c r="I1433" s="284" t="s">
        <v>3800</v>
      </c>
      <c r="J1433" s="284" t="s">
        <v>3799</v>
      </c>
      <c r="K1433" s="284" t="s">
        <v>3799</v>
      </c>
      <c r="L1433" s="284" t="s">
        <v>3713</v>
      </c>
      <c r="M1433" s="284" t="s">
        <v>636</v>
      </c>
      <c r="N1433" s="103" t="s">
        <v>3706</v>
      </c>
      <c r="O1433" s="284"/>
      <c r="Q1433" s="135"/>
      <c r="T1433" s="135"/>
      <c r="U1433" s="171" t="str">
        <f t="shared" si="334"/>
        <v>HBL-MIR-1295</v>
      </c>
      <c r="V1433" s="133" t="s">
        <v>90</v>
      </c>
      <c r="W1433" s="106">
        <v>1295</v>
      </c>
      <c r="X1433" s="171" t="str">
        <f t="shared" si="336"/>
        <v>HBL-MIR-1295-May17-1-1</v>
      </c>
      <c r="Y1433" s="136" t="s">
        <v>2082</v>
      </c>
      <c r="Z1433" s="134" t="str">
        <f t="shared" si="323"/>
        <v xml:space="preserve"> </v>
      </c>
      <c r="AA1433" s="134" t="str">
        <f t="shared" si="324"/>
        <v xml:space="preserve"> </v>
      </c>
      <c r="AB1433" s="134" t="str">
        <f t="shared" si="333"/>
        <v>Yes</v>
      </c>
      <c r="AC1433" s="134" t="e">
        <f>VLOOKUP(F1433,'Wired Branches'!B:E,4,FALSE)</f>
        <v>#N/A</v>
      </c>
      <c r="AD1433" s="134" t="str">
        <f t="shared" si="325"/>
        <v xml:space="preserve"> </v>
      </c>
      <c r="AE1433" s="150" t="e">
        <f>VLOOKUP(W1433,'Wired Branches'!B:F,5,FALSE)</f>
        <v>#N/A</v>
      </c>
      <c r="AF1433" s="112" t="str">
        <f>_xlfn.IFNA(VLOOKUP(F1433,'Compiled report'!C:F,4,FALSE),"")</f>
        <v/>
      </c>
      <c r="AG1433" s="134" t="str">
        <f t="shared" si="326"/>
        <v xml:space="preserve"> </v>
      </c>
      <c r="AH1433" s="134" t="str">
        <f t="shared" si="327"/>
        <v xml:space="preserve"> </v>
      </c>
      <c r="AI1433" s="134" t="str">
        <f t="shared" si="328"/>
        <v xml:space="preserve"> </v>
      </c>
      <c r="AJ1433" s="234" t="str">
        <f>_xlfn.IFNA(VLOOKUP(F1433,'Compiled report'!C:D,2,FALSE),"")</f>
        <v/>
      </c>
      <c r="AK1433" s="134" t="str">
        <f t="shared" si="329"/>
        <v xml:space="preserve"> </v>
      </c>
      <c r="AL1433" s="134" t="str">
        <f t="shared" si="330"/>
        <v/>
      </c>
      <c r="AM1433" s="134" t="str">
        <f t="shared" si="331"/>
        <v xml:space="preserve"> </v>
      </c>
      <c r="AN1433" s="134" t="str">
        <f t="shared" si="332"/>
        <v xml:space="preserve"> </v>
      </c>
      <c r="AO1433" s="134" t="str">
        <f t="shared" si="335"/>
        <v xml:space="preserve"> </v>
      </c>
      <c r="AP1433" s="137" t="s">
        <v>770</v>
      </c>
    </row>
    <row r="1434" spans="1:42" s="134" customFormat="1" ht="26.1" customHeight="1" x14ac:dyDescent="0.2">
      <c r="A1434" s="258">
        <v>1433</v>
      </c>
      <c r="B1434" s="284" t="s">
        <v>622</v>
      </c>
      <c r="C1434" s="134" t="s">
        <v>181</v>
      </c>
      <c r="D1434" s="171" t="s">
        <v>82</v>
      </c>
      <c r="E1434" s="283" t="s">
        <v>623</v>
      </c>
      <c r="F1434" s="106">
        <v>1298</v>
      </c>
      <c r="G1434" s="284" t="s">
        <v>622</v>
      </c>
      <c r="H1434" s="284" t="s">
        <v>3801</v>
      </c>
      <c r="I1434" s="284" t="s">
        <v>3802</v>
      </c>
      <c r="J1434" s="284" t="s">
        <v>3801</v>
      </c>
      <c r="K1434" s="284" t="s">
        <v>3801</v>
      </c>
      <c r="L1434" s="284" t="s">
        <v>3713</v>
      </c>
      <c r="M1434" s="284" t="s">
        <v>636</v>
      </c>
      <c r="N1434" s="103" t="s">
        <v>3706</v>
      </c>
      <c r="O1434" s="284"/>
      <c r="Q1434" s="135"/>
      <c r="T1434" s="135"/>
      <c r="U1434" s="171" t="str">
        <f t="shared" si="334"/>
        <v>HBL-MIR-1298</v>
      </c>
      <c r="V1434" s="133" t="s">
        <v>90</v>
      </c>
      <c r="W1434" s="106">
        <v>1298</v>
      </c>
      <c r="X1434" s="171" t="str">
        <f t="shared" si="336"/>
        <v>HBL-MIR-1298-May17-1-1</v>
      </c>
      <c r="Y1434" s="136" t="s">
        <v>2082</v>
      </c>
      <c r="Z1434" s="134" t="str">
        <f t="shared" si="323"/>
        <v xml:space="preserve"> </v>
      </c>
      <c r="AA1434" s="134" t="str">
        <f t="shared" si="324"/>
        <v xml:space="preserve"> </v>
      </c>
      <c r="AB1434" s="134" t="str">
        <f t="shared" si="333"/>
        <v>Yes</v>
      </c>
      <c r="AC1434" s="134" t="e">
        <f>VLOOKUP(F1434,'Wired Branches'!B:E,4,FALSE)</f>
        <v>#N/A</v>
      </c>
      <c r="AD1434" s="134" t="str">
        <f t="shared" si="325"/>
        <v xml:space="preserve"> </v>
      </c>
      <c r="AE1434" s="150" t="e">
        <f>VLOOKUP(W1434,'Wired Branches'!B:F,5,FALSE)</f>
        <v>#N/A</v>
      </c>
      <c r="AF1434" s="112" t="str">
        <f>_xlfn.IFNA(VLOOKUP(F1434,'Compiled report'!C:F,4,FALSE),"")</f>
        <v/>
      </c>
      <c r="AG1434" s="134" t="str">
        <f t="shared" si="326"/>
        <v xml:space="preserve"> </v>
      </c>
      <c r="AH1434" s="134" t="str">
        <f t="shared" si="327"/>
        <v xml:space="preserve"> </v>
      </c>
      <c r="AI1434" s="134" t="str">
        <f t="shared" si="328"/>
        <v xml:space="preserve"> </v>
      </c>
      <c r="AJ1434" s="234" t="str">
        <f>_xlfn.IFNA(VLOOKUP(F1434,'Compiled report'!C:D,2,FALSE),"")</f>
        <v/>
      </c>
      <c r="AK1434" s="134" t="str">
        <f t="shared" si="329"/>
        <v xml:space="preserve"> </v>
      </c>
      <c r="AL1434" s="134" t="str">
        <f t="shared" si="330"/>
        <v/>
      </c>
      <c r="AM1434" s="134" t="str">
        <f t="shared" si="331"/>
        <v xml:space="preserve"> </v>
      </c>
      <c r="AN1434" s="134" t="str">
        <f t="shared" si="332"/>
        <v xml:space="preserve"> </v>
      </c>
      <c r="AO1434" s="134" t="str">
        <f t="shared" si="335"/>
        <v xml:space="preserve"> </v>
      </c>
      <c r="AP1434" s="137" t="s">
        <v>770</v>
      </c>
    </row>
    <row r="1435" spans="1:42" s="134" customFormat="1" ht="26.1" customHeight="1" x14ac:dyDescent="0.2">
      <c r="A1435" s="258">
        <v>1434</v>
      </c>
      <c r="B1435" s="284" t="s">
        <v>622</v>
      </c>
      <c r="C1435" s="134" t="s">
        <v>181</v>
      </c>
      <c r="D1435" s="171" t="s">
        <v>82</v>
      </c>
      <c r="E1435" s="283" t="s">
        <v>623</v>
      </c>
      <c r="F1435" s="106">
        <v>1302</v>
      </c>
      <c r="G1435" s="284" t="s">
        <v>622</v>
      </c>
      <c r="H1435" s="284" t="s">
        <v>3803</v>
      </c>
      <c r="I1435" s="284" t="s">
        <v>3804</v>
      </c>
      <c r="J1435" s="284" t="s">
        <v>3805</v>
      </c>
      <c r="K1435" s="284" t="s">
        <v>3806</v>
      </c>
      <c r="L1435" s="284" t="s">
        <v>3807</v>
      </c>
      <c r="M1435" s="284" t="s">
        <v>627</v>
      </c>
      <c r="N1435" s="103" t="s">
        <v>3706</v>
      </c>
      <c r="O1435" s="284"/>
      <c r="Q1435" s="135"/>
      <c r="T1435" s="135"/>
      <c r="U1435" s="171" t="str">
        <f t="shared" si="334"/>
        <v>HBL-MIR-1302</v>
      </c>
      <c r="V1435" s="133" t="s">
        <v>90</v>
      </c>
      <c r="W1435" s="106">
        <v>1302</v>
      </c>
      <c r="X1435" s="171" t="str">
        <f t="shared" si="336"/>
        <v>HBL-MIR-1302-May17-1-1</v>
      </c>
      <c r="Y1435" s="136" t="s">
        <v>2082</v>
      </c>
      <c r="Z1435" s="134" t="str">
        <f t="shared" si="323"/>
        <v xml:space="preserve"> </v>
      </c>
      <c r="AA1435" s="134" t="str">
        <f t="shared" si="324"/>
        <v xml:space="preserve"> </v>
      </c>
      <c r="AB1435" s="134" t="str">
        <f t="shared" si="333"/>
        <v>Yes</v>
      </c>
      <c r="AC1435" s="134" t="e">
        <f>VLOOKUP(F1435,'Wired Branches'!B:E,4,FALSE)</f>
        <v>#N/A</v>
      </c>
      <c r="AD1435" s="134" t="str">
        <f t="shared" si="325"/>
        <v xml:space="preserve"> </v>
      </c>
      <c r="AE1435" s="150" t="e">
        <f>VLOOKUP(W1435,'Wired Branches'!B:F,5,FALSE)</f>
        <v>#N/A</v>
      </c>
      <c r="AF1435" s="112" t="str">
        <f>_xlfn.IFNA(VLOOKUP(F1435,'Compiled report'!C:F,4,FALSE),"")</f>
        <v/>
      </c>
      <c r="AG1435" s="134" t="str">
        <f t="shared" si="326"/>
        <v xml:space="preserve"> </v>
      </c>
      <c r="AH1435" s="134" t="str">
        <f t="shared" si="327"/>
        <v xml:space="preserve"> </v>
      </c>
      <c r="AI1435" s="134" t="str">
        <f t="shared" si="328"/>
        <v xml:space="preserve"> </v>
      </c>
      <c r="AJ1435" s="234" t="str">
        <f>_xlfn.IFNA(VLOOKUP(F1435,'Compiled report'!C:D,2,FALSE),"")</f>
        <v/>
      </c>
      <c r="AK1435" s="134" t="str">
        <f t="shared" si="329"/>
        <v xml:space="preserve"> </v>
      </c>
      <c r="AL1435" s="134" t="str">
        <f t="shared" si="330"/>
        <v/>
      </c>
      <c r="AM1435" s="134" t="str">
        <f t="shared" si="331"/>
        <v xml:space="preserve"> </v>
      </c>
      <c r="AN1435" s="134" t="str">
        <f t="shared" si="332"/>
        <v xml:space="preserve"> </v>
      </c>
      <c r="AO1435" s="134" t="str">
        <f t="shared" si="335"/>
        <v xml:space="preserve"> </v>
      </c>
      <c r="AP1435" s="137" t="s">
        <v>770</v>
      </c>
    </row>
    <row r="1436" spans="1:42" s="134" customFormat="1" ht="26.1" customHeight="1" x14ac:dyDescent="0.2">
      <c r="A1436" s="258">
        <v>1435</v>
      </c>
      <c r="B1436" s="284" t="s">
        <v>622</v>
      </c>
      <c r="C1436" s="134" t="s">
        <v>181</v>
      </c>
      <c r="D1436" s="171" t="s">
        <v>82</v>
      </c>
      <c r="E1436" s="283" t="s">
        <v>623</v>
      </c>
      <c r="F1436" s="106">
        <v>1399</v>
      </c>
      <c r="G1436" s="284" t="s">
        <v>622</v>
      </c>
      <c r="H1436" s="284" t="s">
        <v>3808</v>
      </c>
      <c r="I1436" s="284" t="s">
        <v>3809</v>
      </c>
      <c r="J1436" s="284" t="s">
        <v>384</v>
      </c>
      <c r="K1436" s="284" t="s">
        <v>3808</v>
      </c>
      <c r="L1436" s="284" t="s">
        <v>636</v>
      </c>
      <c r="M1436" s="284" t="s">
        <v>636</v>
      </c>
      <c r="N1436" s="103" t="s">
        <v>3706</v>
      </c>
      <c r="O1436" s="284"/>
      <c r="Q1436" s="135"/>
      <c r="T1436" s="135"/>
      <c r="U1436" s="171" t="str">
        <f t="shared" si="334"/>
        <v>HBL-MIR-1399</v>
      </c>
      <c r="V1436" s="133" t="s">
        <v>90</v>
      </c>
      <c r="W1436" s="106">
        <v>1399</v>
      </c>
      <c r="X1436" s="171" t="str">
        <f t="shared" si="336"/>
        <v>HBL-MIR-1399-May17-1-1</v>
      </c>
      <c r="Y1436" s="136" t="s">
        <v>2082</v>
      </c>
      <c r="Z1436" s="134" t="str">
        <f t="shared" si="323"/>
        <v xml:space="preserve"> </v>
      </c>
      <c r="AA1436" s="134" t="str">
        <f t="shared" si="324"/>
        <v xml:space="preserve"> </v>
      </c>
      <c r="AB1436" s="134" t="str">
        <f t="shared" si="333"/>
        <v>Yes</v>
      </c>
      <c r="AC1436" s="134" t="e">
        <f>VLOOKUP(F1436,'Wired Branches'!B:E,4,FALSE)</f>
        <v>#N/A</v>
      </c>
      <c r="AD1436" s="134" t="str">
        <f t="shared" si="325"/>
        <v xml:space="preserve"> </v>
      </c>
      <c r="AE1436" s="150" t="e">
        <f>VLOOKUP(W1436,'Wired Branches'!B:F,5,FALSE)</f>
        <v>#N/A</v>
      </c>
      <c r="AF1436" s="112" t="str">
        <f>_xlfn.IFNA(VLOOKUP(F1436,'Compiled report'!C:F,4,FALSE),"")</f>
        <v/>
      </c>
      <c r="AG1436" s="134" t="str">
        <f t="shared" si="326"/>
        <v xml:space="preserve"> </v>
      </c>
      <c r="AH1436" s="134" t="str">
        <f t="shared" si="327"/>
        <v xml:space="preserve"> </v>
      </c>
      <c r="AI1436" s="134" t="str">
        <f t="shared" si="328"/>
        <v xml:space="preserve"> </v>
      </c>
      <c r="AJ1436" s="234" t="str">
        <f>_xlfn.IFNA(VLOOKUP(F1436,'Compiled report'!C:D,2,FALSE),"")</f>
        <v/>
      </c>
      <c r="AK1436" s="134" t="str">
        <f t="shared" si="329"/>
        <v xml:space="preserve"> </v>
      </c>
      <c r="AL1436" s="134" t="str">
        <f t="shared" si="330"/>
        <v/>
      </c>
      <c r="AM1436" s="134" t="str">
        <f t="shared" si="331"/>
        <v xml:space="preserve"> </v>
      </c>
      <c r="AN1436" s="134" t="str">
        <f t="shared" si="332"/>
        <v xml:space="preserve"> </v>
      </c>
      <c r="AO1436" s="134" t="str">
        <f t="shared" si="335"/>
        <v xml:space="preserve"> </v>
      </c>
      <c r="AP1436" s="137" t="s">
        <v>770</v>
      </c>
    </row>
    <row r="1437" spans="1:42" s="134" customFormat="1" ht="26.1" customHeight="1" x14ac:dyDescent="0.2">
      <c r="A1437" s="258">
        <v>1436</v>
      </c>
      <c r="B1437" s="284" t="s">
        <v>622</v>
      </c>
      <c r="C1437" s="134" t="s">
        <v>181</v>
      </c>
      <c r="D1437" s="171" t="s">
        <v>82</v>
      </c>
      <c r="E1437" s="283" t="s">
        <v>623</v>
      </c>
      <c r="F1437" s="106">
        <v>1400</v>
      </c>
      <c r="G1437" s="284" t="s">
        <v>622</v>
      </c>
      <c r="H1437" s="284" t="s">
        <v>3807</v>
      </c>
      <c r="I1437" s="284" t="s">
        <v>3810</v>
      </c>
      <c r="J1437" s="284" t="s">
        <v>3811</v>
      </c>
      <c r="K1437" s="284" t="s">
        <v>3807</v>
      </c>
      <c r="L1437" s="284" t="s">
        <v>3807</v>
      </c>
      <c r="M1437" s="284" t="s">
        <v>627</v>
      </c>
      <c r="N1437" s="103" t="s">
        <v>3706</v>
      </c>
      <c r="O1437" s="284"/>
      <c r="Q1437" s="135"/>
      <c r="T1437" s="135"/>
      <c r="U1437" s="171" t="str">
        <f t="shared" si="334"/>
        <v>HBL-MIR-1400</v>
      </c>
      <c r="V1437" s="133" t="s">
        <v>90</v>
      </c>
      <c r="W1437" s="106">
        <v>1400</v>
      </c>
      <c r="X1437" s="171" t="str">
        <f t="shared" si="336"/>
        <v>HBL-MIR-1400-May17-1-1</v>
      </c>
      <c r="Y1437" s="136" t="s">
        <v>2082</v>
      </c>
      <c r="Z1437" s="134" t="str">
        <f t="shared" si="323"/>
        <v xml:space="preserve"> </v>
      </c>
      <c r="AA1437" s="134" t="str">
        <f t="shared" si="324"/>
        <v xml:space="preserve"> </v>
      </c>
      <c r="AB1437" s="134" t="str">
        <f t="shared" si="333"/>
        <v>Yes</v>
      </c>
      <c r="AC1437" s="134" t="e">
        <f>VLOOKUP(F1437,'Wired Branches'!B:E,4,FALSE)</f>
        <v>#N/A</v>
      </c>
      <c r="AD1437" s="134" t="str">
        <f t="shared" si="325"/>
        <v xml:space="preserve"> </v>
      </c>
      <c r="AE1437" s="150" t="e">
        <f>VLOOKUP(W1437,'Wired Branches'!B:F,5,FALSE)</f>
        <v>#N/A</v>
      </c>
      <c r="AF1437" s="112" t="str">
        <f>_xlfn.IFNA(VLOOKUP(F1437,'Compiled report'!C:F,4,FALSE),"")</f>
        <v/>
      </c>
      <c r="AG1437" s="134" t="str">
        <f t="shared" si="326"/>
        <v xml:space="preserve"> </v>
      </c>
      <c r="AH1437" s="134" t="str">
        <f t="shared" si="327"/>
        <v xml:space="preserve"> </v>
      </c>
      <c r="AI1437" s="134" t="str">
        <f t="shared" si="328"/>
        <v xml:space="preserve"> </v>
      </c>
      <c r="AJ1437" s="234" t="str">
        <f>_xlfn.IFNA(VLOOKUP(F1437,'Compiled report'!C:D,2,FALSE),"")</f>
        <v/>
      </c>
      <c r="AK1437" s="134" t="str">
        <f t="shared" si="329"/>
        <v xml:space="preserve"> </v>
      </c>
      <c r="AL1437" s="134" t="str">
        <f t="shared" si="330"/>
        <v/>
      </c>
      <c r="AM1437" s="134" t="str">
        <f t="shared" si="331"/>
        <v xml:space="preserve"> </v>
      </c>
      <c r="AN1437" s="134" t="str">
        <f t="shared" si="332"/>
        <v xml:space="preserve"> </v>
      </c>
      <c r="AO1437" s="134" t="str">
        <f t="shared" si="335"/>
        <v xml:space="preserve"> </v>
      </c>
      <c r="AP1437" s="137" t="s">
        <v>770</v>
      </c>
    </row>
    <row r="1438" spans="1:42" s="134" customFormat="1" ht="26.1" customHeight="1" x14ac:dyDescent="0.2">
      <c r="A1438" s="258">
        <v>1437</v>
      </c>
      <c r="B1438" s="284" t="s">
        <v>622</v>
      </c>
      <c r="C1438" s="134" t="s">
        <v>181</v>
      </c>
      <c r="D1438" s="171" t="s">
        <v>82</v>
      </c>
      <c r="E1438" s="283" t="s">
        <v>623</v>
      </c>
      <c r="F1438" s="106">
        <v>1566</v>
      </c>
      <c r="G1438" s="284" t="s">
        <v>622</v>
      </c>
      <c r="H1438" s="284" t="s">
        <v>3812</v>
      </c>
      <c r="I1438" s="284" t="s">
        <v>3813</v>
      </c>
      <c r="J1438" s="284" t="s">
        <v>3814</v>
      </c>
      <c r="K1438" s="284" t="s">
        <v>3812</v>
      </c>
      <c r="L1438" s="284" t="s">
        <v>3777</v>
      </c>
      <c r="M1438" s="284" t="s">
        <v>643</v>
      </c>
      <c r="N1438" s="103" t="s">
        <v>3706</v>
      </c>
      <c r="O1438" s="284"/>
      <c r="Q1438" s="135"/>
      <c r="T1438" s="135"/>
      <c r="U1438" s="171" t="str">
        <f t="shared" si="334"/>
        <v>HBL-MIR-1566</v>
      </c>
      <c r="V1438" s="133" t="s">
        <v>90</v>
      </c>
      <c r="W1438" s="106">
        <v>1566</v>
      </c>
      <c r="X1438" s="171" t="str">
        <f t="shared" si="336"/>
        <v>HBL-MIR-1566-May17-1-1</v>
      </c>
      <c r="Y1438" s="136" t="s">
        <v>2082</v>
      </c>
      <c r="Z1438" s="134" t="str">
        <f t="shared" si="323"/>
        <v xml:space="preserve"> </v>
      </c>
      <c r="AA1438" s="134" t="str">
        <f t="shared" si="324"/>
        <v xml:space="preserve"> </v>
      </c>
      <c r="AB1438" s="134" t="str">
        <f t="shared" si="333"/>
        <v>Yes</v>
      </c>
      <c r="AC1438" s="134" t="e">
        <f>VLOOKUP(F1438,'Wired Branches'!B:E,4,FALSE)</f>
        <v>#N/A</v>
      </c>
      <c r="AD1438" s="134" t="str">
        <f t="shared" si="325"/>
        <v xml:space="preserve"> </v>
      </c>
      <c r="AE1438" s="150" t="e">
        <f>VLOOKUP(W1438,'Wired Branches'!B:F,5,FALSE)</f>
        <v>#N/A</v>
      </c>
      <c r="AF1438" s="112" t="str">
        <f>_xlfn.IFNA(VLOOKUP(F1438,'Compiled report'!C:F,4,FALSE),"")</f>
        <v/>
      </c>
      <c r="AG1438" s="134" t="str">
        <f t="shared" si="326"/>
        <v xml:space="preserve"> </v>
      </c>
      <c r="AH1438" s="134" t="str">
        <f t="shared" si="327"/>
        <v xml:space="preserve"> </v>
      </c>
      <c r="AI1438" s="134" t="str">
        <f t="shared" si="328"/>
        <v xml:space="preserve"> </v>
      </c>
      <c r="AJ1438" s="234" t="str">
        <f>_xlfn.IFNA(VLOOKUP(F1438,'Compiled report'!C:D,2,FALSE),"")</f>
        <v/>
      </c>
      <c r="AK1438" s="134" t="str">
        <f t="shared" si="329"/>
        <v xml:space="preserve"> </v>
      </c>
      <c r="AL1438" s="134" t="str">
        <f t="shared" si="330"/>
        <v/>
      </c>
      <c r="AM1438" s="134" t="str">
        <f t="shared" si="331"/>
        <v xml:space="preserve"> </v>
      </c>
      <c r="AN1438" s="134" t="str">
        <f t="shared" si="332"/>
        <v xml:space="preserve"> </v>
      </c>
      <c r="AO1438" s="134" t="str">
        <f t="shared" si="335"/>
        <v xml:space="preserve"> </v>
      </c>
      <c r="AP1438" s="137" t="s">
        <v>770</v>
      </c>
    </row>
    <row r="1439" spans="1:42" s="134" customFormat="1" ht="26.1" customHeight="1" x14ac:dyDescent="0.2">
      <c r="A1439" s="258">
        <v>1438</v>
      </c>
      <c r="B1439" s="284" t="s">
        <v>622</v>
      </c>
      <c r="C1439" s="134" t="s">
        <v>181</v>
      </c>
      <c r="D1439" s="171" t="s">
        <v>82</v>
      </c>
      <c r="E1439" s="283" t="s">
        <v>623</v>
      </c>
      <c r="F1439" s="106">
        <v>1737</v>
      </c>
      <c r="G1439" s="284" t="s">
        <v>622</v>
      </c>
      <c r="H1439" s="284" t="s">
        <v>3815</v>
      </c>
      <c r="I1439" s="284" t="s">
        <v>3816</v>
      </c>
      <c r="J1439" s="284" t="s">
        <v>3815</v>
      </c>
      <c r="K1439" s="284" t="s">
        <v>3815</v>
      </c>
      <c r="L1439" s="284" t="s">
        <v>3815</v>
      </c>
      <c r="M1439" s="284" t="s">
        <v>627</v>
      </c>
      <c r="N1439" s="103" t="s">
        <v>3706</v>
      </c>
      <c r="O1439" s="284"/>
      <c r="Q1439" s="135"/>
      <c r="T1439" s="135"/>
      <c r="U1439" s="171" t="str">
        <f t="shared" si="334"/>
        <v>HBL-MIR-1737</v>
      </c>
      <c r="V1439" s="133" t="s">
        <v>90</v>
      </c>
      <c r="W1439" s="106">
        <v>1737</v>
      </c>
      <c r="X1439" s="171" t="str">
        <f t="shared" si="336"/>
        <v>HBL-MIR-1737-May17-1-1</v>
      </c>
      <c r="Y1439" s="136" t="s">
        <v>2082</v>
      </c>
      <c r="Z1439" s="134" t="str">
        <f t="shared" si="323"/>
        <v xml:space="preserve"> </v>
      </c>
      <c r="AA1439" s="134" t="str">
        <f t="shared" si="324"/>
        <v xml:space="preserve"> </v>
      </c>
      <c r="AB1439" s="134" t="str">
        <f t="shared" si="333"/>
        <v>Yes</v>
      </c>
      <c r="AC1439" s="134" t="e">
        <f>VLOOKUP(F1439,'Wired Branches'!B:E,4,FALSE)</f>
        <v>#N/A</v>
      </c>
      <c r="AD1439" s="134" t="str">
        <f t="shared" si="325"/>
        <v xml:space="preserve"> </v>
      </c>
      <c r="AE1439" s="150" t="e">
        <f>VLOOKUP(W1439,'Wired Branches'!B:F,5,FALSE)</f>
        <v>#N/A</v>
      </c>
      <c r="AF1439" s="112" t="str">
        <f>_xlfn.IFNA(VLOOKUP(F1439,'Compiled report'!C:F,4,FALSE),"")</f>
        <v/>
      </c>
      <c r="AG1439" s="134" t="str">
        <f t="shared" si="326"/>
        <v xml:space="preserve"> </v>
      </c>
      <c r="AH1439" s="134" t="str">
        <f t="shared" si="327"/>
        <v xml:space="preserve"> </v>
      </c>
      <c r="AI1439" s="134" t="str">
        <f t="shared" si="328"/>
        <v xml:space="preserve"> </v>
      </c>
      <c r="AJ1439" s="234" t="str">
        <f>_xlfn.IFNA(VLOOKUP(F1439,'Compiled report'!C:D,2,FALSE),"")</f>
        <v/>
      </c>
      <c r="AK1439" s="134" t="str">
        <f t="shared" si="329"/>
        <v xml:space="preserve"> </v>
      </c>
      <c r="AL1439" s="134" t="str">
        <f t="shared" si="330"/>
        <v/>
      </c>
      <c r="AM1439" s="134" t="str">
        <f t="shared" si="331"/>
        <v xml:space="preserve"> </v>
      </c>
      <c r="AN1439" s="134" t="str">
        <f t="shared" si="332"/>
        <v xml:space="preserve"> </v>
      </c>
      <c r="AO1439" s="134" t="str">
        <f t="shared" si="335"/>
        <v xml:space="preserve"> </v>
      </c>
      <c r="AP1439" s="137" t="s">
        <v>770</v>
      </c>
    </row>
    <row r="1440" spans="1:42" s="134" customFormat="1" ht="26.1" customHeight="1" x14ac:dyDescent="0.2">
      <c r="A1440" s="258">
        <v>1439</v>
      </c>
      <c r="B1440" s="284" t="s">
        <v>622</v>
      </c>
      <c r="C1440" s="134" t="s">
        <v>181</v>
      </c>
      <c r="D1440" s="171" t="s">
        <v>82</v>
      </c>
      <c r="E1440" s="283" t="s">
        <v>623</v>
      </c>
      <c r="F1440" s="106">
        <v>1739</v>
      </c>
      <c r="G1440" s="284" t="s">
        <v>622</v>
      </c>
      <c r="H1440" s="284" t="s">
        <v>3817</v>
      </c>
      <c r="I1440" s="284" t="s">
        <v>3818</v>
      </c>
      <c r="J1440" s="284" t="s">
        <v>3819</v>
      </c>
      <c r="K1440" s="284" t="s">
        <v>3817</v>
      </c>
      <c r="L1440" s="284" t="s">
        <v>627</v>
      </c>
      <c r="M1440" s="284" t="s">
        <v>627</v>
      </c>
      <c r="N1440" s="103" t="s">
        <v>3706</v>
      </c>
      <c r="O1440" s="284"/>
      <c r="Q1440" s="135"/>
      <c r="T1440" s="135"/>
      <c r="U1440" s="171" t="str">
        <f t="shared" si="334"/>
        <v>HBL-MIR-1739</v>
      </c>
      <c r="V1440" s="133" t="s">
        <v>90</v>
      </c>
      <c r="W1440" s="106">
        <v>1739</v>
      </c>
      <c r="X1440" s="171" t="str">
        <f t="shared" si="336"/>
        <v>HBL-MIR-1739-May17-1-1</v>
      </c>
      <c r="Y1440" s="136" t="s">
        <v>2082</v>
      </c>
      <c r="Z1440" s="134" t="str">
        <f t="shared" si="323"/>
        <v xml:space="preserve"> </v>
      </c>
      <c r="AA1440" s="134" t="str">
        <f t="shared" si="324"/>
        <v xml:space="preserve"> </v>
      </c>
      <c r="AB1440" s="134" t="str">
        <f t="shared" si="333"/>
        <v>Yes</v>
      </c>
      <c r="AC1440" s="134" t="e">
        <f>VLOOKUP(F1440,'Wired Branches'!B:E,4,FALSE)</f>
        <v>#N/A</v>
      </c>
      <c r="AD1440" s="134" t="str">
        <f t="shared" si="325"/>
        <v xml:space="preserve"> </v>
      </c>
      <c r="AE1440" s="150" t="e">
        <f>VLOOKUP(W1440,'Wired Branches'!B:F,5,FALSE)</f>
        <v>#N/A</v>
      </c>
      <c r="AF1440" s="112" t="str">
        <f>_xlfn.IFNA(VLOOKUP(F1440,'Compiled report'!C:F,4,FALSE),"")</f>
        <v/>
      </c>
      <c r="AG1440" s="134" t="str">
        <f t="shared" si="326"/>
        <v xml:space="preserve"> </v>
      </c>
      <c r="AH1440" s="134" t="str">
        <f t="shared" si="327"/>
        <v xml:space="preserve"> </v>
      </c>
      <c r="AI1440" s="134" t="str">
        <f t="shared" si="328"/>
        <v xml:space="preserve"> </v>
      </c>
      <c r="AJ1440" s="234" t="str">
        <f>_xlfn.IFNA(VLOOKUP(F1440,'Compiled report'!C:D,2,FALSE),"")</f>
        <v/>
      </c>
      <c r="AK1440" s="134" t="str">
        <f t="shared" si="329"/>
        <v xml:space="preserve"> </v>
      </c>
      <c r="AL1440" s="134" t="str">
        <f t="shared" si="330"/>
        <v/>
      </c>
      <c r="AM1440" s="134" t="str">
        <f t="shared" si="331"/>
        <v xml:space="preserve"> </v>
      </c>
      <c r="AN1440" s="134" t="str">
        <f t="shared" si="332"/>
        <v xml:space="preserve"> </v>
      </c>
      <c r="AO1440" s="134" t="str">
        <f t="shared" si="335"/>
        <v xml:space="preserve"> </v>
      </c>
      <c r="AP1440" s="137" t="s">
        <v>770</v>
      </c>
    </row>
    <row r="1441" spans="1:42" s="134" customFormat="1" ht="26.1" customHeight="1" x14ac:dyDescent="0.2">
      <c r="A1441" s="258">
        <v>1440</v>
      </c>
      <c r="B1441" s="284" t="s">
        <v>622</v>
      </c>
      <c r="C1441" s="134" t="s">
        <v>181</v>
      </c>
      <c r="D1441" s="171" t="s">
        <v>82</v>
      </c>
      <c r="E1441" s="283" t="s">
        <v>623</v>
      </c>
      <c r="F1441" s="106">
        <v>1766</v>
      </c>
      <c r="G1441" s="284" t="s">
        <v>622</v>
      </c>
      <c r="H1441" s="284" t="s">
        <v>3820</v>
      </c>
      <c r="I1441" s="284" t="s">
        <v>3821</v>
      </c>
      <c r="J1441" s="284" t="s">
        <v>3822</v>
      </c>
      <c r="K1441" s="284" t="s">
        <v>3820</v>
      </c>
      <c r="L1441" s="284" t="s">
        <v>3820</v>
      </c>
      <c r="M1441" s="284" t="s">
        <v>643</v>
      </c>
      <c r="N1441" s="103" t="s">
        <v>3706</v>
      </c>
      <c r="O1441" s="284"/>
      <c r="Q1441" s="135"/>
      <c r="T1441" s="135"/>
      <c r="U1441" s="171" t="str">
        <f t="shared" si="334"/>
        <v>HBL-MIR-1766</v>
      </c>
      <c r="V1441" s="133" t="s">
        <v>90</v>
      </c>
      <c r="W1441" s="106">
        <v>1766</v>
      </c>
      <c r="X1441" s="171" t="str">
        <f t="shared" si="336"/>
        <v>HBL-MIR-1766-May17-1-1</v>
      </c>
      <c r="Y1441" s="136" t="s">
        <v>2082</v>
      </c>
      <c r="Z1441" s="134" t="str">
        <f t="shared" si="323"/>
        <v xml:space="preserve"> </v>
      </c>
      <c r="AA1441" s="134" t="str">
        <f t="shared" si="324"/>
        <v xml:space="preserve"> </v>
      </c>
      <c r="AB1441" s="134" t="str">
        <f t="shared" si="333"/>
        <v>Yes</v>
      </c>
      <c r="AC1441" s="134" t="e">
        <f>VLOOKUP(F1441,'Wired Branches'!B:E,4,FALSE)</f>
        <v>#N/A</v>
      </c>
      <c r="AD1441" s="134" t="str">
        <f t="shared" si="325"/>
        <v xml:space="preserve"> </v>
      </c>
      <c r="AE1441" s="150" t="e">
        <f>VLOOKUP(W1441,'Wired Branches'!B:F,5,FALSE)</f>
        <v>#N/A</v>
      </c>
      <c r="AF1441" s="112" t="str">
        <f>_xlfn.IFNA(VLOOKUP(F1441,'Compiled report'!C:F,4,FALSE),"")</f>
        <v/>
      </c>
      <c r="AG1441" s="134" t="str">
        <f t="shared" si="326"/>
        <v xml:space="preserve"> </v>
      </c>
      <c r="AH1441" s="134" t="str">
        <f t="shared" si="327"/>
        <v xml:space="preserve"> </v>
      </c>
      <c r="AI1441" s="134" t="str">
        <f t="shared" si="328"/>
        <v xml:space="preserve"> </v>
      </c>
      <c r="AJ1441" s="234" t="str">
        <f>_xlfn.IFNA(VLOOKUP(F1441,'Compiled report'!C:D,2,FALSE),"")</f>
        <v/>
      </c>
      <c r="AK1441" s="134" t="str">
        <f t="shared" si="329"/>
        <v xml:space="preserve"> </v>
      </c>
      <c r="AL1441" s="134" t="str">
        <f t="shared" si="330"/>
        <v/>
      </c>
      <c r="AM1441" s="134" t="str">
        <f t="shared" si="331"/>
        <v xml:space="preserve"> </v>
      </c>
      <c r="AN1441" s="134" t="str">
        <f t="shared" si="332"/>
        <v xml:space="preserve"> </v>
      </c>
      <c r="AO1441" s="134" t="str">
        <f t="shared" si="335"/>
        <v xml:space="preserve"> </v>
      </c>
      <c r="AP1441" s="137" t="s">
        <v>770</v>
      </c>
    </row>
    <row r="1442" spans="1:42" s="134" customFormat="1" ht="26.1" customHeight="1" x14ac:dyDescent="0.2">
      <c r="A1442" s="258">
        <v>1441</v>
      </c>
      <c r="B1442" s="284" t="s">
        <v>622</v>
      </c>
      <c r="C1442" s="134" t="s">
        <v>181</v>
      </c>
      <c r="D1442" s="171" t="s">
        <v>82</v>
      </c>
      <c r="E1442" s="283" t="s">
        <v>623</v>
      </c>
      <c r="F1442" s="106">
        <v>1804</v>
      </c>
      <c r="G1442" s="284" t="s">
        <v>622</v>
      </c>
      <c r="H1442" s="284" t="s">
        <v>3823</v>
      </c>
      <c r="I1442" s="284" t="s">
        <v>3824</v>
      </c>
      <c r="J1442" s="284" t="s">
        <v>3823</v>
      </c>
      <c r="K1442" s="284" t="s">
        <v>3823</v>
      </c>
      <c r="L1442" s="284" t="s">
        <v>627</v>
      </c>
      <c r="M1442" s="284" t="s">
        <v>627</v>
      </c>
      <c r="N1442" s="103" t="s">
        <v>3706</v>
      </c>
      <c r="O1442" s="284"/>
      <c r="Q1442" s="135"/>
      <c r="T1442" s="135"/>
      <c r="U1442" s="171" t="str">
        <f t="shared" si="334"/>
        <v>HBL-MIR-1804</v>
      </c>
      <c r="V1442" s="133" t="s">
        <v>90</v>
      </c>
      <c r="W1442" s="106">
        <v>1804</v>
      </c>
      <c r="X1442" s="171" t="str">
        <f t="shared" si="336"/>
        <v>HBL-MIR-1804-May17-1-1</v>
      </c>
      <c r="Y1442" s="136" t="s">
        <v>2082</v>
      </c>
      <c r="Z1442" s="134" t="str">
        <f t="shared" si="323"/>
        <v xml:space="preserve"> </v>
      </c>
      <c r="AA1442" s="134" t="str">
        <f t="shared" si="324"/>
        <v xml:space="preserve"> </v>
      </c>
      <c r="AB1442" s="134" t="str">
        <f t="shared" si="333"/>
        <v>Yes</v>
      </c>
      <c r="AC1442" s="134" t="e">
        <f>VLOOKUP(F1442,'Wired Branches'!B:E,4,FALSE)</f>
        <v>#N/A</v>
      </c>
      <c r="AD1442" s="134" t="str">
        <f t="shared" si="325"/>
        <v xml:space="preserve"> </v>
      </c>
      <c r="AE1442" s="150" t="e">
        <f>VLOOKUP(W1442,'Wired Branches'!B:F,5,FALSE)</f>
        <v>#N/A</v>
      </c>
      <c r="AF1442" s="112" t="str">
        <f>_xlfn.IFNA(VLOOKUP(F1442,'Compiled report'!C:F,4,FALSE),"")</f>
        <v/>
      </c>
      <c r="AG1442" s="134" t="str">
        <f t="shared" si="326"/>
        <v xml:space="preserve"> </v>
      </c>
      <c r="AH1442" s="134" t="str">
        <f t="shared" si="327"/>
        <v xml:space="preserve"> </v>
      </c>
      <c r="AI1442" s="134" t="str">
        <f t="shared" si="328"/>
        <v xml:space="preserve"> </v>
      </c>
      <c r="AJ1442" s="234" t="str">
        <f>_xlfn.IFNA(VLOOKUP(F1442,'Compiled report'!C:D,2,FALSE),"")</f>
        <v/>
      </c>
      <c r="AK1442" s="134" t="str">
        <f t="shared" si="329"/>
        <v xml:space="preserve"> </v>
      </c>
      <c r="AL1442" s="134" t="str">
        <f t="shared" si="330"/>
        <v/>
      </c>
      <c r="AM1442" s="134" t="str">
        <f t="shared" si="331"/>
        <v xml:space="preserve"> </v>
      </c>
      <c r="AN1442" s="134" t="str">
        <f t="shared" si="332"/>
        <v xml:space="preserve"> </v>
      </c>
      <c r="AO1442" s="134" t="str">
        <f t="shared" si="335"/>
        <v xml:space="preserve"> </v>
      </c>
      <c r="AP1442" s="137" t="s">
        <v>770</v>
      </c>
    </row>
    <row r="1443" spans="1:42" s="134" customFormat="1" ht="26.1" customHeight="1" x14ac:dyDescent="0.2">
      <c r="A1443" s="258">
        <v>1442</v>
      </c>
      <c r="B1443" s="284" t="s">
        <v>622</v>
      </c>
      <c r="C1443" s="134" t="s">
        <v>181</v>
      </c>
      <c r="D1443" s="171" t="s">
        <v>82</v>
      </c>
      <c r="E1443" s="283" t="s">
        <v>623</v>
      </c>
      <c r="F1443" s="106">
        <v>1809</v>
      </c>
      <c r="G1443" s="284" t="s">
        <v>622</v>
      </c>
      <c r="H1443" s="284" t="s">
        <v>3825</v>
      </c>
      <c r="I1443" s="284" t="s">
        <v>3826</v>
      </c>
      <c r="J1443" s="284" t="s">
        <v>3827</v>
      </c>
      <c r="K1443" s="284" t="s">
        <v>627</v>
      </c>
      <c r="L1443" s="284" t="s">
        <v>627</v>
      </c>
      <c r="M1443" s="284" t="s">
        <v>627</v>
      </c>
      <c r="N1443" s="103" t="s">
        <v>3706</v>
      </c>
      <c r="O1443" s="284"/>
      <c r="Q1443" s="135"/>
      <c r="T1443" s="135"/>
      <c r="U1443" s="171" t="str">
        <f t="shared" si="334"/>
        <v>HBL-MIR-1809</v>
      </c>
      <c r="V1443" s="133" t="s">
        <v>90</v>
      </c>
      <c r="W1443" s="106">
        <v>1809</v>
      </c>
      <c r="X1443" s="171" t="str">
        <f t="shared" si="336"/>
        <v>HBL-MIR-1809-May17-1-1</v>
      </c>
      <c r="Y1443" s="136" t="s">
        <v>2082</v>
      </c>
      <c r="Z1443" s="134" t="str">
        <f t="shared" si="323"/>
        <v xml:space="preserve"> </v>
      </c>
      <c r="AA1443" s="134" t="str">
        <f t="shared" si="324"/>
        <v xml:space="preserve"> </v>
      </c>
      <c r="AB1443" s="134" t="str">
        <f t="shared" si="333"/>
        <v>Yes</v>
      </c>
      <c r="AC1443" s="134" t="e">
        <f>VLOOKUP(F1443,'Wired Branches'!B:E,4,FALSE)</f>
        <v>#N/A</v>
      </c>
      <c r="AD1443" s="134" t="str">
        <f t="shared" si="325"/>
        <v xml:space="preserve"> </v>
      </c>
      <c r="AE1443" s="150" t="e">
        <f>VLOOKUP(W1443,'Wired Branches'!B:F,5,FALSE)</f>
        <v>#N/A</v>
      </c>
      <c r="AF1443" s="112" t="str">
        <f>_xlfn.IFNA(VLOOKUP(F1443,'Compiled report'!C:F,4,FALSE),"")</f>
        <v/>
      </c>
      <c r="AG1443" s="134" t="str">
        <f t="shared" si="326"/>
        <v xml:space="preserve"> </v>
      </c>
      <c r="AH1443" s="134" t="str">
        <f t="shared" si="327"/>
        <v xml:space="preserve"> </v>
      </c>
      <c r="AI1443" s="134" t="str">
        <f t="shared" si="328"/>
        <v xml:space="preserve"> </v>
      </c>
      <c r="AJ1443" s="234" t="str">
        <f>_xlfn.IFNA(VLOOKUP(F1443,'Compiled report'!C:D,2,FALSE),"")</f>
        <v/>
      </c>
      <c r="AK1443" s="134" t="str">
        <f t="shared" si="329"/>
        <v xml:space="preserve"> </v>
      </c>
      <c r="AL1443" s="134" t="str">
        <f t="shared" si="330"/>
        <v/>
      </c>
      <c r="AM1443" s="134" t="str">
        <f t="shared" si="331"/>
        <v xml:space="preserve"> </v>
      </c>
      <c r="AN1443" s="134" t="str">
        <f t="shared" si="332"/>
        <v xml:space="preserve"> </v>
      </c>
      <c r="AO1443" s="134" t="str">
        <f t="shared" si="335"/>
        <v xml:space="preserve"> </v>
      </c>
      <c r="AP1443" s="137" t="s">
        <v>770</v>
      </c>
    </row>
    <row r="1444" spans="1:42" s="134" customFormat="1" ht="26.1" customHeight="1" x14ac:dyDescent="0.2">
      <c r="A1444" s="258">
        <v>1443</v>
      </c>
      <c r="B1444" s="284" t="s">
        <v>622</v>
      </c>
      <c r="C1444" s="134" t="s">
        <v>181</v>
      </c>
      <c r="D1444" s="171" t="s">
        <v>82</v>
      </c>
      <c r="E1444" s="283" t="s">
        <v>623</v>
      </c>
      <c r="F1444" s="106">
        <v>1866</v>
      </c>
      <c r="G1444" s="284" t="s">
        <v>622</v>
      </c>
      <c r="H1444" s="284" t="s">
        <v>3828</v>
      </c>
      <c r="I1444" s="284" t="s">
        <v>3829</v>
      </c>
      <c r="J1444" s="284" t="s">
        <v>3828</v>
      </c>
      <c r="K1444" s="284" t="s">
        <v>3828</v>
      </c>
      <c r="L1444" s="284" t="s">
        <v>627</v>
      </c>
      <c r="M1444" s="284" t="s">
        <v>627</v>
      </c>
      <c r="N1444" s="103" t="s">
        <v>3706</v>
      </c>
      <c r="O1444" s="284"/>
      <c r="Q1444" s="135"/>
      <c r="T1444" s="135"/>
      <c r="U1444" s="171" t="str">
        <f t="shared" si="334"/>
        <v>HBL-MIR-1866</v>
      </c>
      <c r="V1444" s="133" t="s">
        <v>90</v>
      </c>
      <c r="W1444" s="106">
        <v>1866</v>
      </c>
      <c r="X1444" s="171" t="str">
        <f t="shared" si="336"/>
        <v>HBL-MIR-1866-May17-1-1</v>
      </c>
      <c r="Y1444" s="136" t="s">
        <v>2082</v>
      </c>
      <c r="Z1444" s="134" t="str">
        <f t="shared" si="323"/>
        <v xml:space="preserve"> </v>
      </c>
      <c r="AA1444" s="134" t="str">
        <f t="shared" si="324"/>
        <v xml:space="preserve"> </v>
      </c>
      <c r="AB1444" s="134" t="str">
        <f t="shared" si="333"/>
        <v>Yes</v>
      </c>
      <c r="AC1444" s="134" t="e">
        <f>VLOOKUP(F1444,'Wired Branches'!B:E,4,FALSE)</f>
        <v>#N/A</v>
      </c>
      <c r="AD1444" s="134" t="str">
        <f t="shared" si="325"/>
        <v xml:space="preserve"> </v>
      </c>
      <c r="AE1444" s="150" t="e">
        <f>VLOOKUP(W1444,'Wired Branches'!B:F,5,FALSE)</f>
        <v>#N/A</v>
      </c>
      <c r="AF1444" s="112" t="str">
        <f>_xlfn.IFNA(VLOOKUP(F1444,'Compiled report'!C:F,4,FALSE),"")</f>
        <v/>
      </c>
      <c r="AG1444" s="134" t="str">
        <f t="shared" si="326"/>
        <v xml:space="preserve"> </v>
      </c>
      <c r="AH1444" s="134" t="str">
        <f t="shared" si="327"/>
        <v xml:space="preserve"> </v>
      </c>
      <c r="AI1444" s="134" t="str">
        <f t="shared" si="328"/>
        <v xml:space="preserve"> </v>
      </c>
      <c r="AJ1444" s="234" t="str">
        <f>_xlfn.IFNA(VLOOKUP(F1444,'Compiled report'!C:D,2,FALSE),"")</f>
        <v/>
      </c>
      <c r="AK1444" s="134" t="str">
        <f t="shared" si="329"/>
        <v xml:space="preserve"> </v>
      </c>
      <c r="AL1444" s="134" t="str">
        <f t="shared" si="330"/>
        <v/>
      </c>
      <c r="AM1444" s="134" t="str">
        <f t="shared" si="331"/>
        <v xml:space="preserve"> </v>
      </c>
      <c r="AN1444" s="134" t="str">
        <f t="shared" si="332"/>
        <v xml:space="preserve"> </v>
      </c>
      <c r="AO1444" s="134" t="str">
        <f t="shared" si="335"/>
        <v xml:space="preserve"> </v>
      </c>
      <c r="AP1444" s="137" t="s">
        <v>770</v>
      </c>
    </row>
    <row r="1445" spans="1:42" s="134" customFormat="1" ht="26.1" customHeight="1" x14ac:dyDescent="0.2">
      <c r="A1445" s="258">
        <v>1444</v>
      </c>
      <c r="B1445" s="284" t="s">
        <v>622</v>
      </c>
      <c r="C1445" s="134" t="s">
        <v>181</v>
      </c>
      <c r="D1445" s="171" t="s">
        <v>82</v>
      </c>
      <c r="E1445" s="283" t="s">
        <v>623</v>
      </c>
      <c r="F1445" s="106">
        <v>1889</v>
      </c>
      <c r="G1445" s="284" t="s">
        <v>622</v>
      </c>
      <c r="H1445" s="284" t="s">
        <v>3830</v>
      </c>
      <c r="I1445" s="284" t="s">
        <v>3831</v>
      </c>
      <c r="J1445" s="284" t="s">
        <v>3830</v>
      </c>
      <c r="K1445" s="284" t="s">
        <v>3830</v>
      </c>
      <c r="L1445" s="284" t="s">
        <v>627</v>
      </c>
      <c r="M1445" s="284" t="s">
        <v>627</v>
      </c>
      <c r="N1445" s="103" t="s">
        <v>3706</v>
      </c>
      <c r="O1445" s="284"/>
      <c r="Q1445" s="135"/>
      <c r="T1445" s="135"/>
      <c r="U1445" s="171" t="str">
        <f t="shared" si="334"/>
        <v>HBL-MIR-1889</v>
      </c>
      <c r="V1445" s="133" t="s">
        <v>90</v>
      </c>
      <c r="W1445" s="106">
        <v>1889</v>
      </c>
      <c r="X1445" s="171" t="str">
        <f t="shared" si="336"/>
        <v>HBL-MIR-1889-May17-1-1</v>
      </c>
      <c r="Y1445" s="136" t="s">
        <v>2082</v>
      </c>
      <c r="Z1445" s="134" t="str">
        <f t="shared" si="323"/>
        <v xml:space="preserve"> </v>
      </c>
      <c r="AA1445" s="134" t="str">
        <f t="shared" si="324"/>
        <v xml:space="preserve"> </v>
      </c>
      <c r="AB1445" s="134" t="str">
        <f t="shared" si="333"/>
        <v>Yes</v>
      </c>
      <c r="AC1445" s="134" t="e">
        <f>VLOOKUP(F1445,'Wired Branches'!B:E,4,FALSE)</f>
        <v>#N/A</v>
      </c>
      <c r="AD1445" s="134" t="str">
        <f t="shared" si="325"/>
        <v xml:space="preserve"> </v>
      </c>
      <c r="AE1445" s="150" t="e">
        <f>VLOOKUP(W1445,'Wired Branches'!B:F,5,FALSE)</f>
        <v>#N/A</v>
      </c>
      <c r="AF1445" s="112" t="str">
        <f>_xlfn.IFNA(VLOOKUP(F1445,'Compiled report'!C:F,4,FALSE),"")</f>
        <v/>
      </c>
      <c r="AG1445" s="134" t="str">
        <f t="shared" si="326"/>
        <v xml:space="preserve"> </v>
      </c>
      <c r="AH1445" s="134" t="str">
        <f t="shared" si="327"/>
        <v xml:space="preserve"> </v>
      </c>
      <c r="AI1445" s="134" t="str">
        <f t="shared" si="328"/>
        <v xml:space="preserve"> </v>
      </c>
      <c r="AJ1445" s="234" t="str">
        <f>_xlfn.IFNA(VLOOKUP(F1445,'Compiled report'!C:D,2,FALSE),"")</f>
        <v/>
      </c>
      <c r="AK1445" s="134" t="str">
        <f t="shared" si="329"/>
        <v xml:space="preserve"> </v>
      </c>
      <c r="AL1445" s="134" t="str">
        <f t="shared" si="330"/>
        <v/>
      </c>
      <c r="AM1445" s="134" t="str">
        <f t="shared" si="331"/>
        <v xml:space="preserve"> </v>
      </c>
      <c r="AN1445" s="134" t="str">
        <f t="shared" si="332"/>
        <v xml:space="preserve"> </v>
      </c>
      <c r="AO1445" s="134" t="str">
        <f t="shared" si="335"/>
        <v xml:space="preserve"> </v>
      </c>
      <c r="AP1445" s="137" t="s">
        <v>770</v>
      </c>
    </row>
    <row r="1446" spans="1:42" s="134" customFormat="1" ht="26.1" customHeight="1" x14ac:dyDescent="0.2">
      <c r="A1446" s="258">
        <v>1445</v>
      </c>
      <c r="B1446" s="284" t="s">
        <v>622</v>
      </c>
      <c r="C1446" s="134" t="s">
        <v>181</v>
      </c>
      <c r="D1446" s="171" t="s">
        <v>82</v>
      </c>
      <c r="E1446" s="283" t="s">
        <v>623</v>
      </c>
      <c r="F1446" s="106">
        <v>1971</v>
      </c>
      <c r="G1446" s="284" t="s">
        <v>622</v>
      </c>
      <c r="H1446" s="284" t="s">
        <v>3832</v>
      </c>
      <c r="I1446" s="284" t="s">
        <v>3833</v>
      </c>
      <c r="J1446" s="284" t="s">
        <v>3832</v>
      </c>
      <c r="K1446" s="284" t="s">
        <v>3832</v>
      </c>
      <c r="L1446" s="284" t="s">
        <v>627</v>
      </c>
      <c r="M1446" s="284" t="s">
        <v>627</v>
      </c>
      <c r="N1446" s="103" t="s">
        <v>3706</v>
      </c>
      <c r="O1446" s="284"/>
      <c r="Q1446" s="135"/>
      <c r="T1446" s="135"/>
      <c r="U1446" s="171" t="str">
        <f t="shared" si="334"/>
        <v>HBL-MIR-1971</v>
      </c>
      <c r="V1446" s="133" t="s">
        <v>90</v>
      </c>
      <c r="W1446" s="106">
        <v>1971</v>
      </c>
      <c r="X1446" s="171" t="str">
        <f t="shared" si="336"/>
        <v>HBL-MIR-1971-May17-1-1</v>
      </c>
      <c r="Y1446" s="136" t="s">
        <v>2082</v>
      </c>
      <c r="Z1446" s="134" t="str">
        <f t="shared" si="323"/>
        <v xml:space="preserve"> </v>
      </c>
      <c r="AA1446" s="134" t="str">
        <f t="shared" si="324"/>
        <v xml:space="preserve"> </v>
      </c>
      <c r="AB1446" s="134" t="str">
        <f t="shared" si="333"/>
        <v>Yes</v>
      </c>
      <c r="AC1446" s="134" t="e">
        <f>VLOOKUP(F1446,'Wired Branches'!B:E,4,FALSE)</f>
        <v>#N/A</v>
      </c>
      <c r="AD1446" s="134" t="str">
        <f t="shared" si="325"/>
        <v xml:space="preserve"> </v>
      </c>
      <c r="AE1446" s="150" t="e">
        <f>VLOOKUP(W1446,'Wired Branches'!B:F,5,FALSE)</f>
        <v>#N/A</v>
      </c>
      <c r="AF1446" s="112" t="str">
        <f>_xlfn.IFNA(VLOOKUP(F1446,'Compiled report'!C:F,4,FALSE),"")</f>
        <v/>
      </c>
      <c r="AG1446" s="134" t="str">
        <f t="shared" si="326"/>
        <v xml:space="preserve"> </v>
      </c>
      <c r="AH1446" s="134" t="str">
        <f t="shared" si="327"/>
        <v xml:space="preserve"> </v>
      </c>
      <c r="AI1446" s="134" t="str">
        <f t="shared" si="328"/>
        <v xml:space="preserve"> </v>
      </c>
      <c r="AJ1446" s="234" t="str">
        <f>_xlfn.IFNA(VLOOKUP(F1446,'Compiled report'!C:D,2,FALSE),"")</f>
        <v/>
      </c>
      <c r="AK1446" s="134" t="str">
        <f t="shared" si="329"/>
        <v xml:space="preserve"> </v>
      </c>
      <c r="AL1446" s="134" t="str">
        <f t="shared" si="330"/>
        <v/>
      </c>
      <c r="AM1446" s="134" t="str">
        <f t="shared" si="331"/>
        <v xml:space="preserve"> </v>
      </c>
      <c r="AN1446" s="134" t="str">
        <f t="shared" si="332"/>
        <v xml:space="preserve"> </v>
      </c>
      <c r="AO1446" s="134" t="str">
        <f t="shared" si="335"/>
        <v xml:space="preserve"> </v>
      </c>
      <c r="AP1446" s="137" t="s">
        <v>770</v>
      </c>
    </row>
    <row r="1447" spans="1:42" s="134" customFormat="1" ht="26.1" customHeight="1" x14ac:dyDescent="0.2">
      <c r="A1447" s="258">
        <v>1446</v>
      </c>
      <c r="B1447" s="284" t="s">
        <v>622</v>
      </c>
      <c r="C1447" s="134" t="s">
        <v>181</v>
      </c>
      <c r="D1447" s="171" t="s">
        <v>82</v>
      </c>
      <c r="E1447" s="283" t="s">
        <v>623</v>
      </c>
      <c r="F1447" s="106">
        <v>2271</v>
      </c>
      <c r="G1447" s="284" t="s">
        <v>622</v>
      </c>
      <c r="H1447" s="284" t="s">
        <v>3834</v>
      </c>
      <c r="I1447" s="284" t="s">
        <v>3835</v>
      </c>
      <c r="J1447" s="284" t="s">
        <v>636</v>
      </c>
      <c r="K1447" s="284" t="s">
        <v>636</v>
      </c>
      <c r="L1447" s="284" t="s">
        <v>636</v>
      </c>
      <c r="M1447" s="284" t="s">
        <v>636</v>
      </c>
      <c r="N1447" s="103" t="s">
        <v>3706</v>
      </c>
      <c r="O1447" s="284"/>
      <c r="Q1447" s="135"/>
      <c r="T1447" s="135"/>
      <c r="U1447" s="171" t="str">
        <f t="shared" si="334"/>
        <v>HBL-MIR-2271</v>
      </c>
      <c r="V1447" s="133" t="s">
        <v>90</v>
      </c>
      <c r="W1447" s="106">
        <v>2271</v>
      </c>
      <c r="X1447" s="171" t="str">
        <f t="shared" si="336"/>
        <v>HBL-MIR-2271-May17-1-1</v>
      </c>
      <c r="Y1447" s="136" t="s">
        <v>2082</v>
      </c>
      <c r="Z1447" s="134" t="str">
        <f t="shared" si="323"/>
        <v xml:space="preserve"> </v>
      </c>
      <c r="AA1447" s="134" t="str">
        <f t="shared" si="324"/>
        <v xml:space="preserve"> </v>
      </c>
      <c r="AB1447" s="134" t="str">
        <f t="shared" si="333"/>
        <v>Yes</v>
      </c>
      <c r="AC1447" s="134" t="e">
        <f>VLOOKUP(F1447,'Wired Branches'!B:E,4,FALSE)</f>
        <v>#N/A</v>
      </c>
      <c r="AD1447" s="134" t="str">
        <f t="shared" si="325"/>
        <v xml:space="preserve"> </v>
      </c>
      <c r="AE1447" s="150" t="e">
        <f>VLOOKUP(W1447,'Wired Branches'!B:F,5,FALSE)</f>
        <v>#N/A</v>
      </c>
      <c r="AF1447" s="112" t="str">
        <f>_xlfn.IFNA(VLOOKUP(F1447,'Compiled report'!C:F,4,FALSE),"")</f>
        <v/>
      </c>
      <c r="AG1447" s="134" t="str">
        <f t="shared" si="326"/>
        <v xml:space="preserve"> </v>
      </c>
      <c r="AH1447" s="134" t="str">
        <f t="shared" si="327"/>
        <v xml:space="preserve"> </v>
      </c>
      <c r="AI1447" s="134" t="str">
        <f t="shared" si="328"/>
        <v xml:space="preserve"> </v>
      </c>
      <c r="AJ1447" s="234" t="str">
        <f>_xlfn.IFNA(VLOOKUP(F1447,'Compiled report'!C:D,2,FALSE),"")</f>
        <v/>
      </c>
      <c r="AK1447" s="134" t="str">
        <f t="shared" si="329"/>
        <v xml:space="preserve"> </v>
      </c>
      <c r="AL1447" s="134" t="str">
        <f t="shared" si="330"/>
        <v/>
      </c>
      <c r="AM1447" s="134" t="str">
        <f t="shared" si="331"/>
        <v xml:space="preserve"> </v>
      </c>
      <c r="AN1447" s="134" t="str">
        <f t="shared" si="332"/>
        <v xml:space="preserve"> </v>
      </c>
      <c r="AO1447" s="134" t="str">
        <f t="shared" si="335"/>
        <v xml:space="preserve"> </v>
      </c>
      <c r="AP1447" s="137" t="s">
        <v>770</v>
      </c>
    </row>
    <row r="1448" spans="1:42" s="134" customFormat="1" ht="26.1" customHeight="1" x14ac:dyDescent="0.2">
      <c r="A1448" s="258">
        <v>1447</v>
      </c>
      <c r="B1448" s="284" t="s">
        <v>622</v>
      </c>
      <c r="C1448" s="134" t="s">
        <v>181</v>
      </c>
      <c r="D1448" s="171" t="s">
        <v>82</v>
      </c>
      <c r="E1448" s="283" t="s">
        <v>623</v>
      </c>
      <c r="F1448" s="106">
        <v>2311</v>
      </c>
      <c r="G1448" s="284" t="s">
        <v>622</v>
      </c>
      <c r="H1448" s="284" t="s">
        <v>3836</v>
      </c>
      <c r="I1448" s="284" t="s">
        <v>3837</v>
      </c>
      <c r="J1448" s="284" t="s">
        <v>3838</v>
      </c>
      <c r="K1448" s="284" t="s">
        <v>3839</v>
      </c>
      <c r="L1448" s="284" t="s">
        <v>3839</v>
      </c>
      <c r="M1448" s="284" t="s">
        <v>627</v>
      </c>
      <c r="N1448" s="103" t="s">
        <v>3706</v>
      </c>
      <c r="O1448" s="284"/>
      <c r="Q1448" s="135"/>
      <c r="T1448" s="135"/>
      <c r="U1448" s="171" t="str">
        <f t="shared" si="334"/>
        <v>HBL-MIR-2311</v>
      </c>
      <c r="V1448" s="133" t="s">
        <v>90</v>
      </c>
      <c r="W1448" s="106">
        <v>2311</v>
      </c>
      <c r="X1448" s="171" t="str">
        <f t="shared" si="336"/>
        <v>HBL-MIR-2311-May17-1-1</v>
      </c>
      <c r="Y1448" s="136" t="s">
        <v>2082</v>
      </c>
      <c r="Z1448" s="134" t="str">
        <f t="shared" si="323"/>
        <v xml:space="preserve"> </v>
      </c>
      <c r="AA1448" s="134" t="str">
        <f t="shared" si="324"/>
        <v xml:space="preserve"> </v>
      </c>
      <c r="AB1448" s="134" t="str">
        <f t="shared" si="333"/>
        <v>Yes</v>
      </c>
      <c r="AC1448" s="134" t="e">
        <f>VLOOKUP(F1448,'Wired Branches'!B:E,4,FALSE)</f>
        <v>#N/A</v>
      </c>
      <c r="AD1448" s="134" t="str">
        <f t="shared" si="325"/>
        <v xml:space="preserve"> </v>
      </c>
      <c r="AE1448" s="150" t="e">
        <f>VLOOKUP(W1448,'Wired Branches'!B:F,5,FALSE)</f>
        <v>#N/A</v>
      </c>
      <c r="AF1448" s="112" t="str">
        <f>_xlfn.IFNA(VLOOKUP(F1448,'Compiled report'!C:F,4,FALSE),"")</f>
        <v/>
      </c>
      <c r="AG1448" s="134" t="str">
        <f t="shared" si="326"/>
        <v xml:space="preserve"> </v>
      </c>
      <c r="AH1448" s="134" t="str">
        <f t="shared" si="327"/>
        <v xml:space="preserve"> </v>
      </c>
      <c r="AI1448" s="134" t="str">
        <f t="shared" si="328"/>
        <v xml:space="preserve"> </v>
      </c>
      <c r="AJ1448" s="234" t="str">
        <f>_xlfn.IFNA(VLOOKUP(F1448,'Compiled report'!C:D,2,FALSE),"")</f>
        <v/>
      </c>
      <c r="AK1448" s="134" t="str">
        <f t="shared" si="329"/>
        <v xml:space="preserve"> </v>
      </c>
      <c r="AL1448" s="134" t="str">
        <f t="shared" si="330"/>
        <v/>
      </c>
      <c r="AM1448" s="134" t="str">
        <f t="shared" si="331"/>
        <v xml:space="preserve"> </v>
      </c>
      <c r="AN1448" s="134" t="str">
        <f t="shared" si="332"/>
        <v xml:space="preserve"> </v>
      </c>
      <c r="AO1448" s="134" t="str">
        <f t="shared" si="335"/>
        <v xml:space="preserve"> </v>
      </c>
      <c r="AP1448" s="137" t="s">
        <v>770</v>
      </c>
    </row>
    <row r="1449" spans="1:42" s="134" customFormat="1" ht="26.1" customHeight="1" x14ac:dyDescent="0.2">
      <c r="A1449" s="258">
        <v>1448</v>
      </c>
      <c r="B1449" s="284" t="s">
        <v>622</v>
      </c>
      <c r="C1449" s="134" t="s">
        <v>181</v>
      </c>
      <c r="D1449" s="171" t="s">
        <v>82</v>
      </c>
      <c r="E1449" s="283" t="s">
        <v>623</v>
      </c>
      <c r="F1449" s="106">
        <v>2352</v>
      </c>
      <c r="G1449" s="284" t="s">
        <v>622</v>
      </c>
      <c r="H1449" s="284" t="s">
        <v>3840</v>
      </c>
      <c r="I1449" s="284" t="s">
        <v>3841</v>
      </c>
      <c r="J1449" s="284" t="s">
        <v>3842</v>
      </c>
      <c r="K1449" s="284" t="s">
        <v>3843</v>
      </c>
      <c r="L1449" s="284" t="s">
        <v>627</v>
      </c>
      <c r="M1449" s="284" t="s">
        <v>627</v>
      </c>
      <c r="N1449" s="103" t="s">
        <v>3706</v>
      </c>
      <c r="O1449" s="284"/>
      <c r="Q1449" s="135"/>
      <c r="T1449" s="135"/>
      <c r="U1449" s="171" t="str">
        <f t="shared" si="334"/>
        <v>HBL-MIR-2352</v>
      </c>
      <c r="V1449" s="133" t="s">
        <v>90</v>
      </c>
      <c r="W1449" s="106">
        <v>2352</v>
      </c>
      <c r="X1449" s="171" t="str">
        <f t="shared" si="336"/>
        <v>HBL-MIR-2352-May17-1-1</v>
      </c>
      <c r="Y1449" s="136" t="s">
        <v>2082</v>
      </c>
      <c r="Z1449" s="134" t="str">
        <f t="shared" si="323"/>
        <v xml:space="preserve"> </v>
      </c>
      <c r="AA1449" s="134" t="str">
        <f t="shared" si="324"/>
        <v xml:space="preserve"> </v>
      </c>
      <c r="AB1449" s="134" t="str">
        <f t="shared" si="333"/>
        <v>Yes</v>
      </c>
      <c r="AC1449" s="134" t="e">
        <f>VLOOKUP(F1449,'Wired Branches'!B:E,4,FALSE)</f>
        <v>#N/A</v>
      </c>
      <c r="AD1449" s="134" t="str">
        <f t="shared" si="325"/>
        <v xml:space="preserve"> </v>
      </c>
      <c r="AE1449" s="150" t="e">
        <f>VLOOKUP(W1449,'Wired Branches'!B:F,5,FALSE)</f>
        <v>#N/A</v>
      </c>
      <c r="AF1449" s="112" t="str">
        <f>_xlfn.IFNA(VLOOKUP(F1449,'Compiled report'!C:F,4,FALSE),"")</f>
        <v/>
      </c>
      <c r="AG1449" s="134" t="str">
        <f t="shared" si="326"/>
        <v xml:space="preserve"> </v>
      </c>
      <c r="AH1449" s="134" t="str">
        <f t="shared" si="327"/>
        <v xml:space="preserve"> </v>
      </c>
      <c r="AI1449" s="134" t="str">
        <f t="shared" si="328"/>
        <v xml:space="preserve"> </v>
      </c>
      <c r="AJ1449" s="234" t="str">
        <f>_xlfn.IFNA(VLOOKUP(F1449,'Compiled report'!C:D,2,FALSE),"")</f>
        <v/>
      </c>
      <c r="AK1449" s="134" t="str">
        <f t="shared" si="329"/>
        <v xml:space="preserve"> </v>
      </c>
      <c r="AL1449" s="134" t="str">
        <f t="shared" si="330"/>
        <v/>
      </c>
      <c r="AM1449" s="134" t="str">
        <f t="shared" si="331"/>
        <v xml:space="preserve"> </v>
      </c>
      <c r="AN1449" s="134" t="str">
        <f t="shared" si="332"/>
        <v xml:space="preserve"> </v>
      </c>
      <c r="AO1449" s="134" t="str">
        <f t="shared" si="335"/>
        <v xml:space="preserve"> </v>
      </c>
      <c r="AP1449" s="137" t="s">
        <v>770</v>
      </c>
    </row>
    <row r="1450" spans="1:42" s="134" customFormat="1" ht="26.1" customHeight="1" x14ac:dyDescent="0.2">
      <c r="A1450" s="258">
        <v>1449</v>
      </c>
      <c r="B1450" s="284" t="s">
        <v>622</v>
      </c>
      <c r="C1450" s="134" t="s">
        <v>181</v>
      </c>
      <c r="D1450" s="171" t="s">
        <v>82</v>
      </c>
      <c r="E1450" s="283" t="s">
        <v>623</v>
      </c>
      <c r="F1450" s="106">
        <v>2379</v>
      </c>
      <c r="G1450" s="284" t="s">
        <v>622</v>
      </c>
      <c r="H1450" s="284" t="s">
        <v>3725</v>
      </c>
      <c r="I1450" s="284" t="s">
        <v>3844</v>
      </c>
      <c r="J1450" s="284" t="s">
        <v>3845</v>
      </c>
      <c r="K1450" s="284" t="s">
        <v>3725</v>
      </c>
      <c r="L1450" s="284" t="s">
        <v>3725</v>
      </c>
      <c r="M1450" s="284" t="s">
        <v>643</v>
      </c>
      <c r="N1450" s="103" t="s">
        <v>3706</v>
      </c>
      <c r="O1450" s="284"/>
      <c r="Q1450" s="135"/>
      <c r="T1450" s="135"/>
      <c r="U1450" s="171" t="str">
        <f t="shared" si="334"/>
        <v>HBL-MIR-2379</v>
      </c>
      <c r="V1450" s="133" t="s">
        <v>90</v>
      </c>
      <c r="W1450" s="106">
        <v>2379</v>
      </c>
      <c r="X1450" s="171" t="str">
        <f t="shared" si="336"/>
        <v>HBL-MIR-2379-May17-1-1</v>
      </c>
      <c r="Y1450" s="136" t="s">
        <v>2082</v>
      </c>
      <c r="Z1450" s="134" t="str">
        <f t="shared" si="323"/>
        <v xml:space="preserve"> </v>
      </c>
      <c r="AA1450" s="134" t="str">
        <f t="shared" si="324"/>
        <v xml:space="preserve"> </v>
      </c>
      <c r="AB1450" s="134" t="str">
        <f t="shared" si="333"/>
        <v>Yes</v>
      </c>
      <c r="AC1450" s="134" t="e">
        <f>VLOOKUP(F1450,'Wired Branches'!B:E,4,FALSE)</f>
        <v>#N/A</v>
      </c>
      <c r="AD1450" s="134" t="str">
        <f t="shared" si="325"/>
        <v xml:space="preserve"> </v>
      </c>
      <c r="AE1450" s="150" t="e">
        <f>VLOOKUP(W1450,'Wired Branches'!B:F,5,FALSE)</f>
        <v>#N/A</v>
      </c>
      <c r="AF1450" s="112" t="str">
        <f>_xlfn.IFNA(VLOOKUP(F1450,'Compiled report'!C:F,4,FALSE),"")</f>
        <v/>
      </c>
      <c r="AG1450" s="134" t="str">
        <f t="shared" si="326"/>
        <v xml:space="preserve"> </v>
      </c>
      <c r="AH1450" s="134" t="str">
        <f t="shared" si="327"/>
        <v xml:space="preserve"> </v>
      </c>
      <c r="AI1450" s="134" t="str">
        <f t="shared" si="328"/>
        <v xml:space="preserve"> </v>
      </c>
      <c r="AJ1450" s="234" t="str">
        <f>_xlfn.IFNA(VLOOKUP(F1450,'Compiled report'!C:D,2,FALSE),"")</f>
        <v/>
      </c>
      <c r="AK1450" s="134" t="str">
        <f t="shared" si="329"/>
        <v xml:space="preserve"> </v>
      </c>
      <c r="AL1450" s="134" t="str">
        <f t="shared" si="330"/>
        <v/>
      </c>
      <c r="AM1450" s="134" t="str">
        <f t="shared" si="331"/>
        <v xml:space="preserve"> </v>
      </c>
      <c r="AN1450" s="134" t="str">
        <f t="shared" si="332"/>
        <v xml:space="preserve"> </v>
      </c>
      <c r="AO1450" s="134" t="str">
        <f t="shared" si="335"/>
        <v xml:space="preserve"> </v>
      </c>
      <c r="AP1450" s="137" t="s">
        <v>770</v>
      </c>
    </row>
    <row r="1451" spans="1:42" s="134" customFormat="1" ht="26.1" customHeight="1" x14ac:dyDescent="0.2">
      <c r="A1451" s="258">
        <v>1450</v>
      </c>
      <c r="B1451" s="284" t="s">
        <v>622</v>
      </c>
      <c r="C1451" s="134" t="s">
        <v>181</v>
      </c>
      <c r="D1451" s="171" t="s">
        <v>82</v>
      </c>
      <c r="E1451" s="283" t="s">
        <v>623</v>
      </c>
      <c r="F1451" s="106">
        <v>2394</v>
      </c>
      <c r="G1451" s="284" t="s">
        <v>622</v>
      </c>
      <c r="H1451" s="284" t="s">
        <v>3846</v>
      </c>
      <c r="I1451" s="284" t="s">
        <v>3847</v>
      </c>
      <c r="J1451" s="284" t="s">
        <v>3848</v>
      </c>
      <c r="K1451" s="284" t="s">
        <v>3846</v>
      </c>
      <c r="L1451" s="284" t="s">
        <v>643</v>
      </c>
      <c r="M1451" s="284" t="s">
        <v>643</v>
      </c>
      <c r="N1451" s="103" t="s">
        <v>3706</v>
      </c>
      <c r="O1451" s="284"/>
      <c r="Q1451" s="135"/>
      <c r="T1451" s="135"/>
      <c r="U1451" s="171" t="str">
        <f t="shared" si="334"/>
        <v>HBL-MIR-2394</v>
      </c>
      <c r="V1451" s="133" t="s">
        <v>90</v>
      </c>
      <c r="W1451" s="106">
        <v>2394</v>
      </c>
      <c r="X1451" s="171" t="str">
        <f t="shared" si="336"/>
        <v>HBL-MIR-2394-May17-1-1</v>
      </c>
      <c r="Y1451" s="136" t="s">
        <v>2082</v>
      </c>
      <c r="Z1451" s="134" t="str">
        <f t="shared" si="323"/>
        <v xml:space="preserve"> </v>
      </c>
      <c r="AA1451" s="134" t="str">
        <f t="shared" si="324"/>
        <v xml:space="preserve"> </v>
      </c>
      <c r="AB1451" s="134" t="str">
        <f t="shared" si="333"/>
        <v>Yes</v>
      </c>
      <c r="AC1451" s="134" t="e">
        <f>VLOOKUP(F1451,'Wired Branches'!B:E,4,FALSE)</f>
        <v>#N/A</v>
      </c>
      <c r="AD1451" s="134" t="str">
        <f t="shared" si="325"/>
        <v xml:space="preserve"> </v>
      </c>
      <c r="AE1451" s="150" t="e">
        <f>VLOOKUP(W1451,'Wired Branches'!B:F,5,FALSE)</f>
        <v>#N/A</v>
      </c>
      <c r="AF1451" s="112" t="str">
        <f>_xlfn.IFNA(VLOOKUP(F1451,'Compiled report'!C:F,4,FALSE),"")</f>
        <v/>
      </c>
      <c r="AG1451" s="134" t="str">
        <f t="shared" si="326"/>
        <v xml:space="preserve"> </v>
      </c>
      <c r="AH1451" s="134" t="str">
        <f t="shared" si="327"/>
        <v xml:space="preserve"> </v>
      </c>
      <c r="AI1451" s="134" t="str">
        <f t="shared" si="328"/>
        <v xml:space="preserve"> </v>
      </c>
      <c r="AJ1451" s="234" t="str">
        <f>_xlfn.IFNA(VLOOKUP(F1451,'Compiled report'!C:D,2,FALSE),"")</f>
        <v/>
      </c>
      <c r="AK1451" s="134" t="str">
        <f t="shared" si="329"/>
        <v xml:space="preserve"> </v>
      </c>
      <c r="AL1451" s="134" t="str">
        <f t="shared" si="330"/>
        <v/>
      </c>
      <c r="AM1451" s="134" t="str">
        <f t="shared" si="331"/>
        <v xml:space="preserve"> </v>
      </c>
      <c r="AN1451" s="134" t="str">
        <f t="shared" si="332"/>
        <v xml:space="preserve"> </v>
      </c>
      <c r="AO1451" s="134" t="str">
        <f t="shared" si="335"/>
        <v xml:space="preserve"> </v>
      </c>
      <c r="AP1451" s="137" t="s">
        <v>770</v>
      </c>
    </row>
    <row r="1452" spans="1:42" s="134" customFormat="1" ht="26.1" customHeight="1" x14ac:dyDescent="0.2">
      <c r="A1452" s="258">
        <v>1451</v>
      </c>
      <c r="B1452" s="284" t="s">
        <v>622</v>
      </c>
      <c r="C1452" s="134" t="s">
        <v>181</v>
      </c>
      <c r="D1452" s="171" t="s">
        <v>82</v>
      </c>
      <c r="E1452" s="283" t="s">
        <v>623</v>
      </c>
      <c r="F1452" s="106">
        <v>2401</v>
      </c>
      <c r="G1452" s="284" t="s">
        <v>622</v>
      </c>
      <c r="H1452" s="284" t="s">
        <v>3849</v>
      </c>
      <c r="I1452" s="284" t="s">
        <v>3850</v>
      </c>
      <c r="J1452" s="284" t="s">
        <v>3851</v>
      </c>
      <c r="K1452" s="284" t="s">
        <v>636</v>
      </c>
      <c r="L1452" s="284" t="s">
        <v>636</v>
      </c>
      <c r="M1452" s="284" t="s">
        <v>636</v>
      </c>
      <c r="N1452" s="103" t="s">
        <v>3706</v>
      </c>
      <c r="O1452" s="284"/>
      <c r="Q1452" s="135"/>
      <c r="T1452" s="135"/>
      <c r="U1452" s="171" t="str">
        <f t="shared" si="334"/>
        <v>HBL-MIR-2401</v>
      </c>
      <c r="V1452" s="133" t="s">
        <v>90</v>
      </c>
      <c r="W1452" s="106">
        <v>2401</v>
      </c>
      <c r="X1452" s="171" t="str">
        <f t="shared" si="336"/>
        <v>HBL-MIR-2401-May17-1-1</v>
      </c>
      <c r="Y1452" s="136" t="s">
        <v>2082</v>
      </c>
      <c r="Z1452" s="134" t="str">
        <f t="shared" si="323"/>
        <v xml:space="preserve"> </v>
      </c>
      <c r="AA1452" s="134" t="str">
        <f t="shared" si="324"/>
        <v xml:space="preserve"> </v>
      </c>
      <c r="AB1452" s="134" t="str">
        <f t="shared" si="333"/>
        <v>Yes</v>
      </c>
      <c r="AC1452" s="134" t="e">
        <f>VLOOKUP(F1452,'Wired Branches'!B:E,4,FALSE)</f>
        <v>#N/A</v>
      </c>
      <c r="AD1452" s="134" t="str">
        <f t="shared" si="325"/>
        <v xml:space="preserve"> </v>
      </c>
      <c r="AE1452" s="150" t="e">
        <f>VLOOKUP(W1452,'Wired Branches'!B:F,5,FALSE)</f>
        <v>#N/A</v>
      </c>
      <c r="AF1452" s="112" t="str">
        <f>_xlfn.IFNA(VLOOKUP(F1452,'Compiled report'!C:F,4,FALSE),"")</f>
        <v/>
      </c>
      <c r="AG1452" s="134" t="str">
        <f t="shared" si="326"/>
        <v xml:space="preserve"> </v>
      </c>
      <c r="AH1452" s="134" t="str">
        <f t="shared" si="327"/>
        <v xml:space="preserve"> </v>
      </c>
      <c r="AI1452" s="134" t="str">
        <f t="shared" si="328"/>
        <v xml:space="preserve"> </v>
      </c>
      <c r="AJ1452" s="234" t="str">
        <f>_xlfn.IFNA(VLOOKUP(F1452,'Compiled report'!C:D,2,FALSE),"")</f>
        <v/>
      </c>
      <c r="AK1452" s="134" t="str">
        <f t="shared" si="329"/>
        <v xml:space="preserve"> </v>
      </c>
      <c r="AL1452" s="134" t="str">
        <f t="shared" si="330"/>
        <v/>
      </c>
      <c r="AM1452" s="134" t="str">
        <f t="shared" si="331"/>
        <v xml:space="preserve"> </v>
      </c>
      <c r="AN1452" s="134" t="str">
        <f t="shared" si="332"/>
        <v xml:space="preserve"> </v>
      </c>
      <c r="AO1452" s="134" t="str">
        <f t="shared" si="335"/>
        <v xml:space="preserve"> </v>
      </c>
      <c r="AP1452" s="137" t="s">
        <v>770</v>
      </c>
    </row>
    <row r="1453" spans="1:42" s="134" customFormat="1" ht="26.1" customHeight="1" x14ac:dyDescent="0.2">
      <c r="A1453" s="258">
        <v>1452</v>
      </c>
      <c r="B1453" s="284" t="s">
        <v>622</v>
      </c>
      <c r="C1453" s="134" t="s">
        <v>181</v>
      </c>
      <c r="D1453" s="171" t="s">
        <v>82</v>
      </c>
      <c r="E1453" s="283" t="s">
        <v>623</v>
      </c>
      <c r="F1453" s="106">
        <v>5018</v>
      </c>
      <c r="G1453" s="284" t="s">
        <v>622</v>
      </c>
      <c r="H1453" s="284" t="s">
        <v>3852</v>
      </c>
      <c r="I1453" s="284" t="s">
        <v>3853</v>
      </c>
      <c r="J1453" s="284" t="s">
        <v>1377</v>
      </c>
      <c r="K1453" s="284" t="s">
        <v>636</v>
      </c>
      <c r="L1453" s="284" t="s">
        <v>636</v>
      </c>
      <c r="M1453" s="284" t="s">
        <v>636</v>
      </c>
      <c r="N1453" s="103" t="s">
        <v>3706</v>
      </c>
      <c r="O1453" s="284"/>
      <c r="Q1453" s="135"/>
      <c r="T1453" s="135"/>
      <c r="U1453" s="171" t="str">
        <f t="shared" si="334"/>
        <v>HBL-MIR-5018</v>
      </c>
      <c r="V1453" s="133" t="s">
        <v>90</v>
      </c>
      <c r="W1453" s="106">
        <v>5018</v>
      </c>
      <c r="X1453" s="171" t="str">
        <f t="shared" si="336"/>
        <v>HBL-MIR-5018-May17-1-1</v>
      </c>
      <c r="Y1453" s="136" t="s">
        <v>2082</v>
      </c>
      <c r="Z1453" s="134" t="str">
        <f t="shared" si="323"/>
        <v xml:space="preserve"> </v>
      </c>
      <c r="AA1453" s="134" t="str">
        <f t="shared" si="324"/>
        <v xml:space="preserve"> </v>
      </c>
      <c r="AB1453" s="134" t="str">
        <f t="shared" si="333"/>
        <v>Yes</v>
      </c>
      <c r="AC1453" s="134" t="e">
        <f>VLOOKUP(F1453,'Wired Branches'!B:E,4,FALSE)</f>
        <v>#N/A</v>
      </c>
      <c r="AD1453" s="134" t="str">
        <f t="shared" si="325"/>
        <v xml:space="preserve"> </v>
      </c>
      <c r="AE1453" s="150" t="e">
        <f>VLOOKUP(W1453,'Wired Branches'!B:F,5,FALSE)</f>
        <v>#N/A</v>
      </c>
      <c r="AF1453" s="112" t="str">
        <f>_xlfn.IFNA(VLOOKUP(F1453,'Compiled report'!C:F,4,FALSE),"")</f>
        <v/>
      </c>
      <c r="AG1453" s="134" t="str">
        <f t="shared" si="326"/>
        <v xml:space="preserve"> </v>
      </c>
      <c r="AH1453" s="134" t="str">
        <f t="shared" si="327"/>
        <v xml:space="preserve"> </v>
      </c>
      <c r="AI1453" s="134" t="str">
        <f t="shared" si="328"/>
        <v xml:space="preserve"> </v>
      </c>
      <c r="AJ1453" s="234" t="str">
        <f>_xlfn.IFNA(VLOOKUP(F1453,'Compiled report'!C:D,2,FALSE),"")</f>
        <v/>
      </c>
      <c r="AK1453" s="134" t="str">
        <f t="shared" si="329"/>
        <v xml:space="preserve"> </v>
      </c>
      <c r="AL1453" s="134" t="str">
        <f t="shared" si="330"/>
        <v/>
      </c>
      <c r="AM1453" s="134" t="str">
        <f t="shared" si="331"/>
        <v xml:space="preserve"> </v>
      </c>
      <c r="AN1453" s="134" t="str">
        <f t="shared" si="332"/>
        <v xml:space="preserve"> </v>
      </c>
      <c r="AO1453" s="134" t="str">
        <f t="shared" si="335"/>
        <v xml:space="preserve"> </v>
      </c>
      <c r="AP1453" s="137" t="s">
        <v>770</v>
      </c>
    </row>
    <row r="1454" spans="1:42" s="134" customFormat="1" ht="26.1" customHeight="1" x14ac:dyDescent="0.2">
      <c r="A1454" s="258">
        <v>1453</v>
      </c>
      <c r="B1454" s="284" t="s">
        <v>622</v>
      </c>
      <c r="C1454" s="134" t="s">
        <v>181</v>
      </c>
      <c r="D1454" s="171" t="s">
        <v>82</v>
      </c>
      <c r="E1454" s="283" t="s">
        <v>623</v>
      </c>
      <c r="F1454" s="106">
        <v>2434</v>
      </c>
      <c r="G1454" s="284" t="s">
        <v>622</v>
      </c>
      <c r="H1454" s="284" t="s">
        <v>3854</v>
      </c>
      <c r="I1454" s="284" t="s">
        <v>3855</v>
      </c>
      <c r="J1454" s="284" t="s">
        <v>3854</v>
      </c>
      <c r="K1454" s="284" t="s">
        <v>3854</v>
      </c>
      <c r="L1454" s="284" t="s">
        <v>3725</v>
      </c>
      <c r="M1454" s="284" t="s">
        <v>643</v>
      </c>
      <c r="N1454" s="103" t="s">
        <v>3706</v>
      </c>
      <c r="O1454" s="284"/>
      <c r="Q1454" s="135"/>
      <c r="T1454" s="135"/>
      <c r="U1454" s="171" t="str">
        <f t="shared" si="334"/>
        <v>HBL-MIR-2434</v>
      </c>
      <c r="V1454" s="133" t="s">
        <v>90</v>
      </c>
      <c r="W1454" s="106">
        <v>2434</v>
      </c>
      <c r="X1454" s="171" t="str">
        <f t="shared" si="336"/>
        <v>HBL-MIR-2434-May17-1-1</v>
      </c>
      <c r="Y1454" s="136" t="s">
        <v>2082</v>
      </c>
      <c r="Z1454" s="134" t="str">
        <f t="shared" si="323"/>
        <v xml:space="preserve"> </v>
      </c>
      <c r="AA1454" s="134" t="str">
        <f t="shared" si="324"/>
        <v xml:space="preserve"> </v>
      </c>
      <c r="AB1454" s="134" t="str">
        <f t="shared" si="333"/>
        <v>Yes</v>
      </c>
      <c r="AC1454" s="134" t="e">
        <f>VLOOKUP(F1454,'Wired Branches'!B:E,4,FALSE)</f>
        <v>#N/A</v>
      </c>
      <c r="AD1454" s="134" t="str">
        <f t="shared" si="325"/>
        <v xml:space="preserve"> </v>
      </c>
      <c r="AE1454" s="150" t="e">
        <f>VLOOKUP(W1454,'Wired Branches'!B:F,5,FALSE)</f>
        <v>#N/A</v>
      </c>
      <c r="AF1454" s="112" t="str">
        <f>_xlfn.IFNA(VLOOKUP(F1454,'Compiled report'!C:F,4,FALSE),"")</f>
        <v/>
      </c>
      <c r="AG1454" s="134" t="str">
        <f t="shared" si="326"/>
        <v xml:space="preserve"> </v>
      </c>
      <c r="AH1454" s="134" t="str">
        <f t="shared" si="327"/>
        <v xml:space="preserve"> </v>
      </c>
      <c r="AI1454" s="134" t="str">
        <f t="shared" si="328"/>
        <v xml:space="preserve"> </v>
      </c>
      <c r="AJ1454" s="234" t="str">
        <f>_xlfn.IFNA(VLOOKUP(F1454,'Compiled report'!C:D,2,FALSE),"")</f>
        <v/>
      </c>
      <c r="AK1454" s="134" t="str">
        <f t="shared" si="329"/>
        <v xml:space="preserve"> </v>
      </c>
      <c r="AL1454" s="134" t="str">
        <f t="shared" si="330"/>
        <v/>
      </c>
      <c r="AM1454" s="134" t="str">
        <f t="shared" si="331"/>
        <v xml:space="preserve"> </v>
      </c>
      <c r="AN1454" s="134" t="str">
        <f t="shared" si="332"/>
        <v xml:space="preserve"> </v>
      </c>
      <c r="AO1454" s="134" t="str">
        <f t="shared" si="335"/>
        <v xml:space="preserve"> </v>
      </c>
      <c r="AP1454" s="137" t="s">
        <v>770</v>
      </c>
    </row>
    <row r="1455" spans="1:42" s="134" customFormat="1" ht="26.1" customHeight="1" x14ac:dyDescent="0.2">
      <c r="A1455" s="258">
        <v>1454</v>
      </c>
      <c r="B1455" s="284" t="s">
        <v>622</v>
      </c>
      <c r="C1455" s="134" t="s">
        <v>181</v>
      </c>
      <c r="D1455" s="171" t="s">
        <v>82</v>
      </c>
      <c r="E1455" s="283" t="s">
        <v>623</v>
      </c>
      <c r="F1455" s="106">
        <v>2435</v>
      </c>
      <c r="G1455" s="284" t="s">
        <v>622</v>
      </c>
      <c r="H1455" s="284" t="s">
        <v>3856</v>
      </c>
      <c r="I1455" s="284" t="s">
        <v>3857</v>
      </c>
      <c r="J1455" s="284" t="s">
        <v>3739</v>
      </c>
      <c r="K1455" s="284" t="s">
        <v>3739</v>
      </c>
      <c r="L1455" s="284" t="s">
        <v>636</v>
      </c>
      <c r="M1455" s="284" t="s">
        <v>636</v>
      </c>
      <c r="N1455" s="103" t="s">
        <v>3706</v>
      </c>
      <c r="O1455" s="284"/>
      <c r="Q1455" s="135"/>
      <c r="T1455" s="135"/>
      <c r="U1455" s="171" t="str">
        <f t="shared" si="334"/>
        <v>HBL-MIR-2435</v>
      </c>
      <c r="V1455" s="133" t="s">
        <v>90</v>
      </c>
      <c r="W1455" s="106">
        <v>2435</v>
      </c>
      <c r="X1455" s="171" t="str">
        <f t="shared" si="336"/>
        <v>HBL-MIR-2435-May17-1-1</v>
      </c>
      <c r="Y1455" s="136" t="s">
        <v>2082</v>
      </c>
      <c r="Z1455" s="134" t="str">
        <f t="shared" si="323"/>
        <v xml:space="preserve"> </v>
      </c>
      <c r="AA1455" s="134" t="str">
        <f t="shared" si="324"/>
        <v xml:space="preserve"> </v>
      </c>
      <c r="AB1455" s="134" t="str">
        <f t="shared" si="333"/>
        <v>Yes</v>
      </c>
      <c r="AC1455" s="134" t="e">
        <f>VLOOKUP(F1455,'Wired Branches'!B:E,4,FALSE)</f>
        <v>#N/A</v>
      </c>
      <c r="AD1455" s="134" t="str">
        <f t="shared" si="325"/>
        <v xml:space="preserve"> </v>
      </c>
      <c r="AE1455" s="150" t="e">
        <f>VLOOKUP(W1455,'Wired Branches'!B:F,5,FALSE)</f>
        <v>#N/A</v>
      </c>
      <c r="AF1455" s="112" t="str">
        <f>_xlfn.IFNA(VLOOKUP(F1455,'Compiled report'!C:F,4,FALSE),"")</f>
        <v/>
      </c>
      <c r="AG1455" s="134" t="str">
        <f t="shared" si="326"/>
        <v xml:space="preserve"> </v>
      </c>
      <c r="AH1455" s="134" t="str">
        <f t="shared" si="327"/>
        <v xml:space="preserve"> </v>
      </c>
      <c r="AI1455" s="134" t="str">
        <f t="shared" si="328"/>
        <v xml:space="preserve"> </v>
      </c>
      <c r="AJ1455" s="234" t="str">
        <f>_xlfn.IFNA(VLOOKUP(F1455,'Compiled report'!C:D,2,FALSE),"")</f>
        <v/>
      </c>
      <c r="AK1455" s="134" t="str">
        <f t="shared" si="329"/>
        <v xml:space="preserve"> </v>
      </c>
      <c r="AL1455" s="134" t="str">
        <f t="shared" si="330"/>
        <v/>
      </c>
      <c r="AM1455" s="134" t="str">
        <f t="shared" si="331"/>
        <v xml:space="preserve"> </v>
      </c>
      <c r="AN1455" s="134" t="str">
        <f t="shared" si="332"/>
        <v xml:space="preserve"> </v>
      </c>
      <c r="AO1455" s="134" t="str">
        <f t="shared" si="335"/>
        <v xml:space="preserve"> </v>
      </c>
      <c r="AP1455" s="137" t="s">
        <v>770</v>
      </c>
    </row>
    <row r="1456" spans="1:42" s="134" customFormat="1" ht="26.1" customHeight="1" x14ac:dyDescent="0.2">
      <c r="A1456" s="258">
        <v>1455</v>
      </c>
      <c r="B1456" s="284" t="s">
        <v>622</v>
      </c>
      <c r="C1456" s="134" t="s">
        <v>181</v>
      </c>
      <c r="D1456" s="171" t="s">
        <v>82</v>
      </c>
      <c r="E1456" s="283" t="s">
        <v>623</v>
      </c>
      <c r="F1456" s="106">
        <v>649</v>
      </c>
      <c r="G1456" s="284" t="s">
        <v>622</v>
      </c>
      <c r="H1456" s="284" t="s">
        <v>3858</v>
      </c>
      <c r="I1456" s="284" t="s">
        <v>3859</v>
      </c>
      <c r="J1456" s="284" t="s">
        <v>3860</v>
      </c>
      <c r="K1456" s="284" t="s">
        <v>636</v>
      </c>
      <c r="L1456" s="284" t="s">
        <v>636</v>
      </c>
      <c r="M1456" s="284" t="s">
        <v>636</v>
      </c>
      <c r="N1456" s="103" t="s">
        <v>3706</v>
      </c>
      <c r="O1456" s="284"/>
      <c r="Q1456" s="135"/>
      <c r="T1456" s="135"/>
      <c r="U1456" s="171" t="str">
        <f t="shared" si="334"/>
        <v>HBL-MIR-649</v>
      </c>
      <c r="V1456" s="133" t="s">
        <v>90</v>
      </c>
      <c r="W1456" s="106">
        <v>649</v>
      </c>
      <c r="X1456" s="171" t="str">
        <f t="shared" si="336"/>
        <v>HBL-MIR-649-May17-1-1</v>
      </c>
      <c r="Y1456" s="136" t="s">
        <v>2082</v>
      </c>
      <c r="Z1456" s="134" t="str">
        <f t="shared" ref="Z1456:Z1520" si="337">IF(AJ1456=""," ","Yes")</f>
        <v xml:space="preserve"> </v>
      </c>
      <c r="AA1456" s="134" t="str">
        <f t="shared" ref="AA1456:AA1520" si="338">IF(AJ1456=""," ","Yes")</f>
        <v xml:space="preserve"> </v>
      </c>
      <c r="AB1456" s="134" t="str">
        <f t="shared" si="333"/>
        <v>Yes</v>
      </c>
      <c r="AC1456" s="134" t="e">
        <f>VLOOKUP(F1456,'Wired Branches'!B:E,4,FALSE)</f>
        <v>#N/A</v>
      </c>
      <c r="AD1456" s="134" t="str">
        <f t="shared" ref="AD1456:AD1520" si="339">IF(AJ1456=""," ","255.255.255.0")</f>
        <v xml:space="preserve"> </v>
      </c>
      <c r="AE1456" s="150" t="e">
        <f>VLOOKUP(W1456,'Wired Branches'!B:F,5,FALSE)</f>
        <v>#N/A</v>
      </c>
      <c r="AF1456" s="112" t="str">
        <f>_xlfn.IFNA(VLOOKUP(F1456,'Compiled report'!C:F,4,FALSE),"")</f>
        <v/>
      </c>
      <c r="AG1456" s="134" t="str">
        <f t="shared" ref="AG1456:AG1520" si="340">IF(AJ1456=""," ","10.200.57.196")</f>
        <v xml:space="preserve"> </v>
      </c>
      <c r="AH1456" s="134" t="str">
        <f t="shared" ref="AH1456:AH1520" si="341">IF(AJ1456=""," ","Yes")</f>
        <v xml:space="preserve"> </v>
      </c>
      <c r="AI1456" s="134" t="str">
        <f t="shared" ref="AI1456:AI1520" si="342">IF(AJ1456=""," ","Yes")</f>
        <v xml:space="preserve"> </v>
      </c>
      <c r="AJ1456" s="234" t="str">
        <f>_xlfn.IFNA(VLOOKUP(F1456,'Compiled report'!C:D,2,FALSE),"")</f>
        <v/>
      </c>
      <c r="AK1456" s="134" t="str">
        <f t="shared" ref="AK1456:AK1520" si="343">IF(AJ1456=""," ","Yes")</f>
        <v xml:space="preserve"> </v>
      </c>
      <c r="AL1456" s="134" t="str">
        <f t="shared" ref="AL1456:AL1520" si="344">IF((OR(AF1456="",AF1456=0)),"","Yes")</f>
        <v/>
      </c>
      <c r="AM1456" s="134" t="str">
        <f t="shared" ref="AM1456:AM1520" si="345">IF(AJ1456=""," ","Yes")</f>
        <v xml:space="preserve"> </v>
      </c>
      <c r="AN1456" s="134" t="str">
        <f t="shared" ref="AN1456:AN1520" si="346">IF(AJ1456=""," ","Yes")</f>
        <v xml:space="preserve"> </v>
      </c>
      <c r="AO1456" s="134" t="str">
        <f t="shared" si="335"/>
        <v xml:space="preserve"> </v>
      </c>
      <c r="AP1456" s="137" t="s">
        <v>770</v>
      </c>
    </row>
    <row r="1457" spans="1:42" s="134" customFormat="1" ht="26.1" customHeight="1" x14ac:dyDescent="0.2">
      <c r="A1457" s="258">
        <v>1456</v>
      </c>
      <c r="B1457" s="284" t="s">
        <v>622</v>
      </c>
      <c r="C1457" s="134" t="s">
        <v>181</v>
      </c>
      <c r="D1457" s="171" t="s">
        <v>82</v>
      </c>
      <c r="E1457" s="283" t="s">
        <v>623</v>
      </c>
      <c r="F1457" s="106">
        <v>2461</v>
      </c>
      <c r="G1457" s="284" t="s">
        <v>622</v>
      </c>
      <c r="H1457" s="284" t="s">
        <v>3861</v>
      </c>
      <c r="I1457" s="284" t="s">
        <v>3862</v>
      </c>
      <c r="J1457" s="284" t="s">
        <v>3863</v>
      </c>
      <c r="K1457" s="284" t="s">
        <v>3863</v>
      </c>
      <c r="L1457" s="284" t="s">
        <v>3807</v>
      </c>
      <c r="M1457" s="284" t="s">
        <v>627</v>
      </c>
      <c r="N1457" s="103" t="s">
        <v>3706</v>
      </c>
      <c r="O1457" s="284"/>
      <c r="Q1457" s="135"/>
      <c r="T1457" s="135"/>
      <c r="U1457" s="171" t="str">
        <f t="shared" si="334"/>
        <v>HBL-MIR-2461</v>
      </c>
      <c r="V1457" s="133" t="s">
        <v>90</v>
      </c>
      <c r="W1457" s="106">
        <v>2461</v>
      </c>
      <c r="X1457" s="171" t="str">
        <f t="shared" si="336"/>
        <v>HBL-MIR-2461-May17-1-1</v>
      </c>
      <c r="Y1457" s="136" t="s">
        <v>2082</v>
      </c>
      <c r="Z1457" s="134" t="str">
        <f t="shared" si="337"/>
        <v xml:space="preserve"> </v>
      </c>
      <c r="AA1457" s="134" t="str">
        <f t="shared" si="338"/>
        <v xml:space="preserve"> </v>
      </c>
      <c r="AB1457" s="134" t="str">
        <f t="shared" si="333"/>
        <v>Yes</v>
      </c>
      <c r="AC1457" s="134" t="e">
        <f>VLOOKUP(F1457,'Wired Branches'!B:E,4,FALSE)</f>
        <v>#N/A</v>
      </c>
      <c r="AD1457" s="134" t="str">
        <f t="shared" si="339"/>
        <v xml:space="preserve"> </v>
      </c>
      <c r="AE1457" s="150" t="e">
        <f>VLOOKUP(W1457,'Wired Branches'!B:F,5,FALSE)</f>
        <v>#N/A</v>
      </c>
      <c r="AF1457" s="112" t="str">
        <f>_xlfn.IFNA(VLOOKUP(F1457,'Compiled report'!C:F,4,FALSE),"")</f>
        <v/>
      </c>
      <c r="AG1457" s="134" t="str">
        <f t="shared" si="340"/>
        <v xml:space="preserve"> </v>
      </c>
      <c r="AH1457" s="134" t="str">
        <f t="shared" si="341"/>
        <v xml:space="preserve"> </v>
      </c>
      <c r="AI1457" s="134" t="str">
        <f t="shared" si="342"/>
        <v xml:space="preserve"> </v>
      </c>
      <c r="AJ1457" s="234" t="str">
        <f>_xlfn.IFNA(VLOOKUP(F1457,'Compiled report'!C:D,2,FALSE),"")</f>
        <v/>
      </c>
      <c r="AK1457" s="134" t="str">
        <f t="shared" si="343"/>
        <v xml:space="preserve"> </v>
      </c>
      <c r="AL1457" s="134" t="str">
        <f t="shared" si="344"/>
        <v/>
      </c>
      <c r="AM1457" s="134" t="str">
        <f t="shared" si="345"/>
        <v xml:space="preserve"> </v>
      </c>
      <c r="AN1457" s="134" t="str">
        <f t="shared" si="346"/>
        <v xml:space="preserve"> </v>
      </c>
      <c r="AO1457" s="134" t="str">
        <f t="shared" si="335"/>
        <v xml:space="preserve"> </v>
      </c>
      <c r="AP1457" s="137" t="s">
        <v>770</v>
      </c>
    </row>
    <row r="1458" spans="1:42" s="134" customFormat="1" ht="26.1" customHeight="1" x14ac:dyDescent="0.2">
      <c r="A1458" s="258">
        <v>1457</v>
      </c>
      <c r="B1458" s="284" t="s">
        <v>280</v>
      </c>
      <c r="C1458" s="134" t="s">
        <v>419</v>
      </c>
      <c r="D1458" s="171" t="s">
        <v>82</v>
      </c>
      <c r="E1458" s="283" t="s">
        <v>281</v>
      </c>
      <c r="F1458" s="185">
        <v>101</v>
      </c>
      <c r="G1458" s="284" t="s">
        <v>280</v>
      </c>
      <c r="H1458" s="284" t="s">
        <v>3864</v>
      </c>
      <c r="I1458" s="284" t="s">
        <v>3865</v>
      </c>
      <c r="J1458" s="284" t="s">
        <v>384</v>
      </c>
      <c r="K1458" s="284" t="s">
        <v>3864</v>
      </c>
      <c r="L1458" s="110" t="s">
        <v>3864</v>
      </c>
      <c r="M1458" s="284" t="s">
        <v>3866</v>
      </c>
      <c r="N1458" s="103" t="s">
        <v>87</v>
      </c>
      <c r="O1458" s="284">
        <v>34200</v>
      </c>
      <c r="Q1458" s="135"/>
      <c r="T1458" s="135"/>
      <c r="U1458" s="171" t="str">
        <f t="shared" si="334"/>
        <v>HBL-MUL-101</v>
      </c>
      <c r="V1458" s="133" t="s">
        <v>90</v>
      </c>
      <c r="W1458" s="185">
        <v>101</v>
      </c>
      <c r="X1458" s="171" t="str">
        <f t="shared" si="336"/>
        <v>HBL-MUL-101-Mar17-1-1</v>
      </c>
      <c r="Y1458" s="136" t="s">
        <v>1018</v>
      </c>
      <c r="Z1458" s="134" t="str">
        <f t="shared" si="337"/>
        <v xml:space="preserve"> </v>
      </c>
      <c r="AA1458" s="134" t="str">
        <f t="shared" si="338"/>
        <v xml:space="preserve"> </v>
      </c>
      <c r="AB1458" s="134" t="str">
        <f t="shared" si="333"/>
        <v>Yes</v>
      </c>
      <c r="AC1458" s="134" t="e">
        <f>VLOOKUP(F1458,'Wired Branches'!B:E,4,FALSE)</f>
        <v>#N/A</v>
      </c>
      <c r="AD1458" s="134" t="str">
        <f t="shared" si="339"/>
        <v xml:space="preserve"> </v>
      </c>
      <c r="AE1458" s="150" t="e">
        <f>VLOOKUP(W1458,'Wired Branches'!B:F,5,FALSE)</f>
        <v>#N/A</v>
      </c>
      <c r="AF1458" s="112" t="str">
        <f>_xlfn.IFNA(VLOOKUP(F1458,'Compiled report'!C:F,4,FALSE),"")</f>
        <v/>
      </c>
      <c r="AG1458" s="134" t="str">
        <f t="shared" si="340"/>
        <v xml:space="preserve"> </v>
      </c>
      <c r="AH1458" s="134" t="str">
        <f t="shared" si="341"/>
        <v xml:space="preserve"> </v>
      </c>
      <c r="AI1458" s="134" t="str">
        <f t="shared" si="342"/>
        <v xml:space="preserve"> </v>
      </c>
      <c r="AJ1458" s="234" t="str">
        <f>_xlfn.IFNA(VLOOKUP(F1458,'Compiled report'!C:D,2,FALSE),"")</f>
        <v/>
      </c>
      <c r="AK1458" s="134" t="str">
        <f t="shared" si="343"/>
        <v xml:space="preserve"> </v>
      </c>
      <c r="AL1458" s="134" t="str">
        <f t="shared" si="344"/>
        <v/>
      </c>
      <c r="AM1458" s="134" t="str">
        <f t="shared" si="345"/>
        <v xml:space="preserve"> </v>
      </c>
      <c r="AN1458" s="134" t="str">
        <f t="shared" si="346"/>
        <v xml:space="preserve"> </v>
      </c>
      <c r="AO1458" s="134" t="str">
        <f t="shared" si="335"/>
        <v xml:space="preserve"> </v>
      </c>
      <c r="AP1458" s="137" t="s">
        <v>770</v>
      </c>
    </row>
    <row r="1459" spans="1:42" s="134" customFormat="1" ht="26.1" customHeight="1" x14ac:dyDescent="0.2">
      <c r="A1459" s="258">
        <v>1458</v>
      </c>
      <c r="B1459" s="284" t="s">
        <v>280</v>
      </c>
      <c r="C1459" s="134" t="s">
        <v>419</v>
      </c>
      <c r="D1459" s="171" t="s">
        <v>82</v>
      </c>
      <c r="E1459" s="283" t="s">
        <v>281</v>
      </c>
      <c r="F1459" s="185">
        <v>106</v>
      </c>
      <c r="G1459" s="284" t="s">
        <v>280</v>
      </c>
      <c r="H1459" s="284" t="s">
        <v>3867</v>
      </c>
      <c r="I1459" s="284" t="s">
        <v>3868</v>
      </c>
      <c r="J1459" s="284" t="s">
        <v>384</v>
      </c>
      <c r="K1459" s="284" t="s">
        <v>3869</v>
      </c>
      <c r="L1459" s="110" t="s">
        <v>3870</v>
      </c>
      <c r="M1459" s="284" t="s">
        <v>3871</v>
      </c>
      <c r="N1459" s="103" t="s">
        <v>87</v>
      </c>
      <c r="O1459" s="284">
        <v>32200</v>
      </c>
      <c r="Q1459" s="135"/>
      <c r="T1459" s="135"/>
      <c r="U1459" s="171" t="str">
        <f t="shared" si="334"/>
        <v>HBL-MUL-106</v>
      </c>
      <c r="V1459" s="133" t="s">
        <v>90</v>
      </c>
      <c r="W1459" s="185">
        <v>106</v>
      </c>
      <c r="X1459" s="171" t="str">
        <f t="shared" si="336"/>
        <v>HBL-MUL-106-Mar17-1-1</v>
      </c>
      <c r="Y1459" s="136" t="s">
        <v>1018</v>
      </c>
      <c r="Z1459" s="134" t="str">
        <f t="shared" si="337"/>
        <v xml:space="preserve"> </v>
      </c>
      <c r="AA1459" s="134" t="str">
        <f t="shared" si="338"/>
        <v xml:space="preserve"> </v>
      </c>
      <c r="AB1459" s="134" t="str">
        <f t="shared" ref="AB1459:AB1523" si="347">IF(ISBLANK(AJ1459)," ","Yes")</f>
        <v>Yes</v>
      </c>
      <c r="AC1459" s="134" t="e">
        <f>VLOOKUP(F1459,'Wired Branches'!B:E,4,FALSE)</f>
        <v>#N/A</v>
      </c>
      <c r="AD1459" s="134" t="str">
        <f t="shared" si="339"/>
        <v xml:space="preserve"> </v>
      </c>
      <c r="AE1459" s="150" t="e">
        <f>VLOOKUP(W1459,'Wired Branches'!B:F,5,FALSE)</f>
        <v>#N/A</v>
      </c>
      <c r="AF1459" s="112" t="str">
        <f>_xlfn.IFNA(VLOOKUP(F1459,'Compiled report'!C:F,4,FALSE),"")</f>
        <v/>
      </c>
      <c r="AG1459" s="134" t="str">
        <f t="shared" si="340"/>
        <v xml:space="preserve"> </v>
      </c>
      <c r="AH1459" s="134" t="str">
        <f t="shared" si="341"/>
        <v xml:space="preserve"> </v>
      </c>
      <c r="AI1459" s="134" t="str">
        <f t="shared" si="342"/>
        <v xml:space="preserve"> </v>
      </c>
      <c r="AJ1459" s="234" t="str">
        <f>_xlfn.IFNA(VLOOKUP(F1459,'Compiled report'!C:D,2,FALSE),"")</f>
        <v/>
      </c>
      <c r="AK1459" s="134" t="str">
        <f t="shared" si="343"/>
        <v xml:space="preserve"> </v>
      </c>
      <c r="AL1459" s="134" t="str">
        <f t="shared" si="344"/>
        <v/>
      </c>
      <c r="AM1459" s="134" t="str">
        <f t="shared" si="345"/>
        <v xml:space="preserve"> </v>
      </c>
      <c r="AN1459" s="134" t="str">
        <f t="shared" si="346"/>
        <v xml:space="preserve"> </v>
      </c>
      <c r="AO1459" s="134" t="str">
        <f t="shared" si="335"/>
        <v xml:space="preserve"> </v>
      </c>
      <c r="AP1459" s="137" t="s">
        <v>770</v>
      </c>
    </row>
    <row r="1460" spans="1:42" s="126" customFormat="1" ht="26.1" customHeight="1" x14ac:dyDescent="0.2">
      <c r="A1460" s="258">
        <v>33</v>
      </c>
      <c r="B1460" s="151" t="s">
        <v>280</v>
      </c>
      <c r="C1460" s="126" t="s">
        <v>419</v>
      </c>
      <c r="D1460" s="171" t="s">
        <v>82</v>
      </c>
      <c r="E1460" s="151" t="s">
        <v>281</v>
      </c>
      <c r="F1460" s="151">
        <v>670</v>
      </c>
      <c r="G1460" s="151" t="s">
        <v>280</v>
      </c>
      <c r="H1460" s="122" t="s">
        <v>3872</v>
      </c>
      <c r="I1460" s="127" t="s">
        <v>86</v>
      </c>
      <c r="J1460" s="122" t="s">
        <v>280</v>
      </c>
      <c r="K1460" s="151" t="s">
        <v>280</v>
      </c>
      <c r="L1460" s="122" t="s">
        <v>280</v>
      </c>
      <c r="M1460" s="151" t="s">
        <v>280</v>
      </c>
      <c r="N1460" s="124" t="s">
        <v>87</v>
      </c>
      <c r="O1460" s="128">
        <v>60000</v>
      </c>
      <c r="P1460" s="127" t="s">
        <v>3873</v>
      </c>
      <c r="Q1460" s="151" t="s">
        <v>3874</v>
      </c>
      <c r="R1460" s="126" t="s">
        <v>280</v>
      </c>
      <c r="S1460" s="151">
        <v>7</v>
      </c>
      <c r="T1460" s="151">
        <f>IF(S1460&gt;30,2,IF(S1460&gt;50,3,IF(S1460&gt;80,4,1)))</f>
        <v>1</v>
      </c>
      <c r="U1460" s="126" t="str">
        <f t="shared" si="334"/>
        <v>HBL-MUL-670</v>
      </c>
      <c r="V1460" s="129" t="s">
        <v>90</v>
      </c>
      <c r="W1460" s="151">
        <v>6701</v>
      </c>
      <c r="X1460" s="126" t="str">
        <f t="shared" si="336"/>
        <v>HBL-MUL-670-Feb17-1-1</v>
      </c>
      <c r="Y1460" s="118" t="s">
        <v>919</v>
      </c>
      <c r="Z1460" s="134" t="str">
        <f>IF(AJ1460=""," ","Yes")</f>
        <v xml:space="preserve"> </v>
      </c>
      <c r="AA1460" s="134" t="str">
        <f>IF(AJ1460=""," ","Yes")</f>
        <v xml:space="preserve"> </v>
      </c>
      <c r="AB1460" s="151" t="s">
        <v>238</v>
      </c>
      <c r="AC1460" s="134" t="e">
        <f>VLOOKUP(F1460,'Wired Branches'!B:E,4,FALSE)</f>
        <v>#N/A</v>
      </c>
      <c r="AD1460" s="134" t="str">
        <f>IF(AJ1460=""," ","255.255.255.0")</f>
        <v xml:space="preserve"> </v>
      </c>
      <c r="AE1460" s="150" t="e">
        <f>VLOOKUP(W1460,'Wired Branches'!B:F,5,FALSE)</f>
        <v>#N/A</v>
      </c>
      <c r="AF1460" s="112" t="str">
        <f>_xlfn.IFNA(VLOOKUP(F1460,'Compiled report'!C:F,4,FALSE),"")</f>
        <v/>
      </c>
      <c r="AG1460" s="134" t="str">
        <f>IF(AJ1460=""," ","10.200.57.196")</f>
        <v xml:space="preserve"> </v>
      </c>
      <c r="AH1460" s="134" t="str">
        <f>IF(AJ1460=""," ","Yes")</f>
        <v xml:space="preserve"> </v>
      </c>
      <c r="AI1460" s="134" t="str">
        <f>IF(AJ1460=""," ","Yes")</f>
        <v xml:space="preserve"> </v>
      </c>
      <c r="AJ1460" s="234" t="str">
        <f>_xlfn.IFNA(VLOOKUP(F1460,'Compiled report'!C:D,2,FALSE),"")</f>
        <v/>
      </c>
      <c r="AK1460" s="134" t="str">
        <f>IF(AJ1460=""," ","Yes")</f>
        <v xml:space="preserve"> </v>
      </c>
      <c r="AL1460" s="134" t="str">
        <f>IF((OR(AF1460="",AF1460=0)),"","Yes")</f>
        <v/>
      </c>
      <c r="AM1460" s="134" t="str">
        <f>IF(AJ1460=""," ","Yes")</f>
        <v xml:space="preserve"> </v>
      </c>
      <c r="AN1460" s="134" t="str">
        <f>IF(AJ1460=""," ","Yes")</f>
        <v xml:space="preserve"> </v>
      </c>
      <c r="AO1460" s="134" t="str">
        <f>IF(AJ1460=""," ","Installation Completed")</f>
        <v xml:space="preserve"> </v>
      </c>
      <c r="AP1460" s="150" t="s">
        <v>770</v>
      </c>
    </row>
    <row r="1461" spans="1:42" s="134" customFormat="1" ht="26.1" customHeight="1" x14ac:dyDescent="0.2">
      <c r="A1461" s="258">
        <v>1459</v>
      </c>
      <c r="B1461" s="284" t="s">
        <v>280</v>
      </c>
      <c r="C1461" s="134" t="s">
        <v>419</v>
      </c>
      <c r="D1461" s="171" t="s">
        <v>82</v>
      </c>
      <c r="E1461" s="283" t="s">
        <v>281</v>
      </c>
      <c r="F1461" s="185">
        <v>118</v>
      </c>
      <c r="G1461" s="284" t="s">
        <v>280</v>
      </c>
      <c r="H1461" s="284" t="s">
        <v>3875</v>
      </c>
      <c r="I1461" s="284" t="s">
        <v>3876</v>
      </c>
      <c r="J1461" s="284" t="s">
        <v>384</v>
      </c>
      <c r="K1461" s="284" t="s">
        <v>1971</v>
      </c>
      <c r="L1461" s="110" t="s">
        <v>1971</v>
      </c>
      <c r="M1461" s="284" t="s">
        <v>1971</v>
      </c>
      <c r="N1461" s="103" t="s">
        <v>87</v>
      </c>
      <c r="O1461" s="284">
        <v>58500</v>
      </c>
      <c r="Q1461" s="135"/>
      <c r="T1461" s="135"/>
      <c r="U1461" s="171" t="str">
        <f t="shared" si="334"/>
        <v>HBL-MUL-118</v>
      </c>
      <c r="V1461" s="133" t="s">
        <v>90</v>
      </c>
      <c r="W1461" s="185">
        <v>118</v>
      </c>
      <c r="X1461" s="171" t="str">
        <f t="shared" si="336"/>
        <v>HBL-MUL-118-Mar17-1-1</v>
      </c>
      <c r="Y1461" s="136" t="s">
        <v>1018</v>
      </c>
      <c r="Z1461" s="134" t="str">
        <f t="shared" si="337"/>
        <v>Yes</v>
      </c>
      <c r="AA1461" s="134" t="str">
        <f t="shared" si="338"/>
        <v>Yes</v>
      </c>
      <c r="AB1461" s="134" t="str">
        <f t="shared" si="347"/>
        <v>Yes</v>
      </c>
      <c r="AC1461" s="134" t="str">
        <f>VLOOKUP(F1461,'Wired Branches'!B:E,4,FALSE)</f>
        <v>10.23.18.10</v>
      </c>
      <c r="AD1461" s="134" t="str">
        <f t="shared" si="339"/>
        <v>255.255.255.0</v>
      </c>
      <c r="AE1461" s="150" t="str">
        <f>VLOOKUP(W1461,'Wired Branches'!B:F,5,FALSE)</f>
        <v>10.23.18.1</v>
      </c>
      <c r="AF1461" s="112">
        <f>_xlfn.IFNA(VLOOKUP(F1461,'Compiled report'!C:F,4,FALSE),"")</f>
        <v>0</v>
      </c>
      <c r="AG1461" s="134" t="str">
        <f t="shared" si="340"/>
        <v>10.200.57.196</v>
      </c>
      <c r="AH1461" s="134" t="str">
        <f t="shared" si="341"/>
        <v>Yes</v>
      </c>
      <c r="AI1461" s="134" t="str">
        <f t="shared" si="342"/>
        <v>Yes</v>
      </c>
      <c r="AJ1461" s="234">
        <f>_xlfn.IFNA(VLOOKUP(F1461,'Compiled report'!C:D,2,FALSE),"")</f>
        <v>42797</v>
      </c>
      <c r="AK1461" s="134" t="str">
        <f t="shared" si="343"/>
        <v>Yes</v>
      </c>
      <c r="AL1461" s="134" t="str">
        <f t="shared" si="344"/>
        <v/>
      </c>
      <c r="AM1461" s="134" t="str">
        <f t="shared" si="345"/>
        <v>Yes</v>
      </c>
      <c r="AN1461" s="134" t="str">
        <f t="shared" si="346"/>
        <v>Yes</v>
      </c>
      <c r="AO1461" s="134" t="str">
        <f t="shared" si="335"/>
        <v>Installation Completed</v>
      </c>
      <c r="AP1461" s="137" t="s">
        <v>770</v>
      </c>
    </row>
    <row r="1462" spans="1:42" s="134" customFormat="1" ht="26.1" customHeight="1" x14ac:dyDescent="0.2">
      <c r="A1462" s="258">
        <v>1460</v>
      </c>
      <c r="B1462" s="284" t="s">
        <v>280</v>
      </c>
      <c r="C1462" s="134" t="s">
        <v>419</v>
      </c>
      <c r="D1462" s="171" t="s">
        <v>82</v>
      </c>
      <c r="E1462" s="283" t="s">
        <v>281</v>
      </c>
      <c r="F1462" s="185">
        <v>139</v>
      </c>
      <c r="G1462" s="284" t="s">
        <v>280</v>
      </c>
      <c r="H1462" s="284" t="s">
        <v>3877</v>
      </c>
      <c r="I1462" s="284" t="s">
        <v>3878</v>
      </c>
      <c r="J1462" s="284" t="s">
        <v>384</v>
      </c>
      <c r="K1462" s="284" t="s">
        <v>3879</v>
      </c>
      <c r="L1462" s="110" t="s">
        <v>3879</v>
      </c>
      <c r="M1462" s="284" t="s">
        <v>3879</v>
      </c>
      <c r="N1462" s="103" t="s">
        <v>87</v>
      </c>
      <c r="O1462" s="284">
        <v>44000</v>
      </c>
      <c r="Q1462" s="135"/>
      <c r="T1462" s="135"/>
      <c r="U1462" s="171" t="str">
        <f t="shared" si="334"/>
        <v>HBL-MUL-139</v>
      </c>
      <c r="V1462" s="133" t="s">
        <v>90</v>
      </c>
      <c r="W1462" s="185">
        <v>139</v>
      </c>
      <c r="X1462" s="171" t="str">
        <f t="shared" si="336"/>
        <v>HBL-MUL-139-Mar17-1-1</v>
      </c>
      <c r="Y1462" s="136" t="s">
        <v>1018</v>
      </c>
      <c r="Z1462" s="134" t="str">
        <f t="shared" si="337"/>
        <v xml:space="preserve"> </v>
      </c>
      <c r="AA1462" s="134" t="str">
        <f t="shared" si="338"/>
        <v xml:space="preserve"> </v>
      </c>
      <c r="AB1462" s="134" t="str">
        <f t="shared" si="347"/>
        <v>Yes</v>
      </c>
      <c r="AC1462" s="134" t="e">
        <f>VLOOKUP(F1462,'Wired Branches'!B:E,4,FALSE)</f>
        <v>#N/A</v>
      </c>
      <c r="AD1462" s="134" t="str">
        <f t="shared" si="339"/>
        <v xml:space="preserve"> </v>
      </c>
      <c r="AE1462" s="150" t="e">
        <f>VLOOKUP(W1462,'Wired Branches'!B:F,5,FALSE)</f>
        <v>#N/A</v>
      </c>
      <c r="AF1462" s="112" t="str">
        <f>_xlfn.IFNA(VLOOKUP(F1462,'Compiled report'!C:F,4,FALSE),"")</f>
        <v/>
      </c>
      <c r="AG1462" s="134" t="str">
        <f t="shared" si="340"/>
        <v xml:space="preserve"> </v>
      </c>
      <c r="AH1462" s="134" t="str">
        <f t="shared" si="341"/>
        <v xml:space="preserve"> </v>
      </c>
      <c r="AI1462" s="134" t="str">
        <f t="shared" si="342"/>
        <v xml:space="preserve"> </v>
      </c>
      <c r="AJ1462" s="234" t="str">
        <f>_xlfn.IFNA(VLOOKUP(F1462,'Compiled report'!C:D,2,FALSE),"")</f>
        <v/>
      </c>
      <c r="AK1462" s="134" t="str">
        <f t="shared" si="343"/>
        <v xml:space="preserve"> </v>
      </c>
      <c r="AL1462" s="134" t="str">
        <f t="shared" si="344"/>
        <v/>
      </c>
      <c r="AM1462" s="134" t="str">
        <f t="shared" si="345"/>
        <v xml:space="preserve"> </v>
      </c>
      <c r="AN1462" s="134" t="str">
        <f t="shared" si="346"/>
        <v xml:space="preserve"> </v>
      </c>
      <c r="AO1462" s="134" t="str">
        <f t="shared" si="335"/>
        <v xml:space="preserve"> </v>
      </c>
      <c r="AP1462" s="137" t="s">
        <v>770</v>
      </c>
    </row>
    <row r="1463" spans="1:42" s="134" customFormat="1" ht="26.1" customHeight="1" x14ac:dyDescent="0.2">
      <c r="A1463" s="258">
        <v>1461</v>
      </c>
      <c r="B1463" s="284" t="s">
        <v>280</v>
      </c>
      <c r="C1463" s="134" t="s">
        <v>419</v>
      </c>
      <c r="D1463" s="171" t="s">
        <v>82</v>
      </c>
      <c r="E1463" s="283" t="s">
        <v>281</v>
      </c>
      <c r="F1463" s="185">
        <v>141</v>
      </c>
      <c r="G1463" s="284" t="s">
        <v>280</v>
      </c>
      <c r="H1463" s="284" t="s">
        <v>3880</v>
      </c>
      <c r="I1463" s="284" t="s">
        <v>3881</v>
      </c>
      <c r="J1463" s="284" t="s">
        <v>384</v>
      </c>
      <c r="K1463" s="284" t="s">
        <v>3882</v>
      </c>
      <c r="L1463" s="110" t="s">
        <v>3882</v>
      </c>
      <c r="M1463" s="284" t="s">
        <v>3882</v>
      </c>
      <c r="N1463" s="103" t="s">
        <v>87</v>
      </c>
      <c r="O1463" s="284">
        <v>59320</v>
      </c>
      <c r="Q1463" s="135"/>
      <c r="T1463" s="135"/>
      <c r="U1463" s="171" t="str">
        <f t="shared" si="334"/>
        <v>HBL-MUL-141</v>
      </c>
      <c r="V1463" s="133" t="s">
        <v>90</v>
      </c>
      <c r="W1463" s="185">
        <v>141</v>
      </c>
      <c r="X1463" s="171" t="str">
        <f t="shared" si="336"/>
        <v>HBL-MUL-141-Mar17-1-1</v>
      </c>
      <c r="Y1463" s="136" t="s">
        <v>1018</v>
      </c>
      <c r="Z1463" s="134" t="str">
        <f t="shared" si="337"/>
        <v xml:space="preserve"> </v>
      </c>
      <c r="AA1463" s="134" t="str">
        <f t="shared" si="338"/>
        <v xml:space="preserve"> </v>
      </c>
      <c r="AB1463" s="134" t="str">
        <f t="shared" si="347"/>
        <v>Yes</v>
      </c>
      <c r="AC1463" s="134" t="e">
        <f>VLOOKUP(F1463,'Wired Branches'!B:E,4,FALSE)</f>
        <v>#N/A</v>
      </c>
      <c r="AD1463" s="134" t="str">
        <f t="shared" si="339"/>
        <v xml:space="preserve"> </v>
      </c>
      <c r="AE1463" s="150" t="e">
        <f>VLOOKUP(W1463,'Wired Branches'!B:F,5,FALSE)</f>
        <v>#N/A</v>
      </c>
      <c r="AF1463" s="112" t="str">
        <f>_xlfn.IFNA(VLOOKUP(F1463,'Compiled report'!C:F,4,FALSE),"")</f>
        <v/>
      </c>
      <c r="AG1463" s="134" t="str">
        <f t="shared" si="340"/>
        <v xml:space="preserve"> </v>
      </c>
      <c r="AH1463" s="134" t="str">
        <f t="shared" si="341"/>
        <v xml:space="preserve"> </v>
      </c>
      <c r="AI1463" s="134" t="str">
        <f t="shared" si="342"/>
        <v xml:space="preserve"> </v>
      </c>
      <c r="AJ1463" s="234" t="str">
        <f>_xlfn.IFNA(VLOOKUP(F1463,'Compiled report'!C:D,2,FALSE),"")</f>
        <v/>
      </c>
      <c r="AK1463" s="134" t="str">
        <f t="shared" si="343"/>
        <v xml:space="preserve"> </v>
      </c>
      <c r="AL1463" s="134" t="str">
        <f t="shared" si="344"/>
        <v/>
      </c>
      <c r="AM1463" s="134" t="str">
        <f t="shared" si="345"/>
        <v xml:space="preserve"> </v>
      </c>
      <c r="AN1463" s="134" t="str">
        <f t="shared" si="346"/>
        <v xml:space="preserve"> </v>
      </c>
      <c r="AO1463" s="134" t="str">
        <f t="shared" si="335"/>
        <v xml:space="preserve"> </v>
      </c>
      <c r="AP1463" s="137" t="s">
        <v>770</v>
      </c>
    </row>
    <row r="1464" spans="1:42" s="134" customFormat="1" ht="26.1" customHeight="1" x14ac:dyDescent="0.2">
      <c r="A1464" s="258">
        <v>1462</v>
      </c>
      <c r="B1464" s="284" t="s">
        <v>280</v>
      </c>
      <c r="C1464" s="134" t="s">
        <v>419</v>
      </c>
      <c r="D1464" s="171" t="s">
        <v>82</v>
      </c>
      <c r="E1464" s="283" t="s">
        <v>281</v>
      </c>
      <c r="F1464" s="185">
        <v>146</v>
      </c>
      <c r="G1464" s="284" t="s">
        <v>280</v>
      </c>
      <c r="H1464" s="284" t="s">
        <v>3883</v>
      </c>
      <c r="I1464" s="284" t="s">
        <v>3884</v>
      </c>
      <c r="J1464" s="284" t="s">
        <v>384</v>
      </c>
      <c r="K1464" s="284" t="s">
        <v>3883</v>
      </c>
      <c r="L1464" s="110" t="s">
        <v>3883</v>
      </c>
      <c r="M1464" s="284" t="s">
        <v>1941</v>
      </c>
      <c r="N1464" s="103" t="s">
        <v>87</v>
      </c>
      <c r="O1464" s="284">
        <v>61100</v>
      </c>
      <c r="Q1464" s="135"/>
      <c r="T1464" s="135"/>
      <c r="U1464" s="171" t="str">
        <f t="shared" si="334"/>
        <v>HBL-MUL-146</v>
      </c>
      <c r="V1464" s="133" t="s">
        <v>90</v>
      </c>
      <c r="W1464" s="185">
        <v>146</v>
      </c>
      <c r="X1464" s="171" t="str">
        <f t="shared" si="336"/>
        <v>HBL-MUL-146-Mar17-1-1</v>
      </c>
      <c r="Y1464" s="136" t="s">
        <v>1018</v>
      </c>
      <c r="Z1464" s="134" t="str">
        <f t="shared" si="337"/>
        <v xml:space="preserve"> </v>
      </c>
      <c r="AA1464" s="134" t="str">
        <f t="shared" si="338"/>
        <v xml:space="preserve"> </v>
      </c>
      <c r="AB1464" s="134" t="str">
        <f t="shared" si="347"/>
        <v>Yes</v>
      </c>
      <c r="AC1464" s="134" t="e">
        <f>VLOOKUP(F1464,'Wired Branches'!B:E,4,FALSE)</f>
        <v>#N/A</v>
      </c>
      <c r="AD1464" s="134" t="str">
        <f t="shared" si="339"/>
        <v xml:space="preserve"> </v>
      </c>
      <c r="AE1464" s="150" t="e">
        <f>VLOOKUP(W1464,'Wired Branches'!B:F,5,FALSE)</f>
        <v>#N/A</v>
      </c>
      <c r="AF1464" s="112" t="str">
        <f>_xlfn.IFNA(VLOOKUP(F1464,'Compiled report'!C:F,4,FALSE),"")</f>
        <v/>
      </c>
      <c r="AG1464" s="134" t="str">
        <f t="shared" si="340"/>
        <v xml:space="preserve"> </v>
      </c>
      <c r="AH1464" s="134" t="str">
        <f t="shared" si="341"/>
        <v xml:space="preserve"> </v>
      </c>
      <c r="AI1464" s="134" t="str">
        <f t="shared" si="342"/>
        <v xml:space="preserve"> </v>
      </c>
      <c r="AJ1464" s="234" t="str">
        <f>_xlfn.IFNA(VLOOKUP(F1464,'Compiled report'!C:D,2,FALSE),"")</f>
        <v/>
      </c>
      <c r="AK1464" s="134" t="str">
        <f t="shared" si="343"/>
        <v xml:space="preserve"> </v>
      </c>
      <c r="AL1464" s="134" t="str">
        <f t="shared" si="344"/>
        <v/>
      </c>
      <c r="AM1464" s="134" t="str">
        <f t="shared" si="345"/>
        <v xml:space="preserve"> </v>
      </c>
      <c r="AN1464" s="134" t="str">
        <f t="shared" si="346"/>
        <v xml:space="preserve"> </v>
      </c>
      <c r="AO1464" s="134" t="str">
        <f t="shared" si="335"/>
        <v xml:space="preserve"> </v>
      </c>
      <c r="AP1464" s="137" t="s">
        <v>770</v>
      </c>
    </row>
    <row r="1465" spans="1:42" s="134" customFormat="1" ht="26.1" customHeight="1" x14ac:dyDescent="0.2">
      <c r="A1465" s="258">
        <v>1463</v>
      </c>
      <c r="B1465" s="284" t="s">
        <v>280</v>
      </c>
      <c r="C1465" s="134" t="s">
        <v>419</v>
      </c>
      <c r="D1465" s="171" t="s">
        <v>82</v>
      </c>
      <c r="E1465" s="283" t="s">
        <v>281</v>
      </c>
      <c r="F1465" s="185">
        <v>148</v>
      </c>
      <c r="G1465" s="284" t="s">
        <v>280</v>
      </c>
      <c r="H1465" s="284" t="s">
        <v>3885</v>
      </c>
      <c r="I1465" s="284" t="s">
        <v>3886</v>
      </c>
      <c r="J1465" s="284" t="s">
        <v>384</v>
      </c>
      <c r="K1465" s="284" t="s">
        <v>280</v>
      </c>
      <c r="L1465" s="110" t="s">
        <v>280</v>
      </c>
      <c r="M1465" s="284" t="s">
        <v>280</v>
      </c>
      <c r="N1465" s="103" t="s">
        <v>87</v>
      </c>
      <c r="O1465" s="284">
        <v>60000</v>
      </c>
      <c r="Q1465" s="135"/>
      <c r="T1465" s="135"/>
      <c r="U1465" s="171" t="str">
        <f t="shared" si="334"/>
        <v>HBL-MUL-148</v>
      </c>
      <c r="V1465" s="133" t="s">
        <v>90</v>
      </c>
      <c r="W1465" s="185">
        <v>148</v>
      </c>
      <c r="X1465" s="171" t="str">
        <f t="shared" si="336"/>
        <v>HBL-MUL-148-Mar17-1-1</v>
      </c>
      <c r="Y1465" s="136" t="s">
        <v>1018</v>
      </c>
      <c r="Z1465" s="134" t="str">
        <f t="shared" si="337"/>
        <v>Yes</v>
      </c>
      <c r="AA1465" s="134" t="str">
        <f t="shared" si="338"/>
        <v>Yes</v>
      </c>
      <c r="AB1465" s="134" t="str">
        <f t="shared" si="347"/>
        <v>Yes</v>
      </c>
      <c r="AC1465" s="134" t="str">
        <f>VLOOKUP(F1465,'Wired Branches'!B:E,4,FALSE)</f>
        <v>10.23.24.10</v>
      </c>
      <c r="AD1465" s="134" t="str">
        <f t="shared" si="339"/>
        <v>255.255.255.0</v>
      </c>
      <c r="AE1465" s="150" t="str">
        <f>VLOOKUP(W1465,'Wired Branches'!B:F,5,FALSE)</f>
        <v>10.23.24.1</v>
      </c>
      <c r="AF1465" s="112" t="str">
        <f>_xlfn.IFNA(VLOOKUP(F1465,'Compiled report'!C:F,4,FALSE),"")</f>
        <v>26515E19B</v>
      </c>
      <c r="AG1465" s="134" t="str">
        <f t="shared" si="340"/>
        <v>10.200.57.196</v>
      </c>
      <c r="AH1465" s="134" t="str">
        <f t="shared" si="341"/>
        <v>Yes</v>
      </c>
      <c r="AI1465" s="134" t="str">
        <f t="shared" si="342"/>
        <v>Yes</v>
      </c>
      <c r="AJ1465" s="234">
        <f>_xlfn.IFNA(VLOOKUP(F1465,'Compiled report'!C:D,2,FALSE),"")</f>
        <v>42779</v>
      </c>
      <c r="AK1465" s="134" t="str">
        <f t="shared" si="343"/>
        <v>Yes</v>
      </c>
      <c r="AL1465" s="134" t="str">
        <f t="shared" si="344"/>
        <v>Yes</v>
      </c>
      <c r="AM1465" s="134" t="str">
        <f t="shared" si="345"/>
        <v>Yes</v>
      </c>
      <c r="AN1465" s="134" t="str">
        <f t="shared" si="346"/>
        <v>Yes</v>
      </c>
      <c r="AO1465" s="134" t="str">
        <f t="shared" si="335"/>
        <v>Installation Completed</v>
      </c>
      <c r="AP1465" s="137" t="s">
        <v>770</v>
      </c>
    </row>
    <row r="1466" spans="1:42" s="134" customFormat="1" ht="26.1" customHeight="1" x14ac:dyDescent="0.2">
      <c r="A1466" s="258">
        <v>1464</v>
      </c>
      <c r="B1466" s="284" t="s">
        <v>280</v>
      </c>
      <c r="C1466" s="134" t="s">
        <v>419</v>
      </c>
      <c r="D1466" s="171" t="s">
        <v>82</v>
      </c>
      <c r="E1466" s="283" t="s">
        <v>281</v>
      </c>
      <c r="F1466" s="185">
        <v>165</v>
      </c>
      <c r="G1466" s="284" t="s">
        <v>280</v>
      </c>
      <c r="H1466" s="284" t="s">
        <v>3887</v>
      </c>
      <c r="I1466" s="284" t="s">
        <v>3888</v>
      </c>
      <c r="J1466" s="284" t="s">
        <v>384</v>
      </c>
      <c r="K1466" s="284" t="s">
        <v>3887</v>
      </c>
      <c r="L1466" s="110" t="s">
        <v>3887</v>
      </c>
      <c r="M1466" s="284" t="s">
        <v>280</v>
      </c>
      <c r="N1466" s="103" t="s">
        <v>87</v>
      </c>
      <c r="O1466" s="284">
        <v>60000</v>
      </c>
      <c r="Q1466" s="135"/>
      <c r="T1466" s="135"/>
      <c r="U1466" s="171" t="str">
        <f t="shared" si="334"/>
        <v>HBL-MUL-165</v>
      </c>
      <c r="V1466" s="133" t="s">
        <v>90</v>
      </c>
      <c r="W1466" s="185">
        <v>165</v>
      </c>
      <c r="X1466" s="171" t="str">
        <f t="shared" si="336"/>
        <v>HBL-MUL-165-Mar17-1-1</v>
      </c>
      <c r="Y1466" s="136" t="s">
        <v>1018</v>
      </c>
      <c r="Z1466" s="134" t="str">
        <f t="shared" si="337"/>
        <v>Yes</v>
      </c>
      <c r="AA1466" s="134" t="str">
        <f t="shared" si="338"/>
        <v>Yes</v>
      </c>
      <c r="AB1466" s="134" t="str">
        <f t="shared" si="347"/>
        <v>Yes</v>
      </c>
      <c r="AC1466" s="134" t="str">
        <f>VLOOKUP(F1466,'Wired Branches'!B:E,4,FALSE)</f>
        <v>10.23.31.10</v>
      </c>
      <c r="AD1466" s="134" t="str">
        <f t="shared" si="339"/>
        <v>255.255.255.0</v>
      </c>
      <c r="AE1466" s="150" t="str">
        <f>VLOOKUP(W1466,'Wired Branches'!B:F,5,FALSE)</f>
        <v>10.23.31.1</v>
      </c>
      <c r="AF1466" s="112" t="str">
        <f>_xlfn.IFNA(VLOOKUP(F1466,'Compiled report'!C:F,4,FALSE),"")</f>
        <v>26515e19c</v>
      </c>
      <c r="AG1466" s="134" t="str">
        <f t="shared" si="340"/>
        <v>10.200.57.196</v>
      </c>
      <c r="AH1466" s="134" t="str">
        <f t="shared" si="341"/>
        <v>Yes</v>
      </c>
      <c r="AI1466" s="134" t="str">
        <f t="shared" si="342"/>
        <v>Yes</v>
      </c>
      <c r="AJ1466" s="234">
        <f>_xlfn.IFNA(VLOOKUP(F1466,'Compiled report'!C:D,2,FALSE),"")</f>
        <v>42788</v>
      </c>
      <c r="AK1466" s="134" t="str">
        <f t="shared" si="343"/>
        <v>Yes</v>
      </c>
      <c r="AL1466" s="134" t="str">
        <f t="shared" si="344"/>
        <v>Yes</v>
      </c>
      <c r="AM1466" s="134" t="str">
        <f t="shared" si="345"/>
        <v>Yes</v>
      </c>
      <c r="AN1466" s="134" t="str">
        <f t="shared" si="346"/>
        <v>Yes</v>
      </c>
      <c r="AO1466" s="134" t="str">
        <f t="shared" si="335"/>
        <v>Installation Completed</v>
      </c>
      <c r="AP1466" s="137" t="s">
        <v>770</v>
      </c>
    </row>
    <row r="1467" spans="1:42" s="134" customFormat="1" ht="26.1" customHeight="1" x14ac:dyDescent="0.2">
      <c r="A1467" s="258">
        <v>1465</v>
      </c>
      <c r="B1467" s="284" t="s">
        <v>280</v>
      </c>
      <c r="C1467" s="134" t="s">
        <v>419</v>
      </c>
      <c r="D1467" s="171" t="s">
        <v>82</v>
      </c>
      <c r="E1467" s="283" t="s">
        <v>281</v>
      </c>
      <c r="F1467" s="185">
        <v>211</v>
      </c>
      <c r="G1467" s="284" t="s">
        <v>280</v>
      </c>
      <c r="H1467" s="284" t="s">
        <v>3889</v>
      </c>
      <c r="I1467" s="284" t="s">
        <v>3890</v>
      </c>
      <c r="J1467" s="284" t="s">
        <v>384</v>
      </c>
      <c r="K1467" s="284" t="s">
        <v>280</v>
      </c>
      <c r="L1467" s="110" t="s">
        <v>280</v>
      </c>
      <c r="M1467" s="284" t="s">
        <v>280</v>
      </c>
      <c r="N1467" s="103" t="s">
        <v>87</v>
      </c>
      <c r="O1467" s="284">
        <v>60000</v>
      </c>
      <c r="Q1467" s="135"/>
      <c r="T1467" s="135"/>
      <c r="U1467" s="171" t="str">
        <f t="shared" si="334"/>
        <v>HBL-MUL-211</v>
      </c>
      <c r="V1467" s="133" t="s">
        <v>90</v>
      </c>
      <c r="W1467" s="185">
        <v>211</v>
      </c>
      <c r="X1467" s="171" t="str">
        <f t="shared" si="336"/>
        <v>HBL-MUL-211-Mar17-1-1</v>
      </c>
      <c r="Y1467" s="136" t="s">
        <v>1018</v>
      </c>
      <c r="Z1467" s="134" t="str">
        <f t="shared" si="337"/>
        <v>Yes</v>
      </c>
      <c r="AA1467" s="134" t="str">
        <f t="shared" si="338"/>
        <v>Yes</v>
      </c>
      <c r="AB1467" s="134" t="str">
        <f t="shared" si="347"/>
        <v>Yes</v>
      </c>
      <c r="AC1467" s="134" t="str">
        <f>VLOOKUP(F1467,'Wired Branches'!B:E,4,FALSE)</f>
        <v>10.23.38.11</v>
      </c>
      <c r="AD1467" s="134" t="str">
        <f t="shared" si="339"/>
        <v>255.255.255.0</v>
      </c>
      <c r="AE1467" s="150" t="str">
        <f>VLOOKUP(W1467,'Wired Branches'!B:F,5,FALSE)</f>
        <v>10.23.38.1</v>
      </c>
      <c r="AF1467" s="112" t="str">
        <f>_xlfn.IFNA(VLOOKUP(F1467,'Compiled report'!C:F,4,FALSE),"")</f>
        <v>26515e19d</v>
      </c>
      <c r="AG1467" s="134" t="str">
        <f t="shared" si="340"/>
        <v>10.200.57.196</v>
      </c>
      <c r="AH1467" s="134" t="str">
        <f t="shared" si="341"/>
        <v>Yes</v>
      </c>
      <c r="AI1467" s="134" t="str">
        <f t="shared" si="342"/>
        <v>Yes</v>
      </c>
      <c r="AJ1467" s="234">
        <f>_xlfn.IFNA(VLOOKUP(F1467,'Compiled report'!C:D,2,FALSE),"")</f>
        <v>42777</v>
      </c>
      <c r="AK1467" s="134" t="str">
        <f t="shared" si="343"/>
        <v>Yes</v>
      </c>
      <c r="AL1467" s="134" t="str">
        <f t="shared" si="344"/>
        <v>Yes</v>
      </c>
      <c r="AM1467" s="134" t="str">
        <f t="shared" si="345"/>
        <v>Yes</v>
      </c>
      <c r="AN1467" s="134" t="str">
        <f t="shared" si="346"/>
        <v>Yes</v>
      </c>
      <c r="AO1467" s="134" t="str">
        <f t="shared" si="335"/>
        <v>Installation Completed</v>
      </c>
      <c r="AP1467" s="137" t="s">
        <v>770</v>
      </c>
    </row>
    <row r="1468" spans="1:42" s="134" customFormat="1" ht="26.1" customHeight="1" x14ac:dyDescent="0.2">
      <c r="A1468" s="258">
        <v>1466</v>
      </c>
      <c r="B1468" s="284" t="s">
        <v>280</v>
      </c>
      <c r="C1468" s="134" t="s">
        <v>419</v>
      </c>
      <c r="D1468" s="171" t="s">
        <v>82</v>
      </c>
      <c r="E1468" s="283" t="s">
        <v>281</v>
      </c>
      <c r="F1468" s="185">
        <v>212</v>
      </c>
      <c r="G1468" s="284" t="s">
        <v>280</v>
      </c>
      <c r="H1468" s="284" t="s">
        <v>3891</v>
      </c>
      <c r="I1468" s="284" t="s">
        <v>3892</v>
      </c>
      <c r="J1468" s="284" t="s">
        <v>384</v>
      </c>
      <c r="K1468" s="284" t="s">
        <v>1941</v>
      </c>
      <c r="L1468" s="110" t="s">
        <v>1941</v>
      </c>
      <c r="M1468" s="284" t="s">
        <v>1941</v>
      </c>
      <c r="N1468" s="103" t="s">
        <v>87</v>
      </c>
      <c r="O1468" s="284">
        <v>61100</v>
      </c>
      <c r="Q1468" s="135"/>
      <c r="T1468" s="135"/>
      <c r="U1468" s="171" t="str">
        <f t="shared" si="334"/>
        <v>HBL-MUL-212</v>
      </c>
      <c r="V1468" s="133" t="s">
        <v>90</v>
      </c>
      <c r="W1468" s="185">
        <v>212</v>
      </c>
      <c r="X1468" s="171" t="str">
        <f t="shared" si="336"/>
        <v>HBL-MUL-212-Mar17-1-1</v>
      </c>
      <c r="Y1468" s="136" t="s">
        <v>1018</v>
      </c>
      <c r="Z1468" s="134" t="str">
        <f t="shared" si="337"/>
        <v xml:space="preserve"> </v>
      </c>
      <c r="AA1468" s="134" t="str">
        <f t="shared" si="338"/>
        <v xml:space="preserve"> </v>
      </c>
      <c r="AB1468" s="134" t="str">
        <f t="shared" si="347"/>
        <v>Yes</v>
      </c>
      <c r="AC1468" s="134" t="e">
        <f>VLOOKUP(F1468,'Wired Branches'!B:E,4,FALSE)</f>
        <v>#N/A</v>
      </c>
      <c r="AD1468" s="134" t="str">
        <f t="shared" si="339"/>
        <v xml:space="preserve"> </v>
      </c>
      <c r="AE1468" s="150" t="e">
        <f>VLOOKUP(W1468,'Wired Branches'!B:F,5,FALSE)</f>
        <v>#N/A</v>
      </c>
      <c r="AF1468" s="112" t="str">
        <f>_xlfn.IFNA(VLOOKUP(F1468,'Compiled report'!C:F,4,FALSE),"")</f>
        <v/>
      </c>
      <c r="AG1468" s="134" t="str">
        <f t="shared" si="340"/>
        <v xml:space="preserve"> </v>
      </c>
      <c r="AH1468" s="134" t="str">
        <f t="shared" si="341"/>
        <v xml:space="preserve"> </v>
      </c>
      <c r="AI1468" s="134" t="str">
        <f t="shared" si="342"/>
        <v xml:space="preserve"> </v>
      </c>
      <c r="AJ1468" s="234" t="str">
        <f>_xlfn.IFNA(VLOOKUP(F1468,'Compiled report'!C:D,2,FALSE),"")</f>
        <v/>
      </c>
      <c r="AK1468" s="134" t="str">
        <f t="shared" si="343"/>
        <v xml:space="preserve"> </v>
      </c>
      <c r="AL1468" s="134" t="str">
        <f t="shared" si="344"/>
        <v/>
      </c>
      <c r="AM1468" s="134" t="str">
        <f t="shared" si="345"/>
        <v xml:space="preserve"> </v>
      </c>
      <c r="AN1468" s="134" t="str">
        <f t="shared" si="346"/>
        <v xml:space="preserve"> </v>
      </c>
      <c r="AO1468" s="134" t="str">
        <f t="shared" si="335"/>
        <v xml:space="preserve"> </v>
      </c>
      <c r="AP1468" s="137" t="s">
        <v>770</v>
      </c>
    </row>
    <row r="1469" spans="1:42" s="134" customFormat="1" ht="26.1" customHeight="1" x14ac:dyDescent="0.2">
      <c r="A1469" s="258">
        <v>1467</v>
      </c>
      <c r="B1469" s="284" t="s">
        <v>280</v>
      </c>
      <c r="C1469" s="134" t="s">
        <v>419</v>
      </c>
      <c r="D1469" s="171" t="s">
        <v>82</v>
      </c>
      <c r="E1469" s="283" t="s">
        <v>281</v>
      </c>
      <c r="F1469" s="185">
        <v>238</v>
      </c>
      <c r="G1469" s="284" t="s">
        <v>280</v>
      </c>
      <c r="H1469" s="284" t="s">
        <v>3893</v>
      </c>
      <c r="I1469" s="284" t="s">
        <v>3894</v>
      </c>
      <c r="J1469" s="284" t="s">
        <v>384</v>
      </c>
      <c r="K1469" s="284" t="s">
        <v>3893</v>
      </c>
      <c r="L1469" s="110" t="s">
        <v>3893</v>
      </c>
      <c r="M1469" s="284" t="s">
        <v>3882</v>
      </c>
      <c r="N1469" s="103" t="s">
        <v>87</v>
      </c>
      <c r="O1469" s="284">
        <v>59320</v>
      </c>
      <c r="Q1469" s="135"/>
      <c r="T1469" s="135"/>
      <c r="U1469" s="171" t="str">
        <f t="shared" si="334"/>
        <v>HBL-MUL-238</v>
      </c>
      <c r="V1469" s="133" t="s">
        <v>90</v>
      </c>
      <c r="W1469" s="185">
        <v>238</v>
      </c>
      <c r="X1469" s="171" t="str">
        <f t="shared" si="336"/>
        <v>HBL-MUL-238-Mar17-1-1</v>
      </c>
      <c r="Y1469" s="136" t="s">
        <v>1018</v>
      </c>
      <c r="Z1469" s="134" t="str">
        <f t="shared" si="337"/>
        <v xml:space="preserve"> </v>
      </c>
      <c r="AA1469" s="134" t="str">
        <f t="shared" si="338"/>
        <v xml:space="preserve"> </v>
      </c>
      <c r="AB1469" s="134" t="str">
        <f t="shared" si="347"/>
        <v>Yes</v>
      </c>
      <c r="AC1469" s="134" t="e">
        <f>VLOOKUP(F1469,'Wired Branches'!B:E,4,FALSE)</f>
        <v>#N/A</v>
      </c>
      <c r="AD1469" s="134" t="str">
        <f t="shared" si="339"/>
        <v xml:space="preserve"> </v>
      </c>
      <c r="AE1469" s="150" t="e">
        <f>VLOOKUP(W1469,'Wired Branches'!B:F,5,FALSE)</f>
        <v>#N/A</v>
      </c>
      <c r="AF1469" s="112" t="str">
        <f>_xlfn.IFNA(VLOOKUP(F1469,'Compiled report'!C:F,4,FALSE),"")</f>
        <v/>
      </c>
      <c r="AG1469" s="134" t="str">
        <f t="shared" si="340"/>
        <v xml:space="preserve"> </v>
      </c>
      <c r="AH1469" s="134" t="str">
        <f t="shared" si="341"/>
        <v xml:space="preserve"> </v>
      </c>
      <c r="AI1469" s="134" t="str">
        <f t="shared" si="342"/>
        <v xml:space="preserve"> </v>
      </c>
      <c r="AJ1469" s="234" t="str">
        <f>_xlfn.IFNA(VLOOKUP(F1469,'Compiled report'!C:D,2,FALSE),"")</f>
        <v/>
      </c>
      <c r="AK1469" s="134" t="str">
        <f t="shared" si="343"/>
        <v xml:space="preserve"> </v>
      </c>
      <c r="AL1469" s="134" t="str">
        <f t="shared" si="344"/>
        <v/>
      </c>
      <c r="AM1469" s="134" t="str">
        <f t="shared" si="345"/>
        <v xml:space="preserve"> </v>
      </c>
      <c r="AN1469" s="134" t="str">
        <f t="shared" si="346"/>
        <v xml:space="preserve"> </v>
      </c>
      <c r="AO1469" s="134" t="str">
        <f t="shared" si="335"/>
        <v xml:space="preserve"> </v>
      </c>
      <c r="AP1469" s="137" t="s">
        <v>770</v>
      </c>
    </row>
    <row r="1470" spans="1:42" s="134" customFormat="1" ht="26.1" customHeight="1" x14ac:dyDescent="0.2">
      <c r="A1470" s="258">
        <v>1468</v>
      </c>
      <c r="B1470" s="284" t="s">
        <v>280</v>
      </c>
      <c r="C1470" s="134" t="s">
        <v>419</v>
      </c>
      <c r="D1470" s="171" t="s">
        <v>82</v>
      </c>
      <c r="E1470" s="283" t="s">
        <v>281</v>
      </c>
      <c r="F1470" s="185">
        <v>255</v>
      </c>
      <c r="G1470" s="284" t="s">
        <v>280</v>
      </c>
      <c r="H1470" s="284" t="s">
        <v>3895</v>
      </c>
      <c r="I1470" s="284" t="s">
        <v>3896</v>
      </c>
      <c r="J1470" s="284" t="s">
        <v>384</v>
      </c>
      <c r="K1470" s="284" t="s">
        <v>3897</v>
      </c>
      <c r="L1470" s="110" t="s">
        <v>3864</v>
      </c>
      <c r="M1470" s="284" t="s">
        <v>3866</v>
      </c>
      <c r="N1470" s="103" t="s">
        <v>87</v>
      </c>
      <c r="O1470" s="284">
        <v>34200</v>
      </c>
      <c r="Q1470" s="135"/>
      <c r="T1470" s="135"/>
      <c r="U1470" s="171" t="str">
        <f t="shared" si="334"/>
        <v>HBL-MUL-255</v>
      </c>
      <c r="V1470" s="133" t="s">
        <v>90</v>
      </c>
      <c r="W1470" s="185">
        <v>255</v>
      </c>
      <c r="X1470" s="171" t="str">
        <f t="shared" si="336"/>
        <v>HBL-MUL-255-Mar17-1-1</v>
      </c>
      <c r="Y1470" s="136" t="s">
        <v>1018</v>
      </c>
      <c r="Z1470" s="134" t="str">
        <f t="shared" si="337"/>
        <v xml:space="preserve"> </v>
      </c>
      <c r="AA1470" s="134" t="str">
        <f t="shared" si="338"/>
        <v xml:space="preserve"> </v>
      </c>
      <c r="AB1470" s="134" t="str">
        <f t="shared" si="347"/>
        <v>Yes</v>
      </c>
      <c r="AC1470" s="134" t="e">
        <f>VLOOKUP(F1470,'Wired Branches'!B:E,4,FALSE)</f>
        <v>#N/A</v>
      </c>
      <c r="AD1470" s="134" t="str">
        <f t="shared" si="339"/>
        <v xml:space="preserve"> </v>
      </c>
      <c r="AE1470" s="150" t="e">
        <f>VLOOKUP(W1470,'Wired Branches'!B:F,5,FALSE)</f>
        <v>#N/A</v>
      </c>
      <c r="AF1470" s="112" t="str">
        <f>_xlfn.IFNA(VLOOKUP(F1470,'Compiled report'!C:F,4,FALSE),"")</f>
        <v/>
      </c>
      <c r="AG1470" s="134" t="str">
        <f t="shared" si="340"/>
        <v xml:space="preserve"> </v>
      </c>
      <c r="AH1470" s="134" t="str">
        <f t="shared" si="341"/>
        <v xml:space="preserve"> </v>
      </c>
      <c r="AI1470" s="134" t="str">
        <f t="shared" si="342"/>
        <v xml:space="preserve"> </v>
      </c>
      <c r="AJ1470" s="234" t="str">
        <f>_xlfn.IFNA(VLOOKUP(F1470,'Compiled report'!C:D,2,FALSE),"")</f>
        <v/>
      </c>
      <c r="AK1470" s="134" t="str">
        <f t="shared" si="343"/>
        <v xml:space="preserve"> </v>
      </c>
      <c r="AL1470" s="134" t="str">
        <f t="shared" si="344"/>
        <v/>
      </c>
      <c r="AM1470" s="134" t="str">
        <f t="shared" si="345"/>
        <v xml:space="preserve"> </v>
      </c>
      <c r="AN1470" s="134" t="str">
        <f t="shared" si="346"/>
        <v xml:space="preserve"> </v>
      </c>
      <c r="AO1470" s="134" t="str">
        <f t="shared" si="335"/>
        <v xml:space="preserve"> </v>
      </c>
      <c r="AP1470" s="137" t="s">
        <v>770</v>
      </c>
    </row>
    <row r="1471" spans="1:42" s="134" customFormat="1" ht="26.1" customHeight="1" x14ac:dyDescent="0.2">
      <c r="A1471" s="258">
        <v>1469</v>
      </c>
      <c r="B1471" s="284" t="s">
        <v>280</v>
      </c>
      <c r="C1471" s="134" t="s">
        <v>419</v>
      </c>
      <c r="D1471" s="171" t="s">
        <v>82</v>
      </c>
      <c r="E1471" s="283" t="s">
        <v>281</v>
      </c>
      <c r="F1471" s="185">
        <v>268</v>
      </c>
      <c r="G1471" s="284" t="s">
        <v>280</v>
      </c>
      <c r="H1471" s="284" t="s">
        <v>3898</v>
      </c>
      <c r="I1471" s="284" t="s">
        <v>3899</v>
      </c>
      <c r="J1471" s="284" t="s">
        <v>384</v>
      </c>
      <c r="K1471" s="284" t="s">
        <v>3898</v>
      </c>
      <c r="L1471" s="110" t="s">
        <v>2023</v>
      </c>
      <c r="M1471" s="284" t="s">
        <v>1971</v>
      </c>
      <c r="N1471" s="103" t="s">
        <v>87</v>
      </c>
      <c r="O1471" s="284">
        <v>58500</v>
      </c>
      <c r="Q1471" s="135"/>
      <c r="T1471" s="135"/>
      <c r="U1471" s="171" t="str">
        <f t="shared" si="334"/>
        <v>HBL-MUL-268</v>
      </c>
      <c r="V1471" s="133" t="s">
        <v>90</v>
      </c>
      <c r="W1471" s="185">
        <v>268</v>
      </c>
      <c r="X1471" s="171" t="str">
        <f t="shared" si="336"/>
        <v>HBL-MUL-268-Mar17-1-1</v>
      </c>
      <c r="Y1471" s="136" t="s">
        <v>1018</v>
      </c>
      <c r="Z1471" s="134" t="str">
        <f t="shared" si="337"/>
        <v>Yes</v>
      </c>
      <c r="AA1471" s="134" t="str">
        <f t="shared" si="338"/>
        <v>Yes</v>
      </c>
      <c r="AB1471" s="134" t="str">
        <f t="shared" si="347"/>
        <v>Yes</v>
      </c>
      <c r="AC1471" s="134" t="str">
        <f>VLOOKUP(F1471,'Wired Branches'!B:E,4,FALSE)</f>
        <v>10.23.138.10</v>
      </c>
      <c r="AD1471" s="134" t="str">
        <f t="shared" si="339"/>
        <v>255.255.255.0</v>
      </c>
      <c r="AE1471" s="150" t="str">
        <f>VLOOKUP(W1471,'Wired Branches'!B:F,5,FALSE)</f>
        <v>10.23.138.1</v>
      </c>
      <c r="AF1471" s="112" t="str">
        <f>_xlfn.IFNA(VLOOKUP(F1471,'Compiled report'!C:F,4,FALSE),"")</f>
        <v>26515e15c</v>
      </c>
      <c r="AG1471" s="134" t="str">
        <f t="shared" si="340"/>
        <v>10.200.57.196</v>
      </c>
      <c r="AH1471" s="134" t="str">
        <f t="shared" si="341"/>
        <v>Yes</v>
      </c>
      <c r="AI1471" s="134" t="str">
        <f t="shared" si="342"/>
        <v>Yes</v>
      </c>
      <c r="AJ1471" s="234">
        <f>_xlfn.IFNA(VLOOKUP(F1471,'Compiled report'!C:D,2,FALSE),"")</f>
        <v>42797</v>
      </c>
      <c r="AK1471" s="134" t="str">
        <f t="shared" si="343"/>
        <v>Yes</v>
      </c>
      <c r="AL1471" s="134" t="str">
        <f t="shared" si="344"/>
        <v>Yes</v>
      </c>
      <c r="AM1471" s="134" t="str">
        <f t="shared" si="345"/>
        <v>Yes</v>
      </c>
      <c r="AN1471" s="134" t="str">
        <f t="shared" si="346"/>
        <v>Yes</v>
      </c>
      <c r="AO1471" s="134" t="str">
        <f t="shared" si="335"/>
        <v>Installation Completed</v>
      </c>
      <c r="AP1471" s="137" t="s">
        <v>770</v>
      </c>
    </row>
    <row r="1472" spans="1:42" s="134" customFormat="1" ht="26.1" customHeight="1" x14ac:dyDescent="0.2">
      <c r="A1472" s="258">
        <v>1470</v>
      </c>
      <c r="B1472" s="284" t="s">
        <v>280</v>
      </c>
      <c r="C1472" s="134" t="s">
        <v>419</v>
      </c>
      <c r="D1472" s="171" t="s">
        <v>82</v>
      </c>
      <c r="E1472" s="283" t="s">
        <v>281</v>
      </c>
      <c r="F1472" s="185">
        <v>269</v>
      </c>
      <c r="G1472" s="284" t="s">
        <v>280</v>
      </c>
      <c r="H1472" s="284" t="s">
        <v>3900</v>
      </c>
      <c r="I1472" s="284" t="s">
        <v>3901</v>
      </c>
      <c r="J1472" s="284" t="s">
        <v>384</v>
      </c>
      <c r="K1472" s="284" t="s">
        <v>3902</v>
      </c>
      <c r="L1472" s="110" t="s">
        <v>2023</v>
      </c>
      <c r="M1472" s="284" t="s">
        <v>1971</v>
      </c>
      <c r="N1472" s="103" t="s">
        <v>87</v>
      </c>
      <c r="O1472" s="284">
        <v>58500</v>
      </c>
      <c r="Q1472" s="135"/>
      <c r="T1472" s="135"/>
      <c r="U1472" s="171" t="str">
        <f t="shared" si="334"/>
        <v>HBL-MUL-269</v>
      </c>
      <c r="V1472" s="133" t="s">
        <v>90</v>
      </c>
      <c r="W1472" s="185">
        <v>269</v>
      </c>
      <c r="X1472" s="171" t="str">
        <f t="shared" si="336"/>
        <v>HBL-MUL-269-Mar17-1-1</v>
      </c>
      <c r="Y1472" s="136" t="s">
        <v>1018</v>
      </c>
      <c r="Z1472" s="134" t="str">
        <f t="shared" si="337"/>
        <v>Yes</v>
      </c>
      <c r="AA1472" s="134" t="str">
        <f t="shared" si="338"/>
        <v>Yes</v>
      </c>
      <c r="AB1472" s="134" t="str">
        <f t="shared" si="347"/>
        <v>Yes</v>
      </c>
      <c r="AC1472" s="134" t="str">
        <f>VLOOKUP(F1472,'Wired Branches'!B:E,4,FALSE)</f>
        <v>10.23.84.10</v>
      </c>
      <c r="AD1472" s="134" t="str">
        <f t="shared" si="339"/>
        <v>255.255.255.0</v>
      </c>
      <c r="AE1472" s="150" t="str">
        <f>VLOOKUP(W1472,'Wired Branches'!B:F,5,FALSE)</f>
        <v>10.23.84.1</v>
      </c>
      <c r="AF1472" s="112">
        <f>_xlfn.IFNA(VLOOKUP(F1472,'Compiled report'!C:F,4,FALSE),"")</f>
        <v>0</v>
      </c>
      <c r="AG1472" s="134" t="str">
        <f t="shared" si="340"/>
        <v>10.200.57.196</v>
      </c>
      <c r="AH1472" s="134" t="str">
        <f t="shared" si="341"/>
        <v>Yes</v>
      </c>
      <c r="AI1472" s="134" t="str">
        <f t="shared" si="342"/>
        <v>Yes</v>
      </c>
      <c r="AJ1472" s="234">
        <f>_xlfn.IFNA(VLOOKUP(F1472,'Compiled report'!C:D,2,FALSE),"")</f>
        <v>42797</v>
      </c>
      <c r="AK1472" s="134" t="str">
        <f t="shared" si="343"/>
        <v>Yes</v>
      </c>
      <c r="AL1472" s="134" t="str">
        <f t="shared" si="344"/>
        <v/>
      </c>
      <c r="AM1472" s="134" t="str">
        <f t="shared" si="345"/>
        <v>Yes</v>
      </c>
      <c r="AN1472" s="134" t="str">
        <f t="shared" si="346"/>
        <v>Yes</v>
      </c>
      <c r="AO1472" s="134" t="str">
        <f t="shared" si="335"/>
        <v>Installation Completed</v>
      </c>
      <c r="AP1472" s="137" t="s">
        <v>770</v>
      </c>
    </row>
    <row r="1473" spans="1:42" s="134" customFormat="1" ht="26.1" customHeight="1" x14ac:dyDescent="0.2">
      <c r="A1473" s="258">
        <v>1471</v>
      </c>
      <c r="B1473" s="284" t="s">
        <v>280</v>
      </c>
      <c r="C1473" s="134" t="s">
        <v>419</v>
      </c>
      <c r="D1473" s="171" t="s">
        <v>82</v>
      </c>
      <c r="E1473" s="283" t="s">
        <v>281</v>
      </c>
      <c r="F1473" s="185">
        <v>276</v>
      </c>
      <c r="G1473" s="284" t="s">
        <v>280</v>
      </c>
      <c r="H1473" s="284" t="s">
        <v>3903</v>
      </c>
      <c r="I1473" s="284" t="s">
        <v>3904</v>
      </c>
      <c r="J1473" s="284" t="s">
        <v>384</v>
      </c>
      <c r="K1473" s="284" t="s">
        <v>3903</v>
      </c>
      <c r="L1473" s="110" t="s">
        <v>3879</v>
      </c>
      <c r="M1473" s="284" t="s">
        <v>3879</v>
      </c>
      <c r="N1473" s="103" t="s">
        <v>87</v>
      </c>
      <c r="O1473" s="284">
        <v>44000</v>
      </c>
      <c r="Q1473" s="135"/>
      <c r="T1473" s="135"/>
      <c r="U1473" s="171" t="str">
        <f t="shared" si="334"/>
        <v>HBL-MUL-276</v>
      </c>
      <c r="V1473" s="133" t="s">
        <v>90</v>
      </c>
      <c r="W1473" s="185">
        <v>276</v>
      </c>
      <c r="X1473" s="171" t="str">
        <f t="shared" si="336"/>
        <v>HBL-MUL-276-Mar17-1-1</v>
      </c>
      <c r="Y1473" s="136" t="s">
        <v>1018</v>
      </c>
      <c r="Z1473" s="134" t="str">
        <f t="shared" si="337"/>
        <v xml:space="preserve"> </v>
      </c>
      <c r="AA1473" s="134" t="str">
        <f t="shared" si="338"/>
        <v xml:space="preserve"> </v>
      </c>
      <c r="AB1473" s="134" t="str">
        <f t="shared" si="347"/>
        <v>Yes</v>
      </c>
      <c r="AC1473" s="134" t="e">
        <f>VLOOKUP(F1473,'Wired Branches'!B:E,4,FALSE)</f>
        <v>#N/A</v>
      </c>
      <c r="AD1473" s="134" t="str">
        <f t="shared" si="339"/>
        <v xml:space="preserve"> </v>
      </c>
      <c r="AE1473" s="150" t="e">
        <f>VLOOKUP(W1473,'Wired Branches'!B:F,5,FALSE)</f>
        <v>#N/A</v>
      </c>
      <c r="AF1473" s="112" t="str">
        <f>_xlfn.IFNA(VLOOKUP(F1473,'Compiled report'!C:F,4,FALSE),"")</f>
        <v/>
      </c>
      <c r="AG1473" s="134" t="str">
        <f t="shared" si="340"/>
        <v xml:space="preserve"> </v>
      </c>
      <c r="AH1473" s="134" t="str">
        <f t="shared" si="341"/>
        <v xml:space="preserve"> </v>
      </c>
      <c r="AI1473" s="134" t="str">
        <f t="shared" si="342"/>
        <v xml:space="preserve"> </v>
      </c>
      <c r="AJ1473" s="234" t="str">
        <f>_xlfn.IFNA(VLOOKUP(F1473,'Compiled report'!C:D,2,FALSE),"")</f>
        <v/>
      </c>
      <c r="AK1473" s="134" t="str">
        <f t="shared" si="343"/>
        <v xml:space="preserve"> </v>
      </c>
      <c r="AL1473" s="134" t="str">
        <f t="shared" si="344"/>
        <v/>
      </c>
      <c r="AM1473" s="134" t="str">
        <f t="shared" si="345"/>
        <v xml:space="preserve"> </v>
      </c>
      <c r="AN1473" s="134" t="str">
        <f t="shared" si="346"/>
        <v xml:space="preserve"> </v>
      </c>
      <c r="AO1473" s="134" t="str">
        <f t="shared" si="335"/>
        <v xml:space="preserve"> </v>
      </c>
      <c r="AP1473" s="137" t="s">
        <v>770</v>
      </c>
    </row>
    <row r="1474" spans="1:42" s="134" customFormat="1" ht="26.1" customHeight="1" x14ac:dyDescent="0.2">
      <c r="A1474" s="258">
        <v>1472</v>
      </c>
      <c r="B1474" s="284" t="s">
        <v>280</v>
      </c>
      <c r="C1474" s="134" t="s">
        <v>419</v>
      </c>
      <c r="D1474" s="171" t="s">
        <v>82</v>
      </c>
      <c r="E1474" s="283" t="s">
        <v>281</v>
      </c>
      <c r="F1474" s="185">
        <v>286</v>
      </c>
      <c r="G1474" s="284" t="s">
        <v>280</v>
      </c>
      <c r="H1474" s="284" t="s">
        <v>3905</v>
      </c>
      <c r="I1474" s="284" t="s">
        <v>3906</v>
      </c>
      <c r="J1474" s="284" t="s">
        <v>384</v>
      </c>
      <c r="K1474" s="284" t="s">
        <v>3905</v>
      </c>
      <c r="L1474" s="110" t="s">
        <v>3907</v>
      </c>
      <c r="M1474" s="284" t="s">
        <v>3866</v>
      </c>
      <c r="N1474" s="103" t="s">
        <v>87</v>
      </c>
      <c r="O1474" s="284">
        <v>34200</v>
      </c>
      <c r="Q1474" s="135"/>
      <c r="T1474" s="135"/>
      <c r="U1474" s="171" t="str">
        <f t="shared" ref="U1474:U1537" si="348">CONCATENATE(D1474,"-",E1474,"-",F1474)</f>
        <v>HBL-MUL-286</v>
      </c>
      <c r="V1474" s="133" t="s">
        <v>90</v>
      </c>
      <c r="W1474" s="185">
        <v>286</v>
      </c>
      <c r="X1474" s="171" t="str">
        <f t="shared" si="336"/>
        <v>HBL-MUL-286-Mar17-1-1</v>
      </c>
      <c r="Y1474" s="136" t="s">
        <v>1018</v>
      </c>
      <c r="Z1474" s="134" t="str">
        <f t="shared" si="337"/>
        <v xml:space="preserve"> </v>
      </c>
      <c r="AA1474" s="134" t="str">
        <f t="shared" si="338"/>
        <v xml:space="preserve"> </v>
      </c>
      <c r="AB1474" s="134" t="str">
        <f t="shared" si="347"/>
        <v>Yes</v>
      </c>
      <c r="AC1474" s="134" t="e">
        <f>VLOOKUP(F1474,'Wired Branches'!B:E,4,FALSE)</f>
        <v>#N/A</v>
      </c>
      <c r="AD1474" s="134" t="str">
        <f t="shared" si="339"/>
        <v xml:space="preserve"> </v>
      </c>
      <c r="AE1474" s="150" t="e">
        <f>VLOOKUP(W1474,'Wired Branches'!B:F,5,FALSE)</f>
        <v>#N/A</v>
      </c>
      <c r="AF1474" s="112" t="str">
        <f>_xlfn.IFNA(VLOOKUP(F1474,'Compiled report'!C:F,4,FALSE),"")</f>
        <v/>
      </c>
      <c r="AG1474" s="134" t="str">
        <f t="shared" si="340"/>
        <v xml:space="preserve"> </v>
      </c>
      <c r="AH1474" s="134" t="str">
        <f t="shared" si="341"/>
        <v xml:space="preserve"> </v>
      </c>
      <c r="AI1474" s="134" t="str">
        <f t="shared" si="342"/>
        <v xml:space="preserve"> </v>
      </c>
      <c r="AJ1474" s="234" t="str">
        <f>_xlfn.IFNA(VLOOKUP(F1474,'Compiled report'!C:D,2,FALSE),"")</f>
        <v/>
      </c>
      <c r="AK1474" s="134" t="str">
        <f t="shared" si="343"/>
        <v xml:space="preserve"> </v>
      </c>
      <c r="AL1474" s="134" t="str">
        <f t="shared" si="344"/>
        <v/>
      </c>
      <c r="AM1474" s="134" t="str">
        <f t="shared" si="345"/>
        <v xml:space="preserve"> </v>
      </c>
      <c r="AN1474" s="134" t="str">
        <f t="shared" si="346"/>
        <v xml:space="preserve"> </v>
      </c>
      <c r="AO1474" s="134" t="str">
        <f t="shared" si="335"/>
        <v xml:space="preserve"> </v>
      </c>
      <c r="AP1474" s="137" t="s">
        <v>770</v>
      </c>
    </row>
    <row r="1475" spans="1:42" s="134" customFormat="1" ht="26.1" customHeight="1" x14ac:dyDescent="0.2">
      <c r="A1475" s="258">
        <v>1473</v>
      </c>
      <c r="B1475" s="284" t="s">
        <v>280</v>
      </c>
      <c r="C1475" s="134" t="s">
        <v>419</v>
      </c>
      <c r="D1475" s="171" t="s">
        <v>82</v>
      </c>
      <c r="E1475" s="283" t="s">
        <v>281</v>
      </c>
      <c r="F1475" s="185">
        <v>310</v>
      </c>
      <c r="G1475" s="284" t="s">
        <v>280</v>
      </c>
      <c r="H1475" s="284" t="s">
        <v>3908</v>
      </c>
      <c r="I1475" s="284" t="s">
        <v>3909</v>
      </c>
      <c r="J1475" s="284" t="s">
        <v>384</v>
      </c>
      <c r="K1475" s="284" t="s">
        <v>3910</v>
      </c>
      <c r="L1475" s="110" t="s">
        <v>3870</v>
      </c>
      <c r="M1475" s="284" t="s">
        <v>3871</v>
      </c>
      <c r="N1475" s="103" t="s">
        <v>87</v>
      </c>
      <c r="O1475" s="284">
        <v>32200</v>
      </c>
      <c r="Q1475" s="135"/>
      <c r="T1475" s="135"/>
      <c r="U1475" s="171" t="str">
        <f t="shared" si="348"/>
        <v>HBL-MUL-310</v>
      </c>
      <c r="V1475" s="133" t="s">
        <v>90</v>
      </c>
      <c r="W1475" s="185">
        <v>310</v>
      </c>
      <c r="X1475" s="171" t="str">
        <f t="shared" si="336"/>
        <v>HBL-MUL-310-Mar17-1-1</v>
      </c>
      <c r="Y1475" s="136" t="s">
        <v>1018</v>
      </c>
      <c r="Z1475" s="134" t="str">
        <f t="shared" si="337"/>
        <v xml:space="preserve"> </v>
      </c>
      <c r="AA1475" s="134" t="str">
        <f t="shared" si="338"/>
        <v xml:space="preserve"> </v>
      </c>
      <c r="AB1475" s="134" t="str">
        <f t="shared" si="347"/>
        <v>Yes</v>
      </c>
      <c r="AC1475" s="134" t="e">
        <f>VLOOKUP(F1475,'Wired Branches'!B:E,4,FALSE)</f>
        <v>#N/A</v>
      </c>
      <c r="AD1475" s="134" t="str">
        <f t="shared" si="339"/>
        <v xml:space="preserve"> </v>
      </c>
      <c r="AE1475" s="150" t="e">
        <f>VLOOKUP(W1475,'Wired Branches'!B:F,5,FALSE)</f>
        <v>#N/A</v>
      </c>
      <c r="AF1475" s="112" t="str">
        <f>_xlfn.IFNA(VLOOKUP(F1475,'Compiled report'!C:F,4,FALSE),"")</f>
        <v/>
      </c>
      <c r="AG1475" s="134" t="str">
        <f t="shared" si="340"/>
        <v xml:space="preserve"> </v>
      </c>
      <c r="AH1475" s="134" t="str">
        <f t="shared" si="341"/>
        <v xml:space="preserve"> </v>
      </c>
      <c r="AI1475" s="134" t="str">
        <f t="shared" si="342"/>
        <v xml:space="preserve"> </v>
      </c>
      <c r="AJ1475" s="234" t="str">
        <f>_xlfn.IFNA(VLOOKUP(F1475,'Compiled report'!C:D,2,FALSE),"")</f>
        <v/>
      </c>
      <c r="AK1475" s="134" t="str">
        <f t="shared" si="343"/>
        <v xml:space="preserve"> </v>
      </c>
      <c r="AL1475" s="134" t="str">
        <f t="shared" si="344"/>
        <v/>
      </c>
      <c r="AM1475" s="134" t="str">
        <f t="shared" si="345"/>
        <v xml:space="preserve"> </v>
      </c>
      <c r="AN1475" s="134" t="str">
        <f t="shared" si="346"/>
        <v xml:space="preserve"> </v>
      </c>
      <c r="AO1475" s="134" t="str">
        <f t="shared" si="335"/>
        <v xml:space="preserve"> </v>
      </c>
      <c r="AP1475" s="137" t="s">
        <v>770</v>
      </c>
    </row>
    <row r="1476" spans="1:42" s="134" customFormat="1" ht="26.1" customHeight="1" x14ac:dyDescent="0.2">
      <c r="A1476" s="258">
        <v>1474</v>
      </c>
      <c r="B1476" s="284" t="s">
        <v>280</v>
      </c>
      <c r="C1476" s="134" t="s">
        <v>419</v>
      </c>
      <c r="D1476" s="171" t="s">
        <v>82</v>
      </c>
      <c r="E1476" s="283" t="s">
        <v>281</v>
      </c>
      <c r="F1476" s="185">
        <v>353</v>
      </c>
      <c r="G1476" s="284" t="s">
        <v>280</v>
      </c>
      <c r="H1476" s="284" t="s">
        <v>3911</v>
      </c>
      <c r="I1476" s="284" t="s">
        <v>3912</v>
      </c>
      <c r="J1476" s="284" t="s">
        <v>384</v>
      </c>
      <c r="K1476" s="284" t="s">
        <v>3913</v>
      </c>
      <c r="L1476" s="110" t="s">
        <v>3879</v>
      </c>
      <c r="M1476" s="284" t="s">
        <v>3879</v>
      </c>
      <c r="N1476" s="103" t="s">
        <v>87</v>
      </c>
      <c r="O1476" s="284">
        <v>44000</v>
      </c>
      <c r="Q1476" s="135"/>
      <c r="T1476" s="135"/>
      <c r="U1476" s="171" t="str">
        <f t="shared" si="348"/>
        <v>HBL-MUL-353</v>
      </c>
      <c r="V1476" s="133" t="s">
        <v>90</v>
      </c>
      <c r="W1476" s="185">
        <v>353</v>
      </c>
      <c r="X1476" s="171" t="str">
        <f t="shared" si="336"/>
        <v>HBL-MUL-353-Mar17-1-1</v>
      </c>
      <c r="Y1476" s="136" t="s">
        <v>1018</v>
      </c>
      <c r="Z1476" s="134" t="str">
        <f t="shared" si="337"/>
        <v xml:space="preserve"> </v>
      </c>
      <c r="AA1476" s="134" t="str">
        <f t="shared" si="338"/>
        <v xml:space="preserve"> </v>
      </c>
      <c r="AB1476" s="134" t="str">
        <f t="shared" si="347"/>
        <v>Yes</v>
      </c>
      <c r="AC1476" s="134" t="e">
        <f>VLOOKUP(F1476,'Wired Branches'!B:E,4,FALSE)</f>
        <v>#N/A</v>
      </c>
      <c r="AD1476" s="134" t="str">
        <f t="shared" si="339"/>
        <v xml:space="preserve"> </v>
      </c>
      <c r="AE1476" s="150" t="e">
        <f>VLOOKUP(W1476,'Wired Branches'!B:F,5,FALSE)</f>
        <v>#N/A</v>
      </c>
      <c r="AF1476" s="112" t="str">
        <f>_xlfn.IFNA(VLOOKUP(F1476,'Compiled report'!C:F,4,FALSE),"")</f>
        <v/>
      </c>
      <c r="AG1476" s="134" t="str">
        <f t="shared" si="340"/>
        <v xml:space="preserve"> </v>
      </c>
      <c r="AH1476" s="134" t="str">
        <f t="shared" si="341"/>
        <v xml:space="preserve"> </v>
      </c>
      <c r="AI1476" s="134" t="str">
        <f t="shared" si="342"/>
        <v xml:space="preserve"> </v>
      </c>
      <c r="AJ1476" s="234" t="str">
        <f>_xlfn.IFNA(VLOOKUP(F1476,'Compiled report'!C:D,2,FALSE),"")</f>
        <v/>
      </c>
      <c r="AK1476" s="134" t="str">
        <f t="shared" si="343"/>
        <v xml:space="preserve"> </v>
      </c>
      <c r="AL1476" s="134" t="str">
        <f t="shared" si="344"/>
        <v/>
      </c>
      <c r="AM1476" s="134" t="str">
        <f t="shared" si="345"/>
        <v xml:space="preserve"> </v>
      </c>
      <c r="AN1476" s="134" t="str">
        <f t="shared" si="346"/>
        <v xml:space="preserve"> </v>
      </c>
      <c r="AO1476" s="134" t="str">
        <f t="shared" si="335"/>
        <v xml:space="preserve"> </v>
      </c>
      <c r="AP1476" s="137" t="s">
        <v>770</v>
      </c>
    </row>
    <row r="1477" spans="1:42" s="134" customFormat="1" ht="26.1" customHeight="1" x14ac:dyDescent="0.2">
      <c r="A1477" s="258">
        <v>1475</v>
      </c>
      <c r="B1477" s="284" t="s">
        <v>280</v>
      </c>
      <c r="C1477" s="134" t="s">
        <v>419</v>
      </c>
      <c r="D1477" s="171" t="s">
        <v>82</v>
      </c>
      <c r="E1477" s="283" t="s">
        <v>281</v>
      </c>
      <c r="F1477" s="185">
        <v>374</v>
      </c>
      <c r="G1477" s="284" t="s">
        <v>280</v>
      </c>
      <c r="H1477" s="284" t="s">
        <v>3914</v>
      </c>
      <c r="I1477" s="284" t="s">
        <v>3915</v>
      </c>
      <c r="J1477" s="284" t="s">
        <v>384</v>
      </c>
      <c r="K1477" s="284" t="s">
        <v>3914</v>
      </c>
      <c r="L1477" s="110" t="s">
        <v>1941</v>
      </c>
      <c r="M1477" s="284" t="s">
        <v>1941</v>
      </c>
      <c r="N1477" s="103" t="s">
        <v>87</v>
      </c>
      <c r="O1477" s="284">
        <v>61100</v>
      </c>
      <c r="Q1477" s="135"/>
      <c r="T1477" s="135"/>
      <c r="U1477" s="171" t="str">
        <f t="shared" si="348"/>
        <v>HBL-MUL-374</v>
      </c>
      <c r="V1477" s="133" t="s">
        <v>90</v>
      </c>
      <c r="W1477" s="185">
        <v>374</v>
      </c>
      <c r="X1477" s="171" t="str">
        <f t="shared" si="336"/>
        <v>HBL-MUL-374-Mar17-1-1</v>
      </c>
      <c r="Y1477" s="136" t="s">
        <v>1018</v>
      </c>
      <c r="Z1477" s="134" t="str">
        <f t="shared" si="337"/>
        <v xml:space="preserve"> </v>
      </c>
      <c r="AA1477" s="134" t="str">
        <f t="shared" si="338"/>
        <v xml:space="preserve"> </v>
      </c>
      <c r="AB1477" s="134" t="str">
        <f t="shared" si="347"/>
        <v>Yes</v>
      </c>
      <c r="AC1477" s="134" t="e">
        <f>VLOOKUP(F1477,'Wired Branches'!B:E,4,FALSE)</f>
        <v>#N/A</v>
      </c>
      <c r="AD1477" s="134" t="str">
        <f t="shared" si="339"/>
        <v xml:space="preserve"> </v>
      </c>
      <c r="AE1477" s="150" t="e">
        <f>VLOOKUP(W1477,'Wired Branches'!B:F,5,FALSE)</f>
        <v>#N/A</v>
      </c>
      <c r="AF1477" s="112" t="str">
        <f>_xlfn.IFNA(VLOOKUP(F1477,'Compiled report'!C:F,4,FALSE),"")</f>
        <v/>
      </c>
      <c r="AG1477" s="134" t="str">
        <f t="shared" si="340"/>
        <v xml:space="preserve"> </v>
      </c>
      <c r="AH1477" s="134" t="str">
        <f t="shared" si="341"/>
        <v xml:space="preserve"> </v>
      </c>
      <c r="AI1477" s="134" t="str">
        <f t="shared" si="342"/>
        <v xml:space="preserve"> </v>
      </c>
      <c r="AJ1477" s="234" t="str">
        <f>_xlfn.IFNA(VLOOKUP(F1477,'Compiled report'!C:D,2,FALSE),"")</f>
        <v/>
      </c>
      <c r="AK1477" s="134" t="str">
        <f t="shared" si="343"/>
        <v xml:space="preserve"> </v>
      </c>
      <c r="AL1477" s="134" t="str">
        <f t="shared" si="344"/>
        <v/>
      </c>
      <c r="AM1477" s="134" t="str">
        <f t="shared" si="345"/>
        <v xml:space="preserve"> </v>
      </c>
      <c r="AN1477" s="134" t="str">
        <f t="shared" si="346"/>
        <v xml:space="preserve"> </v>
      </c>
      <c r="AO1477" s="134" t="str">
        <f t="shared" si="335"/>
        <v xml:space="preserve"> </v>
      </c>
      <c r="AP1477" s="137" t="s">
        <v>770</v>
      </c>
    </row>
    <row r="1478" spans="1:42" s="134" customFormat="1" ht="26.1" customHeight="1" x14ac:dyDescent="0.2">
      <c r="A1478" s="258">
        <v>1476</v>
      </c>
      <c r="B1478" s="284" t="s">
        <v>280</v>
      </c>
      <c r="C1478" s="134" t="s">
        <v>419</v>
      </c>
      <c r="D1478" s="171" t="s">
        <v>82</v>
      </c>
      <c r="E1478" s="283" t="s">
        <v>281</v>
      </c>
      <c r="F1478" s="185">
        <v>376</v>
      </c>
      <c r="G1478" s="284" t="s">
        <v>280</v>
      </c>
      <c r="H1478" s="284" t="s">
        <v>3916</v>
      </c>
      <c r="I1478" s="284" t="s">
        <v>3917</v>
      </c>
      <c r="J1478" s="284" t="s">
        <v>384</v>
      </c>
      <c r="K1478" s="284" t="s">
        <v>3916</v>
      </c>
      <c r="L1478" s="110" t="s">
        <v>1941</v>
      </c>
      <c r="M1478" s="284" t="s">
        <v>1941</v>
      </c>
      <c r="N1478" s="103" t="s">
        <v>87</v>
      </c>
      <c r="O1478" s="284">
        <v>61100</v>
      </c>
      <c r="Q1478" s="135"/>
      <c r="T1478" s="135"/>
      <c r="U1478" s="171" t="str">
        <f t="shared" si="348"/>
        <v>HBL-MUL-376</v>
      </c>
      <c r="V1478" s="133" t="s">
        <v>90</v>
      </c>
      <c r="W1478" s="185">
        <v>376</v>
      </c>
      <c r="X1478" s="171" t="str">
        <f t="shared" si="336"/>
        <v>HBL-MUL-376-Mar17-1-1</v>
      </c>
      <c r="Y1478" s="136" t="s">
        <v>1018</v>
      </c>
      <c r="Z1478" s="134" t="str">
        <f t="shared" si="337"/>
        <v xml:space="preserve"> </v>
      </c>
      <c r="AA1478" s="134" t="str">
        <f t="shared" si="338"/>
        <v xml:space="preserve"> </v>
      </c>
      <c r="AB1478" s="134" t="str">
        <f t="shared" si="347"/>
        <v>Yes</v>
      </c>
      <c r="AC1478" s="134" t="e">
        <f>VLOOKUP(F1478,'Wired Branches'!B:E,4,FALSE)</f>
        <v>#N/A</v>
      </c>
      <c r="AD1478" s="134" t="str">
        <f t="shared" si="339"/>
        <v xml:space="preserve"> </v>
      </c>
      <c r="AE1478" s="150" t="e">
        <f>VLOOKUP(W1478,'Wired Branches'!B:F,5,FALSE)</f>
        <v>#N/A</v>
      </c>
      <c r="AF1478" s="112" t="str">
        <f>_xlfn.IFNA(VLOOKUP(F1478,'Compiled report'!C:F,4,FALSE),"")</f>
        <v/>
      </c>
      <c r="AG1478" s="134" t="str">
        <f t="shared" si="340"/>
        <v xml:space="preserve"> </v>
      </c>
      <c r="AH1478" s="134" t="str">
        <f t="shared" si="341"/>
        <v xml:space="preserve"> </v>
      </c>
      <c r="AI1478" s="134" t="str">
        <f t="shared" si="342"/>
        <v xml:space="preserve"> </v>
      </c>
      <c r="AJ1478" s="234" t="str">
        <f>_xlfn.IFNA(VLOOKUP(F1478,'Compiled report'!C:D,2,FALSE),"")</f>
        <v/>
      </c>
      <c r="AK1478" s="134" t="str">
        <f t="shared" si="343"/>
        <v xml:space="preserve"> </v>
      </c>
      <c r="AL1478" s="134" t="str">
        <f t="shared" si="344"/>
        <v/>
      </c>
      <c r="AM1478" s="134" t="str">
        <f t="shared" si="345"/>
        <v xml:space="preserve"> </v>
      </c>
      <c r="AN1478" s="134" t="str">
        <f t="shared" si="346"/>
        <v xml:space="preserve"> </v>
      </c>
      <c r="AO1478" s="134" t="str">
        <f t="shared" si="335"/>
        <v xml:space="preserve"> </v>
      </c>
      <c r="AP1478" s="137" t="s">
        <v>770</v>
      </c>
    </row>
    <row r="1479" spans="1:42" s="134" customFormat="1" ht="26.1" customHeight="1" x14ac:dyDescent="0.2">
      <c r="A1479" s="258">
        <v>1477</v>
      </c>
      <c r="B1479" s="284" t="s">
        <v>280</v>
      </c>
      <c r="C1479" s="134" t="s">
        <v>419</v>
      </c>
      <c r="D1479" s="171" t="s">
        <v>82</v>
      </c>
      <c r="E1479" s="283" t="s">
        <v>281</v>
      </c>
      <c r="F1479" s="185">
        <v>408</v>
      </c>
      <c r="G1479" s="284" t="s">
        <v>280</v>
      </c>
      <c r="H1479" s="284" t="s">
        <v>3918</v>
      </c>
      <c r="I1479" s="284" t="s">
        <v>3919</v>
      </c>
      <c r="J1479" s="284" t="s">
        <v>384</v>
      </c>
      <c r="K1479" s="284" t="s">
        <v>3918</v>
      </c>
      <c r="L1479" s="110" t="s">
        <v>3918</v>
      </c>
      <c r="M1479" s="284" t="s">
        <v>3871</v>
      </c>
      <c r="N1479" s="103" t="s">
        <v>87</v>
      </c>
      <c r="O1479" s="284">
        <v>32200</v>
      </c>
      <c r="Q1479" s="135"/>
      <c r="T1479" s="135"/>
      <c r="U1479" s="171" t="str">
        <f t="shared" si="348"/>
        <v>HBL-MUL-408</v>
      </c>
      <c r="V1479" s="133" t="s">
        <v>90</v>
      </c>
      <c r="W1479" s="185">
        <v>408</v>
      </c>
      <c r="X1479" s="171" t="str">
        <f t="shared" si="336"/>
        <v>HBL-MUL-408-Mar17-1-1</v>
      </c>
      <c r="Y1479" s="136" t="s">
        <v>1018</v>
      </c>
      <c r="Z1479" s="134" t="str">
        <f t="shared" si="337"/>
        <v xml:space="preserve"> </v>
      </c>
      <c r="AA1479" s="134" t="str">
        <f t="shared" si="338"/>
        <v xml:space="preserve"> </v>
      </c>
      <c r="AB1479" s="134" t="str">
        <f t="shared" si="347"/>
        <v>Yes</v>
      </c>
      <c r="AC1479" s="134" t="e">
        <f>VLOOKUP(F1479,'Wired Branches'!B:E,4,FALSE)</f>
        <v>#N/A</v>
      </c>
      <c r="AD1479" s="134" t="str">
        <f t="shared" si="339"/>
        <v xml:space="preserve"> </v>
      </c>
      <c r="AE1479" s="150" t="e">
        <f>VLOOKUP(W1479,'Wired Branches'!B:F,5,FALSE)</f>
        <v>#N/A</v>
      </c>
      <c r="AF1479" s="112" t="str">
        <f>_xlfn.IFNA(VLOOKUP(F1479,'Compiled report'!C:F,4,FALSE),"")</f>
        <v/>
      </c>
      <c r="AG1479" s="134" t="str">
        <f t="shared" si="340"/>
        <v xml:space="preserve"> </v>
      </c>
      <c r="AH1479" s="134" t="str">
        <f t="shared" si="341"/>
        <v xml:space="preserve"> </v>
      </c>
      <c r="AI1479" s="134" t="str">
        <f t="shared" si="342"/>
        <v xml:space="preserve"> </v>
      </c>
      <c r="AJ1479" s="234" t="str">
        <f>_xlfn.IFNA(VLOOKUP(F1479,'Compiled report'!C:D,2,FALSE),"")</f>
        <v/>
      </c>
      <c r="AK1479" s="134" t="str">
        <f t="shared" si="343"/>
        <v xml:space="preserve"> </v>
      </c>
      <c r="AL1479" s="134" t="str">
        <f t="shared" si="344"/>
        <v/>
      </c>
      <c r="AM1479" s="134" t="str">
        <f t="shared" si="345"/>
        <v xml:space="preserve"> </v>
      </c>
      <c r="AN1479" s="134" t="str">
        <f t="shared" si="346"/>
        <v xml:space="preserve"> </v>
      </c>
      <c r="AO1479" s="134" t="str">
        <f t="shared" si="335"/>
        <v xml:space="preserve"> </v>
      </c>
      <c r="AP1479" s="137" t="s">
        <v>770</v>
      </c>
    </row>
    <row r="1480" spans="1:42" s="134" customFormat="1" ht="26.1" customHeight="1" x14ac:dyDescent="0.2">
      <c r="A1480" s="258">
        <v>1478</v>
      </c>
      <c r="B1480" s="284" t="s">
        <v>280</v>
      </c>
      <c r="C1480" s="134" t="s">
        <v>419</v>
      </c>
      <c r="D1480" s="171" t="s">
        <v>82</v>
      </c>
      <c r="E1480" s="283" t="s">
        <v>281</v>
      </c>
      <c r="F1480" s="185">
        <v>415</v>
      </c>
      <c r="G1480" s="284" t="s">
        <v>280</v>
      </c>
      <c r="H1480" s="284" t="s">
        <v>3920</v>
      </c>
      <c r="I1480" s="284" t="s">
        <v>3921</v>
      </c>
      <c r="J1480" s="284" t="s">
        <v>384</v>
      </c>
      <c r="K1480" s="284" t="s">
        <v>3907</v>
      </c>
      <c r="L1480" s="110" t="s">
        <v>3907</v>
      </c>
      <c r="M1480" s="284" t="s">
        <v>3866</v>
      </c>
      <c r="N1480" s="103" t="s">
        <v>87</v>
      </c>
      <c r="O1480" s="284">
        <v>34200</v>
      </c>
      <c r="Q1480" s="135"/>
      <c r="T1480" s="135"/>
      <c r="U1480" s="171" t="str">
        <f t="shared" si="348"/>
        <v>HBL-MUL-415</v>
      </c>
      <c r="V1480" s="133" t="s">
        <v>90</v>
      </c>
      <c r="W1480" s="185">
        <v>415</v>
      </c>
      <c r="X1480" s="171" t="str">
        <f t="shared" si="336"/>
        <v>HBL-MUL-415-Mar17-1-1</v>
      </c>
      <c r="Y1480" s="136" t="s">
        <v>1018</v>
      </c>
      <c r="Z1480" s="134" t="str">
        <f t="shared" si="337"/>
        <v xml:space="preserve"> </v>
      </c>
      <c r="AA1480" s="134" t="str">
        <f t="shared" si="338"/>
        <v xml:space="preserve"> </v>
      </c>
      <c r="AB1480" s="134" t="str">
        <f t="shared" si="347"/>
        <v>Yes</v>
      </c>
      <c r="AC1480" s="134" t="e">
        <f>VLOOKUP(F1480,'Wired Branches'!B:E,4,FALSE)</f>
        <v>#N/A</v>
      </c>
      <c r="AD1480" s="134" t="str">
        <f t="shared" si="339"/>
        <v xml:space="preserve"> </v>
      </c>
      <c r="AE1480" s="150" t="e">
        <f>VLOOKUP(W1480,'Wired Branches'!B:F,5,FALSE)</f>
        <v>#N/A</v>
      </c>
      <c r="AF1480" s="112" t="str">
        <f>_xlfn.IFNA(VLOOKUP(F1480,'Compiled report'!C:F,4,FALSE),"")</f>
        <v/>
      </c>
      <c r="AG1480" s="134" t="str">
        <f t="shared" si="340"/>
        <v xml:space="preserve"> </v>
      </c>
      <c r="AH1480" s="134" t="str">
        <f t="shared" si="341"/>
        <v xml:space="preserve"> </v>
      </c>
      <c r="AI1480" s="134" t="str">
        <f t="shared" si="342"/>
        <v xml:space="preserve"> </v>
      </c>
      <c r="AJ1480" s="234" t="str">
        <f>_xlfn.IFNA(VLOOKUP(F1480,'Compiled report'!C:D,2,FALSE),"")</f>
        <v/>
      </c>
      <c r="AK1480" s="134" t="str">
        <f t="shared" si="343"/>
        <v xml:space="preserve"> </v>
      </c>
      <c r="AL1480" s="134" t="str">
        <f t="shared" si="344"/>
        <v/>
      </c>
      <c r="AM1480" s="134" t="str">
        <f t="shared" si="345"/>
        <v xml:space="preserve"> </v>
      </c>
      <c r="AN1480" s="134" t="str">
        <f t="shared" si="346"/>
        <v xml:space="preserve"> </v>
      </c>
      <c r="AO1480" s="134" t="str">
        <f t="shared" si="335"/>
        <v xml:space="preserve"> </v>
      </c>
      <c r="AP1480" s="137" t="s">
        <v>770</v>
      </c>
    </row>
    <row r="1481" spans="1:42" s="134" customFormat="1" ht="26.1" customHeight="1" x14ac:dyDescent="0.2">
      <c r="A1481" s="258">
        <v>1479</v>
      </c>
      <c r="B1481" s="284" t="s">
        <v>280</v>
      </c>
      <c r="C1481" s="134" t="s">
        <v>419</v>
      </c>
      <c r="D1481" s="171" t="s">
        <v>82</v>
      </c>
      <c r="E1481" s="283" t="s">
        <v>281</v>
      </c>
      <c r="F1481" s="185">
        <v>418</v>
      </c>
      <c r="G1481" s="284" t="s">
        <v>280</v>
      </c>
      <c r="H1481" s="284" t="s">
        <v>3922</v>
      </c>
      <c r="I1481" s="284" t="s">
        <v>3923</v>
      </c>
      <c r="J1481" s="284" t="s">
        <v>384</v>
      </c>
      <c r="K1481" s="284" t="s">
        <v>3924</v>
      </c>
      <c r="L1481" s="110" t="s">
        <v>3925</v>
      </c>
      <c r="M1481" s="284" t="s">
        <v>3879</v>
      </c>
      <c r="N1481" s="103" t="s">
        <v>87</v>
      </c>
      <c r="O1481" s="284">
        <v>44000</v>
      </c>
      <c r="Q1481" s="135"/>
      <c r="T1481" s="135"/>
      <c r="U1481" s="171" t="str">
        <f t="shared" si="348"/>
        <v>HBL-MUL-418</v>
      </c>
      <c r="V1481" s="133" t="s">
        <v>90</v>
      </c>
      <c r="W1481" s="185">
        <v>418</v>
      </c>
      <c r="X1481" s="171" t="str">
        <f t="shared" si="336"/>
        <v>HBL-MUL-418-Mar17-1-1</v>
      </c>
      <c r="Y1481" s="136" t="s">
        <v>1018</v>
      </c>
      <c r="Z1481" s="134" t="str">
        <f t="shared" si="337"/>
        <v xml:space="preserve"> </v>
      </c>
      <c r="AA1481" s="134" t="str">
        <f t="shared" si="338"/>
        <v xml:space="preserve"> </v>
      </c>
      <c r="AB1481" s="134" t="str">
        <f t="shared" si="347"/>
        <v>Yes</v>
      </c>
      <c r="AC1481" s="134" t="e">
        <f>VLOOKUP(F1481,'Wired Branches'!B:E,4,FALSE)</f>
        <v>#N/A</v>
      </c>
      <c r="AD1481" s="134" t="str">
        <f t="shared" si="339"/>
        <v xml:space="preserve"> </v>
      </c>
      <c r="AE1481" s="150" t="e">
        <f>VLOOKUP(W1481,'Wired Branches'!B:F,5,FALSE)</f>
        <v>#N/A</v>
      </c>
      <c r="AF1481" s="112" t="str">
        <f>_xlfn.IFNA(VLOOKUP(F1481,'Compiled report'!C:F,4,FALSE),"")</f>
        <v/>
      </c>
      <c r="AG1481" s="134" t="str">
        <f t="shared" si="340"/>
        <v xml:space="preserve"> </v>
      </c>
      <c r="AH1481" s="134" t="str">
        <f t="shared" si="341"/>
        <v xml:space="preserve"> </v>
      </c>
      <c r="AI1481" s="134" t="str">
        <f t="shared" si="342"/>
        <v xml:space="preserve"> </v>
      </c>
      <c r="AJ1481" s="234" t="str">
        <f>_xlfn.IFNA(VLOOKUP(F1481,'Compiled report'!C:D,2,FALSE),"")</f>
        <v/>
      </c>
      <c r="AK1481" s="134" t="str">
        <f t="shared" si="343"/>
        <v xml:space="preserve"> </v>
      </c>
      <c r="AL1481" s="134" t="str">
        <f t="shared" si="344"/>
        <v/>
      </c>
      <c r="AM1481" s="134" t="str">
        <f t="shared" si="345"/>
        <v xml:space="preserve"> </v>
      </c>
      <c r="AN1481" s="134" t="str">
        <f t="shared" si="346"/>
        <v xml:space="preserve"> </v>
      </c>
      <c r="AO1481" s="134" t="str">
        <f t="shared" si="335"/>
        <v xml:space="preserve"> </v>
      </c>
      <c r="AP1481" s="137" t="s">
        <v>770</v>
      </c>
    </row>
    <row r="1482" spans="1:42" s="134" customFormat="1" ht="26.1" customHeight="1" x14ac:dyDescent="0.2">
      <c r="A1482" s="258">
        <v>1480</v>
      </c>
      <c r="B1482" s="284" t="s">
        <v>280</v>
      </c>
      <c r="C1482" s="134" t="s">
        <v>419</v>
      </c>
      <c r="D1482" s="171" t="s">
        <v>82</v>
      </c>
      <c r="E1482" s="283" t="s">
        <v>281</v>
      </c>
      <c r="F1482" s="185">
        <v>419</v>
      </c>
      <c r="G1482" s="284" t="s">
        <v>280</v>
      </c>
      <c r="H1482" s="284" t="s">
        <v>3926</v>
      </c>
      <c r="I1482" s="284" t="s">
        <v>3927</v>
      </c>
      <c r="J1482" s="284" t="s">
        <v>384</v>
      </c>
      <c r="K1482" s="284" t="s">
        <v>280</v>
      </c>
      <c r="L1482" s="110" t="s">
        <v>280</v>
      </c>
      <c r="M1482" s="284" t="s">
        <v>280</v>
      </c>
      <c r="N1482" s="103" t="s">
        <v>87</v>
      </c>
      <c r="O1482" s="284">
        <v>60000</v>
      </c>
      <c r="Q1482" s="135"/>
      <c r="T1482" s="135"/>
      <c r="U1482" s="171" t="str">
        <f t="shared" si="348"/>
        <v>HBL-MUL-419</v>
      </c>
      <c r="V1482" s="133" t="s">
        <v>90</v>
      </c>
      <c r="W1482" s="185">
        <v>419</v>
      </c>
      <c r="X1482" s="171" t="str">
        <f t="shared" si="336"/>
        <v>HBL-MUL-419-Mar17-1-1</v>
      </c>
      <c r="Y1482" s="136" t="s">
        <v>1018</v>
      </c>
      <c r="Z1482" s="134" t="str">
        <f t="shared" si="337"/>
        <v>Yes</v>
      </c>
      <c r="AA1482" s="134" t="str">
        <f t="shared" si="338"/>
        <v>Yes</v>
      </c>
      <c r="AB1482" s="134" t="str">
        <f t="shared" si="347"/>
        <v>Yes</v>
      </c>
      <c r="AC1482" s="134" t="str">
        <f>VLOOKUP(F1482,'Wired Branches'!B:E,4,FALSE)</f>
        <v>10.23.25.10</v>
      </c>
      <c r="AD1482" s="134" t="str">
        <f t="shared" si="339"/>
        <v>255.255.255.0</v>
      </c>
      <c r="AE1482" s="150" t="str">
        <f>VLOOKUP(W1482,'Wired Branches'!B:F,5,FALSE)</f>
        <v>10.23.25.1</v>
      </c>
      <c r="AF1482" s="112" t="str">
        <f>_xlfn.IFNA(VLOOKUP(F1482,'Compiled report'!C:F,4,FALSE),"")</f>
        <v>26515E1A0</v>
      </c>
      <c r="AG1482" s="134" t="str">
        <f t="shared" si="340"/>
        <v>10.200.57.196</v>
      </c>
      <c r="AH1482" s="134" t="str">
        <f t="shared" si="341"/>
        <v>Yes</v>
      </c>
      <c r="AI1482" s="134" t="str">
        <f t="shared" si="342"/>
        <v>Yes</v>
      </c>
      <c r="AJ1482" s="234">
        <f>_xlfn.IFNA(VLOOKUP(F1482,'Compiled report'!C:D,2,FALSE),"")</f>
        <v>42779</v>
      </c>
      <c r="AK1482" s="134" t="str">
        <f t="shared" si="343"/>
        <v>Yes</v>
      </c>
      <c r="AL1482" s="134" t="str">
        <f t="shared" si="344"/>
        <v>Yes</v>
      </c>
      <c r="AM1482" s="134" t="str">
        <f t="shared" si="345"/>
        <v>Yes</v>
      </c>
      <c r="AN1482" s="134" t="str">
        <f t="shared" si="346"/>
        <v>Yes</v>
      </c>
      <c r="AO1482" s="134" t="str">
        <f t="shared" si="335"/>
        <v>Installation Completed</v>
      </c>
      <c r="AP1482" s="137" t="s">
        <v>770</v>
      </c>
    </row>
    <row r="1483" spans="1:42" s="134" customFormat="1" ht="26.1" customHeight="1" x14ac:dyDescent="0.2">
      <c r="A1483" s="258">
        <v>1481</v>
      </c>
      <c r="B1483" s="284" t="s">
        <v>280</v>
      </c>
      <c r="C1483" s="134" t="s">
        <v>419</v>
      </c>
      <c r="D1483" s="171" t="s">
        <v>82</v>
      </c>
      <c r="E1483" s="283" t="s">
        <v>281</v>
      </c>
      <c r="F1483" s="185">
        <v>430</v>
      </c>
      <c r="G1483" s="284" t="s">
        <v>280</v>
      </c>
      <c r="H1483" s="284" t="s">
        <v>3928</v>
      </c>
      <c r="I1483" s="284" t="s">
        <v>3929</v>
      </c>
      <c r="J1483" s="284" t="s">
        <v>384</v>
      </c>
      <c r="K1483" s="284" t="s">
        <v>280</v>
      </c>
      <c r="L1483" s="110" t="s">
        <v>280</v>
      </c>
      <c r="M1483" s="284" t="s">
        <v>280</v>
      </c>
      <c r="N1483" s="103" t="s">
        <v>87</v>
      </c>
      <c r="O1483" s="284">
        <v>60000</v>
      </c>
      <c r="Q1483" s="135"/>
      <c r="T1483" s="135"/>
      <c r="U1483" s="171" t="str">
        <f t="shared" si="348"/>
        <v>HBL-MUL-430</v>
      </c>
      <c r="V1483" s="133" t="s">
        <v>90</v>
      </c>
      <c r="W1483" s="185">
        <v>430</v>
      </c>
      <c r="X1483" s="171" t="str">
        <f t="shared" si="336"/>
        <v>HBL-MUL-430-Mar17-1-1</v>
      </c>
      <c r="Y1483" s="136" t="s">
        <v>1018</v>
      </c>
      <c r="Z1483" s="134" t="str">
        <f t="shared" si="337"/>
        <v>Yes</v>
      </c>
      <c r="AA1483" s="134" t="str">
        <f t="shared" si="338"/>
        <v>Yes</v>
      </c>
      <c r="AB1483" s="134" t="str">
        <f t="shared" si="347"/>
        <v>Yes</v>
      </c>
      <c r="AC1483" s="134" t="str">
        <f>VLOOKUP(F1483,'Wired Branches'!B:E,4,FALSE)</f>
        <v>10.23.26.10</v>
      </c>
      <c r="AD1483" s="134" t="str">
        <f t="shared" si="339"/>
        <v>255.255.255.0</v>
      </c>
      <c r="AE1483" s="150" t="str">
        <f>VLOOKUP(W1483,'Wired Branches'!B:F,5,FALSE)</f>
        <v>10.23.26.1</v>
      </c>
      <c r="AF1483" s="112" t="str">
        <f>_xlfn.IFNA(VLOOKUP(F1483,'Compiled report'!C:F,4,FALSE),"")</f>
        <v>26515e1a1</v>
      </c>
      <c r="AG1483" s="134" t="str">
        <f t="shared" si="340"/>
        <v>10.200.57.196</v>
      </c>
      <c r="AH1483" s="134" t="str">
        <f t="shared" si="341"/>
        <v>Yes</v>
      </c>
      <c r="AI1483" s="134" t="str">
        <f t="shared" si="342"/>
        <v>Yes</v>
      </c>
      <c r="AJ1483" s="234">
        <f>_xlfn.IFNA(VLOOKUP(F1483,'Compiled report'!C:D,2,FALSE),"")</f>
        <v>42786</v>
      </c>
      <c r="AK1483" s="134" t="str">
        <f t="shared" si="343"/>
        <v>Yes</v>
      </c>
      <c r="AL1483" s="134" t="str">
        <f t="shared" si="344"/>
        <v>Yes</v>
      </c>
      <c r="AM1483" s="134" t="str">
        <f t="shared" si="345"/>
        <v>Yes</v>
      </c>
      <c r="AN1483" s="134" t="str">
        <f t="shared" si="346"/>
        <v>Yes</v>
      </c>
      <c r="AO1483" s="134" t="str">
        <f t="shared" si="335"/>
        <v>Installation Completed</v>
      </c>
      <c r="AP1483" s="137" t="s">
        <v>770</v>
      </c>
    </row>
    <row r="1484" spans="1:42" s="134" customFormat="1" ht="26.1" customHeight="1" x14ac:dyDescent="0.2">
      <c r="A1484" s="258">
        <v>1482</v>
      </c>
      <c r="B1484" s="284" t="s">
        <v>280</v>
      </c>
      <c r="C1484" s="134" t="s">
        <v>419</v>
      </c>
      <c r="D1484" s="171" t="s">
        <v>82</v>
      </c>
      <c r="E1484" s="283" t="s">
        <v>281</v>
      </c>
      <c r="F1484" s="185">
        <v>432</v>
      </c>
      <c r="G1484" s="284" t="s">
        <v>280</v>
      </c>
      <c r="H1484" s="284" t="s">
        <v>3930</v>
      </c>
      <c r="I1484" s="284" t="s">
        <v>3931</v>
      </c>
      <c r="J1484" s="284" t="s">
        <v>384</v>
      </c>
      <c r="K1484" s="284" t="s">
        <v>3866</v>
      </c>
      <c r="L1484" s="110" t="s">
        <v>3932</v>
      </c>
      <c r="M1484" s="284" t="s">
        <v>3866</v>
      </c>
      <c r="N1484" s="103" t="s">
        <v>87</v>
      </c>
      <c r="O1484" s="284">
        <v>34200</v>
      </c>
      <c r="Q1484" s="135"/>
      <c r="T1484" s="135"/>
      <c r="U1484" s="171" t="str">
        <f t="shared" si="348"/>
        <v>HBL-MUL-432</v>
      </c>
      <c r="V1484" s="133" t="s">
        <v>90</v>
      </c>
      <c r="W1484" s="185">
        <v>432</v>
      </c>
      <c r="X1484" s="171" t="str">
        <f t="shared" si="336"/>
        <v>HBL-MUL-432-Mar17-1-1</v>
      </c>
      <c r="Y1484" s="136" t="s">
        <v>1018</v>
      </c>
      <c r="Z1484" s="134" t="str">
        <f t="shared" si="337"/>
        <v xml:space="preserve"> </v>
      </c>
      <c r="AA1484" s="134" t="str">
        <f t="shared" si="338"/>
        <v xml:space="preserve"> </v>
      </c>
      <c r="AB1484" s="134" t="str">
        <f t="shared" si="347"/>
        <v>Yes</v>
      </c>
      <c r="AC1484" s="134" t="e">
        <f>VLOOKUP(F1484,'Wired Branches'!B:E,4,FALSE)</f>
        <v>#N/A</v>
      </c>
      <c r="AD1484" s="134" t="str">
        <f t="shared" si="339"/>
        <v xml:space="preserve"> </v>
      </c>
      <c r="AE1484" s="150" t="e">
        <f>VLOOKUP(W1484,'Wired Branches'!B:F,5,FALSE)</f>
        <v>#N/A</v>
      </c>
      <c r="AF1484" s="112" t="str">
        <f>_xlfn.IFNA(VLOOKUP(F1484,'Compiled report'!C:F,4,FALSE),"")</f>
        <v/>
      </c>
      <c r="AG1484" s="134" t="str">
        <f t="shared" si="340"/>
        <v xml:space="preserve"> </v>
      </c>
      <c r="AH1484" s="134" t="str">
        <f t="shared" si="341"/>
        <v xml:space="preserve"> </v>
      </c>
      <c r="AI1484" s="134" t="str">
        <f t="shared" si="342"/>
        <v xml:space="preserve"> </v>
      </c>
      <c r="AJ1484" s="234" t="str">
        <f>_xlfn.IFNA(VLOOKUP(F1484,'Compiled report'!C:D,2,FALSE),"")</f>
        <v/>
      </c>
      <c r="AK1484" s="134" t="str">
        <f t="shared" si="343"/>
        <v xml:space="preserve"> </v>
      </c>
      <c r="AL1484" s="134" t="str">
        <f t="shared" si="344"/>
        <v/>
      </c>
      <c r="AM1484" s="134" t="str">
        <f t="shared" si="345"/>
        <v xml:space="preserve"> </v>
      </c>
      <c r="AN1484" s="134" t="str">
        <f t="shared" si="346"/>
        <v xml:space="preserve"> </v>
      </c>
      <c r="AO1484" s="134" t="str">
        <f t="shared" si="335"/>
        <v xml:space="preserve"> </v>
      </c>
      <c r="AP1484" s="137" t="s">
        <v>770</v>
      </c>
    </row>
    <row r="1485" spans="1:42" s="134" customFormat="1" ht="26.1" customHeight="1" x14ac:dyDescent="0.2">
      <c r="A1485" s="258">
        <v>1483</v>
      </c>
      <c r="B1485" s="284" t="s">
        <v>280</v>
      </c>
      <c r="C1485" s="134" t="s">
        <v>419</v>
      </c>
      <c r="D1485" s="171" t="s">
        <v>82</v>
      </c>
      <c r="E1485" s="283" t="s">
        <v>281</v>
      </c>
      <c r="F1485" s="185">
        <v>447</v>
      </c>
      <c r="G1485" s="284" t="s">
        <v>280</v>
      </c>
      <c r="H1485" s="284" t="s">
        <v>3933</v>
      </c>
      <c r="I1485" s="284" t="s">
        <v>3934</v>
      </c>
      <c r="J1485" s="284" t="s">
        <v>384</v>
      </c>
      <c r="K1485" s="284" t="s">
        <v>280</v>
      </c>
      <c r="L1485" s="110" t="s">
        <v>280</v>
      </c>
      <c r="M1485" s="284" t="s">
        <v>280</v>
      </c>
      <c r="N1485" s="103" t="s">
        <v>87</v>
      </c>
      <c r="O1485" s="284">
        <v>60000</v>
      </c>
      <c r="Q1485" s="135"/>
      <c r="T1485" s="135"/>
      <c r="U1485" s="171" t="str">
        <f t="shared" si="348"/>
        <v>HBL-MUL-447</v>
      </c>
      <c r="V1485" s="133" t="s">
        <v>90</v>
      </c>
      <c r="W1485" s="185">
        <v>447</v>
      </c>
      <c r="X1485" s="171" t="str">
        <f t="shared" si="336"/>
        <v>HBL-MUL-447-Mar17-1-1</v>
      </c>
      <c r="Y1485" s="136" t="s">
        <v>1018</v>
      </c>
      <c r="Z1485" s="134" t="str">
        <f t="shared" si="337"/>
        <v>Yes</v>
      </c>
      <c r="AA1485" s="134" t="str">
        <f t="shared" si="338"/>
        <v>Yes</v>
      </c>
      <c r="AB1485" s="134" t="str">
        <f t="shared" si="347"/>
        <v>Yes</v>
      </c>
      <c r="AC1485" s="134" t="str">
        <f>VLOOKUP(F1485,'Wired Branches'!B:E,4,FALSE)</f>
        <v>10.23.7.10</v>
      </c>
      <c r="AD1485" s="134" t="str">
        <f t="shared" si="339"/>
        <v>255.255.255.0</v>
      </c>
      <c r="AE1485" s="150" t="str">
        <f>VLOOKUP(W1485,'Wired Branches'!B:F,5,FALSE)</f>
        <v>10.23.7.1</v>
      </c>
      <c r="AF1485" s="112" t="str">
        <f>_xlfn.IFNA(VLOOKUP(F1485,'Compiled report'!C:F,4,FALSE),"")</f>
        <v>26515e1a3</v>
      </c>
      <c r="AG1485" s="134" t="str">
        <f t="shared" si="340"/>
        <v>10.200.57.196</v>
      </c>
      <c r="AH1485" s="134" t="str">
        <f t="shared" si="341"/>
        <v>Yes</v>
      </c>
      <c r="AI1485" s="134" t="str">
        <f t="shared" si="342"/>
        <v>Yes</v>
      </c>
      <c r="AJ1485" s="234">
        <f>_xlfn.IFNA(VLOOKUP(F1485,'Compiled report'!C:D,2,FALSE),"")</f>
        <v>42786</v>
      </c>
      <c r="AK1485" s="134" t="str">
        <f t="shared" si="343"/>
        <v>Yes</v>
      </c>
      <c r="AL1485" s="134" t="str">
        <f t="shared" si="344"/>
        <v>Yes</v>
      </c>
      <c r="AM1485" s="134" t="str">
        <f t="shared" si="345"/>
        <v>Yes</v>
      </c>
      <c r="AN1485" s="134" t="str">
        <f t="shared" si="346"/>
        <v>Yes</v>
      </c>
      <c r="AO1485" s="134" t="str">
        <f t="shared" ref="AO1485:AO1548" si="349">IF(AJ1485=""," ","Installation Completed")</f>
        <v>Installation Completed</v>
      </c>
      <c r="AP1485" s="137" t="s">
        <v>770</v>
      </c>
    </row>
    <row r="1486" spans="1:42" s="134" customFormat="1" ht="26.1" customHeight="1" x14ac:dyDescent="0.2">
      <c r="A1486" s="258">
        <v>1484</v>
      </c>
      <c r="B1486" s="284" t="s">
        <v>280</v>
      </c>
      <c r="C1486" s="134" t="s">
        <v>419</v>
      </c>
      <c r="D1486" s="171" t="s">
        <v>82</v>
      </c>
      <c r="E1486" s="283" t="s">
        <v>281</v>
      </c>
      <c r="F1486" s="185">
        <v>448</v>
      </c>
      <c r="G1486" s="284" t="s">
        <v>280</v>
      </c>
      <c r="H1486" s="284" t="s">
        <v>3935</v>
      </c>
      <c r="I1486" s="284" t="s">
        <v>3936</v>
      </c>
      <c r="J1486" s="284" t="s">
        <v>384</v>
      </c>
      <c r="K1486" s="284" t="s">
        <v>280</v>
      </c>
      <c r="L1486" s="110" t="s">
        <v>280</v>
      </c>
      <c r="M1486" s="284" t="s">
        <v>280</v>
      </c>
      <c r="N1486" s="103" t="s">
        <v>87</v>
      </c>
      <c r="O1486" s="284">
        <v>60000</v>
      </c>
      <c r="Q1486" s="135"/>
      <c r="T1486" s="135"/>
      <c r="U1486" s="171" t="str">
        <f t="shared" si="348"/>
        <v>HBL-MUL-448</v>
      </c>
      <c r="V1486" s="133" t="s">
        <v>90</v>
      </c>
      <c r="W1486" s="185">
        <v>448</v>
      </c>
      <c r="X1486" s="171" t="str">
        <f t="shared" si="336"/>
        <v>HBL-MUL-448-Mar17-1-1</v>
      </c>
      <c r="Y1486" s="136" t="s">
        <v>1018</v>
      </c>
      <c r="Z1486" s="134" t="str">
        <f t="shared" si="337"/>
        <v xml:space="preserve"> </v>
      </c>
      <c r="AA1486" s="134" t="str">
        <f t="shared" si="338"/>
        <v xml:space="preserve"> </v>
      </c>
      <c r="AB1486" s="134" t="str">
        <f t="shared" si="347"/>
        <v>Yes</v>
      </c>
      <c r="AC1486" s="134" t="e">
        <f>VLOOKUP(F1486,'Wired Branches'!B:E,4,FALSE)</f>
        <v>#N/A</v>
      </c>
      <c r="AD1486" s="134" t="str">
        <f t="shared" si="339"/>
        <v xml:space="preserve"> </v>
      </c>
      <c r="AE1486" s="150" t="e">
        <f>VLOOKUP(W1486,'Wired Branches'!B:F,5,FALSE)</f>
        <v>#N/A</v>
      </c>
      <c r="AF1486" s="112" t="str">
        <f>_xlfn.IFNA(VLOOKUP(F1486,'Compiled report'!C:F,4,FALSE),"")</f>
        <v/>
      </c>
      <c r="AG1486" s="134" t="str">
        <f t="shared" si="340"/>
        <v xml:space="preserve"> </v>
      </c>
      <c r="AH1486" s="134" t="str">
        <f t="shared" si="341"/>
        <v xml:space="preserve"> </v>
      </c>
      <c r="AI1486" s="134" t="str">
        <f t="shared" si="342"/>
        <v xml:space="preserve"> </v>
      </c>
      <c r="AJ1486" s="234" t="str">
        <f>_xlfn.IFNA(VLOOKUP(F1486,'Compiled report'!C:D,2,FALSE),"")</f>
        <v/>
      </c>
      <c r="AK1486" s="134" t="str">
        <f t="shared" si="343"/>
        <v xml:space="preserve"> </v>
      </c>
      <c r="AL1486" s="134" t="str">
        <f t="shared" si="344"/>
        <v/>
      </c>
      <c r="AM1486" s="134" t="str">
        <f t="shared" si="345"/>
        <v xml:space="preserve"> </v>
      </c>
      <c r="AN1486" s="134" t="str">
        <f t="shared" si="346"/>
        <v xml:space="preserve"> </v>
      </c>
      <c r="AO1486" s="134" t="str">
        <f t="shared" si="349"/>
        <v xml:space="preserve"> </v>
      </c>
      <c r="AP1486" s="137" t="s">
        <v>770</v>
      </c>
    </row>
    <row r="1487" spans="1:42" s="134" customFormat="1" ht="26.1" customHeight="1" x14ac:dyDescent="0.2">
      <c r="A1487" s="258">
        <v>1485</v>
      </c>
      <c r="B1487" s="284" t="s">
        <v>280</v>
      </c>
      <c r="C1487" s="134" t="s">
        <v>419</v>
      </c>
      <c r="D1487" s="171" t="s">
        <v>82</v>
      </c>
      <c r="E1487" s="283" t="s">
        <v>281</v>
      </c>
      <c r="F1487" s="185">
        <v>475</v>
      </c>
      <c r="G1487" s="284" t="s">
        <v>280</v>
      </c>
      <c r="H1487" s="284" t="s">
        <v>3937</v>
      </c>
      <c r="I1487" s="284" t="s">
        <v>3938</v>
      </c>
      <c r="J1487" s="284" t="s">
        <v>384</v>
      </c>
      <c r="K1487" s="284" t="s">
        <v>3939</v>
      </c>
      <c r="L1487" s="110" t="s">
        <v>3939</v>
      </c>
      <c r="M1487" s="284" t="s">
        <v>1971</v>
      </c>
      <c r="N1487" s="103" t="s">
        <v>87</v>
      </c>
      <c r="O1487" s="284">
        <v>58500</v>
      </c>
      <c r="Q1487" s="135"/>
      <c r="T1487" s="135"/>
      <c r="U1487" s="171" t="str">
        <f t="shared" si="348"/>
        <v>HBL-MUL-475</v>
      </c>
      <c r="V1487" s="133" t="s">
        <v>90</v>
      </c>
      <c r="W1487" s="185">
        <v>475</v>
      </c>
      <c r="X1487" s="171" t="str">
        <f t="shared" si="336"/>
        <v>HBL-MUL-475-Mar17-1-1</v>
      </c>
      <c r="Y1487" s="136" t="s">
        <v>1018</v>
      </c>
      <c r="Z1487" s="134" t="str">
        <f t="shared" si="337"/>
        <v>Yes</v>
      </c>
      <c r="AA1487" s="134" t="str">
        <f t="shared" si="338"/>
        <v>Yes</v>
      </c>
      <c r="AB1487" s="134" t="str">
        <f t="shared" si="347"/>
        <v>Yes</v>
      </c>
      <c r="AC1487" s="134" t="str">
        <f>VLOOKUP(F1487,'Wired Branches'!B:E,4,FALSE)</f>
        <v>10.23.32.10</v>
      </c>
      <c r="AD1487" s="134" t="str">
        <f t="shared" si="339"/>
        <v>255.255.255.0</v>
      </c>
      <c r="AE1487" s="150" t="str">
        <f>VLOOKUP(W1487,'Wired Branches'!B:F,5,FALSE)</f>
        <v>10.23.32.1</v>
      </c>
      <c r="AF1487" s="112" t="str">
        <f>_xlfn.IFNA(VLOOKUP(F1487,'Compiled report'!C:F,4,FALSE),"")</f>
        <v>26515e2ac</v>
      </c>
      <c r="AG1487" s="134" t="str">
        <f t="shared" si="340"/>
        <v>10.200.57.196</v>
      </c>
      <c r="AH1487" s="134" t="str">
        <f t="shared" si="341"/>
        <v>Yes</v>
      </c>
      <c r="AI1487" s="134" t="str">
        <f t="shared" si="342"/>
        <v>Yes</v>
      </c>
      <c r="AJ1487" s="234">
        <f>_xlfn.IFNA(VLOOKUP(F1487,'Compiled report'!C:D,2,FALSE),"")</f>
        <v>42804</v>
      </c>
      <c r="AK1487" s="134" t="str">
        <f t="shared" si="343"/>
        <v>Yes</v>
      </c>
      <c r="AL1487" s="134" t="str">
        <f t="shared" si="344"/>
        <v>Yes</v>
      </c>
      <c r="AM1487" s="134" t="str">
        <f t="shared" si="345"/>
        <v>Yes</v>
      </c>
      <c r="AN1487" s="134" t="str">
        <f t="shared" si="346"/>
        <v>Yes</v>
      </c>
      <c r="AO1487" s="134" t="str">
        <f t="shared" si="349"/>
        <v>Installation Completed</v>
      </c>
      <c r="AP1487" s="137" t="s">
        <v>770</v>
      </c>
    </row>
    <row r="1488" spans="1:42" s="134" customFormat="1" ht="26.1" customHeight="1" x14ac:dyDescent="0.2">
      <c r="A1488" s="258">
        <v>1486</v>
      </c>
      <c r="B1488" s="284" t="s">
        <v>280</v>
      </c>
      <c r="C1488" s="134" t="s">
        <v>419</v>
      </c>
      <c r="D1488" s="171" t="s">
        <v>82</v>
      </c>
      <c r="E1488" s="283" t="s">
        <v>281</v>
      </c>
      <c r="F1488" s="185">
        <v>477</v>
      </c>
      <c r="G1488" s="284" t="s">
        <v>280</v>
      </c>
      <c r="H1488" s="284" t="s">
        <v>3940</v>
      </c>
      <c r="I1488" s="284" t="s">
        <v>3941</v>
      </c>
      <c r="J1488" s="284" t="s">
        <v>384</v>
      </c>
      <c r="K1488" s="284" t="s">
        <v>3942</v>
      </c>
      <c r="L1488" s="110" t="s">
        <v>3907</v>
      </c>
      <c r="M1488" s="284" t="s">
        <v>3866</v>
      </c>
      <c r="N1488" s="103" t="s">
        <v>87</v>
      </c>
      <c r="O1488" s="284">
        <v>34200</v>
      </c>
      <c r="Q1488" s="135"/>
      <c r="T1488" s="135"/>
      <c r="U1488" s="171" t="str">
        <f t="shared" si="348"/>
        <v>HBL-MUL-477</v>
      </c>
      <c r="V1488" s="133" t="s">
        <v>90</v>
      </c>
      <c r="W1488" s="185">
        <v>477</v>
      </c>
      <c r="X1488" s="171" t="str">
        <f t="shared" ref="X1488:X1551" si="350">CONCATENATE(U1488,"-",Y1488,"-",V1488)</f>
        <v>HBL-MUL-477-Mar17-1-1</v>
      </c>
      <c r="Y1488" s="136" t="s">
        <v>1018</v>
      </c>
      <c r="Z1488" s="134" t="str">
        <f t="shared" si="337"/>
        <v xml:space="preserve"> </v>
      </c>
      <c r="AA1488" s="134" t="str">
        <f t="shared" si="338"/>
        <v xml:space="preserve"> </v>
      </c>
      <c r="AB1488" s="134" t="str">
        <f t="shared" si="347"/>
        <v>Yes</v>
      </c>
      <c r="AC1488" s="134" t="e">
        <f>VLOOKUP(F1488,'Wired Branches'!B:E,4,FALSE)</f>
        <v>#N/A</v>
      </c>
      <c r="AD1488" s="134" t="str">
        <f t="shared" si="339"/>
        <v xml:space="preserve"> </v>
      </c>
      <c r="AE1488" s="150" t="e">
        <f>VLOOKUP(W1488,'Wired Branches'!B:F,5,FALSE)</f>
        <v>#N/A</v>
      </c>
      <c r="AF1488" s="112" t="str">
        <f>_xlfn.IFNA(VLOOKUP(F1488,'Compiled report'!C:F,4,FALSE),"")</f>
        <v/>
      </c>
      <c r="AG1488" s="134" t="str">
        <f t="shared" si="340"/>
        <v xml:space="preserve"> </v>
      </c>
      <c r="AH1488" s="134" t="str">
        <f t="shared" si="341"/>
        <v xml:space="preserve"> </v>
      </c>
      <c r="AI1488" s="134" t="str">
        <f t="shared" si="342"/>
        <v xml:space="preserve"> </v>
      </c>
      <c r="AJ1488" s="234" t="str">
        <f>_xlfn.IFNA(VLOOKUP(F1488,'Compiled report'!C:D,2,FALSE),"")</f>
        <v/>
      </c>
      <c r="AK1488" s="134" t="str">
        <f t="shared" si="343"/>
        <v xml:space="preserve"> </v>
      </c>
      <c r="AL1488" s="134" t="str">
        <f t="shared" si="344"/>
        <v/>
      </c>
      <c r="AM1488" s="134" t="str">
        <f t="shared" si="345"/>
        <v xml:space="preserve"> </v>
      </c>
      <c r="AN1488" s="134" t="str">
        <f t="shared" si="346"/>
        <v xml:space="preserve"> </v>
      </c>
      <c r="AO1488" s="134" t="str">
        <f t="shared" si="349"/>
        <v xml:space="preserve"> </v>
      </c>
      <c r="AP1488" s="137" t="s">
        <v>770</v>
      </c>
    </row>
    <row r="1489" spans="1:42" s="134" customFormat="1" ht="26.1" customHeight="1" x14ac:dyDescent="0.2">
      <c r="A1489" s="258">
        <v>1487</v>
      </c>
      <c r="B1489" s="284" t="s">
        <v>280</v>
      </c>
      <c r="C1489" s="134" t="s">
        <v>419</v>
      </c>
      <c r="D1489" s="171" t="s">
        <v>82</v>
      </c>
      <c r="E1489" s="283" t="s">
        <v>281</v>
      </c>
      <c r="F1489" s="185">
        <v>641</v>
      </c>
      <c r="G1489" s="284" t="s">
        <v>280</v>
      </c>
      <c r="H1489" s="284" t="s">
        <v>3943</v>
      </c>
      <c r="I1489" s="284" t="s">
        <v>3944</v>
      </c>
      <c r="J1489" s="284" t="s">
        <v>384</v>
      </c>
      <c r="K1489" s="284" t="s">
        <v>3945</v>
      </c>
      <c r="L1489" s="110" t="s">
        <v>3883</v>
      </c>
      <c r="M1489" s="284" t="s">
        <v>1941</v>
      </c>
      <c r="N1489" s="103" t="s">
        <v>87</v>
      </c>
      <c r="O1489" s="284">
        <v>61100</v>
      </c>
      <c r="Q1489" s="135"/>
      <c r="T1489" s="135"/>
      <c r="U1489" s="171" t="str">
        <f t="shared" si="348"/>
        <v>HBL-MUL-641</v>
      </c>
      <c r="V1489" s="133" t="s">
        <v>90</v>
      </c>
      <c r="W1489" s="185">
        <v>641</v>
      </c>
      <c r="X1489" s="171" t="str">
        <f t="shared" si="350"/>
        <v>HBL-MUL-641-Mar17-1-1</v>
      </c>
      <c r="Y1489" s="136" t="s">
        <v>1018</v>
      </c>
      <c r="Z1489" s="134" t="str">
        <f t="shared" si="337"/>
        <v xml:space="preserve"> </v>
      </c>
      <c r="AA1489" s="134" t="str">
        <f t="shared" si="338"/>
        <v xml:space="preserve"> </v>
      </c>
      <c r="AB1489" s="134" t="str">
        <f t="shared" si="347"/>
        <v>Yes</v>
      </c>
      <c r="AC1489" s="134" t="e">
        <f>VLOOKUP(F1489,'Wired Branches'!B:E,4,FALSE)</f>
        <v>#N/A</v>
      </c>
      <c r="AD1489" s="134" t="str">
        <f t="shared" si="339"/>
        <v xml:space="preserve"> </v>
      </c>
      <c r="AE1489" s="150" t="e">
        <f>VLOOKUP(W1489,'Wired Branches'!B:F,5,FALSE)</f>
        <v>#N/A</v>
      </c>
      <c r="AF1489" s="112" t="str">
        <f>_xlfn.IFNA(VLOOKUP(F1489,'Compiled report'!C:F,4,FALSE),"")</f>
        <v/>
      </c>
      <c r="AG1489" s="134" t="str">
        <f t="shared" si="340"/>
        <v xml:space="preserve"> </v>
      </c>
      <c r="AH1489" s="134" t="str">
        <f t="shared" si="341"/>
        <v xml:space="preserve"> </v>
      </c>
      <c r="AI1489" s="134" t="str">
        <f t="shared" si="342"/>
        <v xml:space="preserve"> </v>
      </c>
      <c r="AJ1489" s="234" t="str">
        <f>_xlfn.IFNA(VLOOKUP(F1489,'Compiled report'!C:D,2,FALSE),"")</f>
        <v/>
      </c>
      <c r="AK1489" s="134" t="str">
        <f t="shared" si="343"/>
        <v xml:space="preserve"> </v>
      </c>
      <c r="AL1489" s="134" t="str">
        <f t="shared" si="344"/>
        <v/>
      </c>
      <c r="AM1489" s="134" t="str">
        <f t="shared" si="345"/>
        <v xml:space="preserve"> </v>
      </c>
      <c r="AN1489" s="134" t="str">
        <f t="shared" si="346"/>
        <v xml:space="preserve"> </v>
      </c>
      <c r="AO1489" s="134" t="str">
        <f t="shared" si="349"/>
        <v xml:space="preserve"> </v>
      </c>
      <c r="AP1489" s="137" t="s">
        <v>770</v>
      </c>
    </row>
    <row r="1490" spans="1:42" s="134" customFormat="1" ht="26.1" customHeight="1" x14ac:dyDescent="0.2">
      <c r="A1490" s="258">
        <v>1488</v>
      </c>
      <c r="B1490" s="284" t="s">
        <v>280</v>
      </c>
      <c r="C1490" s="134" t="s">
        <v>419</v>
      </c>
      <c r="D1490" s="171" t="s">
        <v>82</v>
      </c>
      <c r="E1490" s="283" t="s">
        <v>281</v>
      </c>
      <c r="F1490" s="185">
        <v>664</v>
      </c>
      <c r="G1490" s="284" t="s">
        <v>280</v>
      </c>
      <c r="H1490" s="284" t="s">
        <v>3946</v>
      </c>
      <c r="I1490" s="284" t="s">
        <v>3947</v>
      </c>
      <c r="J1490" s="284" t="s">
        <v>384</v>
      </c>
      <c r="K1490" s="284" t="s">
        <v>3946</v>
      </c>
      <c r="L1490" s="110" t="s">
        <v>3932</v>
      </c>
      <c r="M1490" s="284" t="s">
        <v>3866</v>
      </c>
      <c r="N1490" s="103" t="s">
        <v>87</v>
      </c>
      <c r="O1490" s="284">
        <v>34200</v>
      </c>
      <c r="Q1490" s="135"/>
      <c r="T1490" s="135"/>
      <c r="U1490" s="171" t="str">
        <f t="shared" si="348"/>
        <v>HBL-MUL-664</v>
      </c>
      <c r="V1490" s="133" t="s">
        <v>90</v>
      </c>
      <c r="W1490" s="185">
        <v>664</v>
      </c>
      <c r="X1490" s="171" t="str">
        <f t="shared" si="350"/>
        <v>HBL-MUL-664-Mar17-1-1</v>
      </c>
      <c r="Y1490" s="136" t="s">
        <v>1018</v>
      </c>
      <c r="Z1490" s="134" t="str">
        <f t="shared" si="337"/>
        <v xml:space="preserve"> </v>
      </c>
      <c r="AA1490" s="134" t="str">
        <f t="shared" si="338"/>
        <v xml:space="preserve"> </v>
      </c>
      <c r="AB1490" s="134" t="str">
        <f t="shared" si="347"/>
        <v>Yes</v>
      </c>
      <c r="AC1490" s="134" t="e">
        <f>VLOOKUP(F1490,'Wired Branches'!B:E,4,FALSE)</f>
        <v>#N/A</v>
      </c>
      <c r="AD1490" s="134" t="str">
        <f t="shared" si="339"/>
        <v xml:space="preserve"> </v>
      </c>
      <c r="AE1490" s="150" t="e">
        <f>VLOOKUP(W1490,'Wired Branches'!B:F,5,FALSE)</f>
        <v>#N/A</v>
      </c>
      <c r="AF1490" s="112" t="str">
        <f>_xlfn.IFNA(VLOOKUP(F1490,'Compiled report'!C:F,4,FALSE),"")</f>
        <v/>
      </c>
      <c r="AG1490" s="134" t="str">
        <f t="shared" si="340"/>
        <v xml:space="preserve"> </v>
      </c>
      <c r="AH1490" s="134" t="str">
        <f t="shared" si="341"/>
        <v xml:space="preserve"> </v>
      </c>
      <c r="AI1490" s="134" t="str">
        <f t="shared" si="342"/>
        <v xml:space="preserve"> </v>
      </c>
      <c r="AJ1490" s="234" t="str">
        <f>_xlfn.IFNA(VLOOKUP(F1490,'Compiled report'!C:D,2,FALSE),"")</f>
        <v/>
      </c>
      <c r="AK1490" s="134" t="str">
        <f t="shared" si="343"/>
        <v xml:space="preserve"> </v>
      </c>
      <c r="AL1490" s="134" t="str">
        <f t="shared" si="344"/>
        <v/>
      </c>
      <c r="AM1490" s="134" t="str">
        <f t="shared" si="345"/>
        <v xml:space="preserve"> </v>
      </c>
      <c r="AN1490" s="134" t="str">
        <f t="shared" si="346"/>
        <v xml:space="preserve"> </v>
      </c>
      <c r="AO1490" s="134" t="str">
        <f t="shared" si="349"/>
        <v xml:space="preserve"> </v>
      </c>
      <c r="AP1490" s="137" t="s">
        <v>770</v>
      </c>
    </row>
    <row r="1491" spans="1:42" s="134" customFormat="1" ht="26.1" customHeight="1" x14ac:dyDescent="0.2">
      <c r="A1491" s="258">
        <v>1489</v>
      </c>
      <c r="B1491" s="284" t="s">
        <v>280</v>
      </c>
      <c r="C1491" s="134" t="s">
        <v>419</v>
      </c>
      <c r="D1491" s="171" t="s">
        <v>82</v>
      </c>
      <c r="E1491" s="283" t="s">
        <v>281</v>
      </c>
      <c r="F1491" s="185">
        <v>669</v>
      </c>
      <c r="G1491" s="284" t="s">
        <v>280</v>
      </c>
      <c r="H1491" s="284" t="s">
        <v>3948</v>
      </c>
      <c r="I1491" s="284" t="s">
        <v>3949</v>
      </c>
      <c r="J1491" s="284" t="s">
        <v>384</v>
      </c>
      <c r="K1491" s="284" t="s">
        <v>3950</v>
      </c>
      <c r="L1491" s="110" t="s">
        <v>3887</v>
      </c>
      <c r="M1491" s="284" t="s">
        <v>280</v>
      </c>
      <c r="N1491" s="103" t="s">
        <v>87</v>
      </c>
      <c r="O1491" s="284">
        <v>60000</v>
      </c>
      <c r="Q1491" s="135"/>
      <c r="T1491" s="135"/>
      <c r="U1491" s="171" t="str">
        <f t="shared" si="348"/>
        <v>HBL-MUL-669</v>
      </c>
      <c r="V1491" s="133" t="s">
        <v>90</v>
      </c>
      <c r="W1491" s="185">
        <v>669</v>
      </c>
      <c r="X1491" s="171" t="str">
        <f t="shared" si="350"/>
        <v>HBL-MUL-669-Mar17-1-1</v>
      </c>
      <c r="Y1491" s="136" t="s">
        <v>1018</v>
      </c>
      <c r="Z1491" s="134" t="str">
        <f t="shared" si="337"/>
        <v>Yes</v>
      </c>
      <c r="AA1491" s="134" t="str">
        <f t="shared" si="338"/>
        <v>Yes</v>
      </c>
      <c r="AB1491" s="134" t="str">
        <f t="shared" si="347"/>
        <v>Yes</v>
      </c>
      <c r="AC1491" s="134" t="str">
        <f>VLOOKUP(F1491,'Wired Branches'!B:E,4,FALSE)</f>
        <v>10.23.73.10</v>
      </c>
      <c r="AD1491" s="134" t="str">
        <f t="shared" si="339"/>
        <v>255.255.255.0</v>
      </c>
      <c r="AE1491" s="150" t="str">
        <f>VLOOKUP(W1491,'Wired Branches'!B:F,5,FALSE)</f>
        <v>10.23.73.1</v>
      </c>
      <c r="AF1491" s="112" t="str">
        <f>_xlfn.IFNA(VLOOKUP(F1491,'Compiled report'!C:F,4,FALSE),"")</f>
        <v>26515e29f</v>
      </c>
      <c r="AG1491" s="134" t="str">
        <f t="shared" si="340"/>
        <v>10.200.57.196</v>
      </c>
      <c r="AH1491" s="134" t="str">
        <f t="shared" si="341"/>
        <v>Yes</v>
      </c>
      <c r="AI1491" s="134" t="str">
        <f t="shared" si="342"/>
        <v>Yes</v>
      </c>
      <c r="AJ1491" s="234">
        <f>_xlfn.IFNA(VLOOKUP(F1491,'Compiled report'!C:D,2,FALSE),"")</f>
        <v>42788</v>
      </c>
      <c r="AK1491" s="134" t="str">
        <f t="shared" si="343"/>
        <v>Yes</v>
      </c>
      <c r="AL1491" s="134" t="str">
        <f t="shared" si="344"/>
        <v>Yes</v>
      </c>
      <c r="AM1491" s="134" t="str">
        <f t="shared" si="345"/>
        <v>Yes</v>
      </c>
      <c r="AN1491" s="134" t="str">
        <f t="shared" si="346"/>
        <v>Yes</v>
      </c>
      <c r="AO1491" s="134" t="str">
        <f t="shared" si="349"/>
        <v>Installation Completed</v>
      </c>
      <c r="AP1491" s="137" t="s">
        <v>770</v>
      </c>
    </row>
    <row r="1492" spans="1:42" s="134" customFormat="1" ht="26.1" customHeight="1" x14ac:dyDescent="0.2">
      <c r="A1492" s="258">
        <v>1490</v>
      </c>
      <c r="B1492" s="284" t="s">
        <v>280</v>
      </c>
      <c r="C1492" s="134" t="s">
        <v>419</v>
      </c>
      <c r="D1492" s="171" t="s">
        <v>82</v>
      </c>
      <c r="E1492" s="283" t="s">
        <v>281</v>
      </c>
      <c r="F1492" s="185">
        <v>802</v>
      </c>
      <c r="G1492" s="284" t="s">
        <v>280</v>
      </c>
      <c r="H1492" s="284" t="s">
        <v>3951</v>
      </c>
      <c r="I1492" s="284" t="s">
        <v>3952</v>
      </c>
      <c r="J1492" s="284" t="s">
        <v>384</v>
      </c>
      <c r="K1492" s="284" t="s">
        <v>3951</v>
      </c>
      <c r="L1492" s="110" t="s">
        <v>3951</v>
      </c>
      <c r="M1492" s="284" t="s">
        <v>3866</v>
      </c>
      <c r="N1492" s="103" t="s">
        <v>87</v>
      </c>
      <c r="O1492" s="284">
        <v>34200</v>
      </c>
      <c r="Q1492" s="135"/>
      <c r="T1492" s="135"/>
      <c r="U1492" s="171" t="str">
        <f t="shared" si="348"/>
        <v>HBL-MUL-802</v>
      </c>
      <c r="V1492" s="133" t="s">
        <v>90</v>
      </c>
      <c r="W1492" s="185">
        <v>802</v>
      </c>
      <c r="X1492" s="171" t="str">
        <f t="shared" si="350"/>
        <v>HBL-MUL-802-Mar17-1-1</v>
      </c>
      <c r="Y1492" s="136" t="s">
        <v>1018</v>
      </c>
      <c r="Z1492" s="134" t="str">
        <f t="shared" si="337"/>
        <v xml:space="preserve"> </v>
      </c>
      <c r="AA1492" s="134" t="str">
        <f t="shared" si="338"/>
        <v xml:space="preserve"> </v>
      </c>
      <c r="AB1492" s="134" t="str">
        <f t="shared" si="347"/>
        <v>Yes</v>
      </c>
      <c r="AC1492" s="134" t="e">
        <f>VLOOKUP(F1492,'Wired Branches'!B:E,4,FALSE)</f>
        <v>#N/A</v>
      </c>
      <c r="AD1492" s="134" t="str">
        <f t="shared" si="339"/>
        <v xml:space="preserve"> </v>
      </c>
      <c r="AE1492" s="150" t="e">
        <f>VLOOKUP(W1492,'Wired Branches'!B:F,5,FALSE)</f>
        <v>#N/A</v>
      </c>
      <c r="AF1492" s="112" t="str">
        <f>_xlfn.IFNA(VLOOKUP(F1492,'Compiled report'!C:F,4,FALSE),"")</f>
        <v/>
      </c>
      <c r="AG1492" s="134" t="str">
        <f t="shared" si="340"/>
        <v xml:space="preserve"> </v>
      </c>
      <c r="AH1492" s="134" t="str">
        <f t="shared" si="341"/>
        <v xml:space="preserve"> </v>
      </c>
      <c r="AI1492" s="134" t="str">
        <f t="shared" si="342"/>
        <v xml:space="preserve"> </v>
      </c>
      <c r="AJ1492" s="234" t="str">
        <f>_xlfn.IFNA(VLOOKUP(F1492,'Compiled report'!C:D,2,FALSE),"")</f>
        <v/>
      </c>
      <c r="AK1492" s="134" t="str">
        <f t="shared" si="343"/>
        <v xml:space="preserve"> </v>
      </c>
      <c r="AL1492" s="134" t="str">
        <f t="shared" si="344"/>
        <v/>
      </c>
      <c r="AM1492" s="134" t="str">
        <f t="shared" si="345"/>
        <v xml:space="preserve"> </v>
      </c>
      <c r="AN1492" s="134" t="str">
        <f t="shared" si="346"/>
        <v xml:space="preserve"> </v>
      </c>
      <c r="AO1492" s="134" t="str">
        <f t="shared" si="349"/>
        <v xml:space="preserve"> </v>
      </c>
      <c r="AP1492" s="137" t="s">
        <v>770</v>
      </c>
    </row>
    <row r="1493" spans="1:42" s="134" customFormat="1" ht="26.1" customHeight="1" x14ac:dyDescent="0.2">
      <c r="A1493" s="258">
        <v>1491</v>
      </c>
      <c r="B1493" s="284" t="s">
        <v>280</v>
      </c>
      <c r="C1493" s="134" t="s">
        <v>419</v>
      </c>
      <c r="D1493" s="171" t="s">
        <v>82</v>
      </c>
      <c r="E1493" s="283" t="s">
        <v>281</v>
      </c>
      <c r="F1493" s="185">
        <v>803</v>
      </c>
      <c r="G1493" s="284" t="s">
        <v>280</v>
      </c>
      <c r="H1493" s="284" t="s">
        <v>2023</v>
      </c>
      <c r="I1493" s="284" t="s">
        <v>3953</v>
      </c>
      <c r="J1493" s="284" t="s">
        <v>384</v>
      </c>
      <c r="K1493" s="284" t="s">
        <v>2023</v>
      </c>
      <c r="L1493" s="110" t="s">
        <v>2023</v>
      </c>
      <c r="M1493" s="284" t="s">
        <v>1971</v>
      </c>
      <c r="N1493" s="103" t="s">
        <v>87</v>
      </c>
      <c r="O1493" s="284">
        <v>58500</v>
      </c>
      <c r="Q1493" s="135"/>
      <c r="T1493" s="135"/>
      <c r="U1493" s="171" t="str">
        <f t="shared" si="348"/>
        <v>HBL-MUL-803</v>
      </c>
      <c r="V1493" s="133" t="s">
        <v>90</v>
      </c>
      <c r="W1493" s="185">
        <v>803</v>
      </c>
      <c r="X1493" s="171" t="str">
        <f t="shared" si="350"/>
        <v>HBL-MUL-803-Mar17-1-1</v>
      </c>
      <c r="Y1493" s="136" t="s">
        <v>1018</v>
      </c>
      <c r="Z1493" s="134" t="str">
        <f t="shared" si="337"/>
        <v>Yes</v>
      </c>
      <c r="AA1493" s="134" t="str">
        <f t="shared" si="338"/>
        <v>Yes</v>
      </c>
      <c r="AB1493" s="134" t="str">
        <f t="shared" si="347"/>
        <v>Yes</v>
      </c>
      <c r="AC1493" s="134" t="str">
        <f>VLOOKUP(F1493,'Wired Branches'!B:E,4,FALSE)</f>
        <v>10.23.33.10</v>
      </c>
      <c r="AD1493" s="134" t="str">
        <f t="shared" si="339"/>
        <v>255.255.255.0</v>
      </c>
      <c r="AE1493" s="150" t="str">
        <f>VLOOKUP(W1493,'Wired Branches'!B:F,5,FALSE)</f>
        <v>10.23.33.1</v>
      </c>
      <c r="AF1493" s="112">
        <f>_xlfn.IFNA(VLOOKUP(F1493,'Compiled report'!C:F,4,FALSE),"")</f>
        <v>0</v>
      </c>
      <c r="AG1493" s="134" t="str">
        <f t="shared" si="340"/>
        <v>10.200.57.196</v>
      </c>
      <c r="AH1493" s="134" t="str">
        <f t="shared" si="341"/>
        <v>Yes</v>
      </c>
      <c r="AI1493" s="134" t="str">
        <f t="shared" si="342"/>
        <v>Yes</v>
      </c>
      <c r="AJ1493" s="234">
        <f>_xlfn.IFNA(VLOOKUP(F1493,'Compiled report'!C:D,2,FALSE),"")</f>
        <v>42797</v>
      </c>
      <c r="AK1493" s="134" t="str">
        <f t="shared" si="343"/>
        <v>Yes</v>
      </c>
      <c r="AL1493" s="134" t="str">
        <f t="shared" si="344"/>
        <v/>
      </c>
      <c r="AM1493" s="134" t="str">
        <f t="shared" si="345"/>
        <v>Yes</v>
      </c>
      <c r="AN1493" s="134" t="str">
        <f t="shared" si="346"/>
        <v>Yes</v>
      </c>
      <c r="AO1493" s="134" t="str">
        <f t="shared" si="349"/>
        <v>Installation Completed</v>
      </c>
      <c r="AP1493" s="137" t="s">
        <v>770</v>
      </c>
    </row>
    <row r="1494" spans="1:42" s="134" customFormat="1" ht="26.1" customHeight="1" x14ac:dyDescent="0.2">
      <c r="A1494" s="258">
        <v>1492</v>
      </c>
      <c r="B1494" s="284" t="s">
        <v>280</v>
      </c>
      <c r="C1494" s="134" t="s">
        <v>419</v>
      </c>
      <c r="D1494" s="171" t="s">
        <v>82</v>
      </c>
      <c r="E1494" s="283" t="s">
        <v>281</v>
      </c>
      <c r="F1494" s="185">
        <v>810</v>
      </c>
      <c r="G1494" s="284" t="s">
        <v>280</v>
      </c>
      <c r="H1494" s="284" t="s">
        <v>3954</v>
      </c>
      <c r="I1494" s="284" t="s">
        <v>3955</v>
      </c>
      <c r="J1494" s="284" t="s">
        <v>384</v>
      </c>
      <c r="K1494" s="284" t="s">
        <v>3954</v>
      </c>
      <c r="L1494" s="110" t="s">
        <v>280</v>
      </c>
      <c r="M1494" s="284" t="s">
        <v>280</v>
      </c>
      <c r="N1494" s="103" t="s">
        <v>87</v>
      </c>
      <c r="O1494" s="284">
        <v>60000</v>
      </c>
      <c r="Q1494" s="135"/>
      <c r="T1494" s="135"/>
      <c r="U1494" s="171" t="str">
        <f t="shared" si="348"/>
        <v>HBL-MUL-810</v>
      </c>
      <c r="V1494" s="133" t="s">
        <v>90</v>
      </c>
      <c r="W1494" s="185">
        <v>810</v>
      </c>
      <c r="X1494" s="171" t="str">
        <f t="shared" si="350"/>
        <v>HBL-MUL-810-Mar17-1-1</v>
      </c>
      <c r="Y1494" s="136" t="s">
        <v>1018</v>
      </c>
      <c r="Z1494" s="134" t="str">
        <f t="shared" si="337"/>
        <v>Yes</v>
      </c>
      <c r="AA1494" s="134" t="str">
        <f t="shared" si="338"/>
        <v>Yes</v>
      </c>
      <c r="AB1494" s="134" t="str">
        <f t="shared" si="347"/>
        <v>Yes</v>
      </c>
      <c r="AC1494" s="134" t="str">
        <f>VLOOKUP(F1494,'Wired Branches'!B:E,4,FALSE)</f>
        <v>10.23.67.10</v>
      </c>
      <c r="AD1494" s="134" t="str">
        <f t="shared" si="339"/>
        <v>255.255.255.0</v>
      </c>
      <c r="AE1494" s="150" t="str">
        <f>VLOOKUP(W1494,'Wired Branches'!B:F,5,FALSE)</f>
        <v>10.23.67.1</v>
      </c>
      <c r="AF1494" s="112" t="str">
        <f>_xlfn.IFNA(VLOOKUP(F1494,'Compiled report'!C:F,4,FALSE),"")</f>
        <v>26515e2a1</v>
      </c>
      <c r="AG1494" s="134" t="str">
        <f t="shared" si="340"/>
        <v>10.200.57.196</v>
      </c>
      <c r="AH1494" s="134" t="str">
        <f t="shared" si="341"/>
        <v>Yes</v>
      </c>
      <c r="AI1494" s="134" t="str">
        <f t="shared" si="342"/>
        <v>Yes</v>
      </c>
      <c r="AJ1494" s="234">
        <f>_xlfn.IFNA(VLOOKUP(F1494,'Compiled report'!C:D,2,FALSE),"")</f>
        <v>42804</v>
      </c>
      <c r="AK1494" s="134" t="str">
        <f t="shared" si="343"/>
        <v>Yes</v>
      </c>
      <c r="AL1494" s="134" t="str">
        <f t="shared" si="344"/>
        <v>Yes</v>
      </c>
      <c r="AM1494" s="134" t="str">
        <f t="shared" si="345"/>
        <v>Yes</v>
      </c>
      <c r="AN1494" s="134" t="str">
        <f t="shared" si="346"/>
        <v>Yes</v>
      </c>
      <c r="AO1494" s="134" t="str">
        <f t="shared" si="349"/>
        <v>Installation Completed</v>
      </c>
      <c r="AP1494" s="137" t="s">
        <v>770</v>
      </c>
    </row>
    <row r="1495" spans="1:42" s="134" customFormat="1" ht="26.1" customHeight="1" x14ac:dyDescent="0.2">
      <c r="A1495" s="258">
        <v>1493</v>
      </c>
      <c r="B1495" s="284" t="s">
        <v>280</v>
      </c>
      <c r="C1495" s="134" t="s">
        <v>419</v>
      </c>
      <c r="D1495" s="171" t="s">
        <v>82</v>
      </c>
      <c r="E1495" s="283" t="s">
        <v>281</v>
      </c>
      <c r="F1495" s="185">
        <v>815</v>
      </c>
      <c r="G1495" s="284" t="s">
        <v>280</v>
      </c>
      <c r="H1495" s="284" t="s">
        <v>3956</v>
      </c>
      <c r="I1495" s="284" t="s">
        <v>3957</v>
      </c>
      <c r="J1495" s="284" t="s">
        <v>384</v>
      </c>
      <c r="K1495" s="284" t="s">
        <v>3956</v>
      </c>
      <c r="L1495" s="110" t="s">
        <v>3958</v>
      </c>
      <c r="M1495" s="284" t="s">
        <v>3866</v>
      </c>
      <c r="N1495" s="103" t="s">
        <v>87</v>
      </c>
      <c r="O1495" s="284">
        <v>34200</v>
      </c>
      <c r="Q1495" s="135"/>
      <c r="T1495" s="135"/>
      <c r="U1495" s="171" t="str">
        <f t="shared" si="348"/>
        <v>HBL-MUL-815</v>
      </c>
      <c r="V1495" s="133" t="s">
        <v>90</v>
      </c>
      <c r="W1495" s="185">
        <v>815</v>
      </c>
      <c r="X1495" s="171" t="str">
        <f t="shared" si="350"/>
        <v>HBL-MUL-815-Mar17-1-1</v>
      </c>
      <c r="Y1495" s="136" t="s">
        <v>1018</v>
      </c>
      <c r="Z1495" s="134" t="str">
        <f t="shared" si="337"/>
        <v xml:space="preserve"> </v>
      </c>
      <c r="AA1495" s="134" t="str">
        <f t="shared" si="338"/>
        <v xml:space="preserve"> </v>
      </c>
      <c r="AB1495" s="134" t="str">
        <f t="shared" si="347"/>
        <v>Yes</v>
      </c>
      <c r="AC1495" s="134" t="e">
        <f>VLOOKUP(F1495,'Wired Branches'!B:E,4,FALSE)</f>
        <v>#N/A</v>
      </c>
      <c r="AD1495" s="134" t="str">
        <f t="shared" si="339"/>
        <v xml:space="preserve"> </v>
      </c>
      <c r="AE1495" s="150" t="e">
        <f>VLOOKUP(W1495,'Wired Branches'!B:F,5,FALSE)</f>
        <v>#N/A</v>
      </c>
      <c r="AF1495" s="112" t="str">
        <f>_xlfn.IFNA(VLOOKUP(F1495,'Compiled report'!C:F,4,FALSE),"")</f>
        <v/>
      </c>
      <c r="AG1495" s="134" t="str">
        <f t="shared" si="340"/>
        <v xml:space="preserve"> </v>
      </c>
      <c r="AH1495" s="134" t="str">
        <f t="shared" si="341"/>
        <v xml:space="preserve"> </v>
      </c>
      <c r="AI1495" s="134" t="str">
        <f t="shared" si="342"/>
        <v xml:space="preserve"> </v>
      </c>
      <c r="AJ1495" s="234" t="str">
        <f>_xlfn.IFNA(VLOOKUP(F1495,'Compiled report'!C:D,2,FALSE),"")</f>
        <v/>
      </c>
      <c r="AK1495" s="134" t="str">
        <f t="shared" si="343"/>
        <v xml:space="preserve"> </v>
      </c>
      <c r="AL1495" s="134" t="str">
        <f t="shared" si="344"/>
        <v/>
      </c>
      <c r="AM1495" s="134" t="str">
        <f t="shared" si="345"/>
        <v xml:space="preserve"> </v>
      </c>
      <c r="AN1495" s="134" t="str">
        <f t="shared" si="346"/>
        <v xml:space="preserve"> </v>
      </c>
      <c r="AO1495" s="134" t="str">
        <f t="shared" si="349"/>
        <v xml:space="preserve"> </v>
      </c>
      <c r="AP1495" s="137" t="s">
        <v>770</v>
      </c>
    </row>
    <row r="1496" spans="1:42" s="134" customFormat="1" ht="26.1" customHeight="1" x14ac:dyDescent="0.2">
      <c r="A1496" s="258">
        <v>1494</v>
      </c>
      <c r="B1496" s="284" t="s">
        <v>280</v>
      </c>
      <c r="C1496" s="134" t="s">
        <v>419</v>
      </c>
      <c r="D1496" s="171" t="s">
        <v>82</v>
      </c>
      <c r="E1496" s="283" t="s">
        <v>281</v>
      </c>
      <c r="F1496" s="185">
        <v>824</v>
      </c>
      <c r="G1496" s="284" t="s">
        <v>280</v>
      </c>
      <c r="H1496" s="284" t="s">
        <v>3959</v>
      </c>
      <c r="I1496" s="284" t="s">
        <v>3960</v>
      </c>
      <c r="J1496" s="284" t="s">
        <v>384</v>
      </c>
      <c r="K1496" s="284" t="s">
        <v>3959</v>
      </c>
      <c r="L1496" s="110" t="s">
        <v>3959</v>
      </c>
      <c r="M1496" s="284" t="s">
        <v>3882</v>
      </c>
      <c r="N1496" s="103" t="s">
        <v>87</v>
      </c>
      <c r="O1496" s="284">
        <v>59320</v>
      </c>
      <c r="Q1496" s="135"/>
      <c r="T1496" s="135"/>
      <c r="U1496" s="171" t="str">
        <f t="shared" si="348"/>
        <v>HBL-MUL-824</v>
      </c>
      <c r="V1496" s="133" t="s">
        <v>90</v>
      </c>
      <c r="W1496" s="185">
        <v>824</v>
      </c>
      <c r="X1496" s="171" t="str">
        <f t="shared" si="350"/>
        <v>HBL-MUL-824-Mar17-1-1</v>
      </c>
      <c r="Y1496" s="136" t="s">
        <v>1018</v>
      </c>
      <c r="Z1496" s="134" t="str">
        <f t="shared" si="337"/>
        <v xml:space="preserve"> </v>
      </c>
      <c r="AA1496" s="134" t="str">
        <f t="shared" si="338"/>
        <v xml:space="preserve"> </v>
      </c>
      <c r="AB1496" s="134" t="str">
        <f t="shared" si="347"/>
        <v>Yes</v>
      </c>
      <c r="AC1496" s="134" t="e">
        <f>VLOOKUP(F1496,'Wired Branches'!B:E,4,FALSE)</f>
        <v>#N/A</v>
      </c>
      <c r="AD1496" s="134" t="str">
        <f t="shared" si="339"/>
        <v xml:space="preserve"> </v>
      </c>
      <c r="AE1496" s="150" t="e">
        <f>VLOOKUP(W1496,'Wired Branches'!B:F,5,FALSE)</f>
        <v>#N/A</v>
      </c>
      <c r="AF1496" s="112" t="str">
        <f>_xlfn.IFNA(VLOOKUP(F1496,'Compiled report'!C:F,4,FALSE),"")</f>
        <v/>
      </c>
      <c r="AG1496" s="134" t="str">
        <f t="shared" si="340"/>
        <v xml:space="preserve"> </v>
      </c>
      <c r="AH1496" s="134" t="str">
        <f t="shared" si="341"/>
        <v xml:space="preserve"> </v>
      </c>
      <c r="AI1496" s="134" t="str">
        <f t="shared" si="342"/>
        <v xml:space="preserve"> </v>
      </c>
      <c r="AJ1496" s="234" t="str">
        <f>_xlfn.IFNA(VLOOKUP(F1496,'Compiled report'!C:D,2,FALSE),"")</f>
        <v/>
      </c>
      <c r="AK1496" s="134" t="str">
        <f t="shared" si="343"/>
        <v xml:space="preserve"> </v>
      </c>
      <c r="AL1496" s="134" t="str">
        <f t="shared" si="344"/>
        <v/>
      </c>
      <c r="AM1496" s="134" t="str">
        <f t="shared" si="345"/>
        <v xml:space="preserve"> </v>
      </c>
      <c r="AN1496" s="134" t="str">
        <f t="shared" si="346"/>
        <v xml:space="preserve"> </v>
      </c>
      <c r="AO1496" s="134" t="str">
        <f t="shared" si="349"/>
        <v xml:space="preserve"> </v>
      </c>
      <c r="AP1496" s="137" t="s">
        <v>770</v>
      </c>
    </row>
    <row r="1497" spans="1:42" s="134" customFormat="1" ht="26.1" customHeight="1" x14ac:dyDescent="0.2">
      <c r="A1497" s="258">
        <v>1495</v>
      </c>
      <c r="B1497" s="284" t="s">
        <v>280</v>
      </c>
      <c r="C1497" s="134" t="s">
        <v>419</v>
      </c>
      <c r="D1497" s="171" t="s">
        <v>82</v>
      </c>
      <c r="E1497" s="283" t="s">
        <v>281</v>
      </c>
      <c r="F1497" s="185">
        <v>828</v>
      </c>
      <c r="G1497" s="284" t="s">
        <v>280</v>
      </c>
      <c r="H1497" s="284" t="s">
        <v>3961</v>
      </c>
      <c r="I1497" s="284" t="s">
        <v>3962</v>
      </c>
      <c r="J1497" s="284" t="s">
        <v>384</v>
      </c>
      <c r="K1497" s="284" t="s">
        <v>3961</v>
      </c>
      <c r="L1497" s="110" t="s">
        <v>3883</v>
      </c>
      <c r="M1497" s="284" t="s">
        <v>1941</v>
      </c>
      <c r="N1497" s="103" t="s">
        <v>87</v>
      </c>
      <c r="O1497" s="284">
        <v>61100</v>
      </c>
      <c r="Q1497" s="135"/>
      <c r="T1497" s="135"/>
      <c r="U1497" s="171" t="str">
        <f t="shared" si="348"/>
        <v>HBL-MUL-828</v>
      </c>
      <c r="V1497" s="133" t="s">
        <v>90</v>
      </c>
      <c r="W1497" s="185">
        <v>828</v>
      </c>
      <c r="X1497" s="171" t="str">
        <f t="shared" si="350"/>
        <v>HBL-MUL-828-Mar17-1-1</v>
      </c>
      <c r="Y1497" s="136" t="s">
        <v>1018</v>
      </c>
      <c r="Z1497" s="134" t="str">
        <f t="shared" si="337"/>
        <v xml:space="preserve"> </v>
      </c>
      <c r="AA1497" s="134" t="str">
        <f t="shared" si="338"/>
        <v xml:space="preserve"> </v>
      </c>
      <c r="AB1497" s="134" t="str">
        <f t="shared" si="347"/>
        <v>Yes</v>
      </c>
      <c r="AC1497" s="134" t="e">
        <f>VLOOKUP(F1497,'Wired Branches'!B:E,4,FALSE)</f>
        <v>#N/A</v>
      </c>
      <c r="AD1497" s="134" t="str">
        <f t="shared" si="339"/>
        <v xml:space="preserve"> </v>
      </c>
      <c r="AE1497" s="150" t="e">
        <f>VLOOKUP(W1497,'Wired Branches'!B:F,5,FALSE)</f>
        <v>#N/A</v>
      </c>
      <c r="AF1497" s="112" t="str">
        <f>_xlfn.IFNA(VLOOKUP(F1497,'Compiled report'!C:F,4,FALSE),"")</f>
        <v/>
      </c>
      <c r="AG1497" s="134" t="str">
        <f t="shared" si="340"/>
        <v xml:space="preserve"> </v>
      </c>
      <c r="AH1497" s="134" t="str">
        <f t="shared" si="341"/>
        <v xml:space="preserve"> </v>
      </c>
      <c r="AI1497" s="134" t="str">
        <f t="shared" si="342"/>
        <v xml:space="preserve"> </v>
      </c>
      <c r="AJ1497" s="234" t="str">
        <f>_xlfn.IFNA(VLOOKUP(F1497,'Compiled report'!C:D,2,FALSE),"")</f>
        <v/>
      </c>
      <c r="AK1497" s="134" t="str">
        <f t="shared" si="343"/>
        <v xml:space="preserve"> </v>
      </c>
      <c r="AL1497" s="134" t="str">
        <f t="shared" si="344"/>
        <v/>
      </c>
      <c r="AM1497" s="134" t="str">
        <f t="shared" si="345"/>
        <v xml:space="preserve"> </v>
      </c>
      <c r="AN1497" s="134" t="str">
        <f t="shared" si="346"/>
        <v xml:space="preserve"> </v>
      </c>
      <c r="AO1497" s="134" t="str">
        <f t="shared" si="349"/>
        <v xml:space="preserve"> </v>
      </c>
      <c r="AP1497" s="137" t="s">
        <v>770</v>
      </c>
    </row>
    <row r="1498" spans="1:42" s="134" customFormat="1" ht="26.1" customHeight="1" x14ac:dyDescent="0.2">
      <c r="A1498" s="258">
        <v>1496</v>
      </c>
      <c r="B1498" s="284" t="s">
        <v>280</v>
      </c>
      <c r="C1498" s="134" t="s">
        <v>419</v>
      </c>
      <c r="D1498" s="171" t="s">
        <v>82</v>
      </c>
      <c r="E1498" s="283" t="s">
        <v>281</v>
      </c>
      <c r="F1498" s="185">
        <v>833</v>
      </c>
      <c r="G1498" s="284" t="s">
        <v>280</v>
      </c>
      <c r="H1498" s="284" t="s">
        <v>3963</v>
      </c>
      <c r="I1498" s="284" t="s">
        <v>3964</v>
      </c>
      <c r="J1498" s="284" t="s">
        <v>384</v>
      </c>
      <c r="K1498" s="284" t="s">
        <v>3963</v>
      </c>
      <c r="L1498" s="110" t="s">
        <v>3932</v>
      </c>
      <c r="M1498" s="284" t="s">
        <v>3866</v>
      </c>
      <c r="N1498" s="103" t="s">
        <v>87</v>
      </c>
      <c r="O1498" s="284">
        <v>34200</v>
      </c>
      <c r="Q1498" s="135"/>
      <c r="T1498" s="135"/>
      <c r="U1498" s="171" t="str">
        <f t="shared" si="348"/>
        <v>HBL-MUL-833</v>
      </c>
      <c r="V1498" s="133" t="s">
        <v>90</v>
      </c>
      <c r="W1498" s="185">
        <v>833</v>
      </c>
      <c r="X1498" s="171" t="str">
        <f t="shared" si="350"/>
        <v>HBL-MUL-833-Mar17-1-1</v>
      </c>
      <c r="Y1498" s="136" t="s">
        <v>1018</v>
      </c>
      <c r="Z1498" s="134" t="str">
        <f t="shared" si="337"/>
        <v xml:space="preserve"> </v>
      </c>
      <c r="AA1498" s="134" t="str">
        <f t="shared" si="338"/>
        <v xml:space="preserve"> </v>
      </c>
      <c r="AB1498" s="134" t="str">
        <f t="shared" si="347"/>
        <v>Yes</v>
      </c>
      <c r="AC1498" s="134" t="e">
        <f>VLOOKUP(F1498,'Wired Branches'!B:E,4,FALSE)</f>
        <v>#N/A</v>
      </c>
      <c r="AD1498" s="134" t="str">
        <f t="shared" si="339"/>
        <v xml:space="preserve"> </v>
      </c>
      <c r="AE1498" s="150" t="e">
        <f>VLOOKUP(W1498,'Wired Branches'!B:F,5,FALSE)</f>
        <v>#N/A</v>
      </c>
      <c r="AF1498" s="112" t="str">
        <f>_xlfn.IFNA(VLOOKUP(F1498,'Compiled report'!C:F,4,FALSE),"")</f>
        <v/>
      </c>
      <c r="AG1498" s="134" t="str">
        <f t="shared" si="340"/>
        <v xml:space="preserve"> </v>
      </c>
      <c r="AH1498" s="134" t="str">
        <f t="shared" si="341"/>
        <v xml:space="preserve"> </v>
      </c>
      <c r="AI1498" s="134" t="str">
        <f t="shared" si="342"/>
        <v xml:space="preserve"> </v>
      </c>
      <c r="AJ1498" s="234" t="str">
        <f>_xlfn.IFNA(VLOOKUP(F1498,'Compiled report'!C:D,2,FALSE),"")</f>
        <v/>
      </c>
      <c r="AK1498" s="134" t="str">
        <f t="shared" si="343"/>
        <v xml:space="preserve"> </v>
      </c>
      <c r="AL1498" s="134" t="str">
        <f t="shared" si="344"/>
        <v/>
      </c>
      <c r="AM1498" s="134" t="str">
        <f t="shared" si="345"/>
        <v xml:space="preserve"> </v>
      </c>
      <c r="AN1498" s="134" t="str">
        <f t="shared" si="346"/>
        <v xml:space="preserve"> </v>
      </c>
      <c r="AO1498" s="134" t="str">
        <f t="shared" si="349"/>
        <v xml:space="preserve"> </v>
      </c>
      <c r="AP1498" s="137" t="s">
        <v>770</v>
      </c>
    </row>
    <row r="1499" spans="1:42" s="134" customFormat="1" ht="26.1" customHeight="1" x14ac:dyDescent="0.2">
      <c r="A1499" s="258">
        <v>1497</v>
      </c>
      <c r="B1499" s="284" t="s">
        <v>280</v>
      </c>
      <c r="C1499" s="134" t="s">
        <v>419</v>
      </c>
      <c r="D1499" s="171" t="s">
        <v>82</v>
      </c>
      <c r="E1499" s="283" t="s">
        <v>281</v>
      </c>
      <c r="F1499" s="185">
        <v>847</v>
      </c>
      <c r="G1499" s="284" t="s">
        <v>280</v>
      </c>
      <c r="H1499" s="284" t="s">
        <v>3965</v>
      </c>
      <c r="I1499" s="284" t="s">
        <v>3966</v>
      </c>
      <c r="J1499" s="284" t="s">
        <v>384</v>
      </c>
      <c r="K1499" s="284" t="s">
        <v>3965</v>
      </c>
      <c r="L1499" s="110" t="s">
        <v>3879</v>
      </c>
      <c r="M1499" s="284" t="s">
        <v>3879</v>
      </c>
      <c r="N1499" s="103" t="s">
        <v>87</v>
      </c>
      <c r="O1499" s="284">
        <v>44000</v>
      </c>
      <c r="Q1499" s="135"/>
      <c r="T1499" s="135"/>
      <c r="U1499" s="171" t="str">
        <f t="shared" si="348"/>
        <v>HBL-MUL-847</v>
      </c>
      <c r="V1499" s="133" t="s">
        <v>90</v>
      </c>
      <c r="W1499" s="185">
        <v>847</v>
      </c>
      <c r="X1499" s="171" t="str">
        <f t="shared" si="350"/>
        <v>HBL-MUL-847-Mar17-1-1</v>
      </c>
      <c r="Y1499" s="136" t="s">
        <v>1018</v>
      </c>
      <c r="Z1499" s="134" t="str">
        <f t="shared" si="337"/>
        <v xml:space="preserve"> </v>
      </c>
      <c r="AA1499" s="134" t="str">
        <f t="shared" si="338"/>
        <v xml:space="preserve"> </v>
      </c>
      <c r="AB1499" s="134" t="str">
        <f t="shared" si="347"/>
        <v>Yes</v>
      </c>
      <c r="AC1499" s="134" t="e">
        <f>VLOOKUP(F1499,'Wired Branches'!B:E,4,FALSE)</f>
        <v>#N/A</v>
      </c>
      <c r="AD1499" s="134" t="str">
        <f t="shared" si="339"/>
        <v xml:space="preserve"> </v>
      </c>
      <c r="AE1499" s="150" t="e">
        <f>VLOOKUP(W1499,'Wired Branches'!B:F,5,FALSE)</f>
        <v>#N/A</v>
      </c>
      <c r="AF1499" s="112" t="str">
        <f>_xlfn.IFNA(VLOOKUP(F1499,'Compiled report'!C:F,4,FALSE),"")</f>
        <v/>
      </c>
      <c r="AG1499" s="134" t="str">
        <f t="shared" si="340"/>
        <v xml:space="preserve"> </v>
      </c>
      <c r="AH1499" s="134" t="str">
        <f t="shared" si="341"/>
        <v xml:space="preserve"> </v>
      </c>
      <c r="AI1499" s="134" t="str">
        <f t="shared" si="342"/>
        <v xml:space="preserve"> </v>
      </c>
      <c r="AJ1499" s="234" t="str">
        <f>_xlfn.IFNA(VLOOKUP(F1499,'Compiled report'!C:D,2,FALSE),"")</f>
        <v/>
      </c>
      <c r="AK1499" s="134" t="str">
        <f t="shared" si="343"/>
        <v xml:space="preserve"> </v>
      </c>
      <c r="AL1499" s="134" t="str">
        <f t="shared" si="344"/>
        <v/>
      </c>
      <c r="AM1499" s="134" t="str">
        <f t="shared" si="345"/>
        <v xml:space="preserve"> </v>
      </c>
      <c r="AN1499" s="134" t="str">
        <f t="shared" si="346"/>
        <v xml:space="preserve"> </v>
      </c>
      <c r="AO1499" s="134" t="str">
        <f t="shared" si="349"/>
        <v xml:space="preserve"> </v>
      </c>
      <c r="AP1499" s="137" t="s">
        <v>770</v>
      </c>
    </row>
    <row r="1500" spans="1:42" s="134" customFormat="1" ht="26.1" customHeight="1" x14ac:dyDescent="0.2">
      <c r="A1500" s="258">
        <v>1498</v>
      </c>
      <c r="B1500" s="284" t="s">
        <v>280</v>
      </c>
      <c r="C1500" s="134" t="s">
        <v>419</v>
      </c>
      <c r="D1500" s="171" t="s">
        <v>82</v>
      </c>
      <c r="E1500" s="283" t="s">
        <v>281</v>
      </c>
      <c r="F1500" s="107">
        <v>862</v>
      </c>
      <c r="G1500" s="284" t="s">
        <v>280</v>
      </c>
      <c r="H1500" s="284" t="s">
        <v>3967</v>
      </c>
      <c r="I1500" s="284" t="s">
        <v>3968</v>
      </c>
      <c r="J1500" s="284" t="s">
        <v>384</v>
      </c>
      <c r="K1500" s="284" t="s">
        <v>3969</v>
      </c>
      <c r="L1500" s="110" t="s">
        <v>3970</v>
      </c>
      <c r="M1500" s="284" t="s">
        <v>3969</v>
      </c>
      <c r="N1500" s="103" t="s">
        <v>87</v>
      </c>
      <c r="O1500" s="284">
        <v>33500</v>
      </c>
      <c r="Q1500" s="135"/>
      <c r="T1500" s="135"/>
      <c r="U1500" s="171" t="str">
        <f t="shared" si="348"/>
        <v>HBL-MUL-862</v>
      </c>
      <c r="V1500" s="133" t="s">
        <v>90</v>
      </c>
      <c r="W1500" s="107">
        <v>862</v>
      </c>
      <c r="X1500" s="171" t="str">
        <f t="shared" si="350"/>
        <v>HBL-MUL-862-Mar17-1-1</v>
      </c>
      <c r="Y1500" s="136" t="s">
        <v>1018</v>
      </c>
      <c r="Z1500" s="134" t="str">
        <f t="shared" si="337"/>
        <v xml:space="preserve"> </v>
      </c>
      <c r="AA1500" s="134" t="str">
        <f t="shared" si="338"/>
        <v xml:space="preserve"> </v>
      </c>
      <c r="AB1500" s="134" t="str">
        <f t="shared" si="347"/>
        <v>Yes</v>
      </c>
      <c r="AC1500" s="134" t="e">
        <f>VLOOKUP(F1500,'Wired Branches'!B:E,4,FALSE)</f>
        <v>#N/A</v>
      </c>
      <c r="AD1500" s="134" t="str">
        <f t="shared" si="339"/>
        <v xml:space="preserve"> </v>
      </c>
      <c r="AE1500" s="150" t="e">
        <f>VLOOKUP(W1500,'Wired Branches'!B:F,5,FALSE)</f>
        <v>#N/A</v>
      </c>
      <c r="AF1500" s="112" t="str">
        <f>_xlfn.IFNA(VLOOKUP(F1500,'Compiled report'!C:F,4,FALSE),"")</f>
        <v/>
      </c>
      <c r="AG1500" s="134" t="str">
        <f t="shared" si="340"/>
        <v xml:space="preserve"> </v>
      </c>
      <c r="AH1500" s="134" t="str">
        <f t="shared" si="341"/>
        <v xml:space="preserve"> </v>
      </c>
      <c r="AI1500" s="134" t="str">
        <f t="shared" si="342"/>
        <v xml:space="preserve"> </v>
      </c>
      <c r="AJ1500" s="234" t="str">
        <f>_xlfn.IFNA(VLOOKUP(F1500,'Compiled report'!C:D,2,FALSE),"")</f>
        <v/>
      </c>
      <c r="AK1500" s="134" t="str">
        <f t="shared" si="343"/>
        <v xml:space="preserve"> </v>
      </c>
      <c r="AL1500" s="134" t="str">
        <f t="shared" si="344"/>
        <v/>
      </c>
      <c r="AM1500" s="134" t="str">
        <f t="shared" si="345"/>
        <v xml:space="preserve"> </v>
      </c>
      <c r="AN1500" s="134" t="str">
        <f t="shared" si="346"/>
        <v xml:space="preserve"> </v>
      </c>
      <c r="AO1500" s="134" t="str">
        <f t="shared" si="349"/>
        <v xml:space="preserve"> </v>
      </c>
      <c r="AP1500" s="137" t="s">
        <v>770</v>
      </c>
    </row>
    <row r="1501" spans="1:42" s="134" customFormat="1" ht="26.1" customHeight="1" x14ac:dyDescent="0.2">
      <c r="A1501" s="258">
        <v>1499</v>
      </c>
      <c r="B1501" s="284" t="s">
        <v>280</v>
      </c>
      <c r="C1501" s="134" t="s">
        <v>419</v>
      </c>
      <c r="D1501" s="171" t="s">
        <v>82</v>
      </c>
      <c r="E1501" s="283" t="s">
        <v>281</v>
      </c>
      <c r="F1501" s="185">
        <v>928</v>
      </c>
      <c r="G1501" s="284" t="s">
        <v>280</v>
      </c>
      <c r="H1501" s="284" t="s">
        <v>3971</v>
      </c>
      <c r="I1501" s="284" t="s">
        <v>3972</v>
      </c>
      <c r="J1501" s="284" t="s">
        <v>384</v>
      </c>
      <c r="K1501" s="284" t="s">
        <v>3971</v>
      </c>
      <c r="L1501" s="110" t="s">
        <v>3932</v>
      </c>
      <c r="M1501" s="284" t="s">
        <v>3866</v>
      </c>
      <c r="N1501" s="103" t="s">
        <v>87</v>
      </c>
      <c r="O1501" s="284">
        <v>34200</v>
      </c>
      <c r="Q1501" s="135"/>
      <c r="T1501" s="135"/>
      <c r="U1501" s="171" t="str">
        <f t="shared" si="348"/>
        <v>HBL-MUL-928</v>
      </c>
      <c r="V1501" s="133" t="s">
        <v>90</v>
      </c>
      <c r="W1501" s="185">
        <v>928</v>
      </c>
      <c r="X1501" s="171" t="str">
        <f t="shared" si="350"/>
        <v>HBL-MUL-928-Mar17-1-1</v>
      </c>
      <c r="Y1501" s="136" t="s">
        <v>1018</v>
      </c>
      <c r="Z1501" s="134" t="str">
        <f t="shared" si="337"/>
        <v xml:space="preserve"> </v>
      </c>
      <c r="AA1501" s="134" t="str">
        <f t="shared" si="338"/>
        <v xml:space="preserve"> </v>
      </c>
      <c r="AB1501" s="134" t="str">
        <f t="shared" si="347"/>
        <v>Yes</v>
      </c>
      <c r="AC1501" s="134" t="e">
        <f>VLOOKUP(F1501,'Wired Branches'!B:E,4,FALSE)</f>
        <v>#N/A</v>
      </c>
      <c r="AD1501" s="134" t="str">
        <f t="shared" si="339"/>
        <v xml:space="preserve"> </v>
      </c>
      <c r="AE1501" s="150" t="e">
        <f>VLOOKUP(W1501,'Wired Branches'!B:F,5,FALSE)</f>
        <v>#N/A</v>
      </c>
      <c r="AF1501" s="112" t="str">
        <f>_xlfn.IFNA(VLOOKUP(F1501,'Compiled report'!C:F,4,FALSE),"")</f>
        <v/>
      </c>
      <c r="AG1501" s="134" t="str">
        <f t="shared" si="340"/>
        <v xml:space="preserve"> </v>
      </c>
      <c r="AH1501" s="134" t="str">
        <f t="shared" si="341"/>
        <v xml:space="preserve"> </v>
      </c>
      <c r="AI1501" s="134" t="str">
        <f t="shared" si="342"/>
        <v xml:space="preserve"> </v>
      </c>
      <c r="AJ1501" s="234" t="str">
        <f>_xlfn.IFNA(VLOOKUP(F1501,'Compiled report'!C:D,2,FALSE),"")</f>
        <v/>
      </c>
      <c r="AK1501" s="134" t="str">
        <f t="shared" si="343"/>
        <v xml:space="preserve"> </v>
      </c>
      <c r="AL1501" s="134" t="str">
        <f t="shared" si="344"/>
        <v/>
      </c>
      <c r="AM1501" s="134" t="str">
        <f t="shared" si="345"/>
        <v xml:space="preserve"> </v>
      </c>
      <c r="AN1501" s="134" t="str">
        <f t="shared" si="346"/>
        <v xml:space="preserve"> </v>
      </c>
      <c r="AO1501" s="134" t="str">
        <f t="shared" si="349"/>
        <v xml:space="preserve"> </v>
      </c>
      <c r="AP1501" s="137" t="s">
        <v>770</v>
      </c>
    </row>
    <row r="1502" spans="1:42" s="134" customFormat="1" ht="26.1" customHeight="1" x14ac:dyDescent="0.2">
      <c r="A1502" s="258">
        <v>1500</v>
      </c>
      <c r="B1502" s="284" t="s">
        <v>280</v>
      </c>
      <c r="C1502" s="134" t="s">
        <v>419</v>
      </c>
      <c r="D1502" s="171" t="s">
        <v>82</v>
      </c>
      <c r="E1502" s="283" t="s">
        <v>281</v>
      </c>
      <c r="F1502" s="185">
        <v>929</v>
      </c>
      <c r="G1502" s="284" t="s">
        <v>280</v>
      </c>
      <c r="H1502" s="284" t="s">
        <v>3973</v>
      </c>
      <c r="I1502" s="284" t="s">
        <v>3974</v>
      </c>
      <c r="J1502" s="284" t="s">
        <v>384</v>
      </c>
      <c r="K1502" s="284" t="s">
        <v>3973</v>
      </c>
      <c r="L1502" s="110" t="s">
        <v>3939</v>
      </c>
      <c r="M1502" s="284" t="s">
        <v>1971</v>
      </c>
      <c r="N1502" s="103" t="s">
        <v>87</v>
      </c>
      <c r="O1502" s="284">
        <v>58500</v>
      </c>
      <c r="Q1502" s="135"/>
      <c r="T1502" s="135"/>
      <c r="U1502" s="171" t="str">
        <f t="shared" si="348"/>
        <v>HBL-MUL-929</v>
      </c>
      <c r="V1502" s="133" t="s">
        <v>90</v>
      </c>
      <c r="W1502" s="185">
        <v>929</v>
      </c>
      <c r="X1502" s="171" t="str">
        <f t="shared" si="350"/>
        <v>HBL-MUL-929-Mar17-1-1</v>
      </c>
      <c r="Y1502" s="136" t="s">
        <v>1018</v>
      </c>
      <c r="Z1502" s="134" t="str">
        <f t="shared" si="337"/>
        <v>Yes</v>
      </c>
      <c r="AA1502" s="134" t="str">
        <f t="shared" si="338"/>
        <v>Yes</v>
      </c>
      <c r="AB1502" s="134" t="str">
        <f t="shared" si="347"/>
        <v>Yes</v>
      </c>
      <c r="AC1502" s="134" t="str">
        <f>VLOOKUP(F1502,'Wired Branches'!B:E,4,FALSE)</f>
        <v>10.23.68.10</v>
      </c>
      <c r="AD1502" s="134" t="str">
        <f t="shared" si="339"/>
        <v>255.255.255.0</v>
      </c>
      <c r="AE1502" s="150" t="str">
        <f>VLOOKUP(W1502,'Wired Branches'!B:F,5,FALSE)</f>
        <v>10.23.68.1</v>
      </c>
      <c r="AF1502" s="112" t="str">
        <f>_xlfn.IFNA(VLOOKUP(F1502,'Compiled report'!C:F,4,FALSE),"")</f>
        <v>26515e2a3</v>
      </c>
      <c r="AG1502" s="134" t="str">
        <f t="shared" si="340"/>
        <v>10.200.57.196</v>
      </c>
      <c r="AH1502" s="134" t="str">
        <f t="shared" si="341"/>
        <v>Yes</v>
      </c>
      <c r="AI1502" s="134" t="str">
        <f t="shared" si="342"/>
        <v>Yes</v>
      </c>
      <c r="AJ1502" s="234">
        <f>_xlfn.IFNA(VLOOKUP(F1502,'Compiled report'!C:D,2,FALSE),"")</f>
        <v>42804</v>
      </c>
      <c r="AK1502" s="134" t="str">
        <f t="shared" si="343"/>
        <v>Yes</v>
      </c>
      <c r="AL1502" s="134" t="str">
        <f t="shared" si="344"/>
        <v>Yes</v>
      </c>
      <c r="AM1502" s="134" t="str">
        <f t="shared" si="345"/>
        <v>Yes</v>
      </c>
      <c r="AN1502" s="134" t="str">
        <f t="shared" si="346"/>
        <v>Yes</v>
      </c>
      <c r="AO1502" s="134" t="str">
        <f t="shared" si="349"/>
        <v>Installation Completed</v>
      </c>
      <c r="AP1502" s="137" t="s">
        <v>770</v>
      </c>
    </row>
    <row r="1503" spans="1:42" s="134" customFormat="1" ht="26.1" customHeight="1" x14ac:dyDescent="0.2">
      <c r="A1503" s="258">
        <v>1501</v>
      </c>
      <c r="B1503" s="284" t="s">
        <v>280</v>
      </c>
      <c r="C1503" s="134" t="s">
        <v>419</v>
      </c>
      <c r="D1503" s="171" t="s">
        <v>82</v>
      </c>
      <c r="E1503" s="283" t="s">
        <v>281</v>
      </c>
      <c r="F1503" s="185">
        <v>937</v>
      </c>
      <c r="G1503" s="284" t="s">
        <v>280</v>
      </c>
      <c r="H1503" s="284" t="s">
        <v>3975</v>
      </c>
      <c r="I1503" s="284" t="s">
        <v>3976</v>
      </c>
      <c r="J1503" s="284" t="s">
        <v>384</v>
      </c>
      <c r="K1503" s="284" t="s">
        <v>280</v>
      </c>
      <c r="L1503" s="110" t="s">
        <v>280</v>
      </c>
      <c r="M1503" s="284" t="s">
        <v>280</v>
      </c>
      <c r="N1503" s="103" t="s">
        <v>87</v>
      </c>
      <c r="O1503" s="284">
        <v>60000</v>
      </c>
      <c r="Q1503" s="135"/>
      <c r="T1503" s="135"/>
      <c r="U1503" s="171" t="str">
        <f t="shared" si="348"/>
        <v>HBL-MUL-937</v>
      </c>
      <c r="V1503" s="133" t="s">
        <v>90</v>
      </c>
      <c r="W1503" s="185">
        <v>937</v>
      </c>
      <c r="X1503" s="171" t="str">
        <f t="shared" si="350"/>
        <v>HBL-MUL-937-Mar17-1-1</v>
      </c>
      <c r="Y1503" s="136" t="s">
        <v>1018</v>
      </c>
      <c r="Z1503" s="134" t="str">
        <f t="shared" si="337"/>
        <v>Yes</v>
      </c>
      <c r="AA1503" s="134" t="str">
        <f t="shared" si="338"/>
        <v>Yes</v>
      </c>
      <c r="AB1503" s="134" t="str">
        <f t="shared" si="347"/>
        <v>Yes</v>
      </c>
      <c r="AC1503" s="134" t="str">
        <f>VLOOKUP(F1503,'Wired Branches'!B:E,4,FALSE)</f>
        <v>10.23.21.10</v>
      </c>
      <c r="AD1503" s="134" t="str">
        <f t="shared" si="339"/>
        <v>255.255.255.0</v>
      </c>
      <c r="AE1503" s="150" t="str">
        <f>VLOOKUP(W1503,'Wired Branches'!B:F,5,FALSE)</f>
        <v>10.23.21.1</v>
      </c>
      <c r="AF1503" s="112" t="str">
        <f>_xlfn.IFNA(VLOOKUP(F1503,'Compiled report'!C:F,4,FALSE),"")</f>
        <v>26515e2a4</v>
      </c>
      <c r="AG1503" s="134" t="str">
        <f t="shared" si="340"/>
        <v>10.200.57.196</v>
      </c>
      <c r="AH1503" s="134" t="str">
        <f t="shared" si="341"/>
        <v>Yes</v>
      </c>
      <c r="AI1503" s="134" t="str">
        <f t="shared" si="342"/>
        <v>Yes</v>
      </c>
      <c r="AJ1503" s="234">
        <f>_xlfn.IFNA(VLOOKUP(F1503,'Compiled report'!C:D,2,FALSE),"")</f>
        <v>42786</v>
      </c>
      <c r="AK1503" s="134" t="str">
        <f t="shared" si="343"/>
        <v>Yes</v>
      </c>
      <c r="AL1503" s="134" t="str">
        <f t="shared" si="344"/>
        <v>Yes</v>
      </c>
      <c r="AM1503" s="134" t="str">
        <f t="shared" si="345"/>
        <v>Yes</v>
      </c>
      <c r="AN1503" s="134" t="str">
        <f t="shared" si="346"/>
        <v>Yes</v>
      </c>
      <c r="AO1503" s="134" t="str">
        <f t="shared" si="349"/>
        <v>Installation Completed</v>
      </c>
      <c r="AP1503" s="137" t="s">
        <v>770</v>
      </c>
    </row>
    <row r="1504" spans="1:42" s="134" customFormat="1" ht="26.1" customHeight="1" x14ac:dyDescent="0.2">
      <c r="A1504" s="258">
        <v>1502</v>
      </c>
      <c r="B1504" s="284" t="s">
        <v>280</v>
      </c>
      <c r="C1504" s="134" t="s">
        <v>419</v>
      </c>
      <c r="D1504" s="171" t="s">
        <v>82</v>
      </c>
      <c r="E1504" s="283" t="s">
        <v>281</v>
      </c>
      <c r="F1504" s="185">
        <v>939</v>
      </c>
      <c r="G1504" s="284" t="s">
        <v>280</v>
      </c>
      <c r="H1504" s="284" t="s">
        <v>3977</v>
      </c>
      <c r="I1504" s="284" t="s">
        <v>3978</v>
      </c>
      <c r="J1504" s="284" t="s">
        <v>384</v>
      </c>
      <c r="K1504" s="284" t="s">
        <v>280</v>
      </c>
      <c r="L1504" s="110" t="s">
        <v>280</v>
      </c>
      <c r="M1504" s="284" t="s">
        <v>280</v>
      </c>
      <c r="N1504" s="103" t="s">
        <v>87</v>
      </c>
      <c r="O1504" s="284">
        <v>60000</v>
      </c>
      <c r="Q1504" s="135"/>
      <c r="T1504" s="135"/>
      <c r="U1504" s="171" t="str">
        <f t="shared" si="348"/>
        <v>HBL-MUL-939</v>
      </c>
      <c r="V1504" s="133" t="s">
        <v>90</v>
      </c>
      <c r="W1504" s="185">
        <v>939</v>
      </c>
      <c r="X1504" s="171" t="str">
        <f t="shared" si="350"/>
        <v>HBL-MUL-939-Mar17-1-1</v>
      </c>
      <c r="Y1504" s="136" t="s">
        <v>1018</v>
      </c>
      <c r="Z1504" s="134" t="str">
        <f t="shared" si="337"/>
        <v>Yes</v>
      </c>
      <c r="AA1504" s="134" t="str">
        <f t="shared" si="338"/>
        <v>Yes</v>
      </c>
      <c r="AB1504" s="134" t="str">
        <f t="shared" si="347"/>
        <v>Yes</v>
      </c>
      <c r="AC1504" s="134" t="str">
        <f>VLOOKUP(F1504,'Wired Branches'!B:E,4,FALSE)</f>
        <v>10.23.2.10</v>
      </c>
      <c r="AD1504" s="134" t="str">
        <f t="shared" si="339"/>
        <v>255.255.255.0</v>
      </c>
      <c r="AE1504" s="150" t="str">
        <f>VLOOKUP(W1504,'Wired Branches'!B:F,5,FALSE)</f>
        <v>10.23.2.1</v>
      </c>
      <c r="AF1504" s="112" t="str">
        <f>_xlfn.IFNA(VLOOKUP(F1504,'Compiled report'!C:F,4,FALSE),"")</f>
        <v>26515e2a5</v>
      </c>
      <c r="AG1504" s="134" t="str">
        <f t="shared" si="340"/>
        <v>10.200.57.196</v>
      </c>
      <c r="AH1504" s="134" t="str">
        <f t="shared" si="341"/>
        <v>Yes</v>
      </c>
      <c r="AI1504" s="134" t="str">
        <f t="shared" si="342"/>
        <v>Yes</v>
      </c>
      <c r="AJ1504" s="234">
        <f>_xlfn.IFNA(VLOOKUP(F1504,'Compiled report'!C:D,2,FALSE),"")</f>
        <v>42777</v>
      </c>
      <c r="AK1504" s="134" t="str">
        <f t="shared" si="343"/>
        <v>Yes</v>
      </c>
      <c r="AL1504" s="134" t="str">
        <f t="shared" si="344"/>
        <v>Yes</v>
      </c>
      <c r="AM1504" s="134" t="str">
        <f t="shared" si="345"/>
        <v>Yes</v>
      </c>
      <c r="AN1504" s="134" t="str">
        <f t="shared" si="346"/>
        <v>Yes</v>
      </c>
      <c r="AO1504" s="134" t="str">
        <f t="shared" si="349"/>
        <v>Installation Completed</v>
      </c>
      <c r="AP1504" s="137" t="s">
        <v>770</v>
      </c>
    </row>
    <row r="1505" spans="1:42" s="134" customFormat="1" ht="26.1" customHeight="1" x14ac:dyDescent="0.2">
      <c r="A1505" s="258">
        <v>1503</v>
      </c>
      <c r="B1505" s="284" t="s">
        <v>280</v>
      </c>
      <c r="C1505" s="134" t="s">
        <v>419</v>
      </c>
      <c r="D1505" s="171" t="s">
        <v>82</v>
      </c>
      <c r="E1505" s="283" t="s">
        <v>281</v>
      </c>
      <c r="F1505" s="185">
        <v>944</v>
      </c>
      <c r="G1505" s="284" t="s">
        <v>280</v>
      </c>
      <c r="H1505" s="284" t="s">
        <v>3979</v>
      </c>
      <c r="I1505" s="284" t="s">
        <v>3980</v>
      </c>
      <c r="J1505" s="284" t="s">
        <v>384</v>
      </c>
      <c r="K1505" s="284" t="s">
        <v>3981</v>
      </c>
      <c r="L1505" s="110" t="s">
        <v>3907</v>
      </c>
      <c r="M1505" s="284" t="s">
        <v>3866</v>
      </c>
      <c r="N1505" s="103" t="s">
        <v>87</v>
      </c>
      <c r="O1505" s="284">
        <v>34200</v>
      </c>
      <c r="Q1505" s="135"/>
      <c r="T1505" s="135"/>
      <c r="U1505" s="171" t="str">
        <f t="shared" si="348"/>
        <v>HBL-MUL-944</v>
      </c>
      <c r="V1505" s="133" t="s">
        <v>90</v>
      </c>
      <c r="W1505" s="185">
        <v>944</v>
      </c>
      <c r="X1505" s="171" t="str">
        <f t="shared" si="350"/>
        <v>HBL-MUL-944-Mar17-1-1</v>
      </c>
      <c r="Y1505" s="136" t="s">
        <v>1018</v>
      </c>
      <c r="Z1505" s="134" t="str">
        <f t="shared" si="337"/>
        <v xml:space="preserve"> </v>
      </c>
      <c r="AA1505" s="134" t="str">
        <f t="shared" si="338"/>
        <v xml:space="preserve"> </v>
      </c>
      <c r="AB1505" s="134" t="str">
        <f t="shared" si="347"/>
        <v>Yes</v>
      </c>
      <c r="AC1505" s="134" t="e">
        <f>VLOOKUP(F1505,'Wired Branches'!B:E,4,FALSE)</f>
        <v>#N/A</v>
      </c>
      <c r="AD1505" s="134" t="str">
        <f t="shared" si="339"/>
        <v xml:space="preserve"> </v>
      </c>
      <c r="AE1505" s="150" t="e">
        <f>VLOOKUP(W1505,'Wired Branches'!B:F,5,FALSE)</f>
        <v>#N/A</v>
      </c>
      <c r="AF1505" s="112" t="str">
        <f>_xlfn.IFNA(VLOOKUP(F1505,'Compiled report'!C:F,4,FALSE),"")</f>
        <v/>
      </c>
      <c r="AG1505" s="134" t="str">
        <f t="shared" si="340"/>
        <v xml:space="preserve"> </v>
      </c>
      <c r="AH1505" s="134" t="str">
        <f t="shared" si="341"/>
        <v xml:space="preserve"> </v>
      </c>
      <c r="AI1505" s="134" t="str">
        <f t="shared" si="342"/>
        <v xml:space="preserve"> </v>
      </c>
      <c r="AJ1505" s="234" t="str">
        <f>_xlfn.IFNA(VLOOKUP(F1505,'Compiled report'!C:D,2,FALSE),"")</f>
        <v/>
      </c>
      <c r="AK1505" s="134" t="str">
        <f t="shared" si="343"/>
        <v xml:space="preserve"> </v>
      </c>
      <c r="AL1505" s="134" t="str">
        <f t="shared" si="344"/>
        <v/>
      </c>
      <c r="AM1505" s="134" t="str">
        <f t="shared" si="345"/>
        <v xml:space="preserve"> </v>
      </c>
      <c r="AN1505" s="134" t="str">
        <f t="shared" si="346"/>
        <v xml:space="preserve"> </v>
      </c>
      <c r="AO1505" s="134" t="str">
        <f t="shared" si="349"/>
        <v xml:space="preserve"> </v>
      </c>
      <c r="AP1505" s="137" t="s">
        <v>770</v>
      </c>
    </row>
    <row r="1506" spans="1:42" s="134" customFormat="1" ht="26.1" customHeight="1" x14ac:dyDescent="0.2">
      <c r="A1506" s="258">
        <v>1504</v>
      </c>
      <c r="B1506" s="284" t="s">
        <v>280</v>
      </c>
      <c r="C1506" s="134" t="s">
        <v>419</v>
      </c>
      <c r="D1506" s="171" t="s">
        <v>82</v>
      </c>
      <c r="E1506" s="283" t="s">
        <v>281</v>
      </c>
      <c r="F1506" s="185">
        <v>963</v>
      </c>
      <c r="G1506" s="284" t="s">
        <v>280</v>
      </c>
      <c r="H1506" s="284" t="s">
        <v>3982</v>
      </c>
      <c r="I1506" s="284" t="s">
        <v>3983</v>
      </c>
      <c r="J1506" s="284" t="s">
        <v>384</v>
      </c>
      <c r="K1506" s="284" t="s">
        <v>280</v>
      </c>
      <c r="L1506" s="110" t="s">
        <v>280</v>
      </c>
      <c r="M1506" s="284" t="s">
        <v>280</v>
      </c>
      <c r="N1506" s="103" t="s">
        <v>87</v>
      </c>
      <c r="O1506" s="284">
        <v>60000</v>
      </c>
      <c r="Q1506" s="135"/>
      <c r="T1506" s="135"/>
      <c r="U1506" s="171" t="str">
        <f t="shared" si="348"/>
        <v>HBL-MUL-963</v>
      </c>
      <c r="V1506" s="133" t="s">
        <v>90</v>
      </c>
      <c r="W1506" s="185">
        <v>963</v>
      </c>
      <c r="X1506" s="171" t="str">
        <f t="shared" si="350"/>
        <v>HBL-MUL-963-Mar17-1-1</v>
      </c>
      <c r="Y1506" s="136" t="s">
        <v>1018</v>
      </c>
      <c r="Z1506" s="134" t="str">
        <f t="shared" si="337"/>
        <v>Yes</v>
      </c>
      <c r="AA1506" s="134" t="str">
        <f t="shared" si="338"/>
        <v>Yes</v>
      </c>
      <c r="AB1506" s="134" t="str">
        <f t="shared" si="347"/>
        <v>Yes</v>
      </c>
      <c r="AC1506" s="134" t="str">
        <f>VLOOKUP(F1506,'Wired Branches'!B:E,4,FALSE)</f>
        <v>10.23.34.10</v>
      </c>
      <c r="AD1506" s="134" t="str">
        <f t="shared" si="339"/>
        <v>255.255.255.0</v>
      </c>
      <c r="AE1506" s="150" t="str">
        <f>VLOOKUP(W1506,'Wired Branches'!B:F,5,FALSE)</f>
        <v>10.23.34.1</v>
      </c>
      <c r="AF1506" s="112" t="str">
        <f>_xlfn.IFNA(VLOOKUP(F1506,'Compiled report'!C:F,4,FALSE),"")</f>
        <v>26515E2A6</v>
      </c>
      <c r="AG1506" s="134" t="str">
        <f t="shared" si="340"/>
        <v>10.200.57.196</v>
      </c>
      <c r="AH1506" s="134" t="str">
        <f t="shared" si="341"/>
        <v>Yes</v>
      </c>
      <c r="AI1506" s="134" t="str">
        <f t="shared" si="342"/>
        <v>Yes</v>
      </c>
      <c r="AJ1506" s="234">
        <f>_xlfn.IFNA(VLOOKUP(F1506,'Compiled report'!C:D,2,FALSE),"")</f>
        <v>42789</v>
      </c>
      <c r="AK1506" s="134" t="str">
        <f t="shared" si="343"/>
        <v>Yes</v>
      </c>
      <c r="AL1506" s="134" t="str">
        <f t="shared" si="344"/>
        <v>Yes</v>
      </c>
      <c r="AM1506" s="134" t="str">
        <f t="shared" si="345"/>
        <v>Yes</v>
      </c>
      <c r="AN1506" s="134" t="str">
        <f t="shared" si="346"/>
        <v>Yes</v>
      </c>
      <c r="AO1506" s="134" t="str">
        <f t="shared" si="349"/>
        <v>Installation Completed</v>
      </c>
      <c r="AP1506" s="137" t="s">
        <v>770</v>
      </c>
    </row>
    <row r="1507" spans="1:42" s="134" customFormat="1" ht="26.1" customHeight="1" x14ac:dyDescent="0.2">
      <c r="A1507" s="258">
        <v>1505</v>
      </c>
      <c r="B1507" s="284" t="s">
        <v>280</v>
      </c>
      <c r="C1507" s="134" t="s">
        <v>419</v>
      </c>
      <c r="D1507" s="171" t="s">
        <v>82</v>
      </c>
      <c r="E1507" s="283" t="s">
        <v>281</v>
      </c>
      <c r="F1507" s="185">
        <v>991</v>
      </c>
      <c r="G1507" s="284" t="s">
        <v>280</v>
      </c>
      <c r="H1507" s="284" t="s">
        <v>3984</v>
      </c>
      <c r="I1507" s="284" t="s">
        <v>3985</v>
      </c>
      <c r="J1507" s="284" t="s">
        <v>384</v>
      </c>
      <c r="K1507" s="284" t="s">
        <v>280</v>
      </c>
      <c r="L1507" s="110" t="s">
        <v>280</v>
      </c>
      <c r="M1507" s="284" t="s">
        <v>280</v>
      </c>
      <c r="N1507" s="103" t="s">
        <v>87</v>
      </c>
      <c r="O1507" s="284">
        <v>60000</v>
      </c>
      <c r="Q1507" s="135"/>
      <c r="T1507" s="135"/>
      <c r="U1507" s="171" t="str">
        <f t="shared" si="348"/>
        <v>HBL-MUL-991</v>
      </c>
      <c r="V1507" s="133" t="s">
        <v>90</v>
      </c>
      <c r="W1507" s="185">
        <v>991</v>
      </c>
      <c r="X1507" s="171" t="str">
        <f t="shared" si="350"/>
        <v>HBL-MUL-991-Mar17-1-1</v>
      </c>
      <c r="Y1507" s="136" t="s">
        <v>1018</v>
      </c>
      <c r="Z1507" s="134" t="str">
        <f t="shared" si="337"/>
        <v>Yes</v>
      </c>
      <c r="AA1507" s="134" t="str">
        <f t="shared" si="338"/>
        <v>Yes</v>
      </c>
      <c r="AB1507" s="134" t="str">
        <f t="shared" si="347"/>
        <v>Yes</v>
      </c>
      <c r="AC1507" s="134" t="str">
        <f>VLOOKUP(F1507,'Wired Branches'!B:E,4,FALSE)</f>
        <v>10.23.27.10</v>
      </c>
      <c r="AD1507" s="134" t="str">
        <f t="shared" si="339"/>
        <v>255.255.255.0</v>
      </c>
      <c r="AE1507" s="150" t="str">
        <f>VLOOKUP(W1507,'Wired Branches'!B:F,5,FALSE)</f>
        <v>10.23.27.1</v>
      </c>
      <c r="AF1507" s="112" t="str">
        <f>_xlfn.IFNA(VLOOKUP(F1507,'Compiled report'!C:F,4,FALSE),"")</f>
        <v>26515E2A7</v>
      </c>
      <c r="AG1507" s="134" t="str">
        <f t="shared" si="340"/>
        <v>10.200.57.196</v>
      </c>
      <c r="AH1507" s="134" t="str">
        <f t="shared" si="341"/>
        <v>Yes</v>
      </c>
      <c r="AI1507" s="134" t="str">
        <f t="shared" si="342"/>
        <v>Yes</v>
      </c>
      <c r="AJ1507" s="234">
        <f>_xlfn.IFNA(VLOOKUP(F1507,'Compiled report'!C:D,2,FALSE),"")</f>
        <v>42779</v>
      </c>
      <c r="AK1507" s="134" t="str">
        <f t="shared" si="343"/>
        <v>Yes</v>
      </c>
      <c r="AL1507" s="134" t="str">
        <f t="shared" si="344"/>
        <v>Yes</v>
      </c>
      <c r="AM1507" s="134" t="str">
        <f t="shared" si="345"/>
        <v>Yes</v>
      </c>
      <c r="AN1507" s="134" t="str">
        <f t="shared" si="346"/>
        <v>Yes</v>
      </c>
      <c r="AO1507" s="134" t="str">
        <f t="shared" si="349"/>
        <v>Installation Completed</v>
      </c>
      <c r="AP1507" s="137" t="s">
        <v>770</v>
      </c>
    </row>
    <row r="1508" spans="1:42" s="134" customFormat="1" ht="26.1" customHeight="1" x14ac:dyDescent="0.2">
      <c r="A1508" s="258">
        <v>1506</v>
      </c>
      <c r="B1508" s="284" t="s">
        <v>280</v>
      </c>
      <c r="C1508" s="134" t="s">
        <v>419</v>
      </c>
      <c r="D1508" s="171" t="s">
        <v>82</v>
      </c>
      <c r="E1508" s="283" t="s">
        <v>281</v>
      </c>
      <c r="F1508" s="107">
        <v>1033</v>
      </c>
      <c r="G1508" s="284" t="s">
        <v>280</v>
      </c>
      <c r="H1508" s="284" t="s">
        <v>3986</v>
      </c>
      <c r="I1508" s="284" t="s">
        <v>3987</v>
      </c>
      <c r="J1508" s="284" t="s">
        <v>384</v>
      </c>
      <c r="K1508" s="284" t="s">
        <v>3988</v>
      </c>
      <c r="L1508" s="110" t="s">
        <v>3932</v>
      </c>
      <c r="M1508" s="284" t="s">
        <v>3866</v>
      </c>
      <c r="N1508" s="103" t="s">
        <v>87</v>
      </c>
      <c r="O1508" s="284">
        <v>34200</v>
      </c>
      <c r="Q1508" s="135"/>
      <c r="T1508" s="135"/>
      <c r="U1508" s="171" t="str">
        <f t="shared" si="348"/>
        <v>HBL-MUL-1033</v>
      </c>
      <c r="V1508" s="133" t="s">
        <v>90</v>
      </c>
      <c r="W1508" s="107">
        <v>1033</v>
      </c>
      <c r="X1508" s="171" t="str">
        <f t="shared" si="350"/>
        <v>HBL-MUL-1033-Mar17-1-1</v>
      </c>
      <c r="Y1508" s="136" t="s">
        <v>1018</v>
      </c>
      <c r="Z1508" s="134" t="str">
        <f t="shared" si="337"/>
        <v xml:space="preserve"> </v>
      </c>
      <c r="AA1508" s="134" t="str">
        <f t="shared" si="338"/>
        <v xml:space="preserve"> </v>
      </c>
      <c r="AB1508" s="134" t="str">
        <f t="shared" si="347"/>
        <v>Yes</v>
      </c>
      <c r="AC1508" s="134" t="e">
        <f>VLOOKUP(F1508,'Wired Branches'!B:E,4,FALSE)</f>
        <v>#N/A</v>
      </c>
      <c r="AD1508" s="134" t="str">
        <f t="shared" si="339"/>
        <v xml:space="preserve"> </v>
      </c>
      <c r="AE1508" s="150" t="e">
        <f>VLOOKUP(W1508,'Wired Branches'!B:F,5,FALSE)</f>
        <v>#N/A</v>
      </c>
      <c r="AF1508" s="112" t="str">
        <f>_xlfn.IFNA(VLOOKUP(F1508,'Compiled report'!C:F,4,FALSE),"")</f>
        <v/>
      </c>
      <c r="AG1508" s="134" t="str">
        <f t="shared" si="340"/>
        <v xml:space="preserve"> </v>
      </c>
      <c r="AH1508" s="134" t="str">
        <f t="shared" si="341"/>
        <v xml:space="preserve"> </v>
      </c>
      <c r="AI1508" s="134" t="str">
        <f t="shared" si="342"/>
        <v xml:space="preserve"> </v>
      </c>
      <c r="AJ1508" s="234" t="str">
        <f>_xlfn.IFNA(VLOOKUP(F1508,'Compiled report'!C:D,2,FALSE),"")</f>
        <v/>
      </c>
      <c r="AK1508" s="134" t="str">
        <f t="shared" si="343"/>
        <v xml:space="preserve"> </v>
      </c>
      <c r="AL1508" s="134" t="str">
        <f t="shared" si="344"/>
        <v/>
      </c>
      <c r="AM1508" s="134" t="str">
        <f t="shared" si="345"/>
        <v xml:space="preserve"> </v>
      </c>
      <c r="AN1508" s="134" t="str">
        <f t="shared" si="346"/>
        <v xml:space="preserve"> </v>
      </c>
      <c r="AO1508" s="134" t="str">
        <f t="shared" si="349"/>
        <v xml:space="preserve"> </v>
      </c>
      <c r="AP1508" s="137" t="s">
        <v>770</v>
      </c>
    </row>
    <row r="1509" spans="1:42" s="134" customFormat="1" ht="26.1" customHeight="1" x14ac:dyDescent="0.2">
      <c r="A1509" s="258">
        <v>1507</v>
      </c>
      <c r="B1509" s="284" t="s">
        <v>280</v>
      </c>
      <c r="C1509" s="134" t="s">
        <v>419</v>
      </c>
      <c r="D1509" s="171" t="s">
        <v>82</v>
      </c>
      <c r="E1509" s="283" t="s">
        <v>281</v>
      </c>
      <c r="F1509" s="107">
        <v>1037</v>
      </c>
      <c r="G1509" s="284" t="s">
        <v>280</v>
      </c>
      <c r="H1509" s="284" t="s">
        <v>3989</v>
      </c>
      <c r="I1509" s="284" t="s">
        <v>3990</v>
      </c>
      <c r="J1509" s="284" t="s">
        <v>384</v>
      </c>
      <c r="K1509" s="284" t="s">
        <v>3989</v>
      </c>
      <c r="L1509" s="110" t="s">
        <v>3932</v>
      </c>
      <c r="M1509" s="284" t="s">
        <v>3866</v>
      </c>
      <c r="N1509" s="103" t="s">
        <v>87</v>
      </c>
      <c r="O1509" s="284">
        <v>34200</v>
      </c>
      <c r="Q1509" s="135"/>
      <c r="T1509" s="135"/>
      <c r="U1509" s="171" t="str">
        <f t="shared" si="348"/>
        <v>HBL-MUL-1037</v>
      </c>
      <c r="V1509" s="133" t="s">
        <v>90</v>
      </c>
      <c r="W1509" s="107">
        <v>1037</v>
      </c>
      <c r="X1509" s="171" t="str">
        <f t="shared" si="350"/>
        <v>HBL-MUL-1037-Mar17-1-1</v>
      </c>
      <c r="Y1509" s="136" t="s">
        <v>1018</v>
      </c>
      <c r="Z1509" s="134" t="str">
        <f t="shared" si="337"/>
        <v xml:space="preserve"> </v>
      </c>
      <c r="AA1509" s="134" t="str">
        <f t="shared" si="338"/>
        <v xml:space="preserve"> </v>
      </c>
      <c r="AB1509" s="134" t="str">
        <f t="shared" si="347"/>
        <v>Yes</v>
      </c>
      <c r="AC1509" s="134" t="e">
        <f>VLOOKUP(F1509,'Wired Branches'!B:E,4,FALSE)</f>
        <v>#N/A</v>
      </c>
      <c r="AD1509" s="134" t="str">
        <f t="shared" si="339"/>
        <v xml:space="preserve"> </v>
      </c>
      <c r="AE1509" s="150" t="e">
        <f>VLOOKUP(W1509,'Wired Branches'!B:F,5,FALSE)</f>
        <v>#N/A</v>
      </c>
      <c r="AF1509" s="112" t="str">
        <f>_xlfn.IFNA(VLOOKUP(F1509,'Compiled report'!C:F,4,FALSE),"")</f>
        <v/>
      </c>
      <c r="AG1509" s="134" t="str">
        <f t="shared" si="340"/>
        <v xml:space="preserve"> </v>
      </c>
      <c r="AH1509" s="134" t="str">
        <f t="shared" si="341"/>
        <v xml:space="preserve"> </v>
      </c>
      <c r="AI1509" s="134" t="str">
        <f t="shared" si="342"/>
        <v xml:space="preserve"> </v>
      </c>
      <c r="AJ1509" s="234" t="str">
        <f>_xlfn.IFNA(VLOOKUP(F1509,'Compiled report'!C:D,2,FALSE),"")</f>
        <v/>
      </c>
      <c r="AK1509" s="134" t="str">
        <f t="shared" si="343"/>
        <v xml:space="preserve"> </v>
      </c>
      <c r="AL1509" s="134" t="str">
        <f t="shared" si="344"/>
        <v/>
      </c>
      <c r="AM1509" s="134" t="str">
        <f t="shared" si="345"/>
        <v xml:space="preserve"> </v>
      </c>
      <c r="AN1509" s="134" t="str">
        <f t="shared" si="346"/>
        <v xml:space="preserve"> </v>
      </c>
      <c r="AO1509" s="134" t="str">
        <f t="shared" si="349"/>
        <v xml:space="preserve"> </v>
      </c>
      <c r="AP1509" s="137" t="s">
        <v>770</v>
      </c>
    </row>
    <row r="1510" spans="1:42" s="134" customFormat="1" ht="26.1" customHeight="1" x14ac:dyDescent="0.2">
      <c r="A1510" s="258">
        <v>1508</v>
      </c>
      <c r="B1510" s="284" t="s">
        <v>280</v>
      </c>
      <c r="C1510" s="134" t="s">
        <v>419</v>
      </c>
      <c r="D1510" s="171" t="s">
        <v>82</v>
      </c>
      <c r="E1510" s="283" t="s">
        <v>281</v>
      </c>
      <c r="F1510" s="107">
        <v>1068</v>
      </c>
      <c r="G1510" s="284" t="s">
        <v>280</v>
      </c>
      <c r="H1510" s="284" t="s">
        <v>3991</v>
      </c>
      <c r="I1510" s="284" t="s">
        <v>3992</v>
      </c>
      <c r="J1510" s="284" t="s">
        <v>384</v>
      </c>
      <c r="K1510" s="284" t="s">
        <v>3993</v>
      </c>
      <c r="L1510" s="110" t="s">
        <v>3959</v>
      </c>
      <c r="M1510" s="284" t="s">
        <v>3882</v>
      </c>
      <c r="N1510" s="103" t="s">
        <v>87</v>
      </c>
      <c r="O1510" s="284">
        <v>59320</v>
      </c>
      <c r="Q1510" s="135"/>
      <c r="T1510" s="135"/>
      <c r="U1510" s="171" t="str">
        <f t="shared" si="348"/>
        <v>HBL-MUL-1068</v>
      </c>
      <c r="V1510" s="133" t="s">
        <v>90</v>
      </c>
      <c r="W1510" s="107">
        <v>1068</v>
      </c>
      <c r="X1510" s="171" t="str">
        <f t="shared" si="350"/>
        <v>HBL-MUL-1068-Mar17-1-1</v>
      </c>
      <c r="Y1510" s="136" t="s">
        <v>1018</v>
      </c>
      <c r="Z1510" s="134" t="str">
        <f t="shared" si="337"/>
        <v xml:space="preserve"> </v>
      </c>
      <c r="AA1510" s="134" t="str">
        <f t="shared" si="338"/>
        <v xml:space="preserve"> </v>
      </c>
      <c r="AB1510" s="134" t="str">
        <f t="shared" si="347"/>
        <v>Yes</v>
      </c>
      <c r="AC1510" s="134" t="e">
        <f>VLOOKUP(F1510,'Wired Branches'!B:E,4,FALSE)</f>
        <v>#N/A</v>
      </c>
      <c r="AD1510" s="134" t="str">
        <f t="shared" si="339"/>
        <v xml:space="preserve"> </v>
      </c>
      <c r="AE1510" s="150" t="e">
        <f>VLOOKUP(W1510,'Wired Branches'!B:F,5,FALSE)</f>
        <v>#N/A</v>
      </c>
      <c r="AF1510" s="112" t="str">
        <f>_xlfn.IFNA(VLOOKUP(F1510,'Compiled report'!C:F,4,FALSE),"")</f>
        <v/>
      </c>
      <c r="AG1510" s="134" t="str">
        <f t="shared" si="340"/>
        <v xml:space="preserve"> </v>
      </c>
      <c r="AH1510" s="134" t="str">
        <f t="shared" si="341"/>
        <v xml:space="preserve"> </v>
      </c>
      <c r="AI1510" s="134" t="str">
        <f t="shared" si="342"/>
        <v xml:space="preserve"> </v>
      </c>
      <c r="AJ1510" s="234" t="str">
        <f>_xlfn.IFNA(VLOOKUP(F1510,'Compiled report'!C:D,2,FALSE),"")</f>
        <v/>
      </c>
      <c r="AK1510" s="134" t="str">
        <f t="shared" si="343"/>
        <v xml:space="preserve"> </v>
      </c>
      <c r="AL1510" s="134" t="str">
        <f t="shared" si="344"/>
        <v/>
      </c>
      <c r="AM1510" s="134" t="str">
        <f t="shared" si="345"/>
        <v xml:space="preserve"> </v>
      </c>
      <c r="AN1510" s="134" t="str">
        <f t="shared" si="346"/>
        <v xml:space="preserve"> </v>
      </c>
      <c r="AO1510" s="134" t="str">
        <f t="shared" si="349"/>
        <v xml:space="preserve"> </v>
      </c>
      <c r="AP1510" s="137" t="s">
        <v>770</v>
      </c>
    </row>
    <row r="1511" spans="1:42" s="134" customFormat="1" ht="26.1" customHeight="1" x14ac:dyDescent="0.2">
      <c r="A1511" s="258">
        <v>1509</v>
      </c>
      <c r="B1511" s="284" t="s">
        <v>280</v>
      </c>
      <c r="C1511" s="134" t="s">
        <v>419</v>
      </c>
      <c r="D1511" s="171" t="s">
        <v>82</v>
      </c>
      <c r="E1511" s="283" t="s">
        <v>281</v>
      </c>
      <c r="F1511" s="107">
        <v>1082</v>
      </c>
      <c r="G1511" s="284" t="s">
        <v>280</v>
      </c>
      <c r="H1511" s="284" t="s">
        <v>3994</v>
      </c>
      <c r="I1511" s="284" t="s">
        <v>3995</v>
      </c>
      <c r="J1511" s="284" t="s">
        <v>384</v>
      </c>
      <c r="K1511" s="284" t="s">
        <v>3994</v>
      </c>
      <c r="L1511" s="110" t="s">
        <v>3907</v>
      </c>
      <c r="M1511" s="284" t="s">
        <v>3866</v>
      </c>
      <c r="N1511" s="103" t="s">
        <v>87</v>
      </c>
      <c r="O1511" s="284">
        <v>34200</v>
      </c>
      <c r="Q1511" s="135"/>
      <c r="T1511" s="135"/>
      <c r="U1511" s="171" t="str">
        <f t="shared" si="348"/>
        <v>HBL-MUL-1082</v>
      </c>
      <c r="V1511" s="133" t="s">
        <v>90</v>
      </c>
      <c r="W1511" s="107">
        <v>1082</v>
      </c>
      <c r="X1511" s="171" t="str">
        <f t="shared" si="350"/>
        <v>HBL-MUL-1082-Mar17-1-1</v>
      </c>
      <c r="Y1511" s="136" t="s">
        <v>1018</v>
      </c>
      <c r="Z1511" s="134" t="str">
        <f t="shared" si="337"/>
        <v xml:space="preserve"> </v>
      </c>
      <c r="AA1511" s="134" t="str">
        <f t="shared" si="338"/>
        <v xml:space="preserve"> </v>
      </c>
      <c r="AB1511" s="134" t="str">
        <f t="shared" si="347"/>
        <v>Yes</v>
      </c>
      <c r="AC1511" s="134">
        <f>VLOOKUP(F1511,'Wired Branches'!B:E,4,FALSE)</f>
        <v>0</v>
      </c>
      <c r="AD1511" s="134" t="str">
        <f t="shared" si="339"/>
        <v xml:space="preserve"> </v>
      </c>
      <c r="AE1511" s="150">
        <f>VLOOKUP(W1511,'Wired Branches'!B:F,5,FALSE)</f>
        <v>0</v>
      </c>
      <c r="AF1511" s="112" t="str">
        <f>_xlfn.IFNA(VLOOKUP(F1511,'Compiled report'!C:F,4,FALSE),"")</f>
        <v/>
      </c>
      <c r="AG1511" s="134" t="str">
        <f t="shared" si="340"/>
        <v xml:space="preserve"> </v>
      </c>
      <c r="AH1511" s="134" t="str">
        <f t="shared" si="341"/>
        <v xml:space="preserve"> </v>
      </c>
      <c r="AI1511" s="134" t="str">
        <f t="shared" si="342"/>
        <v xml:space="preserve"> </v>
      </c>
      <c r="AJ1511" s="234" t="str">
        <f>_xlfn.IFNA(VLOOKUP(F1511,'Compiled report'!C:D,2,FALSE),"")</f>
        <v/>
      </c>
      <c r="AK1511" s="134" t="str">
        <f t="shared" si="343"/>
        <v xml:space="preserve"> </v>
      </c>
      <c r="AL1511" s="134" t="str">
        <f t="shared" si="344"/>
        <v/>
      </c>
      <c r="AM1511" s="134" t="str">
        <f t="shared" si="345"/>
        <v xml:space="preserve"> </v>
      </c>
      <c r="AN1511" s="134" t="str">
        <f t="shared" si="346"/>
        <v xml:space="preserve"> </v>
      </c>
      <c r="AO1511" s="134" t="str">
        <f t="shared" si="349"/>
        <v xml:space="preserve"> </v>
      </c>
      <c r="AP1511" s="137" t="s">
        <v>770</v>
      </c>
    </row>
    <row r="1512" spans="1:42" s="134" customFormat="1" ht="26.1" customHeight="1" x14ac:dyDescent="0.2">
      <c r="A1512" s="258">
        <v>1510</v>
      </c>
      <c r="B1512" s="284" t="s">
        <v>280</v>
      </c>
      <c r="C1512" s="134" t="s">
        <v>419</v>
      </c>
      <c r="D1512" s="171" t="s">
        <v>82</v>
      </c>
      <c r="E1512" s="283" t="s">
        <v>281</v>
      </c>
      <c r="F1512" s="107">
        <v>1107</v>
      </c>
      <c r="G1512" s="284" t="s">
        <v>280</v>
      </c>
      <c r="H1512" s="284" t="s">
        <v>3996</v>
      </c>
      <c r="I1512" s="284" t="s">
        <v>3997</v>
      </c>
      <c r="J1512" s="284" t="s">
        <v>384</v>
      </c>
      <c r="K1512" s="284" t="s">
        <v>3998</v>
      </c>
      <c r="L1512" s="110" t="s">
        <v>3996</v>
      </c>
      <c r="M1512" s="284" t="s">
        <v>3969</v>
      </c>
      <c r="N1512" s="103" t="s">
        <v>87</v>
      </c>
      <c r="O1512" s="284">
        <v>33500</v>
      </c>
      <c r="Q1512" s="135"/>
      <c r="T1512" s="135"/>
      <c r="U1512" s="171" t="str">
        <f t="shared" si="348"/>
        <v>HBL-MUL-1107</v>
      </c>
      <c r="V1512" s="133" t="s">
        <v>90</v>
      </c>
      <c r="W1512" s="107">
        <v>1107</v>
      </c>
      <c r="X1512" s="171" t="str">
        <f t="shared" si="350"/>
        <v>HBL-MUL-1107-Mar17-1-1</v>
      </c>
      <c r="Y1512" s="136" t="s">
        <v>1018</v>
      </c>
      <c r="Z1512" s="134" t="str">
        <f t="shared" si="337"/>
        <v xml:space="preserve"> </v>
      </c>
      <c r="AA1512" s="134" t="str">
        <f t="shared" si="338"/>
        <v xml:space="preserve"> </v>
      </c>
      <c r="AB1512" s="134" t="str">
        <f t="shared" si="347"/>
        <v>Yes</v>
      </c>
      <c r="AC1512" s="134" t="e">
        <f>VLOOKUP(F1512,'Wired Branches'!B:E,4,FALSE)</f>
        <v>#N/A</v>
      </c>
      <c r="AD1512" s="134" t="str">
        <f t="shared" si="339"/>
        <v xml:space="preserve"> </v>
      </c>
      <c r="AE1512" s="150" t="e">
        <f>VLOOKUP(W1512,'Wired Branches'!B:F,5,FALSE)</f>
        <v>#N/A</v>
      </c>
      <c r="AF1512" s="112" t="str">
        <f>_xlfn.IFNA(VLOOKUP(F1512,'Compiled report'!C:F,4,FALSE),"")</f>
        <v/>
      </c>
      <c r="AG1512" s="134" t="str">
        <f t="shared" si="340"/>
        <v xml:space="preserve"> </v>
      </c>
      <c r="AH1512" s="134" t="str">
        <f t="shared" si="341"/>
        <v xml:space="preserve"> </v>
      </c>
      <c r="AI1512" s="134" t="str">
        <f t="shared" si="342"/>
        <v xml:space="preserve"> </v>
      </c>
      <c r="AJ1512" s="234" t="str">
        <f>_xlfn.IFNA(VLOOKUP(F1512,'Compiled report'!C:D,2,FALSE),"")</f>
        <v/>
      </c>
      <c r="AK1512" s="134" t="str">
        <f t="shared" si="343"/>
        <v xml:space="preserve"> </v>
      </c>
      <c r="AL1512" s="134" t="str">
        <f t="shared" si="344"/>
        <v/>
      </c>
      <c r="AM1512" s="134" t="str">
        <f t="shared" si="345"/>
        <v xml:space="preserve"> </v>
      </c>
      <c r="AN1512" s="134" t="str">
        <f t="shared" si="346"/>
        <v xml:space="preserve"> </v>
      </c>
      <c r="AO1512" s="134" t="str">
        <f t="shared" si="349"/>
        <v xml:space="preserve"> </v>
      </c>
      <c r="AP1512" s="137" t="s">
        <v>770</v>
      </c>
    </row>
    <row r="1513" spans="1:42" s="134" customFormat="1" ht="26.1" customHeight="1" x14ac:dyDescent="0.2">
      <c r="A1513" s="258">
        <v>1511</v>
      </c>
      <c r="B1513" s="284" t="s">
        <v>280</v>
      </c>
      <c r="C1513" s="134" t="s">
        <v>419</v>
      </c>
      <c r="D1513" s="171" t="s">
        <v>82</v>
      </c>
      <c r="E1513" s="283" t="s">
        <v>281</v>
      </c>
      <c r="F1513" s="107">
        <v>1109</v>
      </c>
      <c r="G1513" s="284" t="s">
        <v>280</v>
      </c>
      <c r="H1513" s="284" t="s">
        <v>3999</v>
      </c>
      <c r="I1513" s="284" t="s">
        <v>4000</v>
      </c>
      <c r="J1513" s="284" t="s">
        <v>384</v>
      </c>
      <c r="K1513" s="284" t="s">
        <v>280</v>
      </c>
      <c r="L1513" s="110" t="s">
        <v>280</v>
      </c>
      <c r="M1513" s="284" t="s">
        <v>280</v>
      </c>
      <c r="N1513" s="103" t="s">
        <v>87</v>
      </c>
      <c r="O1513" s="284">
        <v>60000</v>
      </c>
      <c r="Q1513" s="135"/>
      <c r="T1513" s="135"/>
      <c r="U1513" s="171" t="str">
        <f t="shared" si="348"/>
        <v>HBL-MUL-1109</v>
      </c>
      <c r="V1513" s="133" t="s">
        <v>90</v>
      </c>
      <c r="W1513" s="107">
        <v>1109</v>
      </c>
      <c r="X1513" s="171" t="str">
        <f t="shared" si="350"/>
        <v>HBL-MUL-1109-Mar17-1-1</v>
      </c>
      <c r="Y1513" s="136" t="s">
        <v>1018</v>
      </c>
      <c r="Z1513" s="134" t="str">
        <f t="shared" si="337"/>
        <v>Yes</v>
      </c>
      <c r="AA1513" s="134" t="str">
        <f t="shared" si="338"/>
        <v>Yes</v>
      </c>
      <c r="AB1513" s="134" t="str">
        <f t="shared" si="347"/>
        <v>Yes</v>
      </c>
      <c r="AC1513" s="134" t="str">
        <f>VLOOKUP(F1513,'Wired Branches'!B:E,4,FALSE)</f>
        <v>10.23.28.10</v>
      </c>
      <c r="AD1513" s="134" t="str">
        <f t="shared" si="339"/>
        <v>255.255.255.0</v>
      </c>
      <c r="AE1513" s="150" t="str">
        <f>VLOOKUP(W1513,'Wired Branches'!B:F,5,FALSE)</f>
        <v>10.23.28.1</v>
      </c>
      <c r="AF1513" s="112" t="str">
        <f>_xlfn.IFNA(VLOOKUP(F1513,'Compiled report'!C:F,4,FALSE),"")</f>
        <v>26515E154</v>
      </c>
      <c r="AG1513" s="134" t="str">
        <f t="shared" si="340"/>
        <v>10.200.57.196</v>
      </c>
      <c r="AH1513" s="134" t="str">
        <f t="shared" si="341"/>
        <v>Yes</v>
      </c>
      <c r="AI1513" s="134" t="str">
        <f t="shared" si="342"/>
        <v>Yes</v>
      </c>
      <c r="AJ1513" s="234">
        <f>_xlfn.IFNA(VLOOKUP(F1513,'Compiled report'!C:D,2,FALSE),"")</f>
        <v>42789</v>
      </c>
      <c r="AK1513" s="134" t="str">
        <f t="shared" si="343"/>
        <v>Yes</v>
      </c>
      <c r="AL1513" s="134" t="str">
        <f t="shared" si="344"/>
        <v>Yes</v>
      </c>
      <c r="AM1513" s="134" t="str">
        <f t="shared" si="345"/>
        <v>Yes</v>
      </c>
      <c r="AN1513" s="134" t="str">
        <f t="shared" si="346"/>
        <v>Yes</v>
      </c>
      <c r="AO1513" s="134" t="str">
        <f t="shared" si="349"/>
        <v>Installation Completed</v>
      </c>
      <c r="AP1513" s="137" t="s">
        <v>770</v>
      </c>
    </row>
    <row r="1514" spans="1:42" s="134" customFormat="1" ht="26.1" customHeight="1" x14ac:dyDescent="0.2">
      <c r="A1514" s="258">
        <v>1512</v>
      </c>
      <c r="B1514" s="284" t="s">
        <v>280</v>
      </c>
      <c r="C1514" s="134" t="s">
        <v>419</v>
      </c>
      <c r="D1514" s="171" t="s">
        <v>82</v>
      </c>
      <c r="E1514" s="283" t="s">
        <v>281</v>
      </c>
      <c r="F1514" s="107">
        <v>1204</v>
      </c>
      <c r="G1514" s="284" t="s">
        <v>280</v>
      </c>
      <c r="H1514" s="284" t="s">
        <v>4001</v>
      </c>
      <c r="I1514" s="284" t="s">
        <v>4002</v>
      </c>
      <c r="J1514" s="284" t="s">
        <v>384</v>
      </c>
      <c r="K1514" s="284" t="s">
        <v>280</v>
      </c>
      <c r="L1514" s="110" t="s">
        <v>280</v>
      </c>
      <c r="M1514" s="284" t="s">
        <v>280</v>
      </c>
      <c r="N1514" s="103" t="s">
        <v>87</v>
      </c>
      <c r="O1514" s="284">
        <v>60000</v>
      </c>
      <c r="Q1514" s="135"/>
      <c r="T1514" s="135"/>
      <c r="U1514" s="171" t="str">
        <f t="shared" si="348"/>
        <v>HBL-MUL-1204</v>
      </c>
      <c r="V1514" s="133" t="s">
        <v>90</v>
      </c>
      <c r="W1514" s="107">
        <v>1204</v>
      </c>
      <c r="X1514" s="171" t="str">
        <f t="shared" si="350"/>
        <v>HBL-MUL-1204-Mar17-1-1</v>
      </c>
      <c r="Y1514" s="136" t="s">
        <v>1018</v>
      </c>
      <c r="Z1514" s="134" t="str">
        <f t="shared" si="337"/>
        <v xml:space="preserve"> </v>
      </c>
      <c r="AA1514" s="134" t="str">
        <f t="shared" si="338"/>
        <v xml:space="preserve"> </v>
      </c>
      <c r="AB1514" s="134" t="str">
        <f t="shared" si="347"/>
        <v>Yes</v>
      </c>
      <c r="AC1514" s="134" t="str">
        <f>VLOOKUP(F1514,'Wired Branches'!B:E,4,FALSE)</f>
        <v>10.23.5.10</v>
      </c>
      <c r="AD1514" s="134" t="str">
        <f t="shared" si="339"/>
        <v xml:space="preserve"> </v>
      </c>
      <c r="AE1514" s="150" t="str">
        <f>VLOOKUP(W1514,'Wired Branches'!B:F,5,FALSE)</f>
        <v>10.23.5.1</v>
      </c>
      <c r="AF1514" s="112" t="str">
        <f>_xlfn.IFNA(VLOOKUP(F1514,'Compiled report'!C:F,4,FALSE),"")</f>
        <v/>
      </c>
      <c r="AG1514" s="134" t="str">
        <f t="shared" si="340"/>
        <v xml:space="preserve"> </v>
      </c>
      <c r="AH1514" s="134" t="str">
        <f t="shared" si="341"/>
        <v xml:space="preserve"> </v>
      </c>
      <c r="AI1514" s="134" t="str">
        <f t="shared" si="342"/>
        <v xml:space="preserve"> </v>
      </c>
      <c r="AJ1514" s="234" t="str">
        <f>_xlfn.IFNA(VLOOKUP(F1514,'Compiled report'!C:D,2,FALSE),"")</f>
        <v/>
      </c>
      <c r="AK1514" s="134" t="str">
        <f t="shared" si="343"/>
        <v xml:space="preserve"> </v>
      </c>
      <c r="AL1514" s="134" t="str">
        <f t="shared" si="344"/>
        <v/>
      </c>
      <c r="AM1514" s="134" t="str">
        <f t="shared" si="345"/>
        <v xml:space="preserve"> </v>
      </c>
      <c r="AN1514" s="134" t="str">
        <f t="shared" si="346"/>
        <v xml:space="preserve"> </v>
      </c>
      <c r="AO1514" s="134" t="str">
        <f t="shared" si="349"/>
        <v xml:space="preserve"> </v>
      </c>
      <c r="AP1514" s="137" t="s">
        <v>770</v>
      </c>
    </row>
    <row r="1515" spans="1:42" s="134" customFormat="1" ht="26.1" customHeight="1" x14ac:dyDescent="0.2">
      <c r="A1515" s="258">
        <v>1513</v>
      </c>
      <c r="B1515" s="284" t="s">
        <v>280</v>
      </c>
      <c r="C1515" s="134" t="s">
        <v>419</v>
      </c>
      <c r="D1515" s="171" t="s">
        <v>82</v>
      </c>
      <c r="E1515" s="283" t="s">
        <v>281</v>
      </c>
      <c r="F1515" s="107">
        <v>1266</v>
      </c>
      <c r="G1515" s="284" t="s">
        <v>280</v>
      </c>
      <c r="H1515" s="284" t="s">
        <v>4003</v>
      </c>
      <c r="I1515" s="284" t="s">
        <v>4004</v>
      </c>
      <c r="J1515" s="284" t="s">
        <v>384</v>
      </c>
      <c r="K1515" s="284" t="s">
        <v>280</v>
      </c>
      <c r="L1515" s="110" t="s">
        <v>280</v>
      </c>
      <c r="M1515" s="284" t="s">
        <v>280</v>
      </c>
      <c r="N1515" s="103" t="s">
        <v>87</v>
      </c>
      <c r="O1515" s="284">
        <v>60000</v>
      </c>
      <c r="Q1515" s="135"/>
      <c r="T1515" s="135"/>
      <c r="U1515" s="171" t="str">
        <f t="shared" si="348"/>
        <v>HBL-MUL-1266</v>
      </c>
      <c r="V1515" s="133" t="s">
        <v>90</v>
      </c>
      <c r="W1515" s="107">
        <v>1266</v>
      </c>
      <c r="X1515" s="171" t="str">
        <f t="shared" si="350"/>
        <v>HBL-MUL-1266-Mar17-1-1</v>
      </c>
      <c r="Y1515" s="136" t="s">
        <v>1018</v>
      </c>
      <c r="Z1515" s="134" t="str">
        <f t="shared" si="337"/>
        <v xml:space="preserve"> </v>
      </c>
      <c r="AA1515" s="134" t="str">
        <f t="shared" si="338"/>
        <v xml:space="preserve"> </v>
      </c>
      <c r="AB1515" s="134" t="str">
        <f t="shared" si="347"/>
        <v>Yes</v>
      </c>
      <c r="AC1515" s="134">
        <f>VLOOKUP(F1515,'Wired Branches'!B:E,4,FALSE)</f>
        <v>0</v>
      </c>
      <c r="AD1515" s="134" t="str">
        <f t="shared" si="339"/>
        <v xml:space="preserve"> </v>
      </c>
      <c r="AE1515" s="150">
        <f>VLOOKUP(W1515,'Wired Branches'!B:F,5,FALSE)</f>
        <v>0</v>
      </c>
      <c r="AF1515" s="112" t="str">
        <f>_xlfn.IFNA(VLOOKUP(F1515,'Compiled report'!C:F,4,FALSE),"")</f>
        <v/>
      </c>
      <c r="AG1515" s="134" t="str">
        <f t="shared" si="340"/>
        <v xml:space="preserve"> </v>
      </c>
      <c r="AH1515" s="134" t="str">
        <f t="shared" si="341"/>
        <v xml:space="preserve"> </v>
      </c>
      <c r="AI1515" s="134" t="str">
        <f t="shared" si="342"/>
        <v xml:space="preserve"> </v>
      </c>
      <c r="AJ1515" s="234" t="str">
        <f>_xlfn.IFNA(VLOOKUP(F1515,'Compiled report'!C:D,2,FALSE),"")</f>
        <v/>
      </c>
      <c r="AK1515" s="134" t="str">
        <f t="shared" si="343"/>
        <v xml:space="preserve"> </v>
      </c>
      <c r="AL1515" s="134" t="str">
        <f t="shared" si="344"/>
        <v/>
      </c>
      <c r="AM1515" s="134" t="str">
        <f t="shared" si="345"/>
        <v xml:space="preserve"> </v>
      </c>
      <c r="AN1515" s="134" t="str">
        <f t="shared" si="346"/>
        <v xml:space="preserve"> </v>
      </c>
      <c r="AO1515" s="134" t="str">
        <f t="shared" si="349"/>
        <v xml:space="preserve"> </v>
      </c>
      <c r="AP1515" s="137" t="s">
        <v>770</v>
      </c>
    </row>
    <row r="1516" spans="1:42" s="134" customFormat="1" ht="26.1" customHeight="1" x14ac:dyDescent="0.2">
      <c r="A1516" s="258">
        <v>1514</v>
      </c>
      <c r="B1516" s="284" t="s">
        <v>280</v>
      </c>
      <c r="C1516" s="134" t="s">
        <v>419</v>
      </c>
      <c r="D1516" s="171" t="s">
        <v>82</v>
      </c>
      <c r="E1516" s="283" t="s">
        <v>281</v>
      </c>
      <c r="F1516" s="107">
        <v>1269</v>
      </c>
      <c r="G1516" s="284" t="s">
        <v>280</v>
      </c>
      <c r="H1516" s="284" t="s">
        <v>4005</v>
      </c>
      <c r="I1516" s="284" t="s">
        <v>4006</v>
      </c>
      <c r="J1516" s="284" t="s">
        <v>384</v>
      </c>
      <c r="K1516" s="284" t="s">
        <v>280</v>
      </c>
      <c r="L1516" s="110" t="s">
        <v>280</v>
      </c>
      <c r="M1516" s="284" t="s">
        <v>280</v>
      </c>
      <c r="N1516" s="103" t="s">
        <v>87</v>
      </c>
      <c r="O1516" s="284">
        <v>60000</v>
      </c>
      <c r="Q1516" s="135"/>
      <c r="T1516" s="135"/>
      <c r="U1516" s="171" t="str">
        <f t="shared" si="348"/>
        <v>HBL-MUL-1269</v>
      </c>
      <c r="V1516" s="133" t="s">
        <v>90</v>
      </c>
      <c r="W1516" s="107">
        <v>1269</v>
      </c>
      <c r="X1516" s="171" t="str">
        <f t="shared" si="350"/>
        <v>HBL-MUL-1269-Mar17-1-1</v>
      </c>
      <c r="Y1516" s="136" t="s">
        <v>1018</v>
      </c>
      <c r="Z1516" s="134" t="str">
        <f t="shared" si="337"/>
        <v>Yes</v>
      </c>
      <c r="AA1516" s="134" t="str">
        <f t="shared" si="338"/>
        <v>Yes</v>
      </c>
      <c r="AB1516" s="134" t="str">
        <f t="shared" si="347"/>
        <v>Yes</v>
      </c>
      <c r="AC1516" s="134" t="str">
        <f>VLOOKUP(F1516,'Wired Branches'!B:E,4,FALSE)</f>
        <v>10.23.29.10</v>
      </c>
      <c r="AD1516" s="134" t="str">
        <f t="shared" si="339"/>
        <v>255.255.255.0</v>
      </c>
      <c r="AE1516" s="150" t="str">
        <f>VLOOKUP(W1516,'Wired Branches'!B:F,5,FALSE)</f>
        <v>10.23.29.1</v>
      </c>
      <c r="AF1516" s="112">
        <f>_xlfn.IFNA(VLOOKUP(F1516,'Compiled report'!C:F,4,FALSE),"")</f>
        <v>0</v>
      </c>
      <c r="AG1516" s="134" t="str">
        <f t="shared" si="340"/>
        <v>10.200.57.196</v>
      </c>
      <c r="AH1516" s="134" t="str">
        <f t="shared" si="341"/>
        <v>Yes</v>
      </c>
      <c r="AI1516" s="134" t="str">
        <f t="shared" si="342"/>
        <v>Yes</v>
      </c>
      <c r="AJ1516" s="234">
        <f>_xlfn.IFNA(VLOOKUP(F1516,'Compiled report'!C:D,2,FALSE),"")</f>
        <v>42786</v>
      </c>
      <c r="AK1516" s="134" t="str">
        <f t="shared" si="343"/>
        <v>Yes</v>
      </c>
      <c r="AL1516" s="134" t="str">
        <f t="shared" si="344"/>
        <v/>
      </c>
      <c r="AM1516" s="134" t="str">
        <f t="shared" si="345"/>
        <v>Yes</v>
      </c>
      <c r="AN1516" s="134" t="str">
        <f t="shared" si="346"/>
        <v>Yes</v>
      </c>
      <c r="AO1516" s="134" t="str">
        <f t="shared" si="349"/>
        <v>Installation Completed</v>
      </c>
      <c r="AP1516" s="137" t="s">
        <v>770</v>
      </c>
    </row>
    <row r="1517" spans="1:42" s="134" customFormat="1" ht="26.1" customHeight="1" x14ac:dyDescent="0.2">
      <c r="A1517" s="258">
        <v>1515</v>
      </c>
      <c r="B1517" s="284" t="s">
        <v>280</v>
      </c>
      <c r="C1517" s="134" t="s">
        <v>419</v>
      </c>
      <c r="D1517" s="171" t="s">
        <v>82</v>
      </c>
      <c r="E1517" s="283" t="s">
        <v>281</v>
      </c>
      <c r="F1517" s="107">
        <v>1270</v>
      </c>
      <c r="G1517" s="284" t="s">
        <v>280</v>
      </c>
      <c r="H1517" s="284" t="s">
        <v>1406</v>
      </c>
      <c r="I1517" s="284" t="s">
        <v>4007</v>
      </c>
      <c r="J1517" s="284" t="s">
        <v>384</v>
      </c>
      <c r="K1517" s="284" t="s">
        <v>280</v>
      </c>
      <c r="L1517" s="110" t="s">
        <v>280</v>
      </c>
      <c r="M1517" s="284" t="s">
        <v>280</v>
      </c>
      <c r="N1517" s="103" t="s">
        <v>87</v>
      </c>
      <c r="O1517" s="284">
        <v>60000</v>
      </c>
      <c r="Q1517" s="135"/>
      <c r="T1517" s="135"/>
      <c r="U1517" s="171" t="str">
        <f t="shared" si="348"/>
        <v>HBL-MUL-1270</v>
      </c>
      <c r="V1517" s="133" t="s">
        <v>90</v>
      </c>
      <c r="W1517" s="107">
        <v>1270</v>
      </c>
      <c r="X1517" s="171" t="str">
        <f t="shared" si="350"/>
        <v>HBL-MUL-1270-Mar17-1-1</v>
      </c>
      <c r="Y1517" s="136" t="s">
        <v>1018</v>
      </c>
      <c r="Z1517" s="134" t="str">
        <f t="shared" si="337"/>
        <v>Yes</v>
      </c>
      <c r="AA1517" s="134" t="str">
        <f t="shared" si="338"/>
        <v>Yes</v>
      </c>
      <c r="AB1517" s="134" t="str">
        <f t="shared" si="347"/>
        <v>Yes</v>
      </c>
      <c r="AC1517" s="134" t="str">
        <f>VLOOKUP(F1517,'Wired Branches'!B:E,4,FALSE)</f>
        <v>10.23.3.10</v>
      </c>
      <c r="AD1517" s="134" t="str">
        <f t="shared" si="339"/>
        <v>255.255.255.0</v>
      </c>
      <c r="AE1517" s="150" t="str">
        <f>VLOOKUP(W1517,'Wired Branches'!B:F,5,FALSE)</f>
        <v>10.23.3.1</v>
      </c>
      <c r="AF1517" s="112" t="str">
        <f>_xlfn.IFNA(VLOOKUP(F1517,'Compiled report'!C:F,4,FALSE),"")</f>
        <v>26515e157</v>
      </c>
      <c r="AG1517" s="134" t="str">
        <f t="shared" si="340"/>
        <v>10.200.57.196</v>
      </c>
      <c r="AH1517" s="134" t="str">
        <f t="shared" si="341"/>
        <v>Yes</v>
      </c>
      <c r="AI1517" s="134" t="str">
        <f t="shared" si="342"/>
        <v>Yes</v>
      </c>
      <c r="AJ1517" s="234">
        <f>_xlfn.IFNA(VLOOKUP(F1517,'Compiled report'!C:D,2,FALSE),"")</f>
        <v>42777</v>
      </c>
      <c r="AK1517" s="134" t="str">
        <f t="shared" si="343"/>
        <v>Yes</v>
      </c>
      <c r="AL1517" s="134" t="str">
        <f t="shared" si="344"/>
        <v>Yes</v>
      </c>
      <c r="AM1517" s="134" t="str">
        <f t="shared" si="345"/>
        <v>Yes</v>
      </c>
      <c r="AN1517" s="134" t="str">
        <f t="shared" si="346"/>
        <v>Yes</v>
      </c>
      <c r="AO1517" s="134" t="str">
        <f t="shared" si="349"/>
        <v>Installation Completed</v>
      </c>
      <c r="AP1517" s="137" t="s">
        <v>770</v>
      </c>
    </row>
    <row r="1518" spans="1:42" s="134" customFormat="1" ht="26.1" customHeight="1" x14ac:dyDescent="0.2">
      <c r="A1518" s="258">
        <v>1516</v>
      </c>
      <c r="B1518" s="284" t="s">
        <v>280</v>
      </c>
      <c r="C1518" s="134" t="s">
        <v>419</v>
      </c>
      <c r="D1518" s="171" t="s">
        <v>82</v>
      </c>
      <c r="E1518" s="283" t="s">
        <v>281</v>
      </c>
      <c r="F1518" s="107">
        <v>1271</v>
      </c>
      <c r="G1518" s="284" t="s">
        <v>280</v>
      </c>
      <c r="H1518" s="284" t="s">
        <v>4008</v>
      </c>
      <c r="I1518" s="284" t="s">
        <v>4009</v>
      </c>
      <c r="J1518" s="284" t="s">
        <v>384</v>
      </c>
      <c r="K1518" s="284" t="s">
        <v>280</v>
      </c>
      <c r="L1518" s="110" t="s">
        <v>280</v>
      </c>
      <c r="M1518" s="284" t="s">
        <v>280</v>
      </c>
      <c r="N1518" s="103" t="s">
        <v>87</v>
      </c>
      <c r="O1518" s="284">
        <v>60000</v>
      </c>
      <c r="Q1518" s="135"/>
      <c r="T1518" s="135"/>
      <c r="U1518" s="171" t="str">
        <f t="shared" si="348"/>
        <v>HBL-MUL-1271</v>
      </c>
      <c r="V1518" s="133" t="s">
        <v>90</v>
      </c>
      <c r="W1518" s="107">
        <v>1271</v>
      </c>
      <c r="X1518" s="171" t="str">
        <f t="shared" si="350"/>
        <v>HBL-MUL-1271-Mar17-1-1</v>
      </c>
      <c r="Y1518" s="136" t="s">
        <v>1018</v>
      </c>
      <c r="Z1518" s="134" t="str">
        <f t="shared" si="337"/>
        <v>Yes</v>
      </c>
      <c r="AA1518" s="134" t="str">
        <f t="shared" si="338"/>
        <v>Yes</v>
      </c>
      <c r="AB1518" s="134" t="str">
        <f t="shared" si="347"/>
        <v>Yes</v>
      </c>
      <c r="AC1518" s="134" t="str">
        <f>VLOOKUP(F1518,'Wired Branches'!B:E,4,FALSE)</f>
        <v>10.23.6.10</v>
      </c>
      <c r="AD1518" s="134" t="str">
        <f t="shared" si="339"/>
        <v>255.255.255.0</v>
      </c>
      <c r="AE1518" s="150" t="str">
        <f>VLOOKUP(W1518,'Wired Branches'!B:F,5,FALSE)</f>
        <v>10.23.6.1</v>
      </c>
      <c r="AF1518" s="112" t="str">
        <f>_xlfn.IFNA(VLOOKUP(F1518,'Compiled report'!C:F,4,FALSE),"")</f>
        <v>26515e158</v>
      </c>
      <c r="AG1518" s="134" t="str">
        <f t="shared" si="340"/>
        <v>10.200.57.196</v>
      </c>
      <c r="AH1518" s="134" t="str">
        <f t="shared" si="341"/>
        <v>Yes</v>
      </c>
      <c r="AI1518" s="134" t="str">
        <f t="shared" si="342"/>
        <v>Yes</v>
      </c>
      <c r="AJ1518" s="234">
        <f>_xlfn.IFNA(VLOOKUP(F1518,'Compiled report'!C:D,2,FALSE),"")</f>
        <v>42786</v>
      </c>
      <c r="AK1518" s="134" t="str">
        <f t="shared" si="343"/>
        <v>Yes</v>
      </c>
      <c r="AL1518" s="134" t="str">
        <f t="shared" si="344"/>
        <v>Yes</v>
      </c>
      <c r="AM1518" s="134" t="str">
        <f t="shared" si="345"/>
        <v>Yes</v>
      </c>
      <c r="AN1518" s="134" t="str">
        <f t="shared" si="346"/>
        <v>Yes</v>
      </c>
      <c r="AO1518" s="134" t="str">
        <f t="shared" si="349"/>
        <v>Installation Completed</v>
      </c>
      <c r="AP1518" s="137" t="s">
        <v>770</v>
      </c>
    </row>
    <row r="1519" spans="1:42" s="134" customFormat="1" ht="26.1" customHeight="1" x14ac:dyDescent="0.2">
      <c r="A1519" s="258">
        <v>1517</v>
      </c>
      <c r="B1519" s="284" t="s">
        <v>280</v>
      </c>
      <c r="C1519" s="134" t="s">
        <v>419</v>
      </c>
      <c r="D1519" s="171" t="s">
        <v>82</v>
      </c>
      <c r="E1519" s="283" t="s">
        <v>281</v>
      </c>
      <c r="F1519" s="107">
        <v>1272</v>
      </c>
      <c r="G1519" s="284" t="s">
        <v>280</v>
      </c>
      <c r="H1519" s="284" t="s">
        <v>4010</v>
      </c>
      <c r="I1519" s="284" t="s">
        <v>4011</v>
      </c>
      <c r="J1519" s="284" t="s">
        <v>384</v>
      </c>
      <c r="K1519" s="284" t="s">
        <v>1941</v>
      </c>
      <c r="L1519" s="110" t="s">
        <v>1941</v>
      </c>
      <c r="M1519" s="284" t="s">
        <v>1941</v>
      </c>
      <c r="N1519" s="103" t="s">
        <v>87</v>
      </c>
      <c r="O1519" s="284">
        <v>61100</v>
      </c>
      <c r="Q1519" s="135"/>
      <c r="T1519" s="135"/>
      <c r="U1519" s="171" t="str">
        <f t="shared" si="348"/>
        <v>HBL-MUL-1272</v>
      </c>
      <c r="V1519" s="133" t="s">
        <v>90</v>
      </c>
      <c r="W1519" s="107">
        <v>1272</v>
      </c>
      <c r="X1519" s="171" t="str">
        <f t="shared" si="350"/>
        <v>HBL-MUL-1272-Mar17-1-1</v>
      </c>
      <c r="Y1519" s="136" t="s">
        <v>1018</v>
      </c>
      <c r="Z1519" s="134" t="str">
        <f t="shared" si="337"/>
        <v xml:space="preserve"> </v>
      </c>
      <c r="AA1519" s="134" t="str">
        <f t="shared" si="338"/>
        <v xml:space="preserve"> </v>
      </c>
      <c r="AB1519" s="134" t="str">
        <f t="shared" si="347"/>
        <v>Yes</v>
      </c>
      <c r="AC1519" s="134" t="e">
        <f>VLOOKUP(F1519,'Wired Branches'!B:E,4,FALSE)</f>
        <v>#N/A</v>
      </c>
      <c r="AD1519" s="134" t="str">
        <f t="shared" si="339"/>
        <v xml:space="preserve"> </v>
      </c>
      <c r="AE1519" s="150" t="e">
        <f>VLOOKUP(W1519,'Wired Branches'!B:F,5,FALSE)</f>
        <v>#N/A</v>
      </c>
      <c r="AF1519" s="112" t="str">
        <f>_xlfn.IFNA(VLOOKUP(F1519,'Compiled report'!C:F,4,FALSE),"")</f>
        <v/>
      </c>
      <c r="AG1519" s="134" t="str">
        <f t="shared" si="340"/>
        <v xml:space="preserve"> </v>
      </c>
      <c r="AH1519" s="134" t="str">
        <f t="shared" si="341"/>
        <v xml:space="preserve"> </v>
      </c>
      <c r="AI1519" s="134" t="str">
        <f t="shared" si="342"/>
        <v xml:space="preserve"> </v>
      </c>
      <c r="AJ1519" s="234" t="str">
        <f>_xlfn.IFNA(VLOOKUP(F1519,'Compiled report'!C:D,2,FALSE),"")</f>
        <v/>
      </c>
      <c r="AK1519" s="134" t="str">
        <f t="shared" si="343"/>
        <v xml:space="preserve"> </v>
      </c>
      <c r="AL1519" s="134" t="str">
        <f t="shared" si="344"/>
        <v/>
      </c>
      <c r="AM1519" s="134" t="str">
        <f t="shared" si="345"/>
        <v xml:space="preserve"> </v>
      </c>
      <c r="AN1519" s="134" t="str">
        <f t="shared" si="346"/>
        <v xml:space="preserve"> </v>
      </c>
      <c r="AO1519" s="134" t="str">
        <f t="shared" si="349"/>
        <v xml:space="preserve"> </v>
      </c>
      <c r="AP1519" s="137" t="s">
        <v>770</v>
      </c>
    </row>
    <row r="1520" spans="1:42" s="134" customFormat="1" ht="26.1" customHeight="1" x14ac:dyDescent="0.2">
      <c r="A1520" s="258">
        <v>1518</v>
      </c>
      <c r="B1520" s="284" t="s">
        <v>280</v>
      </c>
      <c r="C1520" s="134" t="s">
        <v>419</v>
      </c>
      <c r="D1520" s="171" t="s">
        <v>82</v>
      </c>
      <c r="E1520" s="283" t="s">
        <v>281</v>
      </c>
      <c r="F1520" s="107">
        <v>1307</v>
      </c>
      <c r="G1520" s="284" t="s">
        <v>280</v>
      </c>
      <c r="H1520" s="284" t="s">
        <v>4012</v>
      </c>
      <c r="I1520" s="284" t="s">
        <v>4013</v>
      </c>
      <c r="J1520" s="284" t="s">
        <v>384</v>
      </c>
      <c r="K1520" s="284" t="s">
        <v>4012</v>
      </c>
      <c r="L1520" s="110" t="s">
        <v>3951</v>
      </c>
      <c r="M1520" s="284" t="s">
        <v>3866</v>
      </c>
      <c r="N1520" s="103" t="s">
        <v>87</v>
      </c>
      <c r="O1520" s="284">
        <v>34200</v>
      </c>
      <c r="Q1520" s="135"/>
      <c r="T1520" s="135"/>
      <c r="U1520" s="171" t="str">
        <f t="shared" si="348"/>
        <v>HBL-MUL-1307</v>
      </c>
      <c r="V1520" s="133" t="s">
        <v>90</v>
      </c>
      <c r="W1520" s="107">
        <v>1307</v>
      </c>
      <c r="X1520" s="171" t="str">
        <f t="shared" si="350"/>
        <v>HBL-MUL-1307-Mar17-1-1</v>
      </c>
      <c r="Y1520" s="136" t="s">
        <v>1018</v>
      </c>
      <c r="Z1520" s="134" t="str">
        <f t="shared" si="337"/>
        <v xml:space="preserve"> </v>
      </c>
      <c r="AA1520" s="134" t="str">
        <f t="shared" si="338"/>
        <v xml:space="preserve"> </v>
      </c>
      <c r="AB1520" s="134" t="str">
        <f t="shared" si="347"/>
        <v>Yes</v>
      </c>
      <c r="AC1520" s="134" t="e">
        <f>VLOOKUP(F1520,'Wired Branches'!B:E,4,FALSE)</f>
        <v>#N/A</v>
      </c>
      <c r="AD1520" s="134" t="str">
        <f t="shared" si="339"/>
        <v xml:space="preserve"> </v>
      </c>
      <c r="AE1520" s="150" t="e">
        <f>VLOOKUP(W1520,'Wired Branches'!B:F,5,FALSE)</f>
        <v>#N/A</v>
      </c>
      <c r="AF1520" s="112" t="str">
        <f>_xlfn.IFNA(VLOOKUP(F1520,'Compiled report'!C:F,4,FALSE),"")</f>
        <v/>
      </c>
      <c r="AG1520" s="134" t="str">
        <f t="shared" si="340"/>
        <v xml:space="preserve"> </v>
      </c>
      <c r="AH1520" s="134" t="str">
        <f t="shared" si="341"/>
        <v xml:space="preserve"> </v>
      </c>
      <c r="AI1520" s="134" t="str">
        <f t="shared" si="342"/>
        <v xml:space="preserve"> </v>
      </c>
      <c r="AJ1520" s="234" t="str">
        <f>_xlfn.IFNA(VLOOKUP(F1520,'Compiled report'!C:D,2,FALSE),"")</f>
        <v/>
      </c>
      <c r="AK1520" s="134" t="str">
        <f t="shared" si="343"/>
        <v xml:space="preserve"> </v>
      </c>
      <c r="AL1520" s="134" t="str">
        <f t="shared" si="344"/>
        <v/>
      </c>
      <c r="AM1520" s="134" t="str">
        <f t="shared" si="345"/>
        <v xml:space="preserve"> </v>
      </c>
      <c r="AN1520" s="134" t="str">
        <f t="shared" si="346"/>
        <v xml:space="preserve"> </v>
      </c>
      <c r="AO1520" s="134" t="str">
        <f t="shared" si="349"/>
        <v xml:space="preserve"> </v>
      </c>
      <c r="AP1520" s="137" t="s">
        <v>770</v>
      </c>
    </row>
    <row r="1521" spans="1:42" s="134" customFormat="1" ht="26.1" customHeight="1" x14ac:dyDescent="0.2">
      <c r="A1521" s="258">
        <v>1519</v>
      </c>
      <c r="B1521" s="284" t="s">
        <v>280</v>
      </c>
      <c r="C1521" s="134" t="s">
        <v>419</v>
      </c>
      <c r="D1521" s="171" t="s">
        <v>82</v>
      </c>
      <c r="E1521" s="283" t="s">
        <v>281</v>
      </c>
      <c r="F1521" s="107">
        <v>1316</v>
      </c>
      <c r="G1521" s="284" t="s">
        <v>280</v>
      </c>
      <c r="H1521" s="284" t="s">
        <v>4014</v>
      </c>
      <c r="I1521" s="284" t="s">
        <v>4015</v>
      </c>
      <c r="J1521" s="284" t="s">
        <v>384</v>
      </c>
      <c r="K1521" s="284" t="s">
        <v>4016</v>
      </c>
      <c r="L1521" s="110" t="s">
        <v>3879</v>
      </c>
      <c r="M1521" s="284" t="s">
        <v>3879</v>
      </c>
      <c r="N1521" s="103" t="s">
        <v>87</v>
      </c>
      <c r="O1521" s="284">
        <v>44000</v>
      </c>
      <c r="Q1521" s="135"/>
      <c r="T1521" s="135"/>
      <c r="U1521" s="171" t="str">
        <f t="shared" si="348"/>
        <v>HBL-MUL-1316</v>
      </c>
      <c r="V1521" s="133" t="s">
        <v>90</v>
      </c>
      <c r="W1521" s="107">
        <v>1316</v>
      </c>
      <c r="X1521" s="171" t="str">
        <f t="shared" si="350"/>
        <v>HBL-MUL-1316-Mar17-1-1</v>
      </c>
      <c r="Y1521" s="136" t="s">
        <v>1018</v>
      </c>
      <c r="Z1521" s="134" t="str">
        <f t="shared" ref="Z1521:Z1585" si="351">IF(AJ1521=""," ","Yes")</f>
        <v xml:space="preserve"> </v>
      </c>
      <c r="AA1521" s="134" t="str">
        <f t="shared" ref="AA1521:AA1585" si="352">IF(AJ1521=""," ","Yes")</f>
        <v xml:space="preserve"> </v>
      </c>
      <c r="AB1521" s="134" t="str">
        <f t="shared" si="347"/>
        <v>Yes</v>
      </c>
      <c r="AC1521" s="134" t="e">
        <f>VLOOKUP(F1521,'Wired Branches'!B:E,4,FALSE)</f>
        <v>#N/A</v>
      </c>
      <c r="AD1521" s="134" t="str">
        <f t="shared" ref="AD1521:AD1585" si="353">IF(AJ1521=""," ","255.255.255.0")</f>
        <v xml:space="preserve"> </v>
      </c>
      <c r="AE1521" s="150" t="e">
        <f>VLOOKUP(W1521,'Wired Branches'!B:F,5,FALSE)</f>
        <v>#N/A</v>
      </c>
      <c r="AF1521" s="112" t="str">
        <f>_xlfn.IFNA(VLOOKUP(F1521,'Compiled report'!C:F,4,FALSE),"")</f>
        <v/>
      </c>
      <c r="AG1521" s="134" t="str">
        <f t="shared" ref="AG1521:AG1585" si="354">IF(AJ1521=""," ","10.200.57.196")</f>
        <v xml:space="preserve"> </v>
      </c>
      <c r="AH1521" s="134" t="str">
        <f t="shared" ref="AH1521:AH1585" si="355">IF(AJ1521=""," ","Yes")</f>
        <v xml:space="preserve"> </v>
      </c>
      <c r="AI1521" s="134" t="str">
        <f t="shared" ref="AI1521:AI1585" si="356">IF(AJ1521=""," ","Yes")</f>
        <v xml:space="preserve"> </v>
      </c>
      <c r="AJ1521" s="234" t="str">
        <f>_xlfn.IFNA(VLOOKUP(F1521,'Compiled report'!C:D,2,FALSE),"")</f>
        <v/>
      </c>
      <c r="AK1521" s="134" t="str">
        <f t="shared" ref="AK1521:AK1585" si="357">IF(AJ1521=""," ","Yes")</f>
        <v xml:space="preserve"> </v>
      </c>
      <c r="AL1521" s="134" t="str">
        <f t="shared" ref="AL1521:AL1585" si="358">IF((OR(AF1521="",AF1521=0)),"","Yes")</f>
        <v/>
      </c>
      <c r="AM1521" s="134" t="str">
        <f t="shared" ref="AM1521:AM1585" si="359">IF(AJ1521=""," ","Yes")</f>
        <v xml:space="preserve"> </v>
      </c>
      <c r="AN1521" s="134" t="str">
        <f t="shared" ref="AN1521:AN1585" si="360">IF(AJ1521=""," ","Yes")</f>
        <v xml:space="preserve"> </v>
      </c>
      <c r="AO1521" s="134" t="str">
        <f t="shared" si="349"/>
        <v xml:space="preserve"> </v>
      </c>
      <c r="AP1521" s="137" t="s">
        <v>770</v>
      </c>
    </row>
    <row r="1522" spans="1:42" s="134" customFormat="1" ht="26.1" customHeight="1" x14ac:dyDescent="0.2">
      <c r="A1522" s="258">
        <v>1520</v>
      </c>
      <c r="B1522" s="284" t="s">
        <v>280</v>
      </c>
      <c r="C1522" s="134" t="s">
        <v>419</v>
      </c>
      <c r="D1522" s="171" t="s">
        <v>82</v>
      </c>
      <c r="E1522" s="283" t="s">
        <v>281</v>
      </c>
      <c r="F1522" s="107">
        <v>1317</v>
      </c>
      <c r="G1522" s="284" t="s">
        <v>280</v>
      </c>
      <c r="H1522" s="284" t="s">
        <v>4017</v>
      </c>
      <c r="I1522" s="284" t="s">
        <v>4018</v>
      </c>
      <c r="J1522" s="284" t="s">
        <v>384</v>
      </c>
      <c r="K1522" s="284" t="s">
        <v>4019</v>
      </c>
      <c r="L1522" s="110" t="s">
        <v>3879</v>
      </c>
      <c r="M1522" s="284" t="s">
        <v>3879</v>
      </c>
      <c r="N1522" s="103" t="s">
        <v>87</v>
      </c>
      <c r="O1522" s="284">
        <v>44000</v>
      </c>
      <c r="Q1522" s="135"/>
      <c r="T1522" s="135"/>
      <c r="U1522" s="171" t="str">
        <f t="shared" si="348"/>
        <v>HBL-MUL-1317</v>
      </c>
      <c r="V1522" s="133" t="s">
        <v>90</v>
      </c>
      <c r="W1522" s="107">
        <v>1317</v>
      </c>
      <c r="X1522" s="171" t="str">
        <f t="shared" si="350"/>
        <v>HBL-MUL-1317-Mar17-1-1</v>
      </c>
      <c r="Y1522" s="136" t="s">
        <v>1018</v>
      </c>
      <c r="Z1522" s="134" t="str">
        <f t="shared" si="351"/>
        <v xml:space="preserve"> </v>
      </c>
      <c r="AA1522" s="134" t="str">
        <f t="shared" si="352"/>
        <v xml:space="preserve"> </v>
      </c>
      <c r="AB1522" s="134" t="str">
        <f t="shared" si="347"/>
        <v>Yes</v>
      </c>
      <c r="AC1522" s="134" t="e">
        <f>VLOOKUP(F1522,'Wired Branches'!B:E,4,FALSE)</f>
        <v>#N/A</v>
      </c>
      <c r="AD1522" s="134" t="str">
        <f t="shared" si="353"/>
        <v xml:space="preserve"> </v>
      </c>
      <c r="AE1522" s="150" t="e">
        <f>VLOOKUP(W1522,'Wired Branches'!B:F,5,FALSE)</f>
        <v>#N/A</v>
      </c>
      <c r="AF1522" s="112" t="str">
        <f>_xlfn.IFNA(VLOOKUP(F1522,'Compiled report'!C:F,4,FALSE),"")</f>
        <v/>
      </c>
      <c r="AG1522" s="134" t="str">
        <f t="shared" si="354"/>
        <v xml:space="preserve"> </v>
      </c>
      <c r="AH1522" s="134" t="str">
        <f t="shared" si="355"/>
        <v xml:space="preserve"> </v>
      </c>
      <c r="AI1522" s="134" t="str">
        <f t="shared" si="356"/>
        <v xml:space="preserve"> </v>
      </c>
      <c r="AJ1522" s="234" t="str">
        <f>_xlfn.IFNA(VLOOKUP(F1522,'Compiled report'!C:D,2,FALSE),"")</f>
        <v/>
      </c>
      <c r="AK1522" s="134" t="str">
        <f t="shared" si="357"/>
        <v xml:space="preserve"> </v>
      </c>
      <c r="AL1522" s="134" t="str">
        <f t="shared" si="358"/>
        <v/>
      </c>
      <c r="AM1522" s="134" t="str">
        <f t="shared" si="359"/>
        <v xml:space="preserve"> </v>
      </c>
      <c r="AN1522" s="134" t="str">
        <f t="shared" si="360"/>
        <v xml:space="preserve"> </v>
      </c>
      <c r="AO1522" s="134" t="str">
        <f t="shared" si="349"/>
        <v xml:space="preserve"> </v>
      </c>
      <c r="AP1522" s="137" t="s">
        <v>770</v>
      </c>
    </row>
    <row r="1523" spans="1:42" s="134" customFormat="1" ht="26.1" customHeight="1" x14ac:dyDescent="0.2">
      <c r="A1523" s="258">
        <v>1521</v>
      </c>
      <c r="B1523" s="284" t="s">
        <v>280</v>
      </c>
      <c r="C1523" s="134" t="s">
        <v>419</v>
      </c>
      <c r="D1523" s="171" t="s">
        <v>82</v>
      </c>
      <c r="E1523" s="283" t="s">
        <v>281</v>
      </c>
      <c r="F1523" s="107">
        <v>1323</v>
      </c>
      <c r="G1523" s="284" t="s">
        <v>280</v>
      </c>
      <c r="H1523" s="284" t="s">
        <v>4020</v>
      </c>
      <c r="I1523" s="284" t="s">
        <v>4021</v>
      </c>
      <c r="J1523" s="284" t="s">
        <v>384</v>
      </c>
      <c r="K1523" s="284" t="s">
        <v>4022</v>
      </c>
      <c r="L1523" s="110" t="s">
        <v>3932</v>
      </c>
      <c r="M1523" s="284" t="s">
        <v>3866</v>
      </c>
      <c r="N1523" s="103" t="s">
        <v>87</v>
      </c>
      <c r="O1523" s="284">
        <v>34200</v>
      </c>
      <c r="Q1523" s="135"/>
      <c r="T1523" s="135"/>
      <c r="U1523" s="171" t="str">
        <f t="shared" si="348"/>
        <v>HBL-MUL-1323</v>
      </c>
      <c r="V1523" s="133" t="s">
        <v>90</v>
      </c>
      <c r="W1523" s="107">
        <v>1323</v>
      </c>
      <c r="X1523" s="171" t="str">
        <f t="shared" si="350"/>
        <v>HBL-MUL-1323-Mar17-1-1</v>
      </c>
      <c r="Y1523" s="136" t="s">
        <v>1018</v>
      </c>
      <c r="Z1523" s="134" t="str">
        <f t="shared" si="351"/>
        <v xml:space="preserve"> </v>
      </c>
      <c r="AA1523" s="134" t="str">
        <f t="shared" si="352"/>
        <v xml:space="preserve"> </v>
      </c>
      <c r="AB1523" s="134" t="str">
        <f t="shared" si="347"/>
        <v>Yes</v>
      </c>
      <c r="AC1523" s="134" t="e">
        <f>VLOOKUP(F1523,'Wired Branches'!B:E,4,FALSE)</f>
        <v>#N/A</v>
      </c>
      <c r="AD1523" s="134" t="str">
        <f t="shared" si="353"/>
        <v xml:space="preserve"> </v>
      </c>
      <c r="AE1523" s="150" t="e">
        <f>VLOOKUP(W1523,'Wired Branches'!B:F,5,FALSE)</f>
        <v>#N/A</v>
      </c>
      <c r="AF1523" s="112" t="str">
        <f>_xlfn.IFNA(VLOOKUP(F1523,'Compiled report'!C:F,4,FALSE),"")</f>
        <v/>
      </c>
      <c r="AG1523" s="134" t="str">
        <f t="shared" si="354"/>
        <v xml:space="preserve"> </v>
      </c>
      <c r="AH1523" s="134" t="str">
        <f t="shared" si="355"/>
        <v xml:space="preserve"> </v>
      </c>
      <c r="AI1523" s="134" t="str">
        <f t="shared" si="356"/>
        <v xml:space="preserve"> </v>
      </c>
      <c r="AJ1523" s="234" t="str">
        <f>_xlfn.IFNA(VLOOKUP(F1523,'Compiled report'!C:D,2,FALSE),"")</f>
        <v/>
      </c>
      <c r="AK1523" s="134" t="str">
        <f t="shared" si="357"/>
        <v xml:space="preserve"> </v>
      </c>
      <c r="AL1523" s="134" t="str">
        <f t="shared" si="358"/>
        <v/>
      </c>
      <c r="AM1523" s="134" t="str">
        <f t="shared" si="359"/>
        <v xml:space="preserve"> </v>
      </c>
      <c r="AN1523" s="134" t="str">
        <f t="shared" si="360"/>
        <v xml:space="preserve"> </v>
      </c>
      <c r="AO1523" s="134" t="str">
        <f t="shared" si="349"/>
        <v xml:space="preserve"> </v>
      </c>
      <c r="AP1523" s="137" t="s">
        <v>770</v>
      </c>
    </row>
    <row r="1524" spans="1:42" s="134" customFormat="1" ht="26.1" customHeight="1" x14ac:dyDescent="0.2">
      <c r="A1524" s="258">
        <v>1522</v>
      </c>
      <c r="B1524" s="284" t="s">
        <v>280</v>
      </c>
      <c r="C1524" s="134" t="s">
        <v>419</v>
      </c>
      <c r="D1524" s="171" t="s">
        <v>82</v>
      </c>
      <c r="E1524" s="283" t="s">
        <v>281</v>
      </c>
      <c r="F1524" s="107">
        <v>1340</v>
      </c>
      <c r="G1524" s="284" t="s">
        <v>280</v>
      </c>
      <c r="H1524" s="284" t="s">
        <v>3922</v>
      </c>
      <c r="I1524" s="284" t="s">
        <v>4023</v>
      </c>
      <c r="J1524" s="284" t="s">
        <v>384</v>
      </c>
      <c r="K1524" s="284" t="s">
        <v>3924</v>
      </c>
      <c r="L1524" s="110" t="s">
        <v>3883</v>
      </c>
      <c r="M1524" s="284" t="s">
        <v>1941</v>
      </c>
      <c r="N1524" s="103" t="s">
        <v>87</v>
      </c>
      <c r="O1524" s="284">
        <v>61100</v>
      </c>
      <c r="Q1524" s="135"/>
      <c r="T1524" s="135"/>
      <c r="U1524" s="171" t="str">
        <f t="shared" si="348"/>
        <v>HBL-MUL-1340</v>
      </c>
      <c r="V1524" s="133" t="s">
        <v>90</v>
      </c>
      <c r="W1524" s="107">
        <v>1340</v>
      </c>
      <c r="X1524" s="171" t="str">
        <f t="shared" si="350"/>
        <v>HBL-MUL-1340-Mar17-1-1</v>
      </c>
      <c r="Y1524" s="136" t="s">
        <v>1018</v>
      </c>
      <c r="Z1524" s="134" t="str">
        <f t="shared" si="351"/>
        <v xml:space="preserve"> </v>
      </c>
      <c r="AA1524" s="134" t="str">
        <f t="shared" si="352"/>
        <v xml:space="preserve"> </v>
      </c>
      <c r="AB1524" s="134" t="str">
        <f t="shared" ref="AB1524:AB1588" si="361">IF(ISBLANK(AJ1524)," ","Yes")</f>
        <v>Yes</v>
      </c>
      <c r="AC1524" s="134" t="e">
        <f>VLOOKUP(F1524,'Wired Branches'!B:E,4,FALSE)</f>
        <v>#N/A</v>
      </c>
      <c r="AD1524" s="134" t="str">
        <f t="shared" si="353"/>
        <v xml:space="preserve"> </v>
      </c>
      <c r="AE1524" s="150" t="e">
        <f>VLOOKUP(W1524,'Wired Branches'!B:F,5,FALSE)</f>
        <v>#N/A</v>
      </c>
      <c r="AF1524" s="112" t="str">
        <f>_xlfn.IFNA(VLOOKUP(F1524,'Compiled report'!C:F,4,FALSE),"")</f>
        <v/>
      </c>
      <c r="AG1524" s="134" t="str">
        <f t="shared" si="354"/>
        <v xml:space="preserve"> </v>
      </c>
      <c r="AH1524" s="134" t="str">
        <f t="shared" si="355"/>
        <v xml:space="preserve"> </v>
      </c>
      <c r="AI1524" s="134" t="str">
        <f t="shared" si="356"/>
        <v xml:space="preserve"> </v>
      </c>
      <c r="AJ1524" s="234" t="str">
        <f>_xlfn.IFNA(VLOOKUP(F1524,'Compiled report'!C:D,2,FALSE),"")</f>
        <v/>
      </c>
      <c r="AK1524" s="134" t="str">
        <f t="shared" si="357"/>
        <v xml:space="preserve"> </v>
      </c>
      <c r="AL1524" s="134" t="str">
        <f t="shared" si="358"/>
        <v/>
      </c>
      <c r="AM1524" s="134" t="str">
        <f t="shared" si="359"/>
        <v xml:space="preserve"> </v>
      </c>
      <c r="AN1524" s="134" t="str">
        <f t="shared" si="360"/>
        <v xml:space="preserve"> </v>
      </c>
      <c r="AO1524" s="134" t="str">
        <f t="shared" si="349"/>
        <v xml:space="preserve"> </v>
      </c>
      <c r="AP1524" s="137" t="s">
        <v>770</v>
      </c>
    </row>
    <row r="1525" spans="1:42" s="134" customFormat="1" ht="26.1" customHeight="1" x14ac:dyDescent="0.2">
      <c r="A1525" s="258">
        <v>1523</v>
      </c>
      <c r="B1525" s="284" t="s">
        <v>280</v>
      </c>
      <c r="C1525" s="134" t="s">
        <v>419</v>
      </c>
      <c r="D1525" s="171" t="s">
        <v>82</v>
      </c>
      <c r="E1525" s="283" t="s">
        <v>281</v>
      </c>
      <c r="F1525" s="107">
        <v>1384</v>
      </c>
      <c r="G1525" s="284" t="s">
        <v>280</v>
      </c>
      <c r="H1525" s="284" t="s">
        <v>4024</v>
      </c>
      <c r="I1525" s="284" t="s">
        <v>4025</v>
      </c>
      <c r="J1525" s="284" t="s">
        <v>384</v>
      </c>
      <c r="K1525" s="284" t="s">
        <v>4026</v>
      </c>
      <c r="L1525" s="110" t="s">
        <v>3996</v>
      </c>
      <c r="M1525" s="284" t="s">
        <v>3969</v>
      </c>
      <c r="N1525" s="103" t="s">
        <v>87</v>
      </c>
      <c r="O1525" s="284">
        <v>33500</v>
      </c>
      <c r="Q1525" s="135"/>
      <c r="T1525" s="135"/>
      <c r="U1525" s="171" t="str">
        <f t="shared" si="348"/>
        <v>HBL-MUL-1384</v>
      </c>
      <c r="V1525" s="133" t="s">
        <v>90</v>
      </c>
      <c r="W1525" s="107">
        <v>1384</v>
      </c>
      <c r="X1525" s="171" t="str">
        <f t="shared" si="350"/>
        <v>HBL-MUL-1384-Mar17-1-1</v>
      </c>
      <c r="Y1525" s="136" t="s">
        <v>1018</v>
      </c>
      <c r="Z1525" s="134" t="str">
        <f t="shared" si="351"/>
        <v xml:space="preserve"> </v>
      </c>
      <c r="AA1525" s="134" t="str">
        <f t="shared" si="352"/>
        <v xml:space="preserve"> </v>
      </c>
      <c r="AB1525" s="134" t="str">
        <f t="shared" si="361"/>
        <v>Yes</v>
      </c>
      <c r="AC1525" s="134" t="e">
        <f>VLOOKUP(F1525,'Wired Branches'!B:E,4,FALSE)</f>
        <v>#N/A</v>
      </c>
      <c r="AD1525" s="134" t="str">
        <f t="shared" si="353"/>
        <v xml:space="preserve"> </v>
      </c>
      <c r="AE1525" s="150" t="e">
        <f>VLOOKUP(W1525,'Wired Branches'!B:F,5,FALSE)</f>
        <v>#N/A</v>
      </c>
      <c r="AF1525" s="112" t="str">
        <f>_xlfn.IFNA(VLOOKUP(F1525,'Compiled report'!C:F,4,FALSE),"")</f>
        <v/>
      </c>
      <c r="AG1525" s="134" t="str">
        <f t="shared" si="354"/>
        <v xml:space="preserve"> </v>
      </c>
      <c r="AH1525" s="134" t="str">
        <f t="shared" si="355"/>
        <v xml:space="preserve"> </v>
      </c>
      <c r="AI1525" s="134" t="str">
        <f t="shared" si="356"/>
        <v xml:space="preserve"> </v>
      </c>
      <c r="AJ1525" s="234" t="str">
        <f>_xlfn.IFNA(VLOOKUP(F1525,'Compiled report'!C:D,2,FALSE),"")</f>
        <v/>
      </c>
      <c r="AK1525" s="134" t="str">
        <f t="shared" si="357"/>
        <v xml:space="preserve"> </v>
      </c>
      <c r="AL1525" s="134" t="str">
        <f t="shared" si="358"/>
        <v/>
      </c>
      <c r="AM1525" s="134" t="str">
        <f t="shared" si="359"/>
        <v xml:space="preserve"> </v>
      </c>
      <c r="AN1525" s="134" t="str">
        <f t="shared" si="360"/>
        <v xml:space="preserve"> </v>
      </c>
      <c r="AO1525" s="134" t="str">
        <f t="shared" si="349"/>
        <v xml:space="preserve"> </v>
      </c>
      <c r="AP1525" s="137" t="s">
        <v>770</v>
      </c>
    </row>
    <row r="1526" spans="1:42" s="134" customFormat="1" ht="26.1" customHeight="1" x14ac:dyDescent="0.2">
      <c r="A1526" s="258">
        <v>1524</v>
      </c>
      <c r="B1526" s="284" t="s">
        <v>280</v>
      </c>
      <c r="C1526" s="134" t="s">
        <v>419</v>
      </c>
      <c r="D1526" s="171" t="s">
        <v>82</v>
      </c>
      <c r="E1526" s="283" t="s">
        <v>281</v>
      </c>
      <c r="F1526" s="107">
        <v>1402</v>
      </c>
      <c r="G1526" s="284" t="s">
        <v>280</v>
      </c>
      <c r="H1526" s="284" t="s">
        <v>973</v>
      </c>
      <c r="I1526" s="284" t="s">
        <v>4027</v>
      </c>
      <c r="J1526" s="284" t="s">
        <v>384</v>
      </c>
      <c r="K1526" s="284" t="s">
        <v>4028</v>
      </c>
      <c r="L1526" s="110" t="s">
        <v>973</v>
      </c>
      <c r="M1526" s="284" t="s">
        <v>3969</v>
      </c>
      <c r="N1526" s="103" t="s">
        <v>87</v>
      </c>
      <c r="O1526" s="284">
        <v>33500</v>
      </c>
      <c r="Q1526" s="135"/>
      <c r="T1526" s="135"/>
      <c r="U1526" s="171" t="str">
        <f t="shared" si="348"/>
        <v>HBL-MUL-1402</v>
      </c>
      <c r="V1526" s="133" t="s">
        <v>90</v>
      </c>
      <c r="W1526" s="107">
        <v>1402</v>
      </c>
      <c r="X1526" s="171" t="str">
        <f t="shared" si="350"/>
        <v>HBL-MUL-1402-Mar17-1-1</v>
      </c>
      <c r="Y1526" s="136" t="s">
        <v>1018</v>
      </c>
      <c r="Z1526" s="134" t="str">
        <f t="shared" si="351"/>
        <v xml:space="preserve"> </v>
      </c>
      <c r="AA1526" s="134" t="str">
        <f t="shared" si="352"/>
        <v xml:space="preserve"> </v>
      </c>
      <c r="AB1526" s="134" t="str">
        <f t="shared" si="361"/>
        <v>Yes</v>
      </c>
      <c r="AC1526" s="134" t="e">
        <f>VLOOKUP(F1526,'Wired Branches'!B:E,4,FALSE)</f>
        <v>#N/A</v>
      </c>
      <c r="AD1526" s="134" t="str">
        <f t="shared" si="353"/>
        <v xml:space="preserve"> </v>
      </c>
      <c r="AE1526" s="150" t="e">
        <f>VLOOKUP(W1526,'Wired Branches'!B:F,5,FALSE)</f>
        <v>#N/A</v>
      </c>
      <c r="AF1526" s="112" t="str">
        <f>_xlfn.IFNA(VLOOKUP(F1526,'Compiled report'!C:F,4,FALSE),"")</f>
        <v/>
      </c>
      <c r="AG1526" s="134" t="str">
        <f t="shared" si="354"/>
        <v xml:space="preserve"> </v>
      </c>
      <c r="AH1526" s="134" t="str">
        <f t="shared" si="355"/>
        <v xml:space="preserve"> </v>
      </c>
      <c r="AI1526" s="134" t="str">
        <f t="shared" si="356"/>
        <v xml:space="preserve"> </v>
      </c>
      <c r="AJ1526" s="234" t="str">
        <f>_xlfn.IFNA(VLOOKUP(F1526,'Compiled report'!C:D,2,FALSE),"")</f>
        <v/>
      </c>
      <c r="AK1526" s="134" t="str">
        <f t="shared" si="357"/>
        <v xml:space="preserve"> </v>
      </c>
      <c r="AL1526" s="134" t="str">
        <f t="shared" si="358"/>
        <v/>
      </c>
      <c r="AM1526" s="134" t="str">
        <f t="shared" si="359"/>
        <v xml:space="preserve"> </v>
      </c>
      <c r="AN1526" s="134" t="str">
        <f t="shared" si="360"/>
        <v xml:space="preserve"> </v>
      </c>
      <c r="AO1526" s="134" t="str">
        <f t="shared" si="349"/>
        <v xml:space="preserve"> </v>
      </c>
      <c r="AP1526" s="137" t="s">
        <v>770</v>
      </c>
    </row>
    <row r="1527" spans="1:42" s="134" customFormat="1" ht="26.1" customHeight="1" x14ac:dyDescent="0.2">
      <c r="A1527" s="258">
        <v>1525</v>
      </c>
      <c r="B1527" s="284" t="s">
        <v>280</v>
      </c>
      <c r="C1527" s="134" t="s">
        <v>419</v>
      </c>
      <c r="D1527" s="171" t="s">
        <v>82</v>
      </c>
      <c r="E1527" s="283" t="s">
        <v>281</v>
      </c>
      <c r="F1527" s="107">
        <v>1465</v>
      </c>
      <c r="G1527" s="284" t="s">
        <v>280</v>
      </c>
      <c r="H1527" s="284" t="s">
        <v>4029</v>
      </c>
      <c r="I1527" s="284" t="s">
        <v>4030</v>
      </c>
      <c r="J1527" s="284" t="s">
        <v>384</v>
      </c>
      <c r="K1527" s="284" t="s">
        <v>4031</v>
      </c>
      <c r="L1527" s="110" t="s">
        <v>3870</v>
      </c>
      <c r="M1527" s="284" t="s">
        <v>3871</v>
      </c>
      <c r="N1527" s="103" t="s">
        <v>87</v>
      </c>
      <c r="O1527" s="284">
        <v>32200</v>
      </c>
      <c r="Q1527" s="135"/>
      <c r="T1527" s="135"/>
      <c r="U1527" s="171" t="str">
        <f t="shared" si="348"/>
        <v>HBL-MUL-1465</v>
      </c>
      <c r="V1527" s="133" t="s">
        <v>90</v>
      </c>
      <c r="W1527" s="107">
        <v>1465</v>
      </c>
      <c r="X1527" s="171" t="str">
        <f t="shared" si="350"/>
        <v>HBL-MUL-1465-Mar17-1-1</v>
      </c>
      <c r="Y1527" s="136" t="s">
        <v>1018</v>
      </c>
      <c r="Z1527" s="134" t="str">
        <f t="shared" si="351"/>
        <v xml:space="preserve"> </v>
      </c>
      <c r="AA1527" s="134" t="str">
        <f t="shared" si="352"/>
        <v xml:space="preserve"> </v>
      </c>
      <c r="AB1527" s="134" t="str">
        <f t="shared" si="361"/>
        <v>Yes</v>
      </c>
      <c r="AC1527" s="134" t="e">
        <f>VLOOKUP(F1527,'Wired Branches'!B:E,4,FALSE)</f>
        <v>#N/A</v>
      </c>
      <c r="AD1527" s="134" t="str">
        <f t="shared" si="353"/>
        <v xml:space="preserve"> </v>
      </c>
      <c r="AE1527" s="150" t="e">
        <f>VLOOKUP(W1527,'Wired Branches'!B:F,5,FALSE)</f>
        <v>#N/A</v>
      </c>
      <c r="AF1527" s="112" t="str">
        <f>_xlfn.IFNA(VLOOKUP(F1527,'Compiled report'!C:F,4,FALSE),"")</f>
        <v/>
      </c>
      <c r="AG1527" s="134" t="str">
        <f t="shared" si="354"/>
        <v xml:space="preserve"> </v>
      </c>
      <c r="AH1527" s="134" t="str">
        <f t="shared" si="355"/>
        <v xml:space="preserve"> </v>
      </c>
      <c r="AI1527" s="134" t="str">
        <f t="shared" si="356"/>
        <v xml:space="preserve"> </v>
      </c>
      <c r="AJ1527" s="234" t="str">
        <f>_xlfn.IFNA(VLOOKUP(F1527,'Compiled report'!C:D,2,FALSE),"")</f>
        <v/>
      </c>
      <c r="AK1527" s="134" t="str">
        <f t="shared" si="357"/>
        <v xml:space="preserve"> </v>
      </c>
      <c r="AL1527" s="134" t="str">
        <f t="shared" si="358"/>
        <v/>
      </c>
      <c r="AM1527" s="134" t="str">
        <f t="shared" si="359"/>
        <v xml:space="preserve"> </v>
      </c>
      <c r="AN1527" s="134" t="str">
        <f t="shared" si="360"/>
        <v xml:space="preserve"> </v>
      </c>
      <c r="AO1527" s="134" t="str">
        <f t="shared" si="349"/>
        <v xml:space="preserve"> </v>
      </c>
      <c r="AP1527" s="137" t="s">
        <v>770</v>
      </c>
    </row>
    <row r="1528" spans="1:42" s="134" customFormat="1" ht="26.1" customHeight="1" x14ac:dyDescent="0.2">
      <c r="A1528" s="258">
        <v>1526</v>
      </c>
      <c r="B1528" s="284" t="s">
        <v>280</v>
      </c>
      <c r="C1528" s="134" t="s">
        <v>419</v>
      </c>
      <c r="D1528" s="171" t="s">
        <v>82</v>
      </c>
      <c r="E1528" s="283" t="s">
        <v>281</v>
      </c>
      <c r="F1528" s="107">
        <v>1470</v>
      </c>
      <c r="G1528" s="284" t="s">
        <v>280</v>
      </c>
      <c r="H1528" s="284" t="s">
        <v>4032</v>
      </c>
      <c r="I1528" s="284" t="s">
        <v>4033</v>
      </c>
      <c r="J1528" s="284" t="s">
        <v>384</v>
      </c>
      <c r="K1528" s="284" t="s">
        <v>4034</v>
      </c>
      <c r="L1528" s="110" t="s">
        <v>3870</v>
      </c>
      <c r="M1528" s="284" t="s">
        <v>3871</v>
      </c>
      <c r="N1528" s="103" t="s">
        <v>87</v>
      </c>
      <c r="O1528" s="284">
        <v>32200</v>
      </c>
      <c r="Q1528" s="135"/>
      <c r="T1528" s="135"/>
      <c r="U1528" s="171" t="str">
        <f t="shared" si="348"/>
        <v>HBL-MUL-1470</v>
      </c>
      <c r="V1528" s="133" t="s">
        <v>90</v>
      </c>
      <c r="W1528" s="107">
        <v>1470</v>
      </c>
      <c r="X1528" s="171" t="str">
        <f t="shared" si="350"/>
        <v>HBL-MUL-1470-Mar17-1-1</v>
      </c>
      <c r="Y1528" s="136" t="s">
        <v>1018</v>
      </c>
      <c r="Z1528" s="134" t="str">
        <f t="shared" si="351"/>
        <v xml:space="preserve"> </v>
      </c>
      <c r="AA1528" s="134" t="str">
        <f t="shared" si="352"/>
        <v xml:space="preserve"> </v>
      </c>
      <c r="AB1528" s="134" t="str">
        <f t="shared" si="361"/>
        <v>Yes</v>
      </c>
      <c r="AC1528" s="134" t="e">
        <f>VLOOKUP(F1528,'Wired Branches'!B:E,4,FALSE)</f>
        <v>#N/A</v>
      </c>
      <c r="AD1528" s="134" t="str">
        <f t="shared" si="353"/>
        <v xml:space="preserve"> </v>
      </c>
      <c r="AE1528" s="150" t="e">
        <f>VLOOKUP(W1528,'Wired Branches'!B:F,5,FALSE)</f>
        <v>#N/A</v>
      </c>
      <c r="AF1528" s="112" t="str">
        <f>_xlfn.IFNA(VLOOKUP(F1528,'Compiled report'!C:F,4,FALSE),"")</f>
        <v/>
      </c>
      <c r="AG1528" s="134" t="str">
        <f t="shared" si="354"/>
        <v xml:space="preserve"> </v>
      </c>
      <c r="AH1528" s="134" t="str">
        <f t="shared" si="355"/>
        <v xml:space="preserve"> </v>
      </c>
      <c r="AI1528" s="134" t="str">
        <f t="shared" si="356"/>
        <v xml:space="preserve"> </v>
      </c>
      <c r="AJ1528" s="234" t="str">
        <f>_xlfn.IFNA(VLOOKUP(F1528,'Compiled report'!C:D,2,FALSE),"")</f>
        <v/>
      </c>
      <c r="AK1528" s="134" t="str">
        <f t="shared" si="357"/>
        <v xml:space="preserve"> </v>
      </c>
      <c r="AL1528" s="134" t="str">
        <f t="shared" si="358"/>
        <v/>
      </c>
      <c r="AM1528" s="134" t="str">
        <f t="shared" si="359"/>
        <v xml:space="preserve"> </v>
      </c>
      <c r="AN1528" s="134" t="str">
        <f t="shared" si="360"/>
        <v xml:space="preserve"> </v>
      </c>
      <c r="AO1528" s="134" t="str">
        <f t="shared" si="349"/>
        <v xml:space="preserve"> </v>
      </c>
      <c r="AP1528" s="137" t="s">
        <v>770</v>
      </c>
    </row>
    <row r="1529" spans="1:42" s="134" customFormat="1" ht="26.1" customHeight="1" x14ac:dyDescent="0.2">
      <c r="A1529" s="258">
        <v>1527</v>
      </c>
      <c r="B1529" s="284" t="s">
        <v>280</v>
      </c>
      <c r="C1529" s="134" t="s">
        <v>419</v>
      </c>
      <c r="D1529" s="171" t="s">
        <v>82</v>
      </c>
      <c r="E1529" s="283" t="s">
        <v>281</v>
      </c>
      <c r="F1529" s="107">
        <v>1478</v>
      </c>
      <c r="G1529" s="284" t="s">
        <v>280</v>
      </c>
      <c r="H1529" s="284" t="s">
        <v>4035</v>
      </c>
      <c r="I1529" s="284" t="s">
        <v>4036</v>
      </c>
      <c r="J1529" s="284" t="s">
        <v>384</v>
      </c>
      <c r="K1529" s="284" t="s">
        <v>4037</v>
      </c>
      <c r="L1529" s="110" t="s">
        <v>2023</v>
      </c>
      <c r="M1529" s="284" t="s">
        <v>1971</v>
      </c>
      <c r="N1529" s="103" t="s">
        <v>87</v>
      </c>
      <c r="O1529" s="284">
        <v>58500</v>
      </c>
      <c r="Q1529" s="135"/>
      <c r="T1529" s="135"/>
      <c r="U1529" s="171" t="str">
        <f t="shared" si="348"/>
        <v>HBL-MUL-1478</v>
      </c>
      <c r="V1529" s="133" t="s">
        <v>90</v>
      </c>
      <c r="W1529" s="107">
        <v>1478</v>
      </c>
      <c r="X1529" s="171" t="str">
        <f t="shared" si="350"/>
        <v>HBL-MUL-1478-Mar17-1-1</v>
      </c>
      <c r="Y1529" s="136" t="s">
        <v>1018</v>
      </c>
      <c r="Z1529" s="134" t="str">
        <f t="shared" si="351"/>
        <v>Yes</v>
      </c>
      <c r="AA1529" s="134" t="str">
        <f t="shared" si="352"/>
        <v>Yes</v>
      </c>
      <c r="AB1529" s="134" t="str">
        <f t="shared" si="361"/>
        <v>Yes</v>
      </c>
      <c r="AC1529" s="134" t="str">
        <f>VLOOKUP(F1529,'Wired Branches'!B:E,4,FALSE)</f>
        <v>10.23.83.10</v>
      </c>
      <c r="AD1529" s="134" t="str">
        <f t="shared" si="353"/>
        <v>255.255.255.0</v>
      </c>
      <c r="AE1529" s="150" t="str">
        <f>VLOOKUP(W1529,'Wired Branches'!B:F,5,FALSE)</f>
        <v>10.23.83.1</v>
      </c>
      <c r="AF1529" s="112">
        <f>_xlfn.IFNA(VLOOKUP(F1529,'Compiled report'!C:F,4,FALSE),"")</f>
        <v>0</v>
      </c>
      <c r="AG1529" s="134" t="str">
        <f t="shared" si="354"/>
        <v>10.200.57.196</v>
      </c>
      <c r="AH1529" s="134" t="str">
        <f t="shared" si="355"/>
        <v>Yes</v>
      </c>
      <c r="AI1529" s="134" t="str">
        <f t="shared" si="356"/>
        <v>Yes</v>
      </c>
      <c r="AJ1529" s="234">
        <f>_xlfn.IFNA(VLOOKUP(F1529,'Compiled report'!C:D,2,FALSE),"")</f>
        <v>42797</v>
      </c>
      <c r="AK1529" s="134" t="str">
        <f t="shared" si="357"/>
        <v>Yes</v>
      </c>
      <c r="AL1529" s="134" t="str">
        <f t="shared" si="358"/>
        <v/>
      </c>
      <c r="AM1529" s="134" t="str">
        <f t="shared" si="359"/>
        <v>Yes</v>
      </c>
      <c r="AN1529" s="134" t="str">
        <f t="shared" si="360"/>
        <v>Yes</v>
      </c>
      <c r="AO1529" s="134" t="str">
        <f t="shared" si="349"/>
        <v>Installation Completed</v>
      </c>
      <c r="AP1529" s="137" t="s">
        <v>770</v>
      </c>
    </row>
    <row r="1530" spans="1:42" s="134" customFormat="1" ht="26.1" customHeight="1" x14ac:dyDescent="0.2">
      <c r="A1530" s="258">
        <v>1528</v>
      </c>
      <c r="B1530" s="284" t="s">
        <v>280</v>
      </c>
      <c r="C1530" s="134" t="s">
        <v>419</v>
      </c>
      <c r="D1530" s="171" t="s">
        <v>82</v>
      </c>
      <c r="E1530" s="283" t="s">
        <v>281</v>
      </c>
      <c r="F1530" s="107">
        <v>1492</v>
      </c>
      <c r="G1530" s="284" t="s">
        <v>280</v>
      </c>
      <c r="H1530" s="284" t="s">
        <v>4038</v>
      </c>
      <c r="I1530" s="284" t="s">
        <v>4039</v>
      </c>
      <c r="J1530" s="284" t="s">
        <v>384</v>
      </c>
      <c r="K1530" s="284" t="s">
        <v>4038</v>
      </c>
      <c r="L1530" s="110" t="s">
        <v>3918</v>
      </c>
      <c r="M1530" s="284" t="s">
        <v>3871</v>
      </c>
      <c r="N1530" s="103" t="s">
        <v>87</v>
      </c>
      <c r="O1530" s="284">
        <v>32200</v>
      </c>
      <c r="Q1530" s="135"/>
      <c r="T1530" s="135"/>
      <c r="U1530" s="171" t="str">
        <f t="shared" si="348"/>
        <v>HBL-MUL-1492</v>
      </c>
      <c r="V1530" s="133" t="s">
        <v>90</v>
      </c>
      <c r="W1530" s="107">
        <v>1492</v>
      </c>
      <c r="X1530" s="171" t="str">
        <f t="shared" si="350"/>
        <v>HBL-MUL-1492-Mar17-1-1</v>
      </c>
      <c r="Y1530" s="136" t="s">
        <v>1018</v>
      </c>
      <c r="Z1530" s="134" t="str">
        <f t="shared" si="351"/>
        <v xml:space="preserve"> </v>
      </c>
      <c r="AA1530" s="134" t="str">
        <f t="shared" si="352"/>
        <v xml:space="preserve"> </v>
      </c>
      <c r="AB1530" s="134" t="str">
        <f t="shared" si="361"/>
        <v>Yes</v>
      </c>
      <c r="AC1530" s="134" t="e">
        <f>VLOOKUP(F1530,'Wired Branches'!B:E,4,FALSE)</f>
        <v>#N/A</v>
      </c>
      <c r="AD1530" s="134" t="str">
        <f t="shared" si="353"/>
        <v xml:space="preserve"> </v>
      </c>
      <c r="AE1530" s="150" t="e">
        <f>VLOOKUP(W1530,'Wired Branches'!B:F,5,FALSE)</f>
        <v>#N/A</v>
      </c>
      <c r="AF1530" s="112" t="str">
        <f>_xlfn.IFNA(VLOOKUP(F1530,'Compiled report'!C:F,4,FALSE),"")</f>
        <v/>
      </c>
      <c r="AG1530" s="134" t="str">
        <f t="shared" si="354"/>
        <v xml:space="preserve"> </v>
      </c>
      <c r="AH1530" s="134" t="str">
        <f t="shared" si="355"/>
        <v xml:space="preserve"> </v>
      </c>
      <c r="AI1530" s="134" t="str">
        <f t="shared" si="356"/>
        <v xml:space="preserve"> </v>
      </c>
      <c r="AJ1530" s="234" t="str">
        <f>_xlfn.IFNA(VLOOKUP(F1530,'Compiled report'!C:D,2,FALSE),"")</f>
        <v/>
      </c>
      <c r="AK1530" s="134" t="str">
        <f t="shared" si="357"/>
        <v xml:space="preserve"> </v>
      </c>
      <c r="AL1530" s="134" t="str">
        <f t="shared" si="358"/>
        <v/>
      </c>
      <c r="AM1530" s="134" t="str">
        <f t="shared" si="359"/>
        <v xml:space="preserve"> </v>
      </c>
      <c r="AN1530" s="134" t="str">
        <f t="shared" si="360"/>
        <v xml:space="preserve"> </v>
      </c>
      <c r="AO1530" s="134" t="str">
        <f t="shared" si="349"/>
        <v xml:space="preserve"> </v>
      </c>
      <c r="AP1530" s="137" t="s">
        <v>770</v>
      </c>
    </row>
    <row r="1531" spans="1:42" s="134" customFormat="1" ht="26.1" customHeight="1" x14ac:dyDescent="0.2">
      <c r="A1531" s="258">
        <v>1529</v>
      </c>
      <c r="B1531" s="284" t="s">
        <v>280</v>
      </c>
      <c r="C1531" s="134" t="s">
        <v>419</v>
      </c>
      <c r="D1531" s="171" t="s">
        <v>82</v>
      </c>
      <c r="E1531" s="283" t="s">
        <v>281</v>
      </c>
      <c r="F1531" s="107">
        <v>1557</v>
      </c>
      <c r="G1531" s="284" t="s">
        <v>280</v>
      </c>
      <c r="H1531" s="284" t="s">
        <v>4040</v>
      </c>
      <c r="I1531" s="284" t="s">
        <v>4041</v>
      </c>
      <c r="J1531" s="284" t="s">
        <v>384</v>
      </c>
      <c r="K1531" s="284" t="s">
        <v>4042</v>
      </c>
      <c r="L1531" s="110" t="s">
        <v>3883</v>
      </c>
      <c r="M1531" s="284" t="s">
        <v>1941</v>
      </c>
      <c r="N1531" s="103" t="s">
        <v>87</v>
      </c>
      <c r="O1531" s="284">
        <v>61100</v>
      </c>
      <c r="Q1531" s="135"/>
      <c r="T1531" s="135"/>
      <c r="U1531" s="171" t="str">
        <f t="shared" si="348"/>
        <v>HBL-MUL-1557</v>
      </c>
      <c r="V1531" s="133" t="s">
        <v>90</v>
      </c>
      <c r="W1531" s="107">
        <v>1557</v>
      </c>
      <c r="X1531" s="171" t="str">
        <f t="shared" si="350"/>
        <v>HBL-MUL-1557-Mar17-1-1</v>
      </c>
      <c r="Y1531" s="136" t="s">
        <v>1018</v>
      </c>
      <c r="Z1531" s="134" t="str">
        <f t="shared" si="351"/>
        <v xml:space="preserve"> </v>
      </c>
      <c r="AA1531" s="134" t="str">
        <f t="shared" si="352"/>
        <v xml:space="preserve"> </v>
      </c>
      <c r="AB1531" s="134" t="str">
        <f t="shared" si="361"/>
        <v>Yes</v>
      </c>
      <c r="AC1531" s="134" t="e">
        <f>VLOOKUP(F1531,'Wired Branches'!B:E,4,FALSE)</f>
        <v>#N/A</v>
      </c>
      <c r="AD1531" s="134" t="str">
        <f t="shared" si="353"/>
        <v xml:space="preserve"> </v>
      </c>
      <c r="AE1531" s="150" t="e">
        <f>VLOOKUP(W1531,'Wired Branches'!B:F,5,FALSE)</f>
        <v>#N/A</v>
      </c>
      <c r="AF1531" s="112" t="str">
        <f>_xlfn.IFNA(VLOOKUP(F1531,'Compiled report'!C:F,4,FALSE),"")</f>
        <v/>
      </c>
      <c r="AG1531" s="134" t="str">
        <f t="shared" si="354"/>
        <v xml:space="preserve"> </v>
      </c>
      <c r="AH1531" s="134" t="str">
        <f t="shared" si="355"/>
        <v xml:space="preserve"> </v>
      </c>
      <c r="AI1531" s="134" t="str">
        <f t="shared" si="356"/>
        <v xml:space="preserve"> </v>
      </c>
      <c r="AJ1531" s="234" t="str">
        <f>_xlfn.IFNA(VLOOKUP(F1531,'Compiled report'!C:D,2,FALSE),"")</f>
        <v/>
      </c>
      <c r="AK1531" s="134" t="str">
        <f t="shared" si="357"/>
        <v xml:space="preserve"> </v>
      </c>
      <c r="AL1531" s="134" t="str">
        <f t="shared" si="358"/>
        <v/>
      </c>
      <c r="AM1531" s="134" t="str">
        <f t="shared" si="359"/>
        <v xml:space="preserve"> </v>
      </c>
      <c r="AN1531" s="134" t="str">
        <f t="shared" si="360"/>
        <v xml:space="preserve"> </v>
      </c>
      <c r="AO1531" s="134" t="str">
        <f t="shared" si="349"/>
        <v xml:space="preserve"> </v>
      </c>
      <c r="AP1531" s="137" t="s">
        <v>770</v>
      </c>
    </row>
    <row r="1532" spans="1:42" s="134" customFormat="1" ht="26.1" customHeight="1" x14ac:dyDescent="0.2">
      <c r="A1532" s="258">
        <v>1530</v>
      </c>
      <c r="B1532" s="284" t="s">
        <v>280</v>
      </c>
      <c r="C1532" s="134" t="s">
        <v>419</v>
      </c>
      <c r="D1532" s="171" t="s">
        <v>82</v>
      </c>
      <c r="E1532" s="283" t="s">
        <v>281</v>
      </c>
      <c r="F1532" s="107">
        <v>1562</v>
      </c>
      <c r="G1532" s="284" t="s">
        <v>280</v>
      </c>
      <c r="H1532" s="284" t="s">
        <v>4043</v>
      </c>
      <c r="I1532" s="284" t="s">
        <v>4044</v>
      </c>
      <c r="J1532" s="284" t="s">
        <v>384</v>
      </c>
      <c r="K1532" s="284" t="s">
        <v>4045</v>
      </c>
      <c r="L1532" s="110" t="s">
        <v>4043</v>
      </c>
      <c r="M1532" s="284" t="s">
        <v>280</v>
      </c>
      <c r="N1532" s="103" t="s">
        <v>87</v>
      </c>
      <c r="O1532" s="284">
        <v>60000</v>
      </c>
      <c r="Q1532" s="135"/>
      <c r="T1532" s="135"/>
      <c r="U1532" s="171" t="str">
        <f t="shared" si="348"/>
        <v>HBL-MUL-1562</v>
      </c>
      <c r="V1532" s="133" t="s">
        <v>90</v>
      </c>
      <c r="W1532" s="107">
        <v>1562</v>
      </c>
      <c r="X1532" s="171" t="str">
        <f t="shared" si="350"/>
        <v>HBL-MUL-1562-Mar17-1-1</v>
      </c>
      <c r="Y1532" s="136" t="s">
        <v>1018</v>
      </c>
      <c r="Z1532" s="134" t="str">
        <f t="shared" si="351"/>
        <v>Yes</v>
      </c>
      <c r="AA1532" s="134" t="str">
        <f t="shared" si="352"/>
        <v>Yes</v>
      </c>
      <c r="AB1532" s="134" t="str">
        <f t="shared" si="361"/>
        <v>Yes</v>
      </c>
      <c r="AC1532" s="134" t="str">
        <f>VLOOKUP(F1532,'Wired Branches'!B:E,4,FALSE)</f>
        <v>10.23.61.10</v>
      </c>
      <c r="AD1532" s="134" t="str">
        <f t="shared" si="353"/>
        <v>255.255.255.0</v>
      </c>
      <c r="AE1532" s="150" t="str">
        <f>VLOOKUP(W1532,'Wired Branches'!B:F,5,FALSE)</f>
        <v>10.23.61.1</v>
      </c>
      <c r="AF1532" s="112" t="str">
        <f>_xlfn.IFNA(VLOOKUP(F1532,'Compiled report'!C:F,4,FALSE),"")</f>
        <v>26515e15a</v>
      </c>
      <c r="AG1532" s="134" t="str">
        <f t="shared" si="354"/>
        <v>10.200.57.196</v>
      </c>
      <c r="AH1532" s="134" t="str">
        <f t="shared" si="355"/>
        <v>Yes</v>
      </c>
      <c r="AI1532" s="134" t="str">
        <f t="shared" si="356"/>
        <v>Yes</v>
      </c>
      <c r="AJ1532" s="234">
        <f>_xlfn.IFNA(VLOOKUP(F1532,'Compiled report'!C:D,2,FALSE),"")</f>
        <v>42804</v>
      </c>
      <c r="AK1532" s="134" t="str">
        <f t="shared" si="357"/>
        <v>Yes</v>
      </c>
      <c r="AL1532" s="134" t="str">
        <f t="shared" si="358"/>
        <v>Yes</v>
      </c>
      <c r="AM1532" s="134" t="str">
        <f t="shared" si="359"/>
        <v>Yes</v>
      </c>
      <c r="AN1532" s="134" t="str">
        <f t="shared" si="360"/>
        <v>Yes</v>
      </c>
      <c r="AO1532" s="134" t="str">
        <f t="shared" si="349"/>
        <v>Installation Completed</v>
      </c>
      <c r="AP1532" s="137" t="s">
        <v>770</v>
      </c>
    </row>
    <row r="1533" spans="1:42" s="134" customFormat="1" ht="26.1" customHeight="1" x14ac:dyDescent="0.2">
      <c r="A1533" s="258">
        <v>1531</v>
      </c>
      <c r="B1533" s="284" t="s">
        <v>280</v>
      </c>
      <c r="C1533" s="134" t="s">
        <v>419</v>
      </c>
      <c r="D1533" s="171" t="s">
        <v>82</v>
      </c>
      <c r="E1533" s="283" t="s">
        <v>281</v>
      </c>
      <c r="F1533" s="107">
        <v>1611</v>
      </c>
      <c r="G1533" s="284" t="s">
        <v>280</v>
      </c>
      <c r="H1533" s="284" t="s">
        <v>4046</v>
      </c>
      <c r="I1533" s="284" t="s">
        <v>4047</v>
      </c>
      <c r="J1533" s="284" t="s">
        <v>384</v>
      </c>
      <c r="K1533" s="284" t="s">
        <v>4034</v>
      </c>
      <c r="L1533" s="110" t="s">
        <v>3870</v>
      </c>
      <c r="M1533" s="284" t="s">
        <v>3871</v>
      </c>
      <c r="N1533" s="103" t="s">
        <v>87</v>
      </c>
      <c r="O1533" s="284">
        <v>32200</v>
      </c>
      <c r="Q1533" s="135"/>
      <c r="T1533" s="135"/>
      <c r="U1533" s="171" t="str">
        <f t="shared" si="348"/>
        <v>HBL-MUL-1611</v>
      </c>
      <c r="V1533" s="133" t="s">
        <v>90</v>
      </c>
      <c r="W1533" s="107">
        <v>1611</v>
      </c>
      <c r="X1533" s="171" t="str">
        <f t="shared" si="350"/>
        <v>HBL-MUL-1611-Mar17-1-1</v>
      </c>
      <c r="Y1533" s="136" t="s">
        <v>1018</v>
      </c>
      <c r="Z1533" s="134" t="str">
        <f t="shared" si="351"/>
        <v xml:space="preserve"> </v>
      </c>
      <c r="AA1533" s="134" t="str">
        <f t="shared" si="352"/>
        <v xml:space="preserve"> </v>
      </c>
      <c r="AB1533" s="134" t="str">
        <f t="shared" si="361"/>
        <v>Yes</v>
      </c>
      <c r="AC1533" s="134" t="e">
        <f>VLOOKUP(F1533,'Wired Branches'!B:E,4,FALSE)</f>
        <v>#N/A</v>
      </c>
      <c r="AD1533" s="134" t="str">
        <f t="shared" si="353"/>
        <v xml:space="preserve"> </v>
      </c>
      <c r="AE1533" s="150" t="e">
        <f>VLOOKUP(W1533,'Wired Branches'!B:F,5,FALSE)</f>
        <v>#N/A</v>
      </c>
      <c r="AF1533" s="112" t="str">
        <f>_xlfn.IFNA(VLOOKUP(F1533,'Compiled report'!C:F,4,FALSE),"")</f>
        <v/>
      </c>
      <c r="AG1533" s="134" t="str">
        <f t="shared" si="354"/>
        <v xml:space="preserve"> </v>
      </c>
      <c r="AH1533" s="134" t="str">
        <f t="shared" si="355"/>
        <v xml:space="preserve"> </v>
      </c>
      <c r="AI1533" s="134" t="str">
        <f t="shared" si="356"/>
        <v xml:space="preserve"> </v>
      </c>
      <c r="AJ1533" s="234" t="str">
        <f>_xlfn.IFNA(VLOOKUP(F1533,'Compiled report'!C:D,2,FALSE),"")</f>
        <v/>
      </c>
      <c r="AK1533" s="134" t="str">
        <f t="shared" si="357"/>
        <v xml:space="preserve"> </v>
      </c>
      <c r="AL1533" s="134" t="str">
        <f t="shared" si="358"/>
        <v/>
      </c>
      <c r="AM1533" s="134" t="str">
        <f t="shared" si="359"/>
        <v xml:space="preserve"> </v>
      </c>
      <c r="AN1533" s="134" t="str">
        <f t="shared" si="360"/>
        <v xml:space="preserve"> </v>
      </c>
      <c r="AO1533" s="134" t="str">
        <f t="shared" si="349"/>
        <v xml:space="preserve"> </v>
      </c>
      <c r="AP1533" s="137" t="s">
        <v>770</v>
      </c>
    </row>
    <row r="1534" spans="1:42" s="134" customFormat="1" ht="26.1" customHeight="1" x14ac:dyDescent="0.2">
      <c r="A1534" s="258">
        <v>1532</v>
      </c>
      <c r="B1534" s="284" t="s">
        <v>280</v>
      </c>
      <c r="C1534" s="134" t="s">
        <v>419</v>
      </c>
      <c r="D1534" s="171" t="s">
        <v>82</v>
      </c>
      <c r="E1534" s="283" t="s">
        <v>281</v>
      </c>
      <c r="F1534" s="107">
        <v>1627</v>
      </c>
      <c r="G1534" s="284" t="s">
        <v>280</v>
      </c>
      <c r="H1534" s="284" t="s">
        <v>4048</v>
      </c>
      <c r="I1534" s="284" t="s">
        <v>4049</v>
      </c>
      <c r="J1534" s="284" t="s">
        <v>384</v>
      </c>
      <c r="K1534" s="284" t="s">
        <v>4050</v>
      </c>
      <c r="L1534" s="110" t="s">
        <v>1941</v>
      </c>
      <c r="M1534" s="284" t="s">
        <v>1941</v>
      </c>
      <c r="N1534" s="103" t="s">
        <v>87</v>
      </c>
      <c r="O1534" s="284">
        <v>61100</v>
      </c>
      <c r="Q1534" s="135"/>
      <c r="T1534" s="135"/>
      <c r="U1534" s="171" t="str">
        <f t="shared" si="348"/>
        <v>HBL-MUL-1627</v>
      </c>
      <c r="V1534" s="133" t="s">
        <v>90</v>
      </c>
      <c r="W1534" s="107">
        <v>1627</v>
      </c>
      <c r="X1534" s="171" t="str">
        <f t="shared" si="350"/>
        <v>HBL-MUL-1627-Mar17-1-1</v>
      </c>
      <c r="Y1534" s="136" t="s">
        <v>1018</v>
      </c>
      <c r="Z1534" s="134" t="str">
        <f t="shared" si="351"/>
        <v xml:space="preserve"> </v>
      </c>
      <c r="AA1534" s="134" t="str">
        <f t="shared" si="352"/>
        <v xml:space="preserve"> </v>
      </c>
      <c r="AB1534" s="134" t="str">
        <f t="shared" si="361"/>
        <v>Yes</v>
      </c>
      <c r="AC1534" s="134" t="e">
        <f>VLOOKUP(F1534,'Wired Branches'!B:E,4,FALSE)</f>
        <v>#N/A</v>
      </c>
      <c r="AD1534" s="134" t="str">
        <f t="shared" si="353"/>
        <v xml:space="preserve"> </v>
      </c>
      <c r="AE1534" s="150" t="e">
        <f>VLOOKUP(W1534,'Wired Branches'!B:F,5,FALSE)</f>
        <v>#N/A</v>
      </c>
      <c r="AF1534" s="112" t="str">
        <f>_xlfn.IFNA(VLOOKUP(F1534,'Compiled report'!C:F,4,FALSE),"")</f>
        <v/>
      </c>
      <c r="AG1534" s="134" t="str">
        <f t="shared" si="354"/>
        <v xml:space="preserve"> </v>
      </c>
      <c r="AH1534" s="134" t="str">
        <f t="shared" si="355"/>
        <v xml:space="preserve"> </v>
      </c>
      <c r="AI1534" s="134" t="str">
        <f t="shared" si="356"/>
        <v xml:space="preserve"> </v>
      </c>
      <c r="AJ1534" s="234" t="str">
        <f>_xlfn.IFNA(VLOOKUP(F1534,'Compiled report'!C:D,2,FALSE),"")</f>
        <v/>
      </c>
      <c r="AK1534" s="134" t="str">
        <f t="shared" si="357"/>
        <v xml:space="preserve"> </v>
      </c>
      <c r="AL1534" s="134" t="str">
        <f t="shared" si="358"/>
        <v/>
      </c>
      <c r="AM1534" s="134" t="str">
        <f t="shared" si="359"/>
        <v xml:space="preserve"> </v>
      </c>
      <c r="AN1534" s="134" t="str">
        <f t="shared" si="360"/>
        <v xml:space="preserve"> </v>
      </c>
      <c r="AO1534" s="134" t="str">
        <f t="shared" si="349"/>
        <v xml:space="preserve"> </v>
      </c>
      <c r="AP1534" s="137" t="s">
        <v>770</v>
      </c>
    </row>
    <row r="1535" spans="1:42" s="134" customFormat="1" ht="26.1" customHeight="1" x14ac:dyDescent="0.2">
      <c r="A1535" s="258">
        <v>1533</v>
      </c>
      <c r="B1535" s="284" t="s">
        <v>280</v>
      </c>
      <c r="C1535" s="134" t="s">
        <v>419</v>
      </c>
      <c r="D1535" s="171" t="s">
        <v>82</v>
      </c>
      <c r="E1535" s="283" t="s">
        <v>281</v>
      </c>
      <c r="F1535" s="107">
        <v>1686</v>
      </c>
      <c r="G1535" s="284" t="s">
        <v>280</v>
      </c>
      <c r="H1535" s="284" t="s">
        <v>4051</v>
      </c>
      <c r="I1535" s="284" t="s">
        <v>4052</v>
      </c>
      <c r="J1535" s="284" t="s">
        <v>384</v>
      </c>
      <c r="K1535" s="284" t="s">
        <v>1941</v>
      </c>
      <c r="L1535" s="110" t="s">
        <v>1941</v>
      </c>
      <c r="M1535" s="284" t="s">
        <v>1941</v>
      </c>
      <c r="N1535" s="103" t="s">
        <v>87</v>
      </c>
      <c r="O1535" s="284">
        <v>61100</v>
      </c>
      <c r="Q1535" s="135"/>
      <c r="T1535" s="135"/>
      <c r="U1535" s="171" t="str">
        <f t="shared" si="348"/>
        <v>HBL-MUL-1686</v>
      </c>
      <c r="V1535" s="133" t="s">
        <v>90</v>
      </c>
      <c r="W1535" s="107">
        <v>1686</v>
      </c>
      <c r="X1535" s="171" t="str">
        <f t="shared" si="350"/>
        <v>HBL-MUL-1686-Mar17-1-1</v>
      </c>
      <c r="Y1535" s="136" t="s">
        <v>1018</v>
      </c>
      <c r="Z1535" s="134" t="str">
        <f t="shared" si="351"/>
        <v xml:space="preserve"> </v>
      </c>
      <c r="AA1535" s="134" t="str">
        <f t="shared" si="352"/>
        <v xml:space="preserve"> </v>
      </c>
      <c r="AB1535" s="134" t="str">
        <f t="shared" si="361"/>
        <v>Yes</v>
      </c>
      <c r="AC1535" s="134" t="e">
        <f>VLOOKUP(F1535,'Wired Branches'!B:E,4,FALSE)</f>
        <v>#N/A</v>
      </c>
      <c r="AD1535" s="134" t="str">
        <f t="shared" si="353"/>
        <v xml:space="preserve"> </v>
      </c>
      <c r="AE1535" s="150" t="e">
        <f>VLOOKUP(W1535,'Wired Branches'!B:F,5,FALSE)</f>
        <v>#N/A</v>
      </c>
      <c r="AF1535" s="112" t="str">
        <f>_xlfn.IFNA(VLOOKUP(F1535,'Compiled report'!C:F,4,FALSE),"")</f>
        <v/>
      </c>
      <c r="AG1535" s="134" t="str">
        <f t="shared" si="354"/>
        <v xml:space="preserve"> </v>
      </c>
      <c r="AH1535" s="134" t="str">
        <f t="shared" si="355"/>
        <v xml:space="preserve"> </v>
      </c>
      <c r="AI1535" s="134" t="str">
        <f t="shared" si="356"/>
        <v xml:space="preserve"> </v>
      </c>
      <c r="AJ1535" s="234" t="str">
        <f>_xlfn.IFNA(VLOOKUP(F1535,'Compiled report'!C:D,2,FALSE),"")</f>
        <v/>
      </c>
      <c r="AK1535" s="134" t="str">
        <f t="shared" si="357"/>
        <v xml:space="preserve"> </v>
      </c>
      <c r="AL1535" s="134" t="str">
        <f t="shared" si="358"/>
        <v/>
      </c>
      <c r="AM1535" s="134" t="str">
        <f t="shared" si="359"/>
        <v xml:space="preserve"> </v>
      </c>
      <c r="AN1535" s="134" t="str">
        <f t="shared" si="360"/>
        <v xml:space="preserve"> </v>
      </c>
      <c r="AO1535" s="134" t="str">
        <f t="shared" si="349"/>
        <v xml:space="preserve"> </v>
      </c>
      <c r="AP1535" s="137" t="s">
        <v>770</v>
      </c>
    </row>
    <row r="1536" spans="1:42" s="134" customFormat="1" ht="26.1" customHeight="1" x14ac:dyDescent="0.2">
      <c r="A1536" s="258">
        <v>1534</v>
      </c>
      <c r="B1536" s="284" t="s">
        <v>280</v>
      </c>
      <c r="C1536" s="134" t="s">
        <v>419</v>
      </c>
      <c r="D1536" s="171" t="s">
        <v>82</v>
      </c>
      <c r="E1536" s="283" t="s">
        <v>281</v>
      </c>
      <c r="F1536" s="107">
        <v>1714</v>
      </c>
      <c r="G1536" s="284" t="s">
        <v>280</v>
      </c>
      <c r="H1536" s="284" t="s">
        <v>4053</v>
      </c>
      <c r="I1536" s="284" t="s">
        <v>4054</v>
      </c>
      <c r="J1536" s="284" t="s">
        <v>384</v>
      </c>
      <c r="K1536" s="284" t="s">
        <v>1941</v>
      </c>
      <c r="L1536" s="110" t="s">
        <v>3883</v>
      </c>
      <c r="M1536" s="284" t="s">
        <v>1941</v>
      </c>
      <c r="N1536" s="103" t="s">
        <v>87</v>
      </c>
      <c r="O1536" s="284">
        <v>61100</v>
      </c>
      <c r="Q1536" s="135"/>
      <c r="T1536" s="135"/>
      <c r="U1536" s="171" t="str">
        <f t="shared" si="348"/>
        <v>HBL-MUL-1714</v>
      </c>
      <c r="V1536" s="133" t="s">
        <v>90</v>
      </c>
      <c r="W1536" s="107">
        <v>1714</v>
      </c>
      <c r="X1536" s="171" t="str">
        <f t="shared" si="350"/>
        <v>HBL-MUL-1714-Mar17-1-1</v>
      </c>
      <c r="Y1536" s="136" t="s">
        <v>1018</v>
      </c>
      <c r="Z1536" s="134" t="str">
        <f t="shared" si="351"/>
        <v xml:space="preserve"> </v>
      </c>
      <c r="AA1536" s="134" t="str">
        <f t="shared" si="352"/>
        <v xml:space="preserve"> </v>
      </c>
      <c r="AB1536" s="134" t="str">
        <f t="shared" si="361"/>
        <v>Yes</v>
      </c>
      <c r="AC1536" s="134" t="e">
        <f>VLOOKUP(F1536,'Wired Branches'!B:E,4,FALSE)</f>
        <v>#N/A</v>
      </c>
      <c r="AD1536" s="134" t="str">
        <f t="shared" si="353"/>
        <v xml:space="preserve"> </v>
      </c>
      <c r="AE1536" s="150" t="e">
        <f>VLOOKUP(W1536,'Wired Branches'!B:F,5,FALSE)</f>
        <v>#N/A</v>
      </c>
      <c r="AF1536" s="112" t="str">
        <f>_xlfn.IFNA(VLOOKUP(F1536,'Compiled report'!C:F,4,FALSE),"")</f>
        <v/>
      </c>
      <c r="AG1536" s="134" t="str">
        <f t="shared" si="354"/>
        <v xml:space="preserve"> </v>
      </c>
      <c r="AH1536" s="134" t="str">
        <f t="shared" si="355"/>
        <v xml:space="preserve"> </v>
      </c>
      <c r="AI1536" s="134" t="str">
        <f t="shared" si="356"/>
        <v xml:space="preserve"> </v>
      </c>
      <c r="AJ1536" s="234" t="str">
        <f>_xlfn.IFNA(VLOOKUP(F1536,'Compiled report'!C:D,2,FALSE),"")</f>
        <v/>
      </c>
      <c r="AK1536" s="134" t="str">
        <f t="shared" si="357"/>
        <v xml:space="preserve"> </v>
      </c>
      <c r="AL1536" s="134" t="str">
        <f t="shared" si="358"/>
        <v/>
      </c>
      <c r="AM1536" s="134" t="str">
        <f t="shared" si="359"/>
        <v xml:space="preserve"> </v>
      </c>
      <c r="AN1536" s="134" t="str">
        <f t="shared" si="360"/>
        <v xml:space="preserve"> </v>
      </c>
      <c r="AO1536" s="134" t="str">
        <f t="shared" si="349"/>
        <v xml:space="preserve"> </v>
      </c>
      <c r="AP1536" s="137" t="s">
        <v>770</v>
      </c>
    </row>
    <row r="1537" spans="1:42" s="134" customFormat="1" ht="26.1" customHeight="1" x14ac:dyDescent="0.2">
      <c r="A1537" s="258">
        <v>1535</v>
      </c>
      <c r="B1537" s="284" t="s">
        <v>280</v>
      </c>
      <c r="C1537" s="134" t="s">
        <v>419</v>
      </c>
      <c r="D1537" s="171" t="s">
        <v>82</v>
      </c>
      <c r="E1537" s="283" t="s">
        <v>281</v>
      </c>
      <c r="F1537" s="107">
        <v>1715</v>
      </c>
      <c r="G1537" s="284" t="s">
        <v>280</v>
      </c>
      <c r="H1537" s="284" t="s">
        <v>4055</v>
      </c>
      <c r="I1537" s="284" t="s">
        <v>4056</v>
      </c>
      <c r="J1537" s="284" t="s">
        <v>384</v>
      </c>
      <c r="K1537" s="284" t="s">
        <v>4057</v>
      </c>
      <c r="L1537" s="110" t="s">
        <v>4057</v>
      </c>
      <c r="M1537" s="284" t="s">
        <v>3969</v>
      </c>
      <c r="N1537" s="103" t="s">
        <v>87</v>
      </c>
      <c r="O1537" s="284">
        <v>33500</v>
      </c>
      <c r="Q1537" s="135"/>
      <c r="T1537" s="135"/>
      <c r="U1537" s="171" t="str">
        <f t="shared" si="348"/>
        <v>HBL-MUL-1715</v>
      </c>
      <c r="V1537" s="133" t="s">
        <v>90</v>
      </c>
      <c r="W1537" s="107">
        <v>1715</v>
      </c>
      <c r="X1537" s="171" t="str">
        <f t="shared" si="350"/>
        <v>HBL-MUL-1715-Mar17-1-1</v>
      </c>
      <c r="Y1537" s="136" t="s">
        <v>1018</v>
      </c>
      <c r="Z1537" s="134" t="str">
        <f t="shared" si="351"/>
        <v xml:space="preserve"> </v>
      </c>
      <c r="AA1537" s="134" t="str">
        <f t="shared" si="352"/>
        <v xml:space="preserve"> </v>
      </c>
      <c r="AB1537" s="134" t="str">
        <f t="shared" si="361"/>
        <v>Yes</v>
      </c>
      <c r="AC1537" s="134" t="e">
        <f>VLOOKUP(F1537,'Wired Branches'!B:E,4,FALSE)</f>
        <v>#N/A</v>
      </c>
      <c r="AD1537" s="134" t="str">
        <f t="shared" si="353"/>
        <v xml:space="preserve"> </v>
      </c>
      <c r="AE1537" s="150" t="e">
        <f>VLOOKUP(W1537,'Wired Branches'!B:F,5,FALSE)</f>
        <v>#N/A</v>
      </c>
      <c r="AF1537" s="112" t="str">
        <f>_xlfn.IFNA(VLOOKUP(F1537,'Compiled report'!C:F,4,FALSE),"")</f>
        <v/>
      </c>
      <c r="AG1537" s="134" t="str">
        <f t="shared" si="354"/>
        <v xml:space="preserve"> </v>
      </c>
      <c r="AH1537" s="134" t="str">
        <f t="shared" si="355"/>
        <v xml:space="preserve"> </v>
      </c>
      <c r="AI1537" s="134" t="str">
        <f t="shared" si="356"/>
        <v xml:space="preserve"> </v>
      </c>
      <c r="AJ1537" s="234" t="str">
        <f>_xlfn.IFNA(VLOOKUP(F1537,'Compiled report'!C:D,2,FALSE),"")</f>
        <v/>
      </c>
      <c r="AK1537" s="134" t="str">
        <f t="shared" si="357"/>
        <v xml:space="preserve"> </v>
      </c>
      <c r="AL1537" s="134" t="str">
        <f t="shared" si="358"/>
        <v/>
      </c>
      <c r="AM1537" s="134" t="str">
        <f t="shared" si="359"/>
        <v xml:space="preserve"> </v>
      </c>
      <c r="AN1537" s="134" t="str">
        <f t="shared" si="360"/>
        <v xml:space="preserve"> </v>
      </c>
      <c r="AO1537" s="134" t="str">
        <f t="shared" si="349"/>
        <v xml:space="preserve"> </v>
      </c>
      <c r="AP1537" s="137" t="s">
        <v>770</v>
      </c>
    </row>
    <row r="1538" spans="1:42" s="134" customFormat="1" ht="26.1" customHeight="1" x14ac:dyDescent="0.2">
      <c r="A1538" s="258">
        <v>1536</v>
      </c>
      <c r="B1538" s="284" t="s">
        <v>280</v>
      </c>
      <c r="C1538" s="134" t="s">
        <v>419</v>
      </c>
      <c r="D1538" s="171" t="s">
        <v>82</v>
      </c>
      <c r="E1538" s="283" t="s">
        <v>281</v>
      </c>
      <c r="F1538" s="107">
        <v>1716</v>
      </c>
      <c r="G1538" s="284" t="s">
        <v>280</v>
      </c>
      <c r="H1538" s="284" t="s">
        <v>4058</v>
      </c>
      <c r="I1538" s="284" t="s">
        <v>4059</v>
      </c>
      <c r="J1538" s="284" t="s">
        <v>384</v>
      </c>
      <c r="K1538" s="284" t="s">
        <v>4058</v>
      </c>
      <c r="L1538" s="110" t="s">
        <v>3870</v>
      </c>
      <c r="M1538" s="284" t="s">
        <v>3871</v>
      </c>
      <c r="N1538" s="103" t="s">
        <v>87</v>
      </c>
      <c r="O1538" s="284">
        <v>32200</v>
      </c>
      <c r="Q1538" s="135"/>
      <c r="T1538" s="135"/>
      <c r="U1538" s="171" t="str">
        <f t="shared" ref="U1538:U1602" si="362">CONCATENATE(D1538,"-",E1538,"-",F1538)</f>
        <v>HBL-MUL-1716</v>
      </c>
      <c r="V1538" s="133" t="s">
        <v>90</v>
      </c>
      <c r="W1538" s="107">
        <v>1716</v>
      </c>
      <c r="X1538" s="171" t="str">
        <f t="shared" si="350"/>
        <v>HBL-MUL-1716-Mar17-1-1</v>
      </c>
      <c r="Y1538" s="136" t="s">
        <v>1018</v>
      </c>
      <c r="Z1538" s="134" t="str">
        <f t="shared" si="351"/>
        <v xml:space="preserve"> </v>
      </c>
      <c r="AA1538" s="134" t="str">
        <f t="shared" si="352"/>
        <v xml:space="preserve"> </v>
      </c>
      <c r="AB1538" s="134" t="str">
        <f t="shared" si="361"/>
        <v>Yes</v>
      </c>
      <c r="AC1538" s="134" t="e">
        <f>VLOOKUP(F1538,'Wired Branches'!B:E,4,FALSE)</f>
        <v>#N/A</v>
      </c>
      <c r="AD1538" s="134" t="str">
        <f t="shared" si="353"/>
        <v xml:space="preserve"> </v>
      </c>
      <c r="AE1538" s="150" t="e">
        <f>VLOOKUP(W1538,'Wired Branches'!B:F,5,FALSE)</f>
        <v>#N/A</v>
      </c>
      <c r="AF1538" s="112" t="str">
        <f>_xlfn.IFNA(VLOOKUP(F1538,'Compiled report'!C:F,4,FALSE),"")</f>
        <v/>
      </c>
      <c r="AG1538" s="134" t="str">
        <f t="shared" si="354"/>
        <v xml:space="preserve"> </v>
      </c>
      <c r="AH1538" s="134" t="str">
        <f t="shared" si="355"/>
        <v xml:space="preserve"> </v>
      </c>
      <c r="AI1538" s="134" t="str">
        <f t="shared" si="356"/>
        <v xml:space="preserve"> </v>
      </c>
      <c r="AJ1538" s="234" t="str">
        <f>_xlfn.IFNA(VLOOKUP(F1538,'Compiled report'!C:D,2,FALSE),"")</f>
        <v/>
      </c>
      <c r="AK1538" s="134" t="str">
        <f t="shared" si="357"/>
        <v xml:space="preserve"> </v>
      </c>
      <c r="AL1538" s="134" t="str">
        <f t="shared" si="358"/>
        <v/>
      </c>
      <c r="AM1538" s="134" t="str">
        <f t="shared" si="359"/>
        <v xml:space="preserve"> </v>
      </c>
      <c r="AN1538" s="134" t="str">
        <f t="shared" si="360"/>
        <v xml:space="preserve"> </v>
      </c>
      <c r="AO1538" s="134" t="str">
        <f t="shared" si="349"/>
        <v xml:space="preserve"> </v>
      </c>
      <c r="AP1538" s="137" t="s">
        <v>770</v>
      </c>
    </row>
    <row r="1539" spans="1:42" s="134" customFormat="1" ht="26.1" customHeight="1" x14ac:dyDescent="0.2">
      <c r="A1539" s="258">
        <v>1537</v>
      </c>
      <c r="B1539" s="284" t="s">
        <v>280</v>
      </c>
      <c r="C1539" s="134" t="s">
        <v>419</v>
      </c>
      <c r="D1539" s="171" t="s">
        <v>82</v>
      </c>
      <c r="E1539" s="283" t="s">
        <v>281</v>
      </c>
      <c r="F1539" s="107">
        <v>1776</v>
      </c>
      <c r="G1539" s="284" t="s">
        <v>280</v>
      </c>
      <c r="H1539" s="284" t="s">
        <v>4060</v>
      </c>
      <c r="I1539" s="284" t="s">
        <v>4061</v>
      </c>
      <c r="J1539" s="284" t="s">
        <v>384</v>
      </c>
      <c r="K1539" s="284" t="s">
        <v>280</v>
      </c>
      <c r="L1539" s="110" t="s">
        <v>280</v>
      </c>
      <c r="M1539" s="284" t="s">
        <v>280</v>
      </c>
      <c r="N1539" s="103" t="s">
        <v>87</v>
      </c>
      <c r="O1539" s="284">
        <v>60000</v>
      </c>
      <c r="Q1539" s="135"/>
      <c r="T1539" s="135"/>
      <c r="U1539" s="171" t="str">
        <f t="shared" si="362"/>
        <v>HBL-MUL-1776</v>
      </c>
      <c r="V1539" s="133" t="s">
        <v>90</v>
      </c>
      <c r="W1539" s="107">
        <v>1776</v>
      </c>
      <c r="X1539" s="171" t="str">
        <f t="shared" si="350"/>
        <v>HBL-MUL-1776-Mar17-1-1</v>
      </c>
      <c r="Y1539" s="136" t="s">
        <v>1018</v>
      </c>
      <c r="Z1539" s="134" t="str">
        <f t="shared" si="351"/>
        <v>Yes</v>
      </c>
      <c r="AA1539" s="134" t="str">
        <f t="shared" si="352"/>
        <v>Yes</v>
      </c>
      <c r="AB1539" s="134" t="str">
        <f t="shared" si="361"/>
        <v>Yes</v>
      </c>
      <c r="AC1539" s="134" t="str">
        <f>VLOOKUP(F1539,'Wired Branches'!B:E,4,FALSE)</f>
        <v>10.23.10.10</v>
      </c>
      <c r="AD1539" s="134" t="str">
        <f t="shared" si="353"/>
        <v>255.255.255.0</v>
      </c>
      <c r="AE1539" s="150">
        <f>VLOOKUP(W1539,'Wired Branches'!B:F,5,FALSE)</f>
        <v>0</v>
      </c>
      <c r="AF1539" s="112">
        <f>_xlfn.IFNA(VLOOKUP(F1539,'Compiled report'!C:F,4,FALSE),"")</f>
        <v>0</v>
      </c>
      <c r="AG1539" s="134" t="str">
        <f t="shared" si="354"/>
        <v>10.200.57.196</v>
      </c>
      <c r="AH1539" s="134" t="str">
        <f t="shared" si="355"/>
        <v>Yes</v>
      </c>
      <c r="AI1539" s="134" t="str">
        <f t="shared" si="356"/>
        <v>Yes</v>
      </c>
      <c r="AJ1539" s="234">
        <f>_xlfn.IFNA(VLOOKUP(F1539,'Compiled report'!C:D,2,FALSE),"")</f>
        <v>42786</v>
      </c>
      <c r="AK1539" s="134" t="str">
        <f t="shared" si="357"/>
        <v>Yes</v>
      </c>
      <c r="AL1539" s="134" t="str">
        <f t="shared" si="358"/>
        <v/>
      </c>
      <c r="AM1539" s="134" t="str">
        <f t="shared" si="359"/>
        <v>Yes</v>
      </c>
      <c r="AN1539" s="134" t="str">
        <f t="shared" si="360"/>
        <v>Yes</v>
      </c>
      <c r="AO1539" s="134" t="str">
        <f t="shared" si="349"/>
        <v>Installation Completed</v>
      </c>
      <c r="AP1539" s="137" t="s">
        <v>770</v>
      </c>
    </row>
    <row r="1540" spans="1:42" s="134" customFormat="1" ht="26.1" customHeight="1" x14ac:dyDescent="0.2">
      <c r="A1540" s="258">
        <v>1538</v>
      </c>
      <c r="B1540" s="284" t="s">
        <v>280</v>
      </c>
      <c r="C1540" s="134" t="s">
        <v>419</v>
      </c>
      <c r="D1540" s="171" t="s">
        <v>82</v>
      </c>
      <c r="E1540" s="283" t="s">
        <v>281</v>
      </c>
      <c r="F1540" s="107">
        <v>1826</v>
      </c>
      <c r="G1540" s="284" t="s">
        <v>280</v>
      </c>
      <c r="H1540" s="284" t="s">
        <v>4062</v>
      </c>
      <c r="I1540" s="284" t="s">
        <v>4063</v>
      </c>
      <c r="J1540" s="284" t="s">
        <v>384</v>
      </c>
      <c r="K1540" s="284" t="s">
        <v>4064</v>
      </c>
      <c r="L1540" s="110" t="s">
        <v>1971</v>
      </c>
      <c r="M1540" s="284" t="s">
        <v>1971</v>
      </c>
      <c r="N1540" s="103" t="s">
        <v>87</v>
      </c>
      <c r="O1540" s="284">
        <v>58500</v>
      </c>
      <c r="Q1540" s="135"/>
      <c r="T1540" s="135"/>
      <c r="U1540" s="171" t="str">
        <f t="shared" si="362"/>
        <v>HBL-MUL-1826</v>
      </c>
      <c r="V1540" s="133" t="s">
        <v>90</v>
      </c>
      <c r="W1540" s="107">
        <v>1826</v>
      </c>
      <c r="X1540" s="171" t="str">
        <f t="shared" si="350"/>
        <v>HBL-MUL-1826-Mar17-1-1</v>
      </c>
      <c r="Y1540" s="136" t="s">
        <v>1018</v>
      </c>
      <c r="Z1540" s="134" t="str">
        <f t="shared" si="351"/>
        <v>Yes</v>
      </c>
      <c r="AA1540" s="134" t="str">
        <f t="shared" si="352"/>
        <v>Yes</v>
      </c>
      <c r="AB1540" s="134" t="str">
        <f t="shared" si="361"/>
        <v>Yes</v>
      </c>
      <c r="AC1540" s="134" t="str">
        <f>VLOOKUP(F1540,'Wired Branches'!B:E,4,FALSE)</f>
        <v>10.23.76.10</v>
      </c>
      <c r="AD1540" s="134" t="str">
        <f t="shared" si="353"/>
        <v>255.255.255.0</v>
      </c>
      <c r="AE1540" s="150">
        <f>VLOOKUP(W1540,'Wired Branches'!B:F,5,FALSE)</f>
        <v>0</v>
      </c>
      <c r="AF1540" s="112" t="str">
        <f>_xlfn.IFNA(VLOOKUP(F1540,'Compiled report'!C:F,4,FALSE),"")</f>
        <v>26515e19e</v>
      </c>
      <c r="AG1540" s="134" t="str">
        <f t="shared" si="354"/>
        <v>10.200.57.196</v>
      </c>
      <c r="AH1540" s="134" t="str">
        <f t="shared" si="355"/>
        <v>Yes</v>
      </c>
      <c r="AI1540" s="134" t="str">
        <f t="shared" si="356"/>
        <v>Yes</v>
      </c>
      <c r="AJ1540" s="234">
        <f>_xlfn.IFNA(VLOOKUP(F1540,'Compiled report'!C:D,2,FALSE),"")</f>
        <v>42797</v>
      </c>
      <c r="AK1540" s="134" t="str">
        <f t="shared" si="357"/>
        <v>Yes</v>
      </c>
      <c r="AL1540" s="134" t="str">
        <f t="shared" si="358"/>
        <v>Yes</v>
      </c>
      <c r="AM1540" s="134" t="str">
        <f t="shared" si="359"/>
        <v>Yes</v>
      </c>
      <c r="AN1540" s="134" t="str">
        <f t="shared" si="360"/>
        <v>Yes</v>
      </c>
      <c r="AO1540" s="134" t="str">
        <f t="shared" si="349"/>
        <v>Installation Completed</v>
      </c>
      <c r="AP1540" s="137" t="s">
        <v>770</v>
      </c>
    </row>
    <row r="1541" spans="1:42" s="134" customFormat="1" ht="26.1" customHeight="1" x14ac:dyDescent="0.2">
      <c r="A1541" s="258">
        <v>1539</v>
      </c>
      <c r="B1541" s="284" t="s">
        <v>280</v>
      </c>
      <c r="C1541" s="134" t="s">
        <v>419</v>
      </c>
      <c r="D1541" s="171" t="s">
        <v>82</v>
      </c>
      <c r="E1541" s="283" t="s">
        <v>281</v>
      </c>
      <c r="F1541" s="107">
        <v>1840</v>
      </c>
      <c r="G1541" s="284" t="s">
        <v>280</v>
      </c>
      <c r="H1541" s="284" t="s">
        <v>4065</v>
      </c>
      <c r="I1541" s="284" t="s">
        <v>4066</v>
      </c>
      <c r="J1541" s="284" t="s">
        <v>384</v>
      </c>
      <c r="K1541" s="284" t="s">
        <v>4067</v>
      </c>
      <c r="L1541" s="110" t="s">
        <v>3864</v>
      </c>
      <c r="M1541" s="284" t="s">
        <v>3866</v>
      </c>
      <c r="N1541" s="103" t="s">
        <v>87</v>
      </c>
      <c r="O1541" s="284">
        <v>34200</v>
      </c>
      <c r="Q1541" s="135"/>
      <c r="T1541" s="135"/>
      <c r="U1541" s="171" t="str">
        <f t="shared" si="362"/>
        <v>HBL-MUL-1840</v>
      </c>
      <c r="V1541" s="133" t="s">
        <v>90</v>
      </c>
      <c r="W1541" s="107">
        <v>1840</v>
      </c>
      <c r="X1541" s="171" t="str">
        <f t="shared" si="350"/>
        <v>HBL-MUL-1840-Mar17-1-1</v>
      </c>
      <c r="Y1541" s="136" t="s">
        <v>1018</v>
      </c>
      <c r="Z1541" s="134" t="str">
        <f t="shared" si="351"/>
        <v xml:space="preserve"> </v>
      </c>
      <c r="AA1541" s="134" t="str">
        <f t="shared" si="352"/>
        <v xml:space="preserve"> </v>
      </c>
      <c r="AB1541" s="134" t="str">
        <f t="shared" si="361"/>
        <v>Yes</v>
      </c>
      <c r="AC1541" s="134" t="e">
        <f>VLOOKUP(F1541,'Wired Branches'!B:E,4,FALSE)</f>
        <v>#N/A</v>
      </c>
      <c r="AD1541" s="134" t="str">
        <f t="shared" si="353"/>
        <v xml:space="preserve"> </v>
      </c>
      <c r="AE1541" s="150" t="e">
        <f>VLOOKUP(W1541,'Wired Branches'!B:F,5,FALSE)</f>
        <v>#N/A</v>
      </c>
      <c r="AF1541" s="112" t="str">
        <f>_xlfn.IFNA(VLOOKUP(F1541,'Compiled report'!C:F,4,FALSE),"")</f>
        <v/>
      </c>
      <c r="AG1541" s="134" t="str">
        <f t="shared" si="354"/>
        <v xml:space="preserve"> </v>
      </c>
      <c r="AH1541" s="134" t="str">
        <f t="shared" si="355"/>
        <v xml:space="preserve"> </v>
      </c>
      <c r="AI1541" s="134" t="str">
        <f t="shared" si="356"/>
        <v xml:space="preserve"> </v>
      </c>
      <c r="AJ1541" s="234" t="str">
        <f>_xlfn.IFNA(VLOOKUP(F1541,'Compiled report'!C:D,2,FALSE),"")</f>
        <v/>
      </c>
      <c r="AK1541" s="134" t="str">
        <f t="shared" si="357"/>
        <v xml:space="preserve"> </v>
      </c>
      <c r="AL1541" s="134" t="str">
        <f t="shared" si="358"/>
        <v/>
      </c>
      <c r="AM1541" s="134" t="str">
        <f t="shared" si="359"/>
        <v xml:space="preserve"> </v>
      </c>
      <c r="AN1541" s="134" t="str">
        <f t="shared" si="360"/>
        <v xml:space="preserve"> </v>
      </c>
      <c r="AO1541" s="134" t="str">
        <f t="shared" si="349"/>
        <v xml:space="preserve"> </v>
      </c>
      <c r="AP1541" s="137" t="s">
        <v>770</v>
      </c>
    </row>
    <row r="1542" spans="1:42" s="134" customFormat="1" ht="26.1" customHeight="1" x14ac:dyDescent="0.2">
      <c r="A1542" s="258">
        <v>1540</v>
      </c>
      <c r="B1542" s="284" t="s">
        <v>280</v>
      </c>
      <c r="C1542" s="134" t="s">
        <v>419</v>
      </c>
      <c r="D1542" s="171" t="s">
        <v>82</v>
      </c>
      <c r="E1542" s="283" t="s">
        <v>281</v>
      </c>
      <c r="F1542" s="107">
        <v>1860</v>
      </c>
      <c r="G1542" s="284" t="s">
        <v>280</v>
      </c>
      <c r="H1542" s="284" t="s">
        <v>4068</v>
      </c>
      <c r="I1542" s="284" t="s">
        <v>4069</v>
      </c>
      <c r="J1542" s="284" t="s">
        <v>384</v>
      </c>
      <c r="K1542" s="284" t="s">
        <v>4068</v>
      </c>
      <c r="L1542" s="110" t="s">
        <v>3882</v>
      </c>
      <c r="M1542" s="284" t="s">
        <v>3882</v>
      </c>
      <c r="N1542" s="103" t="s">
        <v>87</v>
      </c>
      <c r="O1542" s="284">
        <v>59320</v>
      </c>
      <c r="Q1542" s="135"/>
      <c r="T1542" s="135"/>
      <c r="U1542" s="171" t="str">
        <f t="shared" si="362"/>
        <v>HBL-MUL-1860</v>
      </c>
      <c r="V1542" s="133" t="s">
        <v>90</v>
      </c>
      <c r="W1542" s="107">
        <v>1860</v>
      </c>
      <c r="X1542" s="171" t="str">
        <f t="shared" si="350"/>
        <v>HBL-MUL-1860-Mar17-1-1</v>
      </c>
      <c r="Y1542" s="136" t="s">
        <v>1018</v>
      </c>
      <c r="Z1542" s="134" t="str">
        <f t="shared" si="351"/>
        <v xml:space="preserve"> </v>
      </c>
      <c r="AA1542" s="134" t="str">
        <f t="shared" si="352"/>
        <v xml:space="preserve"> </v>
      </c>
      <c r="AB1542" s="134" t="str">
        <f t="shared" si="361"/>
        <v>Yes</v>
      </c>
      <c r="AC1542" s="134" t="e">
        <f>VLOOKUP(F1542,'Wired Branches'!B:E,4,FALSE)</f>
        <v>#N/A</v>
      </c>
      <c r="AD1542" s="134" t="str">
        <f t="shared" si="353"/>
        <v xml:space="preserve"> </v>
      </c>
      <c r="AE1542" s="150" t="e">
        <f>VLOOKUP(W1542,'Wired Branches'!B:F,5,FALSE)</f>
        <v>#N/A</v>
      </c>
      <c r="AF1542" s="112" t="str">
        <f>_xlfn.IFNA(VLOOKUP(F1542,'Compiled report'!C:F,4,FALSE),"")</f>
        <v/>
      </c>
      <c r="AG1542" s="134" t="str">
        <f t="shared" si="354"/>
        <v xml:space="preserve"> </v>
      </c>
      <c r="AH1542" s="134" t="str">
        <f t="shared" si="355"/>
        <v xml:space="preserve"> </v>
      </c>
      <c r="AI1542" s="134" t="str">
        <f t="shared" si="356"/>
        <v xml:space="preserve"> </v>
      </c>
      <c r="AJ1542" s="234" t="str">
        <f>_xlfn.IFNA(VLOOKUP(F1542,'Compiled report'!C:D,2,FALSE),"")</f>
        <v/>
      </c>
      <c r="AK1542" s="134" t="str">
        <f t="shared" si="357"/>
        <v xml:space="preserve"> </v>
      </c>
      <c r="AL1542" s="134" t="str">
        <f t="shared" si="358"/>
        <v/>
      </c>
      <c r="AM1542" s="134" t="str">
        <f t="shared" si="359"/>
        <v xml:space="preserve"> </v>
      </c>
      <c r="AN1542" s="134" t="str">
        <f t="shared" si="360"/>
        <v xml:space="preserve"> </v>
      </c>
      <c r="AO1542" s="134" t="str">
        <f t="shared" si="349"/>
        <v xml:space="preserve"> </v>
      </c>
      <c r="AP1542" s="137" t="s">
        <v>770</v>
      </c>
    </row>
    <row r="1543" spans="1:42" s="134" customFormat="1" ht="26.1" customHeight="1" x14ac:dyDescent="0.2">
      <c r="A1543" s="258">
        <v>1541</v>
      </c>
      <c r="B1543" s="284" t="s">
        <v>280</v>
      </c>
      <c r="C1543" s="134" t="s">
        <v>419</v>
      </c>
      <c r="D1543" s="171" t="s">
        <v>82</v>
      </c>
      <c r="E1543" s="283" t="s">
        <v>281</v>
      </c>
      <c r="F1543" s="107">
        <v>1862</v>
      </c>
      <c r="G1543" s="284" t="s">
        <v>280</v>
      </c>
      <c r="H1543" s="284" t="s">
        <v>4070</v>
      </c>
      <c r="I1543" s="284" t="s">
        <v>4071</v>
      </c>
      <c r="J1543" s="284" t="s">
        <v>384</v>
      </c>
      <c r="K1543" s="284" t="s">
        <v>4072</v>
      </c>
      <c r="L1543" s="110" t="s">
        <v>3951</v>
      </c>
      <c r="M1543" s="284" t="s">
        <v>3866</v>
      </c>
      <c r="N1543" s="103" t="s">
        <v>87</v>
      </c>
      <c r="O1543" s="284">
        <v>34200</v>
      </c>
      <c r="Q1543" s="135"/>
      <c r="T1543" s="135"/>
      <c r="U1543" s="171" t="str">
        <f t="shared" si="362"/>
        <v>HBL-MUL-1862</v>
      </c>
      <c r="V1543" s="133" t="s">
        <v>90</v>
      </c>
      <c r="W1543" s="107">
        <v>1862</v>
      </c>
      <c r="X1543" s="171" t="str">
        <f t="shared" si="350"/>
        <v>HBL-MUL-1862-Mar17-1-1</v>
      </c>
      <c r="Y1543" s="136" t="s">
        <v>1018</v>
      </c>
      <c r="Z1543" s="134" t="str">
        <f t="shared" si="351"/>
        <v xml:space="preserve"> </v>
      </c>
      <c r="AA1543" s="134" t="str">
        <f t="shared" si="352"/>
        <v xml:space="preserve"> </v>
      </c>
      <c r="AB1543" s="134" t="str">
        <f t="shared" si="361"/>
        <v>Yes</v>
      </c>
      <c r="AC1543" s="134" t="e">
        <f>VLOOKUP(F1543,'Wired Branches'!B:E,4,FALSE)</f>
        <v>#N/A</v>
      </c>
      <c r="AD1543" s="134" t="str">
        <f t="shared" si="353"/>
        <v xml:space="preserve"> </v>
      </c>
      <c r="AE1543" s="150" t="e">
        <f>VLOOKUP(W1543,'Wired Branches'!B:F,5,FALSE)</f>
        <v>#N/A</v>
      </c>
      <c r="AF1543" s="112" t="str">
        <f>_xlfn.IFNA(VLOOKUP(F1543,'Compiled report'!C:F,4,FALSE),"")</f>
        <v/>
      </c>
      <c r="AG1543" s="134" t="str">
        <f t="shared" si="354"/>
        <v xml:space="preserve"> </v>
      </c>
      <c r="AH1543" s="134" t="str">
        <f t="shared" si="355"/>
        <v xml:space="preserve"> </v>
      </c>
      <c r="AI1543" s="134" t="str">
        <f t="shared" si="356"/>
        <v xml:space="preserve"> </v>
      </c>
      <c r="AJ1543" s="234" t="str">
        <f>_xlfn.IFNA(VLOOKUP(F1543,'Compiled report'!C:D,2,FALSE),"")</f>
        <v/>
      </c>
      <c r="AK1543" s="134" t="str">
        <f t="shared" si="357"/>
        <v xml:space="preserve"> </v>
      </c>
      <c r="AL1543" s="134" t="str">
        <f t="shared" si="358"/>
        <v/>
      </c>
      <c r="AM1543" s="134" t="str">
        <f t="shared" si="359"/>
        <v xml:space="preserve"> </v>
      </c>
      <c r="AN1543" s="134" t="str">
        <f t="shared" si="360"/>
        <v xml:space="preserve"> </v>
      </c>
      <c r="AO1543" s="134" t="str">
        <f t="shared" si="349"/>
        <v xml:space="preserve"> </v>
      </c>
      <c r="AP1543" s="137" t="s">
        <v>770</v>
      </c>
    </row>
    <row r="1544" spans="1:42" s="134" customFormat="1" ht="26.1" customHeight="1" x14ac:dyDescent="0.2">
      <c r="A1544" s="258">
        <v>1542</v>
      </c>
      <c r="B1544" s="284" t="s">
        <v>280</v>
      </c>
      <c r="C1544" s="134" t="s">
        <v>419</v>
      </c>
      <c r="D1544" s="171" t="s">
        <v>82</v>
      </c>
      <c r="E1544" s="283" t="s">
        <v>281</v>
      </c>
      <c r="F1544" s="107">
        <v>1898</v>
      </c>
      <c r="G1544" s="284" t="s">
        <v>280</v>
      </c>
      <c r="H1544" s="284" t="s">
        <v>4073</v>
      </c>
      <c r="I1544" s="284" t="s">
        <v>4074</v>
      </c>
      <c r="J1544" s="284" t="s">
        <v>384</v>
      </c>
      <c r="K1544" s="284" t="s">
        <v>4073</v>
      </c>
      <c r="L1544" s="110" t="s">
        <v>3870</v>
      </c>
      <c r="M1544" s="284" t="s">
        <v>3871</v>
      </c>
      <c r="N1544" s="103" t="s">
        <v>87</v>
      </c>
      <c r="O1544" s="284">
        <v>32200</v>
      </c>
      <c r="Q1544" s="135"/>
      <c r="T1544" s="135"/>
      <c r="U1544" s="171" t="str">
        <f t="shared" si="362"/>
        <v>HBL-MUL-1898</v>
      </c>
      <c r="V1544" s="133" t="s">
        <v>90</v>
      </c>
      <c r="W1544" s="107">
        <v>1898</v>
      </c>
      <c r="X1544" s="171" t="str">
        <f t="shared" si="350"/>
        <v>HBL-MUL-1898-Mar17-1-1</v>
      </c>
      <c r="Y1544" s="136" t="s">
        <v>1018</v>
      </c>
      <c r="Z1544" s="134" t="str">
        <f t="shared" si="351"/>
        <v xml:space="preserve"> </v>
      </c>
      <c r="AA1544" s="134" t="str">
        <f t="shared" si="352"/>
        <v xml:space="preserve"> </v>
      </c>
      <c r="AB1544" s="134" t="str">
        <f t="shared" si="361"/>
        <v>Yes</v>
      </c>
      <c r="AC1544" s="134" t="e">
        <f>VLOOKUP(F1544,'Wired Branches'!B:E,4,FALSE)</f>
        <v>#N/A</v>
      </c>
      <c r="AD1544" s="134" t="str">
        <f t="shared" si="353"/>
        <v xml:space="preserve"> </v>
      </c>
      <c r="AE1544" s="150" t="e">
        <f>VLOOKUP(W1544,'Wired Branches'!B:F,5,FALSE)</f>
        <v>#N/A</v>
      </c>
      <c r="AF1544" s="112" t="str">
        <f>_xlfn.IFNA(VLOOKUP(F1544,'Compiled report'!C:F,4,FALSE),"")</f>
        <v/>
      </c>
      <c r="AG1544" s="134" t="str">
        <f t="shared" si="354"/>
        <v xml:space="preserve"> </v>
      </c>
      <c r="AH1544" s="134" t="str">
        <f t="shared" si="355"/>
        <v xml:space="preserve"> </v>
      </c>
      <c r="AI1544" s="134" t="str">
        <f t="shared" si="356"/>
        <v xml:space="preserve"> </v>
      </c>
      <c r="AJ1544" s="234" t="str">
        <f>_xlfn.IFNA(VLOOKUP(F1544,'Compiled report'!C:D,2,FALSE),"")</f>
        <v/>
      </c>
      <c r="AK1544" s="134" t="str">
        <f t="shared" si="357"/>
        <v xml:space="preserve"> </v>
      </c>
      <c r="AL1544" s="134" t="str">
        <f t="shared" si="358"/>
        <v/>
      </c>
      <c r="AM1544" s="134" t="str">
        <f t="shared" si="359"/>
        <v xml:space="preserve"> </v>
      </c>
      <c r="AN1544" s="134" t="str">
        <f t="shared" si="360"/>
        <v xml:space="preserve"> </v>
      </c>
      <c r="AO1544" s="134" t="str">
        <f t="shared" si="349"/>
        <v xml:space="preserve"> </v>
      </c>
      <c r="AP1544" s="137" t="s">
        <v>770</v>
      </c>
    </row>
    <row r="1545" spans="1:42" s="134" customFormat="1" ht="26.1" customHeight="1" x14ac:dyDescent="0.2">
      <c r="A1545" s="258">
        <v>1543</v>
      </c>
      <c r="B1545" s="284" t="s">
        <v>280</v>
      </c>
      <c r="C1545" s="134" t="s">
        <v>419</v>
      </c>
      <c r="D1545" s="171" t="s">
        <v>82</v>
      </c>
      <c r="E1545" s="283" t="s">
        <v>281</v>
      </c>
      <c r="F1545" s="107">
        <v>1920</v>
      </c>
      <c r="G1545" s="284" t="s">
        <v>280</v>
      </c>
      <c r="H1545" s="284" t="s">
        <v>4026</v>
      </c>
      <c r="I1545" s="284" t="s">
        <v>4075</v>
      </c>
      <c r="J1545" s="284" t="s">
        <v>384</v>
      </c>
      <c r="K1545" s="284" t="s">
        <v>4026</v>
      </c>
      <c r="L1545" s="110" t="s">
        <v>3958</v>
      </c>
      <c r="M1545" s="284" t="s">
        <v>3866</v>
      </c>
      <c r="N1545" s="103" t="s">
        <v>87</v>
      </c>
      <c r="O1545" s="284">
        <v>34200</v>
      </c>
      <c r="Q1545" s="135"/>
      <c r="T1545" s="135"/>
      <c r="U1545" s="171" t="str">
        <f t="shared" si="362"/>
        <v>HBL-MUL-1920</v>
      </c>
      <c r="V1545" s="133" t="s">
        <v>90</v>
      </c>
      <c r="W1545" s="107">
        <v>1920</v>
      </c>
      <c r="X1545" s="171" t="str">
        <f t="shared" si="350"/>
        <v>HBL-MUL-1920-Mar17-1-1</v>
      </c>
      <c r="Y1545" s="136" t="s">
        <v>1018</v>
      </c>
      <c r="Z1545" s="134" t="str">
        <f t="shared" si="351"/>
        <v xml:space="preserve"> </v>
      </c>
      <c r="AA1545" s="134" t="str">
        <f t="shared" si="352"/>
        <v xml:space="preserve"> </v>
      </c>
      <c r="AB1545" s="134" t="str">
        <f t="shared" si="361"/>
        <v>Yes</v>
      </c>
      <c r="AC1545" s="134" t="e">
        <f>VLOOKUP(F1545,'Wired Branches'!B:E,4,FALSE)</f>
        <v>#N/A</v>
      </c>
      <c r="AD1545" s="134" t="str">
        <f t="shared" si="353"/>
        <v xml:space="preserve"> </v>
      </c>
      <c r="AE1545" s="150" t="e">
        <f>VLOOKUP(W1545,'Wired Branches'!B:F,5,FALSE)</f>
        <v>#N/A</v>
      </c>
      <c r="AF1545" s="112" t="str">
        <f>_xlfn.IFNA(VLOOKUP(F1545,'Compiled report'!C:F,4,FALSE),"")</f>
        <v/>
      </c>
      <c r="AG1545" s="134" t="str">
        <f t="shared" si="354"/>
        <v xml:space="preserve"> </v>
      </c>
      <c r="AH1545" s="134" t="str">
        <f t="shared" si="355"/>
        <v xml:space="preserve"> </v>
      </c>
      <c r="AI1545" s="134" t="str">
        <f t="shared" si="356"/>
        <v xml:space="preserve"> </v>
      </c>
      <c r="AJ1545" s="234" t="str">
        <f>_xlfn.IFNA(VLOOKUP(F1545,'Compiled report'!C:D,2,FALSE),"")</f>
        <v/>
      </c>
      <c r="AK1545" s="134" t="str">
        <f t="shared" si="357"/>
        <v xml:space="preserve"> </v>
      </c>
      <c r="AL1545" s="134" t="str">
        <f t="shared" si="358"/>
        <v/>
      </c>
      <c r="AM1545" s="134" t="str">
        <f t="shared" si="359"/>
        <v xml:space="preserve"> </v>
      </c>
      <c r="AN1545" s="134" t="str">
        <f t="shared" si="360"/>
        <v xml:space="preserve"> </v>
      </c>
      <c r="AO1545" s="134" t="str">
        <f t="shared" si="349"/>
        <v xml:space="preserve"> </v>
      </c>
      <c r="AP1545" s="137" t="s">
        <v>770</v>
      </c>
    </row>
    <row r="1546" spans="1:42" s="134" customFormat="1" ht="26.1" customHeight="1" x14ac:dyDescent="0.2">
      <c r="A1546" s="258">
        <v>1544</v>
      </c>
      <c r="B1546" s="284" t="s">
        <v>280</v>
      </c>
      <c r="C1546" s="134" t="s">
        <v>419</v>
      </c>
      <c r="D1546" s="171" t="s">
        <v>82</v>
      </c>
      <c r="E1546" s="283" t="s">
        <v>281</v>
      </c>
      <c r="F1546" s="107">
        <v>1975</v>
      </c>
      <c r="G1546" s="284" t="s">
        <v>280</v>
      </c>
      <c r="H1546" s="284" t="s">
        <v>4076</v>
      </c>
      <c r="I1546" s="284" t="s">
        <v>4077</v>
      </c>
      <c r="J1546" s="284" t="s">
        <v>384</v>
      </c>
      <c r="K1546" s="284" t="s">
        <v>4078</v>
      </c>
      <c r="L1546" s="110" t="s">
        <v>3870</v>
      </c>
      <c r="M1546" s="284" t="s">
        <v>3871</v>
      </c>
      <c r="N1546" s="103" t="s">
        <v>87</v>
      </c>
      <c r="O1546" s="284">
        <v>32200</v>
      </c>
      <c r="Q1546" s="135"/>
      <c r="T1546" s="135"/>
      <c r="U1546" s="171" t="str">
        <f t="shared" si="362"/>
        <v>HBL-MUL-1975</v>
      </c>
      <c r="V1546" s="133" t="s">
        <v>90</v>
      </c>
      <c r="W1546" s="107">
        <v>1975</v>
      </c>
      <c r="X1546" s="171" t="str">
        <f t="shared" si="350"/>
        <v>HBL-MUL-1975-Mar17-1-1</v>
      </c>
      <c r="Y1546" s="136" t="s">
        <v>1018</v>
      </c>
      <c r="Z1546" s="134" t="str">
        <f t="shared" si="351"/>
        <v xml:space="preserve"> </v>
      </c>
      <c r="AA1546" s="134" t="str">
        <f t="shared" si="352"/>
        <v xml:space="preserve"> </v>
      </c>
      <c r="AB1546" s="134" t="str">
        <f t="shared" si="361"/>
        <v>Yes</v>
      </c>
      <c r="AC1546" s="134" t="e">
        <f>VLOOKUP(F1546,'Wired Branches'!B:E,4,FALSE)</f>
        <v>#N/A</v>
      </c>
      <c r="AD1546" s="134" t="str">
        <f t="shared" si="353"/>
        <v xml:space="preserve"> </v>
      </c>
      <c r="AE1546" s="150" t="e">
        <f>VLOOKUP(W1546,'Wired Branches'!B:F,5,FALSE)</f>
        <v>#N/A</v>
      </c>
      <c r="AF1546" s="112" t="str">
        <f>_xlfn.IFNA(VLOOKUP(F1546,'Compiled report'!C:F,4,FALSE),"")</f>
        <v/>
      </c>
      <c r="AG1546" s="134" t="str">
        <f t="shared" si="354"/>
        <v xml:space="preserve"> </v>
      </c>
      <c r="AH1546" s="134" t="str">
        <f t="shared" si="355"/>
        <v xml:space="preserve"> </v>
      </c>
      <c r="AI1546" s="134" t="str">
        <f t="shared" si="356"/>
        <v xml:space="preserve"> </v>
      </c>
      <c r="AJ1546" s="234" t="str">
        <f>_xlfn.IFNA(VLOOKUP(F1546,'Compiled report'!C:D,2,FALSE),"")</f>
        <v/>
      </c>
      <c r="AK1546" s="134" t="str">
        <f t="shared" si="357"/>
        <v xml:space="preserve"> </v>
      </c>
      <c r="AL1546" s="134" t="str">
        <f t="shared" si="358"/>
        <v/>
      </c>
      <c r="AM1546" s="134" t="str">
        <f t="shared" si="359"/>
        <v xml:space="preserve"> </v>
      </c>
      <c r="AN1546" s="134" t="str">
        <f t="shared" si="360"/>
        <v xml:space="preserve"> </v>
      </c>
      <c r="AO1546" s="134" t="str">
        <f t="shared" si="349"/>
        <v xml:space="preserve"> </v>
      </c>
      <c r="AP1546" s="137" t="s">
        <v>770</v>
      </c>
    </row>
    <row r="1547" spans="1:42" s="134" customFormat="1" ht="26.1" customHeight="1" x14ac:dyDescent="0.2">
      <c r="A1547" s="258">
        <v>1545</v>
      </c>
      <c r="B1547" s="284" t="s">
        <v>280</v>
      </c>
      <c r="C1547" s="134" t="s">
        <v>419</v>
      </c>
      <c r="D1547" s="171" t="s">
        <v>82</v>
      </c>
      <c r="E1547" s="283" t="s">
        <v>281</v>
      </c>
      <c r="F1547" s="107">
        <v>2225</v>
      </c>
      <c r="G1547" s="284" t="s">
        <v>280</v>
      </c>
      <c r="H1547" s="284" t="s">
        <v>4079</v>
      </c>
      <c r="I1547" s="284" t="s">
        <v>4080</v>
      </c>
      <c r="J1547" s="284" t="s">
        <v>384</v>
      </c>
      <c r="K1547" s="284" t="s">
        <v>280</v>
      </c>
      <c r="L1547" s="110" t="s">
        <v>280</v>
      </c>
      <c r="M1547" s="284" t="s">
        <v>280</v>
      </c>
      <c r="N1547" s="103" t="s">
        <v>87</v>
      </c>
      <c r="O1547" s="284">
        <v>60000</v>
      </c>
      <c r="Q1547" s="135"/>
      <c r="T1547" s="135"/>
      <c r="U1547" s="171" t="str">
        <f t="shared" si="362"/>
        <v>HBL-MUL-2225</v>
      </c>
      <c r="V1547" s="133" t="s">
        <v>90</v>
      </c>
      <c r="W1547" s="107">
        <v>2225</v>
      </c>
      <c r="X1547" s="171" t="str">
        <f t="shared" si="350"/>
        <v>HBL-MUL-2225-Mar17-1-1</v>
      </c>
      <c r="Y1547" s="136" t="s">
        <v>1018</v>
      </c>
      <c r="Z1547" s="134" t="str">
        <f t="shared" si="351"/>
        <v xml:space="preserve"> </v>
      </c>
      <c r="AA1547" s="134" t="str">
        <f t="shared" si="352"/>
        <v xml:space="preserve"> </v>
      </c>
      <c r="AB1547" s="134" t="str">
        <f t="shared" si="361"/>
        <v>Yes</v>
      </c>
      <c r="AC1547" s="134" t="str">
        <f>VLOOKUP(F1547,'Wired Branches'!B:E,4,FALSE)</f>
        <v>10.23.17.10</v>
      </c>
      <c r="AD1547" s="134" t="str">
        <f t="shared" si="353"/>
        <v xml:space="preserve"> </v>
      </c>
      <c r="AE1547" s="150" t="str">
        <f>VLOOKUP(W1547,'Wired Branches'!B:F,5,FALSE)</f>
        <v>10.23.17.1</v>
      </c>
      <c r="AF1547" s="112" t="str">
        <f>_xlfn.IFNA(VLOOKUP(F1547,'Compiled report'!C:F,4,FALSE),"")</f>
        <v/>
      </c>
      <c r="AG1547" s="134" t="str">
        <f t="shared" si="354"/>
        <v xml:space="preserve"> </v>
      </c>
      <c r="AH1547" s="134" t="str">
        <f t="shared" si="355"/>
        <v xml:space="preserve"> </v>
      </c>
      <c r="AI1547" s="134" t="str">
        <f t="shared" si="356"/>
        <v xml:space="preserve"> </v>
      </c>
      <c r="AJ1547" s="234" t="str">
        <f>_xlfn.IFNA(VLOOKUP(F1547,'Compiled report'!C:D,2,FALSE),"")</f>
        <v/>
      </c>
      <c r="AK1547" s="134" t="str">
        <f t="shared" si="357"/>
        <v xml:space="preserve"> </v>
      </c>
      <c r="AL1547" s="134" t="str">
        <f t="shared" si="358"/>
        <v/>
      </c>
      <c r="AM1547" s="134" t="str">
        <f t="shared" si="359"/>
        <v xml:space="preserve"> </v>
      </c>
      <c r="AN1547" s="134" t="str">
        <f t="shared" si="360"/>
        <v xml:space="preserve"> </v>
      </c>
      <c r="AO1547" s="134" t="str">
        <f t="shared" si="349"/>
        <v xml:space="preserve"> </v>
      </c>
      <c r="AP1547" s="137" t="s">
        <v>770</v>
      </c>
    </row>
    <row r="1548" spans="1:42" s="134" customFormat="1" ht="26.1" customHeight="1" x14ac:dyDescent="0.2">
      <c r="A1548" s="258">
        <v>1546</v>
      </c>
      <c r="B1548" s="284" t="s">
        <v>280</v>
      </c>
      <c r="C1548" s="134" t="s">
        <v>419</v>
      </c>
      <c r="D1548" s="171" t="s">
        <v>82</v>
      </c>
      <c r="E1548" s="283" t="s">
        <v>281</v>
      </c>
      <c r="F1548" s="107">
        <v>2246</v>
      </c>
      <c r="G1548" s="284" t="s">
        <v>280</v>
      </c>
      <c r="H1548" s="284" t="s">
        <v>4081</v>
      </c>
      <c r="I1548" s="284" t="s">
        <v>4082</v>
      </c>
      <c r="J1548" s="284" t="s">
        <v>384</v>
      </c>
      <c r="K1548" s="284" t="s">
        <v>280</v>
      </c>
      <c r="L1548" s="110" t="s">
        <v>280</v>
      </c>
      <c r="M1548" s="284" t="s">
        <v>280</v>
      </c>
      <c r="N1548" s="103" t="s">
        <v>87</v>
      </c>
      <c r="O1548" s="284">
        <v>60000</v>
      </c>
      <c r="Q1548" s="135"/>
      <c r="T1548" s="135"/>
      <c r="U1548" s="171" t="str">
        <f t="shared" si="362"/>
        <v>HBL-MUL-2246</v>
      </c>
      <c r="V1548" s="133" t="s">
        <v>90</v>
      </c>
      <c r="W1548" s="107">
        <v>2246</v>
      </c>
      <c r="X1548" s="171" t="str">
        <f t="shared" si="350"/>
        <v>HBL-MUL-2246-Mar17-1-1</v>
      </c>
      <c r="Y1548" s="136" t="s">
        <v>1018</v>
      </c>
      <c r="Z1548" s="134" t="str">
        <f t="shared" si="351"/>
        <v xml:space="preserve"> </v>
      </c>
      <c r="AA1548" s="134" t="str">
        <f t="shared" si="352"/>
        <v xml:space="preserve"> </v>
      </c>
      <c r="AB1548" s="134" t="str">
        <f t="shared" si="361"/>
        <v>Yes</v>
      </c>
      <c r="AC1548" s="134" t="str">
        <f>VLOOKUP(F1548,'Wired Branches'!B:E,4,FALSE)</f>
        <v>10.23.22.10</v>
      </c>
      <c r="AD1548" s="134" t="str">
        <f t="shared" si="353"/>
        <v xml:space="preserve"> </v>
      </c>
      <c r="AE1548" s="150" t="str">
        <f>VLOOKUP(W1548,'Wired Branches'!B:F,5,FALSE)</f>
        <v>10.23.22.1</v>
      </c>
      <c r="AF1548" s="112" t="str">
        <f>_xlfn.IFNA(VLOOKUP(F1548,'Compiled report'!C:F,4,FALSE),"")</f>
        <v/>
      </c>
      <c r="AG1548" s="134" t="str">
        <f t="shared" si="354"/>
        <v xml:space="preserve"> </v>
      </c>
      <c r="AH1548" s="134" t="str">
        <f t="shared" si="355"/>
        <v xml:space="preserve"> </v>
      </c>
      <c r="AI1548" s="134" t="str">
        <f t="shared" si="356"/>
        <v xml:space="preserve"> </v>
      </c>
      <c r="AJ1548" s="234" t="str">
        <f>_xlfn.IFNA(VLOOKUP(F1548,'Compiled report'!C:D,2,FALSE),"")</f>
        <v/>
      </c>
      <c r="AK1548" s="134" t="str">
        <f t="shared" si="357"/>
        <v xml:space="preserve"> </v>
      </c>
      <c r="AL1548" s="134" t="str">
        <f t="shared" si="358"/>
        <v/>
      </c>
      <c r="AM1548" s="134" t="str">
        <f t="shared" si="359"/>
        <v xml:space="preserve"> </v>
      </c>
      <c r="AN1548" s="134" t="str">
        <f t="shared" si="360"/>
        <v xml:space="preserve"> </v>
      </c>
      <c r="AO1548" s="134" t="str">
        <f t="shared" si="349"/>
        <v xml:space="preserve"> </v>
      </c>
      <c r="AP1548" s="137" t="s">
        <v>770</v>
      </c>
    </row>
    <row r="1549" spans="1:42" s="134" customFormat="1" ht="26.1" customHeight="1" x14ac:dyDescent="0.2">
      <c r="A1549" s="258">
        <v>1547</v>
      </c>
      <c r="B1549" s="284" t="s">
        <v>280</v>
      </c>
      <c r="C1549" s="134" t="s">
        <v>419</v>
      </c>
      <c r="D1549" s="171" t="s">
        <v>82</v>
      </c>
      <c r="E1549" s="283" t="s">
        <v>281</v>
      </c>
      <c r="F1549" s="107">
        <v>2284</v>
      </c>
      <c r="G1549" s="284" t="s">
        <v>280</v>
      </c>
      <c r="H1549" s="284" t="s">
        <v>4083</v>
      </c>
      <c r="I1549" s="284" t="s">
        <v>4084</v>
      </c>
      <c r="J1549" s="284" t="s">
        <v>384</v>
      </c>
      <c r="K1549" s="284" t="s">
        <v>280</v>
      </c>
      <c r="L1549" s="110" t="s">
        <v>280</v>
      </c>
      <c r="M1549" s="284" t="s">
        <v>280</v>
      </c>
      <c r="N1549" s="103" t="s">
        <v>87</v>
      </c>
      <c r="O1549" s="284">
        <v>60000</v>
      </c>
      <c r="Q1549" s="135"/>
      <c r="T1549" s="135"/>
      <c r="U1549" s="171" t="str">
        <f t="shared" si="362"/>
        <v>HBL-MUL-2284</v>
      </c>
      <c r="V1549" s="133" t="s">
        <v>90</v>
      </c>
      <c r="W1549" s="107">
        <v>2284</v>
      </c>
      <c r="X1549" s="171" t="str">
        <f t="shared" si="350"/>
        <v>HBL-MUL-2284-Mar17-1-1</v>
      </c>
      <c r="Y1549" s="136" t="s">
        <v>1018</v>
      </c>
      <c r="Z1549" s="134" t="str">
        <f t="shared" si="351"/>
        <v>Yes</v>
      </c>
      <c r="AA1549" s="134" t="str">
        <f t="shared" si="352"/>
        <v>Yes</v>
      </c>
      <c r="AB1549" s="134" t="str">
        <f t="shared" si="361"/>
        <v>Yes</v>
      </c>
      <c r="AC1549" s="134" t="str">
        <f>VLOOKUP(F1549,'Wired Branches'!B:E,4,FALSE)</f>
        <v>10.23.40.10</v>
      </c>
      <c r="AD1549" s="134" t="str">
        <f t="shared" si="353"/>
        <v>255.255.255.0</v>
      </c>
      <c r="AE1549" s="150" t="str">
        <f>VLOOKUP(W1549,'Wired Branches'!B:F,5,FALSE)</f>
        <v>10.23.40.1</v>
      </c>
      <c r="AF1549" s="112" t="str">
        <f>_xlfn.IFNA(VLOOKUP(F1549,'Compiled report'!C:F,4,FALSE),"")</f>
        <v>26515e2a9</v>
      </c>
      <c r="AG1549" s="134" t="str">
        <f t="shared" si="354"/>
        <v>10.200.57.196</v>
      </c>
      <c r="AH1549" s="134" t="str">
        <f t="shared" si="355"/>
        <v>Yes</v>
      </c>
      <c r="AI1549" s="134" t="str">
        <f t="shared" si="356"/>
        <v>Yes</v>
      </c>
      <c r="AJ1549" s="234">
        <f>_xlfn.IFNA(VLOOKUP(F1549,'Compiled report'!C:D,2,FALSE),"")</f>
        <v>42777</v>
      </c>
      <c r="AK1549" s="134" t="str">
        <f t="shared" si="357"/>
        <v>Yes</v>
      </c>
      <c r="AL1549" s="134" t="str">
        <f t="shared" si="358"/>
        <v>Yes</v>
      </c>
      <c r="AM1549" s="134" t="str">
        <f t="shared" si="359"/>
        <v>Yes</v>
      </c>
      <c r="AN1549" s="134" t="str">
        <f t="shared" si="360"/>
        <v>Yes</v>
      </c>
      <c r="AO1549" s="134" t="str">
        <f t="shared" ref="AO1549:AO1613" si="363">IF(AJ1549=""," ","Installation Completed")</f>
        <v>Installation Completed</v>
      </c>
      <c r="AP1549" s="137" t="s">
        <v>770</v>
      </c>
    </row>
    <row r="1550" spans="1:42" s="134" customFormat="1" ht="26.1" customHeight="1" x14ac:dyDescent="0.2">
      <c r="A1550" s="258">
        <v>1548</v>
      </c>
      <c r="B1550" s="284" t="s">
        <v>280</v>
      </c>
      <c r="C1550" s="134" t="s">
        <v>419</v>
      </c>
      <c r="D1550" s="171" t="s">
        <v>82</v>
      </c>
      <c r="E1550" s="283" t="s">
        <v>281</v>
      </c>
      <c r="F1550" s="107">
        <v>2291</v>
      </c>
      <c r="G1550" s="284" t="s">
        <v>280</v>
      </c>
      <c r="H1550" s="284" t="s">
        <v>4085</v>
      </c>
      <c r="I1550" s="284" t="s">
        <v>4086</v>
      </c>
      <c r="J1550" s="284" t="s">
        <v>384</v>
      </c>
      <c r="K1550" s="284" t="s">
        <v>4085</v>
      </c>
      <c r="L1550" s="110" t="s">
        <v>3918</v>
      </c>
      <c r="M1550" s="284" t="s">
        <v>3871</v>
      </c>
      <c r="N1550" s="103" t="s">
        <v>87</v>
      </c>
      <c r="O1550" s="284">
        <v>32200</v>
      </c>
      <c r="Q1550" s="135"/>
      <c r="T1550" s="135"/>
      <c r="U1550" s="171" t="str">
        <f t="shared" si="362"/>
        <v>HBL-MUL-2291</v>
      </c>
      <c r="V1550" s="133" t="s">
        <v>90</v>
      </c>
      <c r="W1550" s="107">
        <v>2291</v>
      </c>
      <c r="X1550" s="171" t="str">
        <f t="shared" si="350"/>
        <v>HBL-MUL-2291-Mar17-1-1</v>
      </c>
      <c r="Y1550" s="136" t="s">
        <v>1018</v>
      </c>
      <c r="Z1550" s="134" t="str">
        <f t="shared" si="351"/>
        <v xml:space="preserve"> </v>
      </c>
      <c r="AA1550" s="134" t="str">
        <f t="shared" si="352"/>
        <v xml:space="preserve"> </v>
      </c>
      <c r="AB1550" s="134" t="str">
        <f t="shared" si="361"/>
        <v>Yes</v>
      </c>
      <c r="AC1550" s="134" t="e">
        <f>VLOOKUP(F1550,'Wired Branches'!B:E,4,FALSE)</f>
        <v>#N/A</v>
      </c>
      <c r="AD1550" s="134" t="str">
        <f t="shared" si="353"/>
        <v xml:space="preserve"> </v>
      </c>
      <c r="AE1550" s="150" t="e">
        <f>VLOOKUP(W1550,'Wired Branches'!B:F,5,FALSE)</f>
        <v>#N/A</v>
      </c>
      <c r="AF1550" s="112" t="str">
        <f>_xlfn.IFNA(VLOOKUP(F1550,'Compiled report'!C:F,4,FALSE),"")</f>
        <v/>
      </c>
      <c r="AG1550" s="134" t="str">
        <f t="shared" si="354"/>
        <v xml:space="preserve"> </v>
      </c>
      <c r="AH1550" s="134" t="str">
        <f t="shared" si="355"/>
        <v xml:space="preserve"> </v>
      </c>
      <c r="AI1550" s="134" t="str">
        <f t="shared" si="356"/>
        <v xml:space="preserve"> </v>
      </c>
      <c r="AJ1550" s="234" t="str">
        <f>_xlfn.IFNA(VLOOKUP(F1550,'Compiled report'!C:D,2,FALSE),"")</f>
        <v/>
      </c>
      <c r="AK1550" s="134" t="str">
        <f t="shared" si="357"/>
        <v xml:space="preserve"> </v>
      </c>
      <c r="AL1550" s="134" t="str">
        <f t="shared" si="358"/>
        <v/>
      </c>
      <c r="AM1550" s="134" t="str">
        <f t="shared" si="359"/>
        <v xml:space="preserve"> </v>
      </c>
      <c r="AN1550" s="134" t="str">
        <f t="shared" si="360"/>
        <v xml:space="preserve"> </v>
      </c>
      <c r="AO1550" s="134" t="str">
        <f t="shared" si="363"/>
        <v xml:space="preserve"> </v>
      </c>
      <c r="AP1550" s="137" t="s">
        <v>770</v>
      </c>
    </row>
    <row r="1551" spans="1:42" s="134" customFormat="1" ht="26.1" customHeight="1" x14ac:dyDescent="0.2">
      <c r="A1551" s="258">
        <v>1549</v>
      </c>
      <c r="B1551" s="284" t="s">
        <v>280</v>
      </c>
      <c r="C1551" s="134" t="s">
        <v>419</v>
      </c>
      <c r="D1551" s="171" t="s">
        <v>82</v>
      </c>
      <c r="E1551" s="283" t="s">
        <v>281</v>
      </c>
      <c r="F1551" s="107">
        <v>2295</v>
      </c>
      <c r="G1551" s="284" t="s">
        <v>280</v>
      </c>
      <c r="H1551" s="284" t="s">
        <v>4087</v>
      </c>
      <c r="I1551" s="284" t="s">
        <v>4088</v>
      </c>
      <c r="J1551" s="284" t="s">
        <v>384</v>
      </c>
      <c r="K1551" s="284" t="s">
        <v>1971</v>
      </c>
      <c r="L1551" s="110" t="s">
        <v>1971</v>
      </c>
      <c r="M1551" s="284" t="s">
        <v>1971</v>
      </c>
      <c r="N1551" s="103" t="s">
        <v>87</v>
      </c>
      <c r="O1551" s="284">
        <v>58500</v>
      </c>
      <c r="Q1551" s="135"/>
      <c r="T1551" s="135"/>
      <c r="U1551" s="171" t="str">
        <f t="shared" si="362"/>
        <v>HBL-MUL-2295</v>
      </c>
      <c r="V1551" s="133" t="s">
        <v>90</v>
      </c>
      <c r="W1551" s="107">
        <v>2295</v>
      </c>
      <c r="X1551" s="171" t="str">
        <f t="shared" si="350"/>
        <v>HBL-MUL-2295-Mar17-1-1</v>
      </c>
      <c r="Y1551" s="136" t="s">
        <v>1018</v>
      </c>
      <c r="Z1551" s="134" t="str">
        <f t="shared" si="351"/>
        <v>Yes</v>
      </c>
      <c r="AA1551" s="134" t="str">
        <f t="shared" si="352"/>
        <v>Yes</v>
      </c>
      <c r="AB1551" s="134" t="str">
        <f t="shared" si="361"/>
        <v>Yes</v>
      </c>
      <c r="AC1551" s="134" t="str">
        <f>VLOOKUP(F1551,'Wired Branches'!B:E,4,FALSE)</f>
        <v>10.23.45.10</v>
      </c>
      <c r="AD1551" s="134" t="str">
        <f t="shared" si="353"/>
        <v>255.255.255.0</v>
      </c>
      <c r="AE1551" s="150" t="str">
        <f>VLOOKUP(W1551,'Wired Branches'!B:F,5,FALSE)</f>
        <v>10.23.45.1</v>
      </c>
      <c r="AF1551" s="112" t="str">
        <f>_xlfn.IFNA(VLOOKUP(F1551,'Compiled report'!C:F,4,FALSE),"")</f>
        <v>26515e2aa</v>
      </c>
      <c r="AG1551" s="134" t="str">
        <f t="shared" si="354"/>
        <v>10.200.57.196</v>
      </c>
      <c r="AH1551" s="134" t="str">
        <f t="shared" si="355"/>
        <v>Yes</v>
      </c>
      <c r="AI1551" s="134" t="str">
        <f t="shared" si="356"/>
        <v>Yes</v>
      </c>
      <c r="AJ1551" s="234">
        <f>_xlfn.IFNA(VLOOKUP(F1551,'Compiled report'!C:D,2,FALSE),"")</f>
        <v>42797</v>
      </c>
      <c r="AK1551" s="134" t="str">
        <f t="shared" si="357"/>
        <v>Yes</v>
      </c>
      <c r="AL1551" s="134" t="str">
        <f t="shared" si="358"/>
        <v>Yes</v>
      </c>
      <c r="AM1551" s="134" t="str">
        <f t="shared" si="359"/>
        <v>Yes</v>
      </c>
      <c r="AN1551" s="134" t="str">
        <f t="shared" si="360"/>
        <v>Yes</v>
      </c>
      <c r="AO1551" s="134" t="str">
        <f t="shared" si="363"/>
        <v>Installation Completed</v>
      </c>
      <c r="AP1551" s="137" t="s">
        <v>770</v>
      </c>
    </row>
    <row r="1552" spans="1:42" s="134" customFormat="1" ht="26.1" customHeight="1" x14ac:dyDescent="0.2">
      <c r="A1552" s="258">
        <v>1550</v>
      </c>
      <c r="B1552" s="284" t="s">
        <v>280</v>
      </c>
      <c r="C1552" s="134" t="s">
        <v>419</v>
      </c>
      <c r="D1552" s="171" t="s">
        <v>82</v>
      </c>
      <c r="E1552" s="283" t="s">
        <v>281</v>
      </c>
      <c r="F1552" s="107">
        <v>2359</v>
      </c>
      <c r="G1552" s="284" t="s">
        <v>280</v>
      </c>
      <c r="H1552" s="284" t="s">
        <v>4089</v>
      </c>
      <c r="I1552" s="284" t="s">
        <v>4090</v>
      </c>
      <c r="J1552" s="284" t="s">
        <v>384</v>
      </c>
      <c r="K1552" s="284" t="s">
        <v>280</v>
      </c>
      <c r="L1552" s="110" t="s">
        <v>280</v>
      </c>
      <c r="M1552" s="284" t="s">
        <v>27</v>
      </c>
      <c r="N1552" s="103" t="s">
        <v>87</v>
      </c>
      <c r="O1552" s="284">
        <v>60000</v>
      </c>
      <c r="Q1552" s="135"/>
      <c r="T1552" s="135"/>
      <c r="U1552" s="171" t="str">
        <f t="shared" si="362"/>
        <v>HBL-MUL-2359</v>
      </c>
      <c r="V1552" s="133" t="s">
        <v>90</v>
      </c>
      <c r="W1552" s="107">
        <v>2359</v>
      </c>
      <c r="X1552" s="171" t="str">
        <f t="shared" ref="X1552:X1616" si="364">CONCATENATE(U1552,"-",Y1552,"-",V1552)</f>
        <v>HBL-MUL-2359-Mar17-1-1</v>
      </c>
      <c r="Y1552" s="136" t="s">
        <v>1018</v>
      </c>
      <c r="Z1552" s="134" t="str">
        <f t="shared" si="351"/>
        <v>Yes</v>
      </c>
      <c r="AA1552" s="134" t="str">
        <f t="shared" si="352"/>
        <v>Yes</v>
      </c>
      <c r="AB1552" s="134" t="str">
        <f t="shared" si="361"/>
        <v>Yes</v>
      </c>
      <c r="AC1552" s="134" t="str">
        <f>VLOOKUP(F1552,'Wired Branches'!B:E,4,FALSE)</f>
        <v>10.23.144.10</v>
      </c>
      <c r="AD1552" s="134" t="str">
        <f t="shared" si="353"/>
        <v>255.255.255.0</v>
      </c>
      <c r="AE1552" s="150" t="str">
        <f>VLOOKUP(W1552,'Wired Branches'!B:F,5,FALSE)</f>
        <v>10.23.144.1</v>
      </c>
      <c r="AF1552" s="112" t="str">
        <f>_xlfn.IFNA(VLOOKUP(F1552,'Compiled report'!C:F,4,FALSE),"")</f>
        <v>26515e2ab</v>
      </c>
      <c r="AG1552" s="134" t="str">
        <f t="shared" si="354"/>
        <v>10.200.57.196</v>
      </c>
      <c r="AH1552" s="134" t="str">
        <f t="shared" si="355"/>
        <v>Yes</v>
      </c>
      <c r="AI1552" s="134" t="str">
        <f t="shared" si="356"/>
        <v>Yes</v>
      </c>
      <c r="AJ1552" s="234">
        <f>_xlfn.IFNA(VLOOKUP(F1552,'Compiled report'!C:D,2,FALSE),"")</f>
        <v>42786</v>
      </c>
      <c r="AK1552" s="134" t="str">
        <f t="shared" si="357"/>
        <v>Yes</v>
      </c>
      <c r="AL1552" s="134" t="str">
        <f t="shared" si="358"/>
        <v>Yes</v>
      </c>
      <c r="AM1552" s="134" t="str">
        <f t="shared" si="359"/>
        <v>Yes</v>
      </c>
      <c r="AN1552" s="134" t="str">
        <f t="shared" si="360"/>
        <v>Yes</v>
      </c>
      <c r="AO1552" s="134" t="str">
        <f t="shared" si="363"/>
        <v>Installation Completed</v>
      </c>
      <c r="AP1552" s="137" t="s">
        <v>770</v>
      </c>
    </row>
    <row r="1553" spans="1:42" s="134" customFormat="1" ht="26.1" customHeight="1" x14ac:dyDescent="0.2">
      <c r="A1553" s="258">
        <v>1551</v>
      </c>
      <c r="B1553" s="284" t="s">
        <v>280</v>
      </c>
      <c r="C1553" s="134" t="s">
        <v>419</v>
      </c>
      <c r="D1553" s="171" t="s">
        <v>82</v>
      </c>
      <c r="E1553" s="283" t="s">
        <v>281</v>
      </c>
      <c r="F1553" s="107">
        <v>2372</v>
      </c>
      <c r="G1553" s="284" t="s">
        <v>280</v>
      </c>
      <c r="H1553" s="284" t="s">
        <v>4091</v>
      </c>
      <c r="I1553" s="284" t="s">
        <v>4092</v>
      </c>
      <c r="J1553" s="284" t="s">
        <v>384</v>
      </c>
      <c r="K1553" s="284" t="s">
        <v>3879</v>
      </c>
      <c r="L1553" s="110" t="s">
        <v>3879</v>
      </c>
      <c r="M1553" s="284" t="s">
        <v>4093</v>
      </c>
      <c r="N1553" s="103" t="s">
        <v>87</v>
      </c>
      <c r="O1553" s="284">
        <v>44000</v>
      </c>
      <c r="Q1553" s="135"/>
      <c r="T1553" s="135"/>
      <c r="U1553" s="171" t="str">
        <f t="shared" si="362"/>
        <v>HBL-MUL-2372</v>
      </c>
      <c r="V1553" s="133" t="s">
        <v>90</v>
      </c>
      <c r="W1553" s="107">
        <v>2372</v>
      </c>
      <c r="X1553" s="171" t="str">
        <f t="shared" si="364"/>
        <v>HBL-MUL-2372-Mar17-1-1</v>
      </c>
      <c r="Y1553" s="136" t="s">
        <v>1018</v>
      </c>
      <c r="Z1553" s="134" t="str">
        <f t="shared" si="351"/>
        <v xml:space="preserve"> </v>
      </c>
      <c r="AA1553" s="134" t="str">
        <f t="shared" si="352"/>
        <v xml:space="preserve"> </v>
      </c>
      <c r="AB1553" s="134" t="str">
        <f t="shared" si="361"/>
        <v>Yes</v>
      </c>
      <c r="AC1553" s="134" t="e">
        <f>VLOOKUP(F1553,'Wired Branches'!B:E,4,FALSE)</f>
        <v>#N/A</v>
      </c>
      <c r="AD1553" s="134" t="str">
        <f t="shared" si="353"/>
        <v xml:space="preserve"> </v>
      </c>
      <c r="AE1553" s="150" t="e">
        <f>VLOOKUP(W1553,'Wired Branches'!B:F,5,FALSE)</f>
        <v>#N/A</v>
      </c>
      <c r="AF1553" s="112" t="str">
        <f>_xlfn.IFNA(VLOOKUP(F1553,'Compiled report'!C:F,4,FALSE),"")</f>
        <v/>
      </c>
      <c r="AG1553" s="134" t="str">
        <f t="shared" si="354"/>
        <v xml:space="preserve"> </v>
      </c>
      <c r="AH1553" s="134" t="str">
        <f t="shared" si="355"/>
        <v xml:space="preserve"> </v>
      </c>
      <c r="AI1553" s="134" t="str">
        <f t="shared" si="356"/>
        <v xml:space="preserve"> </v>
      </c>
      <c r="AJ1553" s="234" t="str">
        <f>_xlfn.IFNA(VLOOKUP(F1553,'Compiled report'!C:D,2,FALSE),"")</f>
        <v/>
      </c>
      <c r="AK1553" s="134" t="str">
        <f t="shared" si="357"/>
        <v xml:space="preserve"> </v>
      </c>
      <c r="AL1553" s="134" t="str">
        <f t="shared" si="358"/>
        <v/>
      </c>
      <c r="AM1553" s="134" t="str">
        <f t="shared" si="359"/>
        <v xml:space="preserve"> </v>
      </c>
      <c r="AN1553" s="134" t="str">
        <f t="shared" si="360"/>
        <v xml:space="preserve"> </v>
      </c>
      <c r="AO1553" s="134" t="str">
        <f t="shared" si="363"/>
        <v xml:space="preserve"> </v>
      </c>
      <c r="AP1553" s="137" t="s">
        <v>770</v>
      </c>
    </row>
    <row r="1554" spans="1:42" s="134" customFormat="1" ht="26.1" customHeight="1" x14ac:dyDescent="0.2">
      <c r="A1554" s="258">
        <v>1552</v>
      </c>
      <c r="B1554" s="284" t="s">
        <v>280</v>
      </c>
      <c r="C1554" s="134" t="s">
        <v>419</v>
      </c>
      <c r="D1554" s="171" t="s">
        <v>82</v>
      </c>
      <c r="E1554" s="283" t="s">
        <v>281</v>
      </c>
      <c r="F1554" s="107">
        <v>2383</v>
      </c>
      <c r="G1554" s="284" t="s">
        <v>280</v>
      </c>
      <c r="H1554" s="284" t="s">
        <v>4094</v>
      </c>
      <c r="I1554" s="284" t="s">
        <v>4095</v>
      </c>
      <c r="J1554" s="284" t="s">
        <v>384</v>
      </c>
      <c r="K1554" s="284" t="s">
        <v>4096</v>
      </c>
      <c r="L1554" s="110" t="s">
        <v>3870</v>
      </c>
      <c r="M1554" s="284" t="s">
        <v>3871</v>
      </c>
      <c r="N1554" s="103" t="s">
        <v>87</v>
      </c>
      <c r="O1554" s="284">
        <v>32200</v>
      </c>
      <c r="Q1554" s="135"/>
      <c r="T1554" s="135"/>
      <c r="U1554" s="171" t="str">
        <f t="shared" si="362"/>
        <v>HBL-MUL-2383</v>
      </c>
      <c r="V1554" s="133" t="s">
        <v>90</v>
      </c>
      <c r="W1554" s="107">
        <v>2383</v>
      </c>
      <c r="X1554" s="171" t="str">
        <f t="shared" si="364"/>
        <v>HBL-MUL-2383-Mar17-1-1</v>
      </c>
      <c r="Y1554" s="136" t="s">
        <v>1018</v>
      </c>
      <c r="Z1554" s="134" t="str">
        <f t="shared" si="351"/>
        <v xml:space="preserve"> </v>
      </c>
      <c r="AA1554" s="134" t="str">
        <f t="shared" si="352"/>
        <v xml:space="preserve"> </v>
      </c>
      <c r="AB1554" s="134" t="str">
        <f t="shared" si="361"/>
        <v>Yes</v>
      </c>
      <c r="AC1554" s="134" t="e">
        <f>VLOOKUP(F1554,'Wired Branches'!B:E,4,FALSE)</f>
        <v>#N/A</v>
      </c>
      <c r="AD1554" s="134" t="str">
        <f t="shared" si="353"/>
        <v xml:space="preserve"> </v>
      </c>
      <c r="AE1554" s="150" t="e">
        <f>VLOOKUP(W1554,'Wired Branches'!B:F,5,FALSE)</f>
        <v>#N/A</v>
      </c>
      <c r="AF1554" s="112" t="str">
        <f>_xlfn.IFNA(VLOOKUP(F1554,'Compiled report'!C:F,4,FALSE),"")</f>
        <v/>
      </c>
      <c r="AG1554" s="134" t="str">
        <f t="shared" si="354"/>
        <v xml:space="preserve"> </v>
      </c>
      <c r="AH1554" s="134" t="str">
        <f t="shared" si="355"/>
        <v xml:space="preserve"> </v>
      </c>
      <c r="AI1554" s="134" t="str">
        <f t="shared" si="356"/>
        <v xml:space="preserve"> </v>
      </c>
      <c r="AJ1554" s="234" t="str">
        <f>_xlfn.IFNA(VLOOKUP(F1554,'Compiled report'!C:D,2,FALSE),"")</f>
        <v/>
      </c>
      <c r="AK1554" s="134" t="str">
        <f t="shared" si="357"/>
        <v xml:space="preserve"> </v>
      </c>
      <c r="AL1554" s="134" t="str">
        <f t="shared" si="358"/>
        <v/>
      </c>
      <c r="AM1554" s="134" t="str">
        <f t="shared" si="359"/>
        <v xml:space="preserve"> </v>
      </c>
      <c r="AN1554" s="134" t="str">
        <f t="shared" si="360"/>
        <v xml:space="preserve"> </v>
      </c>
      <c r="AO1554" s="134" t="str">
        <f t="shared" si="363"/>
        <v xml:space="preserve"> </v>
      </c>
      <c r="AP1554" s="137" t="s">
        <v>770</v>
      </c>
    </row>
    <row r="1555" spans="1:42" s="134" customFormat="1" ht="26.1" customHeight="1" x14ac:dyDescent="0.2">
      <c r="A1555" s="258">
        <v>1553</v>
      </c>
      <c r="B1555" s="284" t="s">
        <v>280</v>
      </c>
      <c r="C1555" s="134" t="s">
        <v>419</v>
      </c>
      <c r="D1555" s="171" t="s">
        <v>82</v>
      </c>
      <c r="E1555" s="283" t="s">
        <v>281</v>
      </c>
      <c r="F1555" s="107">
        <v>2392</v>
      </c>
      <c r="G1555" s="284" t="s">
        <v>280</v>
      </c>
      <c r="H1555" s="284" t="s">
        <v>4097</v>
      </c>
      <c r="I1555" s="284" t="s">
        <v>4098</v>
      </c>
      <c r="J1555" s="284" t="s">
        <v>384</v>
      </c>
      <c r="K1555" s="284" t="s">
        <v>4099</v>
      </c>
      <c r="L1555" s="110" t="s">
        <v>86</v>
      </c>
      <c r="M1555" s="284" t="s">
        <v>3879</v>
      </c>
      <c r="N1555" s="103" t="s">
        <v>87</v>
      </c>
      <c r="O1555" s="284">
        <v>44000</v>
      </c>
      <c r="Q1555" s="135"/>
      <c r="T1555" s="135"/>
      <c r="U1555" s="171" t="str">
        <f t="shared" si="362"/>
        <v>HBL-MUL-2392</v>
      </c>
      <c r="V1555" s="133" t="s">
        <v>90</v>
      </c>
      <c r="W1555" s="107">
        <v>2392</v>
      </c>
      <c r="X1555" s="171" t="str">
        <f t="shared" si="364"/>
        <v>HBL-MUL-2392-Mar17-1-1</v>
      </c>
      <c r="Y1555" s="136" t="s">
        <v>1018</v>
      </c>
      <c r="Z1555" s="134" t="str">
        <f t="shared" si="351"/>
        <v xml:space="preserve"> </v>
      </c>
      <c r="AA1555" s="134" t="str">
        <f t="shared" si="352"/>
        <v xml:space="preserve"> </v>
      </c>
      <c r="AB1555" s="134" t="str">
        <f t="shared" si="361"/>
        <v>Yes</v>
      </c>
      <c r="AC1555" s="134" t="e">
        <f>VLOOKUP(F1555,'Wired Branches'!B:E,4,FALSE)</f>
        <v>#N/A</v>
      </c>
      <c r="AD1555" s="134" t="str">
        <f t="shared" si="353"/>
        <v xml:space="preserve"> </v>
      </c>
      <c r="AE1555" s="150" t="e">
        <f>VLOOKUP(W1555,'Wired Branches'!B:F,5,FALSE)</f>
        <v>#N/A</v>
      </c>
      <c r="AF1555" s="112" t="str">
        <f>_xlfn.IFNA(VLOOKUP(F1555,'Compiled report'!C:F,4,FALSE),"")</f>
        <v/>
      </c>
      <c r="AG1555" s="134" t="str">
        <f t="shared" si="354"/>
        <v xml:space="preserve"> </v>
      </c>
      <c r="AH1555" s="134" t="str">
        <f t="shared" si="355"/>
        <v xml:space="preserve"> </v>
      </c>
      <c r="AI1555" s="134" t="str">
        <f t="shared" si="356"/>
        <v xml:space="preserve"> </v>
      </c>
      <c r="AJ1555" s="234" t="str">
        <f>_xlfn.IFNA(VLOOKUP(F1555,'Compiled report'!C:D,2,FALSE),"")</f>
        <v/>
      </c>
      <c r="AK1555" s="134" t="str">
        <f t="shared" si="357"/>
        <v xml:space="preserve"> </v>
      </c>
      <c r="AL1555" s="134" t="str">
        <f t="shared" si="358"/>
        <v/>
      </c>
      <c r="AM1555" s="134" t="str">
        <f t="shared" si="359"/>
        <v xml:space="preserve"> </v>
      </c>
      <c r="AN1555" s="134" t="str">
        <f t="shared" si="360"/>
        <v xml:space="preserve"> </v>
      </c>
      <c r="AO1555" s="134" t="str">
        <f t="shared" si="363"/>
        <v xml:space="preserve"> </v>
      </c>
      <c r="AP1555" s="137" t="s">
        <v>770</v>
      </c>
    </row>
    <row r="1556" spans="1:42" s="134" customFormat="1" ht="26.1" customHeight="1" x14ac:dyDescent="0.2">
      <c r="A1556" s="258">
        <v>1554</v>
      </c>
      <c r="B1556" s="284" t="s">
        <v>280</v>
      </c>
      <c r="C1556" s="134" t="s">
        <v>419</v>
      </c>
      <c r="D1556" s="171" t="s">
        <v>82</v>
      </c>
      <c r="E1556" s="283" t="s">
        <v>281</v>
      </c>
      <c r="F1556" s="107">
        <v>2395</v>
      </c>
      <c r="G1556" s="284" t="s">
        <v>280</v>
      </c>
      <c r="H1556" s="284" t="s">
        <v>4100</v>
      </c>
      <c r="I1556" s="284" t="s">
        <v>4101</v>
      </c>
      <c r="J1556" s="284" t="s">
        <v>384</v>
      </c>
      <c r="K1556" s="284" t="s">
        <v>4100</v>
      </c>
      <c r="L1556" s="110" t="s">
        <v>3970</v>
      </c>
      <c r="M1556" s="284" t="s">
        <v>3969</v>
      </c>
      <c r="N1556" s="103" t="s">
        <v>87</v>
      </c>
      <c r="O1556" s="284">
        <v>33500</v>
      </c>
      <c r="Q1556" s="135"/>
      <c r="T1556" s="135"/>
      <c r="U1556" s="171" t="str">
        <f t="shared" si="362"/>
        <v>HBL-MUL-2395</v>
      </c>
      <c r="V1556" s="133" t="s">
        <v>90</v>
      </c>
      <c r="W1556" s="107">
        <v>2395</v>
      </c>
      <c r="X1556" s="171" t="str">
        <f t="shared" si="364"/>
        <v>HBL-MUL-2395-Mar17-1-1</v>
      </c>
      <c r="Y1556" s="136" t="s">
        <v>1018</v>
      </c>
      <c r="Z1556" s="134" t="str">
        <f t="shared" si="351"/>
        <v>Yes</v>
      </c>
      <c r="AA1556" s="134" t="str">
        <f t="shared" si="352"/>
        <v>Yes</v>
      </c>
      <c r="AB1556" s="134" t="str">
        <f t="shared" si="361"/>
        <v>Yes</v>
      </c>
      <c r="AC1556" s="134" t="e">
        <f>VLOOKUP(F1556,'Wired Branches'!B:E,4,FALSE)</f>
        <v>#N/A</v>
      </c>
      <c r="AD1556" s="134" t="str">
        <f t="shared" si="353"/>
        <v>255.255.255.0</v>
      </c>
      <c r="AE1556" s="150" t="e">
        <f>VLOOKUP(W1556,'Wired Branches'!B:F,5,FALSE)</f>
        <v>#N/A</v>
      </c>
      <c r="AF1556" s="112">
        <f>_xlfn.IFNA(VLOOKUP(F1556,'Compiled report'!C:F,4,FALSE),"")</f>
        <v>0</v>
      </c>
      <c r="AG1556" s="134" t="str">
        <f t="shared" si="354"/>
        <v>10.200.57.196</v>
      </c>
      <c r="AH1556" s="134" t="str">
        <f t="shared" si="355"/>
        <v>Yes</v>
      </c>
      <c r="AI1556" s="134" t="str">
        <f t="shared" si="356"/>
        <v>Yes</v>
      </c>
      <c r="AJ1556" s="234">
        <f>_xlfn.IFNA(VLOOKUP(F1556,'Compiled report'!C:D,2,FALSE),"")</f>
        <v>42789</v>
      </c>
      <c r="AK1556" s="134" t="str">
        <f t="shared" si="357"/>
        <v>Yes</v>
      </c>
      <c r="AL1556" s="134" t="str">
        <f t="shared" si="358"/>
        <v/>
      </c>
      <c r="AM1556" s="134" t="str">
        <f t="shared" si="359"/>
        <v>Yes</v>
      </c>
      <c r="AN1556" s="134" t="str">
        <f t="shared" si="360"/>
        <v>Yes</v>
      </c>
      <c r="AO1556" s="134" t="str">
        <f t="shared" si="363"/>
        <v>Installation Completed</v>
      </c>
      <c r="AP1556" s="137" t="s">
        <v>770</v>
      </c>
    </row>
    <row r="1557" spans="1:42" s="134" customFormat="1" ht="26.1" customHeight="1" x14ac:dyDescent="0.2">
      <c r="A1557" s="258">
        <v>1555</v>
      </c>
      <c r="B1557" s="284" t="s">
        <v>280</v>
      </c>
      <c r="C1557" s="134" t="s">
        <v>419</v>
      </c>
      <c r="D1557" s="171" t="s">
        <v>82</v>
      </c>
      <c r="E1557" s="283" t="s">
        <v>281</v>
      </c>
      <c r="F1557" s="107">
        <v>2419</v>
      </c>
      <c r="G1557" s="284" t="s">
        <v>280</v>
      </c>
      <c r="H1557" s="284" t="s">
        <v>4102</v>
      </c>
      <c r="I1557" s="284" t="s">
        <v>4103</v>
      </c>
      <c r="J1557" s="284" t="s">
        <v>384</v>
      </c>
      <c r="K1557" s="284" t="s">
        <v>4034</v>
      </c>
      <c r="L1557" s="110" t="s">
        <v>3870</v>
      </c>
      <c r="M1557" s="284" t="s">
        <v>3871</v>
      </c>
      <c r="N1557" s="103" t="s">
        <v>87</v>
      </c>
      <c r="O1557" s="284">
        <v>32200</v>
      </c>
      <c r="Q1557" s="135"/>
      <c r="T1557" s="135"/>
      <c r="U1557" s="171" t="str">
        <f t="shared" si="362"/>
        <v>HBL-MUL-2419</v>
      </c>
      <c r="V1557" s="133" t="s">
        <v>90</v>
      </c>
      <c r="W1557" s="107">
        <v>2419</v>
      </c>
      <c r="X1557" s="171" t="str">
        <f t="shared" si="364"/>
        <v>HBL-MUL-2419-Mar17-1-1</v>
      </c>
      <c r="Y1557" s="136" t="s">
        <v>1018</v>
      </c>
      <c r="Z1557" s="134" t="str">
        <f t="shared" si="351"/>
        <v xml:space="preserve"> </v>
      </c>
      <c r="AA1557" s="134" t="str">
        <f t="shared" si="352"/>
        <v xml:space="preserve"> </v>
      </c>
      <c r="AB1557" s="134" t="str">
        <f t="shared" si="361"/>
        <v>Yes</v>
      </c>
      <c r="AC1557" s="134" t="e">
        <f>VLOOKUP(F1557,'Wired Branches'!B:E,4,FALSE)</f>
        <v>#N/A</v>
      </c>
      <c r="AD1557" s="134" t="str">
        <f t="shared" si="353"/>
        <v xml:space="preserve"> </v>
      </c>
      <c r="AE1557" s="150" t="e">
        <f>VLOOKUP(W1557,'Wired Branches'!B:F,5,FALSE)</f>
        <v>#N/A</v>
      </c>
      <c r="AF1557" s="112" t="str">
        <f>_xlfn.IFNA(VLOOKUP(F1557,'Compiled report'!C:F,4,FALSE),"")</f>
        <v/>
      </c>
      <c r="AG1557" s="134" t="str">
        <f t="shared" si="354"/>
        <v xml:space="preserve"> </v>
      </c>
      <c r="AH1557" s="134" t="str">
        <f t="shared" si="355"/>
        <v xml:space="preserve"> </v>
      </c>
      <c r="AI1557" s="134" t="str">
        <f t="shared" si="356"/>
        <v xml:space="preserve"> </v>
      </c>
      <c r="AJ1557" s="234" t="str">
        <f>_xlfn.IFNA(VLOOKUP(F1557,'Compiled report'!C:D,2,FALSE),"")</f>
        <v/>
      </c>
      <c r="AK1557" s="134" t="str">
        <f t="shared" si="357"/>
        <v xml:space="preserve"> </v>
      </c>
      <c r="AL1557" s="134" t="str">
        <f t="shared" si="358"/>
        <v/>
      </c>
      <c r="AM1557" s="134" t="str">
        <f t="shared" si="359"/>
        <v xml:space="preserve"> </v>
      </c>
      <c r="AN1557" s="134" t="str">
        <f t="shared" si="360"/>
        <v xml:space="preserve"> </v>
      </c>
      <c r="AO1557" s="134" t="str">
        <f t="shared" si="363"/>
        <v xml:space="preserve"> </v>
      </c>
      <c r="AP1557" s="137" t="s">
        <v>770</v>
      </c>
    </row>
    <row r="1558" spans="1:42" s="134" customFormat="1" ht="26.1" customHeight="1" x14ac:dyDescent="0.2">
      <c r="A1558" s="258">
        <v>1556</v>
      </c>
      <c r="B1558" s="284" t="s">
        <v>280</v>
      </c>
      <c r="C1558" s="134" t="s">
        <v>419</v>
      </c>
      <c r="D1558" s="171" t="s">
        <v>82</v>
      </c>
      <c r="E1558" s="283" t="s">
        <v>281</v>
      </c>
      <c r="F1558" s="107">
        <v>2451</v>
      </c>
      <c r="G1558" s="284" t="s">
        <v>280</v>
      </c>
      <c r="H1558" s="284" t="s">
        <v>4104</v>
      </c>
      <c r="I1558" s="284" t="s">
        <v>4105</v>
      </c>
      <c r="J1558" s="284" t="s">
        <v>384</v>
      </c>
      <c r="K1558" s="284" t="s">
        <v>4106</v>
      </c>
      <c r="L1558" s="110" t="s">
        <v>4058</v>
      </c>
      <c r="M1558" s="284" t="s">
        <v>3871</v>
      </c>
      <c r="N1558" s="103" t="s">
        <v>87</v>
      </c>
      <c r="O1558" s="284">
        <v>32200</v>
      </c>
      <c r="Q1558" s="135"/>
      <c r="T1558" s="135"/>
      <c r="U1558" s="171" t="str">
        <f t="shared" si="362"/>
        <v>HBL-MUL-2451</v>
      </c>
      <c r="V1558" s="133" t="s">
        <v>90</v>
      </c>
      <c r="W1558" s="107">
        <v>2451</v>
      </c>
      <c r="X1558" s="171" t="str">
        <f t="shared" si="364"/>
        <v>HBL-MUL-2451-Mar17-1-1</v>
      </c>
      <c r="Y1558" s="136" t="s">
        <v>1018</v>
      </c>
      <c r="Z1558" s="134" t="str">
        <f t="shared" si="351"/>
        <v xml:space="preserve"> </v>
      </c>
      <c r="AA1558" s="134" t="str">
        <f t="shared" si="352"/>
        <v xml:space="preserve"> </v>
      </c>
      <c r="AB1558" s="134" t="str">
        <f t="shared" si="361"/>
        <v>Yes</v>
      </c>
      <c r="AC1558" s="134" t="e">
        <f>VLOOKUP(F1558,'Wired Branches'!B:E,4,FALSE)</f>
        <v>#N/A</v>
      </c>
      <c r="AD1558" s="134" t="str">
        <f t="shared" si="353"/>
        <v xml:space="preserve"> </v>
      </c>
      <c r="AE1558" s="150" t="e">
        <f>VLOOKUP(W1558,'Wired Branches'!B:F,5,FALSE)</f>
        <v>#N/A</v>
      </c>
      <c r="AF1558" s="112" t="str">
        <f>_xlfn.IFNA(VLOOKUP(F1558,'Compiled report'!C:F,4,FALSE),"")</f>
        <v/>
      </c>
      <c r="AG1558" s="134" t="str">
        <f t="shared" si="354"/>
        <v xml:space="preserve"> </v>
      </c>
      <c r="AH1558" s="134" t="str">
        <f t="shared" si="355"/>
        <v xml:space="preserve"> </v>
      </c>
      <c r="AI1558" s="134" t="str">
        <f t="shared" si="356"/>
        <v xml:space="preserve"> </v>
      </c>
      <c r="AJ1558" s="234" t="str">
        <f>_xlfn.IFNA(VLOOKUP(F1558,'Compiled report'!C:D,2,FALSE),"")</f>
        <v/>
      </c>
      <c r="AK1558" s="134" t="str">
        <f t="shared" si="357"/>
        <v xml:space="preserve"> </v>
      </c>
      <c r="AL1558" s="134" t="str">
        <f t="shared" si="358"/>
        <v/>
      </c>
      <c r="AM1558" s="134" t="str">
        <f t="shared" si="359"/>
        <v xml:space="preserve"> </v>
      </c>
      <c r="AN1558" s="134" t="str">
        <f t="shared" si="360"/>
        <v xml:space="preserve"> </v>
      </c>
      <c r="AO1558" s="134" t="str">
        <f t="shared" si="363"/>
        <v xml:space="preserve"> </v>
      </c>
      <c r="AP1558" s="137" t="s">
        <v>770</v>
      </c>
    </row>
    <row r="1559" spans="1:42" s="134" customFormat="1" ht="26.1" customHeight="1" x14ac:dyDescent="0.2">
      <c r="A1559" s="258">
        <v>1557</v>
      </c>
      <c r="B1559" s="284" t="s">
        <v>280</v>
      </c>
      <c r="C1559" s="134" t="s">
        <v>419</v>
      </c>
      <c r="D1559" s="171" t="s">
        <v>82</v>
      </c>
      <c r="E1559" s="283" t="s">
        <v>281</v>
      </c>
      <c r="F1559" s="107">
        <v>2452</v>
      </c>
      <c r="G1559" s="284" t="s">
        <v>280</v>
      </c>
      <c r="H1559" s="284" t="s">
        <v>4107</v>
      </c>
      <c r="I1559" s="284" t="s">
        <v>4108</v>
      </c>
      <c r="J1559" s="284" t="s">
        <v>384</v>
      </c>
      <c r="K1559" s="284" t="s">
        <v>4109</v>
      </c>
      <c r="L1559" s="110" t="s">
        <v>2023</v>
      </c>
      <c r="M1559" s="284" t="s">
        <v>1971</v>
      </c>
      <c r="N1559" s="103" t="s">
        <v>87</v>
      </c>
      <c r="O1559" s="284">
        <v>58500</v>
      </c>
      <c r="Q1559" s="135"/>
      <c r="T1559" s="135"/>
      <c r="U1559" s="171" t="str">
        <f t="shared" si="362"/>
        <v>HBL-MUL-2452</v>
      </c>
      <c r="V1559" s="133" t="s">
        <v>90</v>
      </c>
      <c r="W1559" s="107">
        <v>2452</v>
      </c>
      <c r="X1559" s="171" t="str">
        <f t="shared" si="364"/>
        <v>HBL-MUL-2452-Mar17-1-1</v>
      </c>
      <c r="Y1559" s="136" t="s">
        <v>1018</v>
      </c>
      <c r="Z1559" s="134" t="str">
        <f t="shared" si="351"/>
        <v>Yes</v>
      </c>
      <c r="AA1559" s="134" t="str">
        <f t="shared" si="352"/>
        <v>Yes</v>
      </c>
      <c r="AB1559" s="134" t="str">
        <f t="shared" si="361"/>
        <v>Yes</v>
      </c>
      <c r="AC1559" s="134" t="str">
        <f>VLOOKUP(F1559,'Wired Branches'!B:E,4,FALSE)</f>
        <v>10.23.156.10</v>
      </c>
      <c r="AD1559" s="134" t="str">
        <f t="shared" si="353"/>
        <v>255.255.255.0</v>
      </c>
      <c r="AE1559" s="150" t="str">
        <f>VLOOKUP(W1559,'Wired Branches'!B:F,5,FALSE)</f>
        <v>10.23.156.1</v>
      </c>
      <c r="AF1559" s="112">
        <f>_xlfn.IFNA(VLOOKUP(F1559,'Compiled report'!C:F,4,FALSE),"")</f>
        <v>0</v>
      </c>
      <c r="AG1559" s="134" t="str">
        <f t="shared" si="354"/>
        <v>10.200.57.196</v>
      </c>
      <c r="AH1559" s="134" t="str">
        <f t="shared" si="355"/>
        <v>Yes</v>
      </c>
      <c r="AI1559" s="134" t="str">
        <f t="shared" si="356"/>
        <v>Yes</v>
      </c>
      <c r="AJ1559" s="234">
        <f>_xlfn.IFNA(VLOOKUP(F1559,'Compiled report'!C:D,2,FALSE),"")</f>
        <v>42797</v>
      </c>
      <c r="AK1559" s="134" t="str">
        <f t="shared" si="357"/>
        <v>Yes</v>
      </c>
      <c r="AL1559" s="134" t="str">
        <f t="shared" si="358"/>
        <v/>
      </c>
      <c r="AM1559" s="134" t="str">
        <f t="shared" si="359"/>
        <v>Yes</v>
      </c>
      <c r="AN1559" s="134" t="str">
        <f t="shared" si="360"/>
        <v>Yes</v>
      </c>
      <c r="AO1559" s="134" t="str">
        <f t="shared" si="363"/>
        <v>Installation Completed</v>
      </c>
      <c r="AP1559" s="137" t="s">
        <v>770</v>
      </c>
    </row>
    <row r="1560" spans="1:42" s="134" customFormat="1" ht="26.1" customHeight="1" x14ac:dyDescent="0.2">
      <c r="A1560" s="258">
        <v>1558</v>
      </c>
      <c r="B1560" s="284" t="s">
        <v>280</v>
      </c>
      <c r="C1560" s="134" t="s">
        <v>419</v>
      </c>
      <c r="D1560" s="171" t="s">
        <v>82</v>
      </c>
      <c r="E1560" s="283" t="s">
        <v>281</v>
      </c>
      <c r="F1560" s="107">
        <v>2464</v>
      </c>
      <c r="G1560" s="284" t="s">
        <v>280</v>
      </c>
      <c r="H1560" s="284" t="s">
        <v>4110</v>
      </c>
      <c r="I1560" s="284" t="s">
        <v>4111</v>
      </c>
      <c r="J1560" s="284" t="s">
        <v>384</v>
      </c>
      <c r="K1560" s="284" t="s">
        <v>27</v>
      </c>
      <c r="L1560" s="110" t="s">
        <v>280</v>
      </c>
      <c r="M1560" s="284" t="s">
        <v>280</v>
      </c>
      <c r="N1560" s="103" t="s">
        <v>87</v>
      </c>
      <c r="O1560" s="284">
        <v>60000</v>
      </c>
      <c r="Q1560" s="135"/>
      <c r="T1560" s="135"/>
      <c r="U1560" s="171" t="str">
        <f t="shared" si="362"/>
        <v>HBL-MUL-2464</v>
      </c>
      <c r="V1560" s="133" t="s">
        <v>90</v>
      </c>
      <c r="W1560" s="107">
        <v>2464</v>
      </c>
      <c r="X1560" s="171" t="str">
        <f t="shared" si="364"/>
        <v>HBL-MUL-2464-Mar17-1-1</v>
      </c>
      <c r="Y1560" s="136" t="s">
        <v>1018</v>
      </c>
      <c r="Z1560" s="134" t="str">
        <f t="shared" si="351"/>
        <v>Yes</v>
      </c>
      <c r="AA1560" s="134" t="str">
        <f t="shared" si="352"/>
        <v>Yes</v>
      </c>
      <c r="AB1560" s="134" t="str">
        <f t="shared" si="361"/>
        <v>Yes</v>
      </c>
      <c r="AC1560" s="134" t="str">
        <f>VLOOKUP(F1560,'Wired Branches'!B:E,4,FALSE)</f>
        <v>10.23.158.10</v>
      </c>
      <c r="AD1560" s="134" t="str">
        <f t="shared" si="353"/>
        <v>255.255.255.0</v>
      </c>
      <c r="AE1560" s="150" t="str">
        <f>VLOOKUP(W1560,'Wired Branches'!B:F,5,FALSE)</f>
        <v>10.23.158.1</v>
      </c>
      <c r="AF1560" s="112">
        <f>_xlfn.IFNA(VLOOKUP(F1560,'Compiled report'!C:F,4,FALSE),"")</f>
        <v>0</v>
      </c>
      <c r="AG1560" s="134" t="str">
        <f t="shared" si="354"/>
        <v>10.200.57.196</v>
      </c>
      <c r="AH1560" s="134" t="str">
        <f t="shared" si="355"/>
        <v>Yes</v>
      </c>
      <c r="AI1560" s="134" t="str">
        <f t="shared" si="356"/>
        <v>Yes</v>
      </c>
      <c r="AJ1560" s="234">
        <f>_xlfn.IFNA(VLOOKUP(F1560,'Compiled report'!C:D,2,FALSE),"")</f>
        <v>42789</v>
      </c>
      <c r="AK1560" s="134" t="str">
        <f t="shared" si="357"/>
        <v>Yes</v>
      </c>
      <c r="AL1560" s="134" t="str">
        <f t="shared" si="358"/>
        <v/>
      </c>
      <c r="AM1560" s="134" t="str">
        <f t="shared" si="359"/>
        <v>Yes</v>
      </c>
      <c r="AN1560" s="134" t="str">
        <f t="shared" si="360"/>
        <v>Yes</v>
      </c>
      <c r="AO1560" s="134" t="str">
        <f t="shared" si="363"/>
        <v>Installation Completed</v>
      </c>
      <c r="AP1560" s="137" t="s">
        <v>770</v>
      </c>
    </row>
    <row r="1561" spans="1:42" s="134" customFormat="1" ht="26.1" customHeight="1" x14ac:dyDescent="0.2">
      <c r="A1561" s="258">
        <v>1559</v>
      </c>
      <c r="B1561" s="284" t="s">
        <v>280</v>
      </c>
      <c r="C1561" s="134" t="s">
        <v>419</v>
      </c>
      <c r="D1561" s="171" t="s">
        <v>82</v>
      </c>
      <c r="E1561" s="283" t="s">
        <v>281</v>
      </c>
      <c r="F1561" s="107">
        <v>2465</v>
      </c>
      <c r="G1561" s="284" t="s">
        <v>280</v>
      </c>
      <c r="H1561" s="284" t="s">
        <v>4112</v>
      </c>
      <c r="I1561" s="284" t="s">
        <v>4113</v>
      </c>
      <c r="J1561" s="284" t="s">
        <v>384</v>
      </c>
      <c r="K1561" s="284" t="s">
        <v>4114</v>
      </c>
      <c r="L1561" s="110" t="s">
        <v>280</v>
      </c>
      <c r="M1561" s="284" t="s">
        <v>280</v>
      </c>
      <c r="N1561" s="103" t="s">
        <v>87</v>
      </c>
      <c r="O1561" s="284">
        <v>60000</v>
      </c>
      <c r="Q1561" s="135"/>
      <c r="T1561" s="135"/>
      <c r="U1561" s="171" t="str">
        <f t="shared" si="362"/>
        <v>HBL-MUL-2465</v>
      </c>
      <c r="V1561" s="133" t="s">
        <v>90</v>
      </c>
      <c r="W1561" s="107">
        <v>2465</v>
      </c>
      <c r="X1561" s="171" t="str">
        <f t="shared" si="364"/>
        <v>HBL-MUL-2465-Mar17-1-1</v>
      </c>
      <c r="Y1561" s="136" t="s">
        <v>1018</v>
      </c>
      <c r="Z1561" s="134" t="str">
        <f t="shared" si="351"/>
        <v>Yes</v>
      </c>
      <c r="AA1561" s="134" t="str">
        <f t="shared" si="352"/>
        <v>Yes</v>
      </c>
      <c r="AB1561" s="134" t="str">
        <f t="shared" si="361"/>
        <v>Yes</v>
      </c>
      <c r="AC1561" s="134" t="str">
        <f>VLOOKUP(F1561,'Wired Branches'!B:E,4,FALSE)</f>
        <v>10.23.159.10</v>
      </c>
      <c r="AD1561" s="134" t="str">
        <f t="shared" si="353"/>
        <v>255.255.255.0</v>
      </c>
      <c r="AE1561" s="150" t="str">
        <f>VLOOKUP(W1561,'Wired Branches'!B:F,5,FALSE)</f>
        <v>10.23.159.1</v>
      </c>
      <c r="AF1561" s="112" t="str">
        <f>_xlfn.IFNA(VLOOKUP(F1561,'Compiled report'!C:F,4,FALSE),"")</f>
        <v>26515e31c</v>
      </c>
      <c r="AG1561" s="134" t="str">
        <f t="shared" si="354"/>
        <v>10.200.57.196</v>
      </c>
      <c r="AH1561" s="134" t="str">
        <f t="shared" si="355"/>
        <v>Yes</v>
      </c>
      <c r="AI1561" s="134" t="str">
        <f t="shared" si="356"/>
        <v>Yes</v>
      </c>
      <c r="AJ1561" s="234">
        <f>_xlfn.IFNA(VLOOKUP(F1561,'Compiled report'!C:D,2,FALSE),"")</f>
        <v>42788</v>
      </c>
      <c r="AK1561" s="134" t="str">
        <f t="shared" si="357"/>
        <v>Yes</v>
      </c>
      <c r="AL1561" s="134" t="str">
        <f t="shared" si="358"/>
        <v>Yes</v>
      </c>
      <c r="AM1561" s="134" t="str">
        <f t="shared" si="359"/>
        <v>Yes</v>
      </c>
      <c r="AN1561" s="134" t="str">
        <f t="shared" si="360"/>
        <v>Yes</v>
      </c>
      <c r="AO1561" s="134" t="str">
        <f t="shared" si="363"/>
        <v>Installation Completed</v>
      </c>
      <c r="AP1561" s="137" t="s">
        <v>770</v>
      </c>
    </row>
    <row r="1562" spans="1:42" s="134" customFormat="1" ht="26.1" customHeight="1" x14ac:dyDescent="0.2">
      <c r="A1562" s="258">
        <v>1560</v>
      </c>
      <c r="B1562" s="284" t="s">
        <v>280</v>
      </c>
      <c r="C1562" s="134" t="s">
        <v>419</v>
      </c>
      <c r="D1562" s="171" t="s">
        <v>82</v>
      </c>
      <c r="E1562" s="283" t="s">
        <v>281</v>
      </c>
      <c r="F1562" s="107">
        <v>2466</v>
      </c>
      <c r="G1562" s="284" t="s">
        <v>280</v>
      </c>
      <c r="H1562" s="284" t="s">
        <v>4115</v>
      </c>
      <c r="I1562" s="284" t="s">
        <v>4116</v>
      </c>
      <c r="J1562" s="284" t="s">
        <v>384</v>
      </c>
      <c r="K1562" s="284" t="s">
        <v>4117</v>
      </c>
      <c r="L1562" s="110" t="s">
        <v>280</v>
      </c>
      <c r="M1562" s="284" t="s">
        <v>280</v>
      </c>
      <c r="N1562" s="103" t="s">
        <v>87</v>
      </c>
      <c r="O1562" s="284">
        <v>60000</v>
      </c>
      <c r="Q1562" s="135"/>
      <c r="T1562" s="135"/>
      <c r="U1562" s="171" t="str">
        <f t="shared" si="362"/>
        <v>HBL-MUL-2466</v>
      </c>
      <c r="V1562" s="133" t="s">
        <v>90</v>
      </c>
      <c r="W1562" s="107">
        <v>2466</v>
      </c>
      <c r="X1562" s="171" t="str">
        <f t="shared" si="364"/>
        <v>HBL-MUL-2466-Mar17-1-1</v>
      </c>
      <c r="Y1562" s="136" t="s">
        <v>1018</v>
      </c>
      <c r="Z1562" s="134" t="str">
        <f t="shared" si="351"/>
        <v>Yes</v>
      </c>
      <c r="AA1562" s="134" t="str">
        <f t="shared" si="352"/>
        <v>Yes</v>
      </c>
      <c r="AB1562" s="134" t="str">
        <f t="shared" si="361"/>
        <v>Yes</v>
      </c>
      <c r="AC1562" s="134" t="str">
        <f>VLOOKUP(F1562,'Wired Branches'!B:E,4,FALSE)</f>
        <v>10.23.160.10</v>
      </c>
      <c r="AD1562" s="134" t="str">
        <f t="shared" si="353"/>
        <v>255.255.255.0</v>
      </c>
      <c r="AE1562" s="150" t="str">
        <f>VLOOKUP(W1562,'Wired Branches'!B:F,5,FALSE)</f>
        <v>10.23.160.1</v>
      </c>
      <c r="AF1562" s="112">
        <f>_xlfn.IFNA(VLOOKUP(F1562,'Compiled report'!C:F,4,FALSE),"")</f>
        <v>0</v>
      </c>
      <c r="AG1562" s="134" t="str">
        <f t="shared" si="354"/>
        <v>10.200.57.196</v>
      </c>
      <c r="AH1562" s="134" t="str">
        <f t="shared" si="355"/>
        <v>Yes</v>
      </c>
      <c r="AI1562" s="134" t="str">
        <f t="shared" si="356"/>
        <v>Yes</v>
      </c>
      <c r="AJ1562" s="234">
        <f>_xlfn.IFNA(VLOOKUP(F1562,'Compiled report'!C:D,2,FALSE),"")</f>
        <v>42786</v>
      </c>
      <c r="AK1562" s="134" t="str">
        <f t="shared" si="357"/>
        <v>Yes</v>
      </c>
      <c r="AL1562" s="134" t="str">
        <f t="shared" si="358"/>
        <v/>
      </c>
      <c r="AM1562" s="134" t="str">
        <f t="shared" si="359"/>
        <v>Yes</v>
      </c>
      <c r="AN1562" s="134" t="str">
        <f t="shared" si="360"/>
        <v>Yes</v>
      </c>
      <c r="AO1562" s="134" t="str">
        <f t="shared" si="363"/>
        <v>Installation Completed</v>
      </c>
      <c r="AP1562" s="137" t="s">
        <v>770</v>
      </c>
    </row>
    <row r="1563" spans="1:42" s="134" customFormat="1" ht="26.1" customHeight="1" x14ac:dyDescent="0.2">
      <c r="A1563" s="258">
        <v>1561</v>
      </c>
      <c r="B1563" s="284" t="s">
        <v>280</v>
      </c>
      <c r="C1563" s="134" t="s">
        <v>419</v>
      </c>
      <c r="D1563" s="171" t="s">
        <v>82</v>
      </c>
      <c r="E1563" s="283" t="s">
        <v>281</v>
      </c>
      <c r="F1563" s="107">
        <v>2496</v>
      </c>
      <c r="G1563" s="284" t="s">
        <v>280</v>
      </c>
      <c r="H1563" s="284" t="s">
        <v>4118</v>
      </c>
      <c r="I1563" s="284" t="s">
        <v>4119</v>
      </c>
      <c r="J1563" s="284" t="s">
        <v>384</v>
      </c>
      <c r="K1563" s="284" t="s">
        <v>280</v>
      </c>
      <c r="L1563" s="110" t="s">
        <v>280</v>
      </c>
      <c r="M1563" s="284" t="s">
        <v>280</v>
      </c>
      <c r="N1563" s="103" t="s">
        <v>87</v>
      </c>
      <c r="O1563" s="284">
        <v>60000</v>
      </c>
      <c r="Q1563" s="135"/>
      <c r="T1563" s="135"/>
      <c r="U1563" s="171" t="str">
        <f t="shared" si="362"/>
        <v>HBL-MUL-2496</v>
      </c>
      <c r="V1563" s="133" t="s">
        <v>90</v>
      </c>
      <c r="W1563" s="107">
        <v>2496</v>
      </c>
      <c r="X1563" s="171" t="str">
        <f t="shared" si="364"/>
        <v>HBL-MUL-2496-Mar17-1-1</v>
      </c>
      <c r="Y1563" s="136" t="s">
        <v>1018</v>
      </c>
      <c r="Z1563" s="134" t="str">
        <f t="shared" si="351"/>
        <v>Yes</v>
      </c>
      <c r="AA1563" s="134" t="str">
        <f t="shared" si="352"/>
        <v>Yes</v>
      </c>
      <c r="AB1563" s="134" t="str">
        <f t="shared" si="361"/>
        <v>Yes</v>
      </c>
      <c r="AC1563" s="134" t="str">
        <f>VLOOKUP(F1563,'Wired Branches'!B:E,4,FALSE)</f>
        <v>10.23.162.10</v>
      </c>
      <c r="AD1563" s="134" t="str">
        <f t="shared" si="353"/>
        <v>255.255.255.0</v>
      </c>
      <c r="AE1563" s="150" t="str">
        <f>VLOOKUP(W1563,'Wired Branches'!B:F,5,FALSE)</f>
        <v>10.23.162.1</v>
      </c>
      <c r="AF1563" s="112">
        <f>_xlfn.IFNA(VLOOKUP(F1563,'Compiled report'!C:F,4,FALSE),"")</f>
        <v>0</v>
      </c>
      <c r="AG1563" s="134" t="str">
        <f t="shared" si="354"/>
        <v>10.200.57.196</v>
      </c>
      <c r="AH1563" s="134" t="str">
        <f t="shared" si="355"/>
        <v>Yes</v>
      </c>
      <c r="AI1563" s="134" t="str">
        <f t="shared" si="356"/>
        <v>Yes</v>
      </c>
      <c r="AJ1563" s="234">
        <f>_xlfn.IFNA(VLOOKUP(F1563,'Compiled report'!C:D,2,FALSE),"")</f>
        <v>42780</v>
      </c>
      <c r="AK1563" s="134" t="str">
        <f t="shared" si="357"/>
        <v>Yes</v>
      </c>
      <c r="AL1563" s="134" t="str">
        <f t="shared" si="358"/>
        <v/>
      </c>
      <c r="AM1563" s="134" t="str">
        <f t="shared" si="359"/>
        <v>Yes</v>
      </c>
      <c r="AN1563" s="134" t="str">
        <f t="shared" si="360"/>
        <v>Yes</v>
      </c>
      <c r="AO1563" s="134" t="str">
        <f t="shared" si="363"/>
        <v>Installation Completed</v>
      </c>
      <c r="AP1563" s="137" t="s">
        <v>770</v>
      </c>
    </row>
    <row r="1564" spans="1:42" s="134" customFormat="1" ht="26.1" customHeight="1" x14ac:dyDescent="0.2">
      <c r="A1564" s="258"/>
      <c r="B1564" s="284" t="s">
        <v>280</v>
      </c>
      <c r="C1564" s="134" t="s">
        <v>419</v>
      </c>
      <c r="D1564" s="171" t="s">
        <v>82</v>
      </c>
      <c r="E1564" s="283" t="s">
        <v>281</v>
      </c>
      <c r="F1564" s="107">
        <v>2509</v>
      </c>
      <c r="G1564" s="284" t="s">
        <v>280</v>
      </c>
      <c r="H1564" s="375" t="s">
        <v>5772</v>
      </c>
      <c r="I1564" s="284"/>
      <c r="J1564" s="284"/>
      <c r="K1564" s="284" t="s">
        <v>280</v>
      </c>
      <c r="L1564" s="110" t="s">
        <v>280</v>
      </c>
      <c r="M1564" s="284" t="s">
        <v>280</v>
      </c>
      <c r="N1564" s="103" t="s">
        <v>87</v>
      </c>
      <c r="O1564" s="284">
        <v>60000</v>
      </c>
      <c r="Q1564" s="135"/>
      <c r="T1564" s="135"/>
      <c r="U1564" s="171" t="str">
        <f t="shared" si="362"/>
        <v>HBL-MUL-2509</v>
      </c>
      <c r="V1564" s="133" t="s">
        <v>90</v>
      </c>
      <c r="W1564" s="107">
        <v>2509</v>
      </c>
      <c r="X1564" s="171" t="str">
        <f t="shared" si="364"/>
        <v>HBL-MUL-2509-Mar17-1-1</v>
      </c>
      <c r="Y1564" s="136" t="s">
        <v>1018</v>
      </c>
      <c r="Z1564" s="134" t="str">
        <f t="shared" si="351"/>
        <v>Yes</v>
      </c>
      <c r="AA1564" s="134" t="str">
        <f t="shared" si="352"/>
        <v>Yes</v>
      </c>
      <c r="AC1564" s="134" t="str">
        <f>VLOOKUP(F1564,'Wired Branches'!B:E,4,FALSE)</f>
        <v>10.23.164.10</v>
      </c>
      <c r="AD1564" s="134" t="str">
        <f t="shared" si="353"/>
        <v>255.255.255.0</v>
      </c>
      <c r="AE1564" s="150" t="str">
        <f>VLOOKUP(W1564,'Wired Branches'!B:F,5,FALSE)</f>
        <v>10.23.164.1</v>
      </c>
      <c r="AF1564" s="112">
        <f>_xlfn.IFNA(VLOOKUP(F1564,'Compiled report'!C:F,4,FALSE),"")</f>
        <v>0</v>
      </c>
      <c r="AG1564" s="134" t="str">
        <f t="shared" si="354"/>
        <v>10.200.57.196</v>
      </c>
      <c r="AH1564" s="134" t="str">
        <f t="shared" si="355"/>
        <v>Yes</v>
      </c>
      <c r="AI1564" s="134" t="str">
        <f t="shared" si="356"/>
        <v>Yes</v>
      </c>
      <c r="AJ1564" s="234">
        <f>_xlfn.IFNA(VLOOKUP(F1564,'Compiled report'!C:D,2,FALSE),"")</f>
        <v>42797</v>
      </c>
      <c r="AK1564" s="134" t="str">
        <f t="shared" si="357"/>
        <v>Yes</v>
      </c>
      <c r="AL1564" s="134" t="str">
        <f t="shared" si="358"/>
        <v/>
      </c>
      <c r="AM1564" s="134" t="str">
        <f t="shared" si="359"/>
        <v>Yes</v>
      </c>
      <c r="AN1564" s="134" t="str">
        <f t="shared" si="360"/>
        <v>Yes</v>
      </c>
      <c r="AO1564" s="134" t="str">
        <f t="shared" si="363"/>
        <v>Installation Completed</v>
      </c>
      <c r="AP1564" s="137" t="s">
        <v>770</v>
      </c>
    </row>
    <row r="1565" spans="1:42" s="134" customFormat="1" ht="26.1" customHeight="1" x14ac:dyDescent="0.2">
      <c r="A1565" s="258">
        <v>1562</v>
      </c>
      <c r="B1565" s="284" t="s">
        <v>280</v>
      </c>
      <c r="C1565" s="134" t="s">
        <v>419</v>
      </c>
      <c r="D1565" s="171" t="s">
        <v>82</v>
      </c>
      <c r="E1565" s="283" t="s">
        <v>281</v>
      </c>
      <c r="F1565" s="107">
        <v>5007</v>
      </c>
      <c r="G1565" s="284" t="s">
        <v>280</v>
      </c>
      <c r="H1565" s="284" t="s">
        <v>959</v>
      </c>
      <c r="I1565" s="284" t="s">
        <v>4120</v>
      </c>
      <c r="J1565" s="284" t="s">
        <v>384</v>
      </c>
      <c r="K1565" s="284" t="s">
        <v>280</v>
      </c>
      <c r="L1565" s="110" t="s">
        <v>280</v>
      </c>
      <c r="M1565" s="284" t="s">
        <v>280</v>
      </c>
      <c r="N1565" s="103" t="s">
        <v>87</v>
      </c>
      <c r="O1565" s="284">
        <v>60000</v>
      </c>
      <c r="Q1565" s="135"/>
      <c r="T1565" s="135"/>
      <c r="U1565" s="171" t="str">
        <f t="shared" si="362"/>
        <v>HBL-MUL-5007</v>
      </c>
      <c r="V1565" s="133" t="s">
        <v>90</v>
      </c>
      <c r="W1565" s="107">
        <v>5007</v>
      </c>
      <c r="X1565" s="171" t="str">
        <f t="shared" si="364"/>
        <v>HBL-MUL-5007-Mar17-1-1</v>
      </c>
      <c r="Y1565" s="136" t="s">
        <v>1018</v>
      </c>
      <c r="Z1565" s="134" t="str">
        <f t="shared" si="351"/>
        <v>Yes</v>
      </c>
      <c r="AA1565" s="134" t="str">
        <f t="shared" si="352"/>
        <v>Yes</v>
      </c>
      <c r="AB1565" s="134" t="str">
        <f t="shared" si="361"/>
        <v>Yes</v>
      </c>
      <c r="AC1565" s="134" t="str">
        <f>VLOOKUP(F1565,'Wired Branches'!B:E,4,FALSE)</f>
        <v>10.23.43.10</v>
      </c>
      <c r="AD1565" s="134" t="str">
        <f t="shared" si="353"/>
        <v>255.255.255.0</v>
      </c>
      <c r="AE1565" s="150" t="str">
        <f>VLOOKUP(W1565,'Wired Branches'!B:F,5,FALSE)</f>
        <v>10.23.43.1</v>
      </c>
      <c r="AF1565" s="112" t="str">
        <f>_xlfn.IFNA(VLOOKUP(F1565,'Compiled report'!C:F,4,FALSE),"")</f>
        <v>26515e31f</v>
      </c>
      <c r="AG1565" s="134" t="str">
        <f t="shared" si="354"/>
        <v>10.200.57.196</v>
      </c>
      <c r="AH1565" s="134" t="str">
        <f t="shared" si="355"/>
        <v>Yes</v>
      </c>
      <c r="AI1565" s="134" t="str">
        <f t="shared" si="356"/>
        <v>Yes</v>
      </c>
      <c r="AJ1565" s="234">
        <f>_xlfn.IFNA(VLOOKUP(F1565,'Compiled report'!C:D,2,FALSE),"")</f>
        <v>42777</v>
      </c>
      <c r="AK1565" s="134" t="str">
        <f t="shared" si="357"/>
        <v>Yes</v>
      </c>
      <c r="AL1565" s="134" t="str">
        <f t="shared" si="358"/>
        <v>Yes</v>
      </c>
      <c r="AM1565" s="134" t="str">
        <f t="shared" si="359"/>
        <v>Yes</v>
      </c>
      <c r="AN1565" s="134" t="str">
        <f t="shared" si="360"/>
        <v>Yes</v>
      </c>
      <c r="AO1565" s="134" t="str">
        <f t="shared" si="363"/>
        <v>Installation Completed</v>
      </c>
      <c r="AP1565" s="137" t="s">
        <v>770</v>
      </c>
    </row>
    <row r="1566" spans="1:42" s="134" customFormat="1" ht="24.75" customHeight="1" x14ac:dyDescent="0.2">
      <c r="A1566" s="258">
        <v>1563</v>
      </c>
      <c r="B1566" s="111" t="s">
        <v>733</v>
      </c>
      <c r="C1566" s="134" t="s">
        <v>181</v>
      </c>
      <c r="D1566" s="171" t="s">
        <v>82</v>
      </c>
      <c r="E1566" s="173" t="s">
        <v>734</v>
      </c>
      <c r="F1566" s="107">
        <v>90</v>
      </c>
      <c r="G1566" s="111" t="s">
        <v>733</v>
      </c>
      <c r="H1566" s="284" t="s">
        <v>4121</v>
      </c>
      <c r="I1566" s="284" t="s">
        <v>4122</v>
      </c>
      <c r="J1566" s="284" t="s">
        <v>4123</v>
      </c>
      <c r="K1566" s="284" t="s">
        <v>733</v>
      </c>
      <c r="L1566" s="284" t="s">
        <v>733</v>
      </c>
      <c r="M1566" s="284" t="s">
        <v>733</v>
      </c>
      <c r="N1566" s="103" t="s">
        <v>599</v>
      </c>
      <c r="O1566" s="284">
        <v>25000</v>
      </c>
      <c r="Q1566" s="135"/>
      <c r="T1566" s="135">
        <v>1</v>
      </c>
      <c r="U1566" s="171" t="str">
        <f t="shared" si="362"/>
        <v>HBL-PES-90</v>
      </c>
      <c r="V1566" s="133" t="s">
        <v>90</v>
      </c>
      <c r="W1566" s="107">
        <v>90</v>
      </c>
      <c r="X1566" s="171" t="str">
        <f t="shared" si="364"/>
        <v>HBL-PES-90-Jan17-1-1</v>
      </c>
      <c r="Y1566" s="136" t="s">
        <v>769</v>
      </c>
      <c r="Z1566" s="134" t="str">
        <f t="shared" si="351"/>
        <v>Yes</v>
      </c>
      <c r="AA1566" s="134" t="str">
        <f t="shared" si="352"/>
        <v>Yes</v>
      </c>
      <c r="AB1566" s="134" t="str">
        <f t="shared" si="361"/>
        <v>Yes</v>
      </c>
      <c r="AC1566" s="134" t="str">
        <f>VLOOKUP(F1566,'Wired Branches'!B:E,4,FALSE)</f>
        <v>10.42.21.10</v>
      </c>
      <c r="AD1566" s="134" t="str">
        <f t="shared" si="353"/>
        <v>255.255.255.0</v>
      </c>
      <c r="AE1566" s="150" t="str">
        <f>VLOOKUP(W1566,'Wired Branches'!B:F,5,FALSE)</f>
        <v>10.42.21.1</v>
      </c>
      <c r="AF1566" s="112" t="str">
        <f>_xlfn.IFNA(VLOOKUP(F1566,'Compiled report'!C:F,4,FALSE),"")</f>
        <v>26515e2bc</v>
      </c>
      <c r="AG1566" s="134" t="str">
        <f t="shared" si="354"/>
        <v>10.200.57.196</v>
      </c>
      <c r="AH1566" s="134" t="str">
        <f t="shared" si="355"/>
        <v>Yes</v>
      </c>
      <c r="AI1566" s="134" t="str">
        <f t="shared" si="356"/>
        <v>Yes</v>
      </c>
      <c r="AJ1566" s="234">
        <f>_xlfn.IFNA(VLOOKUP(F1566,'Compiled report'!C:D,2,FALSE),"")</f>
        <v>42745</v>
      </c>
      <c r="AK1566" s="134" t="str">
        <f t="shared" si="357"/>
        <v>Yes</v>
      </c>
      <c r="AL1566" s="134" t="str">
        <f t="shared" si="358"/>
        <v>Yes</v>
      </c>
      <c r="AM1566" s="134" t="str">
        <f t="shared" si="359"/>
        <v>Yes</v>
      </c>
      <c r="AN1566" s="134" t="str">
        <f t="shared" si="360"/>
        <v>Yes</v>
      </c>
      <c r="AO1566" s="134" t="str">
        <f t="shared" si="363"/>
        <v>Installation Completed</v>
      </c>
      <c r="AP1566" s="137" t="s">
        <v>770</v>
      </c>
    </row>
    <row r="1567" spans="1:42" s="134" customFormat="1" ht="26.1" customHeight="1" x14ac:dyDescent="0.2">
      <c r="A1567" s="258">
        <v>1564</v>
      </c>
      <c r="B1567" s="111" t="s">
        <v>733</v>
      </c>
      <c r="C1567" s="134" t="s">
        <v>181</v>
      </c>
      <c r="D1567" s="171" t="s">
        <v>82</v>
      </c>
      <c r="E1567" s="173" t="s">
        <v>734</v>
      </c>
      <c r="F1567" s="107">
        <v>103</v>
      </c>
      <c r="G1567" s="111" t="s">
        <v>733</v>
      </c>
      <c r="H1567" s="284" t="s">
        <v>4124</v>
      </c>
      <c r="I1567" s="284" t="s">
        <v>4125</v>
      </c>
      <c r="J1567" s="284" t="s">
        <v>4125</v>
      </c>
      <c r="K1567" s="284" t="s">
        <v>4126</v>
      </c>
      <c r="L1567" s="284" t="s">
        <v>4126</v>
      </c>
      <c r="M1567" s="284" t="s">
        <v>4126</v>
      </c>
      <c r="N1567" s="103" t="s">
        <v>599</v>
      </c>
      <c r="O1567" s="284">
        <v>30000</v>
      </c>
      <c r="Q1567" s="135"/>
      <c r="T1567" s="135"/>
      <c r="U1567" s="171" t="str">
        <f t="shared" si="362"/>
        <v>HBL-PES-103</v>
      </c>
      <c r="V1567" s="133" t="s">
        <v>90</v>
      </c>
      <c r="W1567" s="107">
        <v>103</v>
      </c>
      <c r="X1567" s="171" t="str">
        <f t="shared" si="364"/>
        <v>HBL-PES-103-Jan17-1-1</v>
      </c>
      <c r="Y1567" s="136" t="s">
        <v>769</v>
      </c>
      <c r="Z1567" s="134" t="str">
        <f t="shared" si="351"/>
        <v xml:space="preserve"> </v>
      </c>
      <c r="AA1567" s="134" t="str">
        <f t="shared" si="352"/>
        <v xml:space="preserve"> </v>
      </c>
      <c r="AB1567" s="134" t="str">
        <f t="shared" si="361"/>
        <v>Yes</v>
      </c>
      <c r="AC1567" s="134" t="str">
        <f>VLOOKUP(F1567,'Wired Branches'!B:E,4,FALSE)</f>
        <v>10.42.36.10</v>
      </c>
      <c r="AD1567" s="134" t="str">
        <f t="shared" si="353"/>
        <v xml:space="preserve"> </v>
      </c>
      <c r="AE1567" s="150" t="str">
        <f>VLOOKUP(W1567,'Wired Branches'!B:F,5,FALSE)</f>
        <v>10.42.36.1</v>
      </c>
      <c r="AF1567" s="112" t="str">
        <f>_xlfn.IFNA(VLOOKUP(F1567,'Compiled report'!C:F,4,FALSE),"")</f>
        <v/>
      </c>
      <c r="AG1567" s="134" t="str">
        <f t="shared" si="354"/>
        <v xml:space="preserve"> </v>
      </c>
      <c r="AH1567" s="134" t="str">
        <f t="shared" si="355"/>
        <v xml:space="preserve"> </v>
      </c>
      <c r="AI1567" s="134" t="str">
        <f t="shared" si="356"/>
        <v xml:space="preserve"> </v>
      </c>
      <c r="AJ1567" s="234" t="str">
        <f>_xlfn.IFNA(VLOOKUP(F1567,'Compiled report'!C:D,2,FALSE),"")</f>
        <v/>
      </c>
      <c r="AK1567" s="134" t="str">
        <f t="shared" si="357"/>
        <v xml:space="preserve"> </v>
      </c>
      <c r="AL1567" s="134" t="str">
        <f t="shared" si="358"/>
        <v/>
      </c>
      <c r="AM1567" s="134" t="str">
        <f t="shared" si="359"/>
        <v xml:space="preserve"> </v>
      </c>
      <c r="AN1567" s="134" t="str">
        <f t="shared" si="360"/>
        <v xml:space="preserve"> </v>
      </c>
      <c r="AO1567" s="134" t="str">
        <f t="shared" si="363"/>
        <v xml:space="preserve"> </v>
      </c>
      <c r="AP1567" s="137" t="s">
        <v>770</v>
      </c>
    </row>
    <row r="1568" spans="1:42" s="134" customFormat="1" ht="26.1" customHeight="1" x14ac:dyDescent="0.2">
      <c r="A1568" s="258">
        <v>1565</v>
      </c>
      <c r="B1568" s="111" t="s">
        <v>733</v>
      </c>
      <c r="C1568" s="134" t="s">
        <v>181</v>
      </c>
      <c r="D1568" s="171" t="s">
        <v>82</v>
      </c>
      <c r="E1568" s="173" t="s">
        <v>734</v>
      </c>
      <c r="F1568" s="107">
        <v>216</v>
      </c>
      <c r="G1568" s="111" t="s">
        <v>733</v>
      </c>
      <c r="H1568" s="284" t="s">
        <v>4127</v>
      </c>
      <c r="I1568" s="284" t="s">
        <v>4128</v>
      </c>
      <c r="J1568" s="284" t="s">
        <v>4129</v>
      </c>
      <c r="K1568" s="284" t="s">
        <v>4129</v>
      </c>
      <c r="L1568" s="284" t="s">
        <v>4129</v>
      </c>
      <c r="M1568" s="284" t="s">
        <v>4129</v>
      </c>
      <c r="N1568" s="103" t="s">
        <v>599</v>
      </c>
      <c r="O1568" s="284">
        <v>28100</v>
      </c>
      <c r="Q1568" s="135"/>
      <c r="T1568" s="135"/>
      <c r="U1568" s="171" t="str">
        <f t="shared" si="362"/>
        <v>HBL-PES-216</v>
      </c>
      <c r="V1568" s="133" t="s">
        <v>90</v>
      </c>
      <c r="W1568" s="107">
        <v>216</v>
      </c>
      <c r="X1568" s="171" t="str">
        <f t="shared" si="364"/>
        <v>HBL-PES-216-Jan17-1-1</v>
      </c>
      <c r="Y1568" s="136" t="s">
        <v>769</v>
      </c>
      <c r="Z1568" s="134" t="str">
        <f t="shared" si="351"/>
        <v>Yes</v>
      </c>
      <c r="AA1568" s="134" t="str">
        <f t="shared" si="352"/>
        <v>Yes</v>
      </c>
      <c r="AB1568" s="134" t="str">
        <f t="shared" si="361"/>
        <v>Yes</v>
      </c>
      <c r="AC1568" s="134" t="e">
        <f>VLOOKUP(F1568,'Wired Branches'!B:E,4,FALSE)</f>
        <v>#N/A</v>
      </c>
      <c r="AD1568" s="134" t="str">
        <f t="shared" si="353"/>
        <v>255.255.255.0</v>
      </c>
      <c r="AE1568" s="150" t="e">
        <f>VLOOKUP(W1568,'Wired Branches'!B:F,5,FALSE)</f>
        <v>#N/A</v>
      </c>
      <c r="AF1568" s="112" t="str">
        <f>_xlfn.IFNA(VLOOKUP(F1568,'Compiled report'!C:F,4,FALSE),"")</f>
        <v>26515e2be</v>
      </c>
      <c r="AG1568" s="134" t="str">
        <f t="shared" si="354"/>
        <v>10.200.57.196</v>
      </c>
      <c r="AH1568" s="134" t="str">
        <f t="shared" si="355"/>
        <v>Yes</v>
      </c>
      <c r="AI1568" s="134" t="str">
        <f t="shared" si="356"/>
        <v>Yes</v>
      </c>
      <c r="AJ1568" s="234">
        <f>_xlfn.IFNA(VLOOKUP(F1568,'Compiled report'!C:D,2,FALSE),"")</f>
        <v>42791</v>
      </c>
      <c r="AK1568" s="134" t="str">
        <f t="shared" si="357"/>
        <v>Yes</v>
      </c>
      <c r="AL1568" s="134" t="str">
        <f t="shared" si="358"/>
        <v>Yes</v>
      </c>
      <c r="AM1568" s="134" t="str">
        <f t="shared" si="359"/>
        <v>Yes</v>
      </c>
      <c r="AN1568" s="134" t="str">
        <f t="shared" si="360"/>
        <v>Yes</v>
      </c>
      <c r="AO1568" s="134" t="str">
        <f t="shared" si="363"/>
        <v>Installation Completed</v>
      </c>
      <c r="AP1568" s="137" t="s">
        <v>770</v>
      </c>
    </row>
    <row r="1569" spans="1:42" s="134" customFormat="1" ht="26.1" customHeight="1" x14ac:dyDescent="0.2">
      <c r="A1569" s="258">
        <v>1566</v>
      </c>
      <c r="B1569" s="111" t="s">
        <v>733</v>
      </c>
      <c r="C1569" s="134" t="s">
        <v>181</v>
      </c>
      <c r="D1569" s="171" t="s">
        <v>82</v>
      </c>
      <c r="E1569" s="173" t="s">
        <v>734</v>
      </c>
      <c r="F1569" s="107">
        <v>218</v>
      </c>
      <c r="G1569" s="111" t="s">
        <v>733</v>
      </c>
      <c r="H1569" s="284" t="s">
        <v>4130</v>
      </c>
      <c r="I1569" s="284" t="s">
        <v>4131</v>
      </c>
      <c r="J1569" s="284" t="s">
        <v>4130</v>
      </c>
      <c r="K1569" s="284" t="s">
        <v>4132</v>
      </c>
      <c r="L1569" s="284" t="s">
        <v>4132</v>
      </c>
      <c r="M1569" s="284" t="s">
        <v>4132</v>
      </c>
      <c r="N1569" s="103" t="s">
        <v>599</v>
      </c>
      <c r="O1569" s="284">
        <v>26000</v>
      </c>
      <c r="Q1569" s="135"/>
      <c r="T1569" s="135"/>
      <c r="U1569" s="171" t="str">
        <f t="shared" si="362"/>
        <v>HBL-PES-218</v>
      </c>
      <c r="V1569" s="133" t="s">
        <v>90</v>
      </c>
      <c r="W1569" s="107">
        <v>218</v>
      </c>
      <c r="X1569" s="171" t="str">
        <f t="shared" si="364"/>
        <v>HBL-PES-218-Jan17-1-1</v>
      </c>
      <c r="Y1569" s="136" t="s">
        <v>769</v>
      </c>
      <c r="Z1569" s="134" t="str">
        <f t="shared" si="351"/>
        <v>Yes</v>
      </c>
      <c r="AA1569" s="134" t="str">
        <f t="shared" si="352"/>
        <v>Yes</v>
      </c>
      <c r="AB1569" s="134" t="str">
        <f t="shared" si="361"/>
        <v>Yes</v>
      </c>
      <c r="AC1569" s="134" t="e">
        <f>VLOOKUP(F1569,'Wired Branches'!B:E,4,FALSE)</f>
        <v>#N/A</v>
      </c>
      <c r="AD1569" s="134" t="str">
        <f t="shared" si="353"/>
        <v>255.255.255.0</v>
      </c>
      <c r="AE1569" s="150" t="e">
        <f>VLOOKUP(W1569,'Wired Branches'!B:F,5,FALSE)</f>
        <v>#N/A</v>
      </c>
      <c r="AF1569" s="112" t="str">
        <f>_xlfn.IFNA(VLOOKUP(F1569,'Compiled report'!C:F,4,FALSE),"")</f>
        <v>26515e2bf</v>
      </c>
      <c r="AG1569" s="134" t="str">
        <f t="shared" si="354"/>
        <v>10.200.57.196</v>
      </c>
      <c r="AH1569" s="134" t="str">
        <f t="shared" si="355"/>
        <v>Yes</v>
      </c>
      <c r="AI1569" s="134" t="str">
        <f t="shared" si="356"/>
        <v>Yes</v>
      </c>
      <c r="AJ1569" s="234">
        <f>_xlfn.IFNA(VLOOKUP(F1569,'Compiled report'!C:D,2,FALSE),"")</f>
        <v>42783</v>
      </c>
      <c r="AK1569" s="134" t="str">
        <f t="shared" si="357"/>
        <v>Yes</v>
      </c>
      <c r="AL1569" s="134" t="str">
        <f t="shared" si="358"/>
        <v>Yes</v>
      </c>
      <c r="AM1569" s="134" t="str">
        <f t="shared" si="359"/>
        <v>Yes</v>
      </c>
      <c r="AN1569" s="134" t="str">
        <f t="shared" si="360"/>
        <v>Yes</v>
      </c>
      <c r="AO1569" s="134" t="str">
        <f t="shared" si="363"/>
        <v>Installation Completed</v>
      </c>
      <c r="AP1569" s="137" t="s">
        <v>770</v>
      </c>
    </row>
    <row r="1570" spans="1:42" s="134" customFormat="1" ht="26.1" customHeight="1" x14ac:dyDescent="0.2">
      <c r="A1570" s="258">
        <v>1567</v>
      </c>
      <c r="B1570" s="111" t="s">
        <v>733</v>
      </c>
      <c r="C1570" s="134" t="s">
        <v>181</v>
      </c>
      <c r="D1570" s="171" t="s">
        <v>82</v>
      </c>
      <c r="E1570" s="173" t="s">
        <v>734</v>
      </c>
      <c r="F1570" s="107">
        <v>224</v>
      </c>
      <c r="G1570" s="111" t="s">
        <v>733</v>
      </c>
      <c r="H1570" s="284" t="s">
        <v>4133</v>
      </c>
      <c r="I1570" s="284" t="s">
        <v>4134</v>
      </c>
      <c r="J1570" s="284" t="s">
        <v>743</v>
      </c>
      <c r="K1570" s="284" t="s">
        <v>733</v>
      </c>
      <c r="L1570" s="284" t="s">
        <v>733</v>
      </c>
      <c r="M1570" s="284" t="s">
        <v>733</v>
      </c>
      <c r="N1570" s="103" t="s">
        <v>599</v>
      </c>
      <c r="O1570" s="284">
        <v>25000</v>
      </c>
      <c r="Q1570" s="135"/>
      <c r="T1570" s="135"/>
      <c r="U1570" s="171" t="str">
        <f t="shared" si="362"/>
        <v>HBL-PES-224</v>
      </c>
      <c r="V1570" s="133" t="s">
        <v>90</v>
      </c>
      <c r="W1570" s="107">
        <v>224</v>
      </c>
      <c r="X1570" s="171" t="str">
        <f t="shared" si="364"/>
        <v>HBL-PES-224-Jan17-1-1</v>
      </c>
      <c r="Y1570" s="136" t="s">
        <v>769</v>
      </c>
      <c r="Z1570" s="134" t="str">
        <f t="shared" si="351"/>
        <v xml:space="preserve"> </v>
      </c>
      <c r="AA1570" s="134" t="str">
        <f t="shared" si="352"/>
        <v xml:space="preserve"> </v>
      </c>
      <c r="AB1570" s="134" t="str">
        <f t="shared" si="361"/>
        <v>Yes</v>
      </c>
      <c r="AC1570" s="134" t="str">
        <f>VLOOKUP(F1570,'Wired Branches'!B:E,4,FALSE)</f>
        <v>10.42.7.10</v>
      </c>
      <c r="AD1570" s="134" t="str">
        <f t="shared" si="353"/>
        <v xml:space="preserve"> </v>
      </c>
      <c r="AE1570" s="150" t="str">
        <f>VLOOKUP(W1570,'Wired Branches'!B:F,5,FALSE)</f>
        <v>10.42.7.1</v>
      </c>
      <c r="AF1570" s="112" t="str">
        <f>_xlfn.IFNA(VLOOKUP(F1570,'Compiled report'!C:F,4,FALSE),"")</f>
        <v/>
      </c>
      <c r="AG1570" s="134" t="str">
        <f t="shared" si="354"/>
        <v xml:space="preserve"> </v>
      </c>
      <c r="AH1570" s="134" t="str">
        <f t="shared" si="355"/>
        <v xml:space="preserve"> </v>
      </c>
      <c r="AI1570" s="134" t="str">
        <f t="shared" si="356"/>
        <v xml:space="preserve"> </v>
      </c>
      <c r="AJ1570" s="234" t="str">
        <f>_xlfn.IFNA(VLOOKUP(F1570,'Compiled report'!C:D,2,FALSE),"")</f>
        <v/>
      </c>
      <c r="AK1570" s="134" t="str">
        <f t="shared" si="357"/>
        <v xml:space="preserve"> </v>
      </c>
      <c r="AL1570" s="134" t="str">
        <f t="shared" si="358"/>
        <v/>
      </c>
      <c r="AM1570" s="134" t="str">
        <f t="shared" si="359"/>
        <v xml:space="preserve"> </v>
      </c>
      <c r="AN1570" s="134" t="str">
        <f t="shared" si="360"/>
        <v xml:space="preserve"> </v>
      </c>
      <c r="AO1570" s="134" t="str">
        <f t="shared" si="363"/>
        <v xml:space="preserve"> </v>
      </c>
      <c r="AP1570" s="137" t="s">
        <v>770</v>
      </c>
    </row>
    <row r="1571" spans="1:42" s="134" customFormat="1" ht="26.1" customHeight="1" x14ac:dyDescent="0.2">
      <c r="A1571" s="258">
        <v>1568</v>
      </c>
      <c r="B1571" s="111" t="s">
        <v>733</v>
      </c>
      <c r="C1571" s="134" t="s">
        <v>181</v>
      </c>
      <c r="D1571" s="171" t="s">
        <v>82</v>
      </c>
      <c r="E1571" s="173" t="s">
        <v>734</v>
      </c>
      <c r="F1571" s="107">
        <v>225</v>
      </c>
      <c r="G1571" s="111" t="s">
        <v>733</v>
      </c>
      <c r="H1571" s="284" t="s">
        <v>4135</v>
      </c>
      <c r="I1571" s="284" t="s">
        <v>4136</v>
      </c>
      <c r="J1571" s="284" t="s">
        <v>4123</v>
      </c>
      <c r="K1571" s="284" t="s">
        <v>733</v>
      </c>
      <c r="L1571" s="284" t="s">
        <v>733</v>
      </c>
      <c r="M1571" s="284" t="s">
        <v>733</v>
      </c>
      <c r="N1571" s="103" t="s">
        <v>599</v>
      </c>
      <c r="O1571" s="284">
        <v>25000</v>
      </c>
      <c r="Q1571" s="135"/>
      <c r="T1571" s="135"/>
      <c r="U1571" s="171" t="str">
        <f t="shared" si="362"/>
        <v>HBL-PES-225</v>
      </c>
      <c r="V1571" s="133" t="s">
        <v>90</v>
      </c>
      <c r="W1571" s="107">
        <v>225</v>
      </c>
      <c r="X1571" s="171" t="str">
        <f t="shared" si="364"/>
        <v>HBL-PES-225-Jan17-1-1</v>
      </c>
      <c r="Y1571" s="136" t="s">
        <v>769</v>
      </c>
      <c r="Z1571" s="134" t="str">
        <f t="shared" si="351"/>
        <v>Yes</v>
      </c>
      <c r="AA1571" s="134" t="str">
        <f t="shared" si="352"/>
        <v>Yes</v>
      </c>
      <c r="AB1571" s="134" t="str">
        <f t="shared" si="361"/>
        <v>Yes</v>
      </c>
      <c r="AC1571" s="134" t="str">
        <f>VLOOKUP(F1571,'Wired Branches'!B:E,4,FALSE)</f>
        <v>10.42.22.10</v>
      </c>
      <c r="AD1571" s="134" t="str">
        <f t="shared" si="353"/>
        <v>255.255.255.0</v>
      </c>
      <c r="AE1571" s="150" t="str">
        <f>VLOOKUP(W1571,'Wired Branches'!B:F,5,FALSE)</f>
        <v>10.42.22.1</v>
      </c>
      <c r="AF1571" s="112" t="str">
        <f>_xlfn.IFNA(VLOOKUP(F1571,'Compiled report'!C:F,4,FALSE),"")</f>
        <v>26515e2c1</v>
      </c>
      <c r="AG1571" s="134" t="str">
        <f t="shared" si="354"/>
        <v>10.200.57.196</v>
      </c>
      <c r="AH1571" s="134" t="str">
        <f t="shared" si="355"/>
        <v>Yes</v>
      </c>
      <c r="AI1571" s="134" t="str">
        <f t="shared" si="356"/>
        <v>Yes</v>
      </c>
      <c r="AJ1571" s="234">
        <f>_xlfn.IFNA(VLOOKUP(F1571,'Compiled report'!C:D,2,FALSE),"")</f>
        <v>42745</v>
      </c>
      <c r="AK1571" s="134" t="str">
        <f t="shared" si="357"/>
        <v>Yes</v>
      </c>
      <c r="AL1571" s="134" t="str">
        <f t="shared" si="358"/>
        <v>Yes</v>
      </c>
      <c r="AM1571" s="134" t="str">
        <f t="shared" si="359"/>
        <v>Yes</v>
      </c>
      <c r="AN1571" s="134" t="str">
        <f t="shared" si="360"/>
        <v>Yes</v>
      </c>
      <c r="AO1571" s="134" t="str">
        <f t="shared" si="363"/>
        <v>Installation Completed</v>
      </c>
      <c r="AP1571" s="137" t="s">
        <v>770</v>
      </c>
    </row>
    <row r="1572" spans="1:42" s="134" customFormat="1" ht="26.1" customHeight="1" x14ac:dyDescent="0.2">
      <c r="A1572" s="258">
        <v>1569</v>
      </c>
      <c r="B1572" s="111" t="s">
        <v>733</v>
      </c>
      <c r="C1572" s="134" t="s">
        <v>181</v>
      </c>
      <c r="D1572" s="171" t="s">
        <v>82</v>
      </c>
      <c r="E1572" s="173" t="s">
        <v>734</v>
      </c>
      <c r="F1572" s="107">
        <v>226</v>
      </c>
      <c r="G1572" s="111" t="s">
        <v>733</v>
      </c>
      <c r="H1572" s="284" t="s">
        <v>4137</v>
      </c>
      <c r="I1572" s="284" t="s">
        <v>4138</v>
      </c>
      <c r="J1572" s="284" t="s">
        <v>733</v>
      </c>
      <c r="K1572" s="284" t="s">
        <v>733</v>
      </c>
      <c r="L1572" s="284" t="s">
        <v>733</v>
      </c>
      <c r="M1572" s="284" t="s">
        <v>733</v>
      </c>
      <c r="N1572" s="103" t="s">
        <v>599</v>
      </c>
      <c r="O1572" s="284">
        <v>25000</v>
      </c>
      <c r="Q1572" s="135"/>
      <c r="T1572" s="135"/>
      <c r="U1572" s="171" t="str">
        <f t="shared" si="362"/>
        <v>HBL-PES-226</v>
      </c>
      <c r="V1572" s="133" t="s">
        <v>90</v>
      </c>
      <c r="W1572" s="107">
        <v>226</v>
      </c>
      <c r="X1572" s="171" t="str">
        <f t="shared" si="364"/>
        <v>HBL-PES-226-Jan17-1-1</v>
      </c>
      <c r="Y1572" s="136" t="s">
        <v>769</v>
      </c>
      <c r="Z1572" s="134" t="str">
        <f t="shared" si="351"/>
        <v>Yes</v>
      </c>
      <c r="AA1572" s="134" t="str">
        <f t="shared" si="352"/>
        <v>Yes</v>
      </c>
      <c r="AB1572" s="134" t="str">
        <f t="shared" si="361"/>
        <v>Yes</v>
      </c>
      <c r="AC1572" s="134" t="str">
        <f>VLOOKUP(F1572,'Wired Branches'!B:E,4,FALSE)</f>
        <v>10.42.83.10</v>
      </c>
      <c r="AD1572" s="134" t="str">
        <f t="shared" si="353"/>
        <v>255.255.255.0</v>
      </c>
      <c r="AE1572" s="150" t="str">
        <f>VLOOKUP(W1572,'Wired Branches'!B:F,5,FALSE)</f>
        <v>10.42.83.1</v>
      </c>
      <c r="AF1572" s="112" t="str">
        <f>_xlfn.IFNA(VLOOKUP(F1572,'Compiled report'!C:F,4,FALSE),"")</f>
        <v>26515e2c2</v>
      </c>
      <c r="AG1572" s="134" t="str">
        <f t="shared" si="354"/>
        <v>10.200.57.196</v>
      </c>
      <c r="AH1572" s="134" t="str">
        <f t="shared" si="355"/>
        <v>Yes</v>
      </c>
      <c r="AI1572" s="134" t="str">
        <f t="shared" si="356"/>
        <v>Yes</v>
      </c>
      <c r="AJ1572" s="234">
        <f>_xlfn.IFNA(VLOOKUP(F1572,'Compiled report'!C:D,2,FALSE),"")</f>
        <v>42752</v>
      </c>
      <c r="AK1572" s="134" t="str">
        <f t="shared" si="357"/>
        <v>Yes</v>
      </c>
      <c r="AL1572" s="134" t="str">
        <f t="shared" si="358"/>
        <v>Yes</v>
      </c>
      <c r="AM1572" s="134" t="str">
        <f t="shared" si="359"/>
        <v>Yes</v>
      </c>
      <c r="AN1572" s="134" t="str">
        <f t="shared" si="360"/>
        <v>Yes</v>
      </c>
      <c r="AO1572" s="134" t="str">
        <f t="shared" si="363"/>
        <v>Installation Completed</v>
      </c>
      <c r="AP1572" s="137" t="s">
        <v>770</v>
      </c>
    </row>
    <row r="1573" spans="1:42" s="134" customFormat="1" ht="26.1" customHeight="1" x14ac:dyDescent="0.2">
      <c r="A1573" s="258">
        <v>1570</v>
      </c>
      <c r="B1573" s="111" t="s">
        <v>733</v>
      </c>
      <c r="C1573" s="134" t="s">
        <v>181</v>
      </c>
      <c r="D1573" s="171" t="s">
        <v>82</v>
      </c>
      <c r="E1573" s="173" t="s">
        <v>734</v>
      </c>
      <c r="F1573" s="107">
        <v>231</v>
      </c>
      <c r="G1573" s="111" t="s">
        <v>733</v>
      </c>
      <c r="H1573" s="284" t="s">
        <v>4139</v>
      </c>
      <c r="I1573" s="284" t="s">
        <v>4140</v>
      </c>
      <c r="J1573" s="284" t="s">
        <v>4141</v>
      </c>
      <c r="K1573" s="284" t="s">
        <v>4141</v>
      </c>
      <c r="L1573" s="284" t="s">
        <v>4141</v>
      </c>
      <c r="M1573" s="284" t="s">
        <v>4141</v>
      </c>
      <c r="N1573" s="103" t="s">
        <v>599</v>
      </c>
      <c r="O1573" s="284">
        <v>29050</v>
      </c>
      <c r="Q1573" s="135"/>
      <c r="T1573" s="135"/>
      <c r="U1573" s="171" t="str">
        <f t="shared" si="362"/>
        <v>HBL-PES-231</v>
      </c>
      <c r="V1573" s="133" t="s">
        <v>90</v>
      </c>
      <c r="W1573" s="107">
        <v>2311</v>
      </c>
      <c r="X1573" s="171" t="str">
        <f t="shared" si="364"/>
        <v>HBL-PES-231-Jan17-1-1</v>
      </c>
      <c r="Y1573" s="136" t="s">
        <v>769</v>
      </c>
      <c r="Z1573" s="134" t="str">
        <f t="shared" si="351"/>
        <v>Yes</v>
      </c>
      <c r="AA1573" s="134" t="str">
        <f t="shared" si="352"/>
        <v>Yes</v>
      </c>
      <c r="AB1573" s="134" t="str">
        <f t="shared" si="361"/>
        <v>Yes</v>
      </c>
      <c r="AC1573" s="134" t="str">
        <f>VLOOKUP(F1573,'Wired Branches'!B:E,4,FALSE)</f>
        <v>10.42.39.10</v>
      </c>
      <c r="AD1573" s="134" t="str">
        <f t="shared" si="353"/>
        <v>255.255.255.0</v>
      </c>
      <c r="AE1573" s="150" t="e">
        <f>VLOOKUP(W1573,'Wired Branches'!B:F,5,FALSE)</f>
        <v>#N/A</v>
      </c>
      <c r="AF1573" s="112">
        <f>_xlfn.IFNA(VLOOKUP(F1573,'Compiled report'!C:F,4,FALSE),"")</f>
        <v>0</v>
      </c>
      <c r="AG1573" s="134" t="str">
        <f t="shared" si="354"/>
        <v>10.200.57.196</v>
      </c>
      <c r="AH1573" s="134" t="str">
        <f t="shared" si="355"/>
        <v>Yes</v>
      </c>
      <c r="AI1573" s="134" t="str">
        <f t="shared" si="356"/>
        <v>Yes</v>
      </c>
      <c r="AJ1573" s="234">
        <f>_xlfn.IFNA(VLOOKUP(F1573,'Compiled report'!C:D,2,FALSE),"")</f>
        <v>42794</v>
      </c>
      <c r="AK1573" s="134" t="str">
        <f t="shared" si="357"/>
        <v>Yes</v>
      </c>
      <c r="AL1573" s="134" t="str">
        <f t="shared" si="358"/>
        <v/>
      </c>
      <c r="AM1573" s="134" t="str">
        <f t="shared" si="359"/>
        <v>Yes</v>
      </c>
      <c r="AN1573" s="134" t="str">
        <f t="shared" si="360"/>
        <v>Yes</v>
      </c>
      <c r="AO1573" s="134" t="str">
        <f t="shared" si="363"/>
        <v>Installation Completed</v>
      </c>
      <c r="AP1573" s="137" t="s">
        <v>770</v>
      </c>
    </row>
    <row r="1574" spans="1:42" s="134" customFormat="1" ht="26.1" customHeight="1" x14ac:dyDescent="0.2">
      <c r="A1574" s="258">
        <v>1571</v>
      </c>
      <c r="B1574" s="111" t="s">
        <v>733</v>
      </c>
      <c r="C1574" s="134" t="s">
        <v>181</v>
      </c>
      <c r="D1574" s="171" t="s">
        <v>82</v>
      </c>
      <c r="E1574" s="173" t="s">
        <v>734</v>
      </c>
      <c r="F1574" s="107">
        <v>232</v>
      </c>
      <c r="G1574" s="111" t="s">
        <v>733</v>
      </c>
      <c r="H1574" s="284" t="s">
        <v>4142</v>
      </c>
      <c r="I1574" s="284" t="s">
        <v>4143</v>
      </c>
      <c r="J1574" s="284" t="s">
        <v>4144</v>
      </c>
      <c r="K1574" s="284" t="s">
        <v>4145</v>
      </c>
      <c r="L1574" s="284" t="s">
        <v>4145</v>
      </c>
      <c r="M1574" s="284" t="s">
        <v>4145</v>
      </c>
      <c r="N1574" s="103" t="s">
        <v>599</v>
      </c>
      <c r="O1574" s="284">
        <v>26300</v>
      </c>
      <c r="Q1574" s="135"/>
      <c r="T1574" s="135"/>
      <c r="U1574" s="171" t="str">
        <f t="shared" si="362"/>
        <v>HBL-PES-232</v>
      </c>
      <c r="V1574" s="133" t="s">
        <v>90</v>
      </c>
      <c r="W1574" s="107">
        <v>232</v>
      </c>
      <c r="X1574" s="171" t="str">
        <f t="shared" si="364"/>
        <v>HBL-PES-232-Jan17-1-1</v>
      </c>
      <c r="Y1574" s="136" t="s">
        <v>769</v>
      </c>
      <c r="Z1574" s="134" t="str">
        <f t="shared" si="351"/>
        <v>Yes</v>
      </c>
      <c r="AA1574" s="134" t="str">
        <f t="shared" si="352"/>
        <v>Yes</v>
      </c>
      <c r="AB1574" s="134" t="str">
        <f t="shared" si="361"/>
        <v>Yes</v>
      </c>
      <c r="AC1574" s="134" t="e">
        <f>VLOOKUP(F1574,'Wired Branches'!B:E,4,FALSE)</f>
        <v>#N/A</v>
      </c>
      <c r="AD1574" s="134" t="str">
        <f t="shared" si="353"/>
        <v>255.255.255.0</v>
      </c>
      <c r="AE1574" s="150" t="e">
        <f>VLOOKUP(W1574,'Wired Branches'!B:F,5,FALSE)</f>
        <v>#N/A</v>
      </c>
      <c r="AF1574" s="112" t="str">
        <f>_xlfn.IFNA(VLOOKUP(F1574,'Compiled report'!C:F,4,FALSE),"")</f>
        <v>26515e2c4</v>
      </c>
      <c r="AG1574" s="134" t="str">
        <f t="shared" si="354"/>
        <v>10.200.57.196</v>
      </c>
      <c r="AH1574" s="134" t="str">
        <f t="shared" si="355"/>
        <v>Yes</v>
      </c>
      <c r="AI1574" s="134" t="str">
        <f t="shared" si="356"/>
        <v>Yes</v>
      </c>
      <c r="AJ1574" s="234">
        <f>_xlfn.IFNA(VLOOKUP(F1574,'Compiled report'!C:D,2,FALSE),"")</f>
        <v>42804</v>
      </c>
      <c r="AK1574" s="134" t="str">
        <f t="shared" si="357"/>
        <v>Yes</v>
      </c>
      <c r="AL1574" s="134" t="str">
        <f t="shared" si="358"/>
        <v>Yes</v>
      </c>
      <c r="AM1574" s="134" t="str">
        <f t="shared" si="359"/>
        <v>Yes</v>
      </c>
      <c r="AN1574" s="134" t="str">
        <f t="shared" si="360"/>
        <v>Yes</v>
      </c>
      <c r="AO1574" s="134" t="str">
        <f t="shared" si="363"/>
        <v>Installation Completed</v>
      </c>
      <c r="AP1574" s="137" t="s">
        <v>770</v>
      </c>
    </row>
    <row r="1575" spans="1:42" s="134" customFormat="1" ht="26.1" customHeight="1" x14ac:dyDescent="0.2">
      <c r="A1575" s="258">
        <v>1572</v>
      </c>
      <c r="B1575" s="111" t="s">
        <v>733</v>
      </c>
      <c r="C1575" s="134" t="s">
        <v>181</v>
      </c>
      <c r="D1575" s="171" t="s">
        <v>82</v>
      </c>
      <c r="E1575" s="173" t="s">
        <v>734</v>
      </c>
      <c r="F1575" s="107">
        <v>233</v>
      </c>
      <c r="G1575" s="111" t="s">
        <v>733</v>
      </c>
      <c r="H1575" s="284" t="s">
        <v>4146</v>
      </c>
      <c r="I1575" s="284" t="s">
        <v>4147</v>
      </c>
      <c r="J1575" s="284" t="s">
        <v>4123</v>
      </c>
      <c r="K1575" s="284" t="s">
        <v>733</v>
      </c>
      <c r="L1575" s="284" t="s">
        <v>733</v>
      </c>
      <c r="M1575" s="284" t="s">
        <v>733</v>
      </c>
      <c r="N1575" s="103" t="s">
        <v>599</v>
      </c>
      <c r="O1575" s="284">
        <v>25000</v>
      </c>
      <c r="Q1575" s="135"/>
      <c r="T1575" s="135"/>
      <c r="U1575" s="171" t="str">
        <f t="shared" si="362"/>
        <v>HBL-PES-233</v>
      </c>
      <c r="V1575" s="133" t="s">
        <v>90</v>
      </c>
      <c r="W1575" s="107">
        <v>233</v>
      </c>
      <c r="X1575" s="171" t="str">
        <f t="shared" si="364"/>
        <v>HBL-PES-233-Jan17-1-1</v>
      </c>
      <c r="Y1575" s="136" t="s">
        <v>769</v>
      </c>
      <c r="Z1575" s="134" t="str">
        <f t="shared" si="351"/>
        <v>Yes</v>
      </c>
      <c r="AA1575" s="134" t="str">
        <f t="shared" si="352"/>
        <v>Yes</v>
      </c>
      <c r="AB1575" s="134" t="str">
        <f t="shared" si="361"/>
        <v>Yes</v>
      </c>
      <c r="AC1575" s="134" t="str">
        <f>VLOOKUP(F1575,'Wired Branches'!B:E,4,FALSE)</f>
        <v>10.42.24.10</v>
      </c>
      <c r="AD1575" s="134" t="str">
        <f t="shared" si="353"/>
        <v>255.255.255.0</v>
      </c>
      <c r="AE1575" s="150" t="str">
        <f>VLOOKUP(W1575,'Wired Branches'!B:F,5,FALSE)</f>
        <v>10.42.24.1</v>
      </c>
      <c r="AF1575" s="112" t="str">
        <f>_xlfn.IFNA(VLOOKUP(F1575,'Compiled report'!C:F,4,FALSE),"")</f>
        <v>26515e2c5</v>
      </c>
      <c r="AG1575" s="134" t="str">
        <f t="shared" si="354"/>
        <v>10.200.57.196</v>
      </c>
      <c r="AH1575" s="134" t="str">
        <f t="shared" si="355"/>
        <v>Yes</v>
      </c>
      <c r="AI1575" s="134" t="str">
        <f t="shared" si="356"/>
        <v>Yes</v>
      </c>
      <c r="AJ1575" s="234">
        <f>_xlfn.IFNA(VLOOKUP(F1575,'Compiled report'!C:D,2,FALSE),"")</f>
        <v>42745</v>
      </c>
      <c r="AK1575" s="134" t="str">
        <f t="shared" si="357"/>
        <v>Yes</v>
      </c>
      <c r="AL1575" s="134" t="str">
        <f t="shared" si="358"/>
        <v>Yes</v>
      </c>
      <c r="AM1575" s="134" t="str">
        <f t="shared" si="359"/>
        <v>Yes</v>
      </c>
      <c r="AN1575" s="134" t="str">
        <f t="shared" si="360"/>
        <v>Yes</v>
      </c>
      <c r="AO1575" s="134" t="str">
        <f t="shared" si="363"/>
        <v>Installation Completed</v>
      </c>
      <c r="AP1575" s="137" t="s">
        <v>770</v>
      </c>
    </row>
    <row r="1576" spans="1:42" s="134" customFormat="1" ht="26.1" customHeight="1" x14ac:dyDescent="0.2">
      <c r="A1576" s="258">
        <v>1573</v>
      </c>
      <c r="B1576" s="111" t="s">
        <v>733</v>
      </c>
      <c r="C1576" s="134" t="s">
        <v>181</v>
      </c>
      <c r="D1576" s="171" t="s">
        <v>82</v>
      </c>
      <c r="E1576" s="173" t="s">
        <v>734</v>
      </c>
      <c r="F1576" s="107">
        <v>234</v>
      </c>
      <c r="G1576" s="111" t="s">
        <v>733</v>
      </c>
      <c r="H1576" s="284" t="s">
        <v>4148</v>
      </c>
      <c r="I1576" s="284" t="s">
        <v>4149</v>
      </c>
      <c r="J1576" s="284" t="s">
        <v>4150</v>
      </c>
      <c r="K1576" s="284" t="s">
        <v>4151</v>
      </c>
      <c r="L1576" s="284" t="s">
        <v>4151</v>
      </c>
      <c r="M1576" s="284" t="s">
        <v>4151</v>
      </c>
      <c r="N1576" s="103" t="s">
        <v>599</v>
      </c>
      <c r="O1576" s="284">
        <v>26190</v>
      </c>
      <c r="Q1576" s="135"/>
      <c r="T1576" s="135"/>
      <c r="U1576" s="171" t="str">
        <f t="shared" si="362"/>
        <v>HBL-PES-234</v>
      </c>
      <c r="V1576" s="133" t="s">
        <v>90</v>
      </c>
      <c r="W1576" s="107">
        <v>234</v>
      </c>
      <c r="X1576" s="171" t="str">
        <f t="shared" si="364"/>
        <v>HBL-PES-234-Jan17-1-1</v>
      </c>
      <c r="Y1576" s="136" t="s">
        <v>769</v>
      </c>
      <c r="Z1576" s="134" t="str">
        <f t="shared" si="351"/>
        <v xml:space="preserve"> </v>
      </c>
      <c r="AA1576" s="134" t="str">
        <f t="shared" si="352"/>
        <v xml:space="preserve"> </v>
      </c>
      <c r="AB1576" s="134" t="str">
        <f t="shared" si="361"/>
        <v>Yes</v>
      </c>
      <c r="AC1576" s="134" t="e">
        <f>VLOOKUP(F1576,'Wired Branches'!B:E,4,FALSE)</f>
        <v>#N/A</v>
      </c>
      <c r="AD1576" s="134" t="str">
        <f t="shared" si="353"/>
        <v xml:space="preserve"> </v>
      </c>
      <c r="AE1576" s="150" t="e">
        <f>VLOOKUP(W1576,'Wired Branches'!B:F,5,FALSE)</f>
        <v>#N/A</v>
      </c>
      <c r="AF1576" s="112" t="str">
        <f>_xlfn.IFNA(VLOOKUP(F1576,'Compiled report'!C:F,4,FALSE),"")</f>
        <v/>
      </c>
      <c r="AG1576" s="134" t="str">
        <f t="shared" si="354"/>
        <v xml:space="preserve"> </v>
      </c>
      <c r="AH1576" s="134" t="str">
        <f t="shared" si="355"/>
        <v xml:space="preserve"> </v>
      </c>
      <c r="AI1576" s="134" t="str">
        <f t="shared" si="356"/>
        <v xml:space="preserve"> </v>
      </c>
      <c r="AJ1576" s="234" t="str">
        <f>_xlfn.IFNA(VLOOKUP(F1576,'Compiled report'!C:D,2,FALSE),"")</f>
        <v/>
      </c>
      <c r="AK1576" s="134" t="str">
        <f t="shared" si="357"/>
        <v xml:space="preserve"> </v>
      </c>
      <c r="AL1576" s="134" t="str">
        <f t="shared" si="358"/>
        <v/>
      </c>
      <c r="AM1576" s="134" t="str">
        <f t="shared" si="359"/>
        <v xml:space="preserve"> </v>
      </c>
      <c r="AN1576" s="134" t="str">
        <f t="shared" si="360"/>
        <v xml:space="preserve"> </v>
      </c>
      <c r="AO1576" s="134" t="str">
        <f t="shared" si="363"/>
        <v xml:space="preserve"> </v>
      </c>
      <c r="AP1576" s="137" t="s">
        <v>770</v>
      </c>
    </row>
    <row r="1577" spans="1:42" s="134" customFormat="1" ht="26.1" customHeight="1" x14ac:dyDescent="0.2">
      <c r="A1577" s="258">
        <v>1574</v>
      </c>
      <c r="B1577" s="111" t="s">
        <v>733</v>
      </c>
      <c r="C1577" s="134" t="s">
        <v>181</v>
      </c>
      <c r="D1577" s="171" t="s">
        <v>82</v>
      </c>
      <c r="E1577" s="173" t="s">
        <v>734</v>
      </c>
      <c r="F1577" s="107">
        <v>235</v>
      </c>
      <c r="G1577" s="111" t="s">
        <v>733</v>
      </c>
      <c r="H1577" s="284" t="s">
        <v>4152</v>
      </c>
      <c r="I1577" s="284" t="s">
        <v>4153</v>
      </c>
      <c r="J1577" s="284" t="s">
        <v>3112</v>
      </c>
      <c r="K1577" s="284" t="s">
        <v>4152</v>
      </c>
      <c r="L1577" s="284" t="s">
        <v>3112</v>
      </c>
      <c r="M1577" s="284" t="s">
        <v>3112</v>
      </c>
      <c r="N1577" s="103" t="s">
        <v>599</v>
      </c>
      <c r="O1577" s="284">
        <v>24100</v>
      </c>
      <c r="Q1577" s="135"/>
      <c r="T1577" s="135"/>
      <c r="U1577" s="171" t="str">
        <f t="shared" si="362"/>
        <v>HBL-PES-235</v>
      </c>
      <c r="V1577" s="133" t="s">
        <v>90</v>
      </c>
      <c r="W1577" s="107">
        <v>235</v>
      </c>
      <c r="X1577" s="171" t="str">
        <f t="shared" si="364"/>
        <v>HBL-PES-235-Jan17-1-1</v>
      </c>
      <c r="Y1577" s="136" t="s">
        <v>769</v>
      </c>
      <c r="Z1577" s="134" t="str">
        <f t="shared" si="351"/>
        <v>Yes</v>
      </c>
      <c r="AA1577" s="134" t="str">
        <f t="shared" si="352"/>
        <v>Yes</v>
      </c>
      <c r="AB1577" s="134" t="str">
        <f t="shared" si="361"/>
        <v>Yes</v>
      </c>
      <c r="AC1577" s="134" t="str">
        <f>VLOOKUP(F1577,'Wired Branches'!B:E,4,FALSE)</f>
        <v>10.42.48.10</v>
      </c>
      <c r="AD1577" s="134" t="str">
        <f t="shared" si="353"/>
        <v>255.255.255.0</v>
      </c>
      <c r="AE1577" s="150" t="str">
        <f>VLOOKUP(W1577,'Wired Branches'!B:F,5,FALSE)</f>
        <v>10.42.48.1</v>
      </c>
      <c r="AF1577" s="112" t="str">
        <f>_xlfn.IFNA(VLOOKUP(F1577,'Compiled report'!C:F,4,FALSE),"")</f>
        <v>26515e30d</v>
      </c>
      <c r="AG1577" s="134" t="str">
        <f t="shared" si="354"/>
        <v>10.200.57.196</v>
      </c>
      <c r="AH1577" s="134" t="str">
        <f t="shared" si="355"/>
        <v>Yes</v>
      </c>
      <c r="AI1577" s="134" t="str">
        <f t="shared" si="356"/>
        <v>Yes</v>
      </c>
      <c r="AJ1577" s="234">
        <f>_xlfn.IFNA(VLOOKUP(F1577,'Compiled report'!C:D,2,FALSE),"")</f>
        <v>42753</v>
      </c>
      <c r="AK1577" s="134" t="str">
        <f t="shared" si="357"/>
        <v>Yes</v>
      </c>
      <c r="AL1577" s="134" t="str">
        <f t="shared" si="358"/>
        <v>Yes</v>
      </c>
      <c r="AM1577" s="134" t="str">
        <f t="shared" si="359"/>
        <v>Yes</v>
      </c>
      <c r="AN1577" s="134" t="str">
        <f t="shared" si="360"/>
        <v>Yes</v>
      </c>
      <c r="AO1577" s="134" t="str">
        <f t="shared" si="363"/>
        <v>Installation Completed</v>
      </c>
      <c r="AP1577" s="137" t="s">
        <v>770</v>
      </c>
    </row>
    <row r="1578" spans="1:42" s="134" customFormat="1" ht="26.1" customHeight="1" x14ac:dyDescent="0.2">
      <c r="A1578" s="258">
        <v>1575</v>
      </c>
      <c r="B1578" s="111" t="s">
        <v>733</v>
      </c>
      <c r="C1578" s="134" t="s">
        <v>181</v>
      </c>
      <c r="D1578" s="171" t="s">
        <v>82</v>
      </c>
      <c r="E1578" s="173" t="s">
        <v>734</v>
      </c>
      <c r="F1578" s="107">
        <v>267</v>
      </c>
      <c r="G1578" s="111" t="s">
        <v>733</v>
      </c>
      <c r="H1578" s="284" t="s">
        <v>4154</v>
      </c>
      <c r="I1578" s="284" t="s">
        <v>4155</v>
      </c>
      <c r="J1578" s="284" t="s">
        <v>4156</v>
      </c>
      <c r="K1578" s="284" t="s">
        <v>733</v>
      </c>
      <c r="L1578" s="284" t="s">
        <v>733</v>
      </c>
      <c r="M1578" s="284" t="s">
        <v>733</v>
      </c>
      <c r="N1578" s="103" t="s">
        <v>599</v>
      </c>
      <c r="O1578" s="284">
        <v>25000</v>
      </c>
      <c r="Q1578" s="135"/>
      <c r="T1578" s="135"/>
      <c r="U1578" s="171" t="str">
        <f t="shared" si="362"/>
        <v>HBL-PES-267</v>
      </c>
      <c r="V1578" s="133" t="s">
        <v>90</v>
      </c>
      <c r="W1578" s="107">
        <v>267</v>
      </c>
      <c r="X1578" s="171" t="str">
        <f t="shared" si="364"/>
        <v>HBL-PES-267-Jan17-1-1</v>
      </c>
      <c r="Y1578" s="136" t="s">
        <v>769</v>
      </c>
      <c r="Z1578" s="134" t="str">
        <f t="shared" si="351"/>
        <v>Yes</v>
      </c>
      <c r="AA1578" s="134" t="str">
        <f t="shared" si="352"/>
        <v>Yes</v>
      </c>
      <c r="AB1578" s="134" t="str">
        <f t="shared" si="361"/>
        <v>Yes</v>
      </c>
      <c r="AC1578" s="134" t="str">
        <f>VLOOKUP(F1578,'Wired Branches'!B:E,4,FALSE)</f>
        <v>10.42.9.10</v>
      </c>
      <c r="AD1578" s="134" t="str">
        <f t="shared" si="353"/>
        <v>255.255.255.0</v>
      </c>
      <c r="AE1578" s="150" t="str">
        <f>VLOOKUP(W1578,'Wired Branches'!B:F,5,FALSE)</f>
        <v>10.42.9.1</v>
      </c>
      <c r="AF1578" s="112" t="str">
        <f>_xlfn.IFNA(VLOOKUP(F1578,'Compiled report'!C:F,4,FALSE),"")</f>
        <v>26515e30e</v>
      </c>
      <c r="AG1578" s="134" t="str">
        <f t="shared" si="354"/>
        <v>10.200.57.196</v>
      </c>
      <c r="AH1578" s="134" t="str">
        <f t="shared" si="355"/>
        <v>Yes</v>
      </c>
      <c r="AI1578" s="134" t="str">
        <f t="shared" si="356"/>
        <v>Yes</v>
      </c>
      <c r="AJ1578" s="234">
        <f>_xlfn.IFNA(VLOOKUP(F1578,'Compiled report'!C:D,2,FALSE),"")</f>
        <v>42751</v>
      </c>
      <c r="AK1578" s="134" t="str">
        <f t="shared" si="357"/>
        <v>Yes</v>
      </c>
      <c r="AL1578" s="134" t="str">
        <f t="shared" si="358"/>
        <v>Yes</v>
      </c>
      <c r="AM1578" s="134" t="str">
        <f t="shared" si="359"/>
        <v>Yes</v>
      </c>
      <c r="AN1578" s="134" t="str">
        <f t="shared" si="360"/>
        <v>Yes</v>
      </c>
      <c r="AO1578" s="134" t="str">
        <f t="shared" si="363"/>
        <v>Installation Completed</v>
      </c>
      <c r="AP1578" s="137" t="s">
        <v>770</v>
      </c>
    </row>
    <row r="1579" spans="1:42" s="134" customFormat="1" ht="26.1" customHeight="1" x14ac:dyDescent="0.2">
      <c r="A1579" s="258">
        <v>1576</v>
      </c>
      <c r="B1579" s="111" t="s">
        <v>733</v>
      </c>
      <c r="C1579" s="134" t="s">
        <v>181</v>
      </c>
      <c r="D1579" s="171" t="s">
        <v>82</v>
      </c>
      <c r="E1579" s="173" t="s">
        <v>734</v>
      </c>
      <c r="F1579" s="107">
        <v>297</v>
      </c>
      <c r="G1579" s="111" t="s">
        <v>733</v>
      </c>
      <c r="H1579" s="284" t="s">
        <v>4157</v>
      </c>
      <c r="I1579" s="284" t="s">
        <v>4158</v>
      </c>
      <c r="J1579" s="284" t="s">
        <v>4159</v>
      </c>
      <c r="K1579" s="284" t="s">
        <v>4160</v>
      </c>
      <c r="L1579" s="284" t="s">
        <v>4161</v>
      </c>
      <c r="M1579" s="284" t="s">
        <v>4126</v>
      </c>
      <c r="N1579" s="103" t="s">
        <v>599</v>
      </c>
      <c r="O1579" s="284">
        <v>30000</v>
      </c>
      <c r="Q1579" s="135"/>
      <c r="T1579" s="135"/>
      <c r="U1579" s="171" t="str">
        <f t="shared" si="362"/>
        <v>HBL-PES-297</v>
      </c>
      <c r="V1579" s="133" t="s">
        <v>90</v>
      </c>
      <c r="W1579" s="107">
        <v>297</v>
      </c>
      <c r="X1579" s="171" t="str">
        <f t="shared" si="364"/>
        <v>HBL-PES-297-Jan17-1-1</v>
      </c>
      <c r="Y1579" s="136" t="s">
        <v>769</v>
      </c>
      <c r="Z1579" s="134" t="str">
        <f t="shared" si="351"/>
        <v>Yes</v>
      </c>
      <c r="AA1579" s="134" t="str">
        <f t="shared" si="352"/>
        <v>Yes</v>
      </c>
      <c r="AB1579" s="134" t="str">
        <f t="shared" si="361"/>
        <v>Yes</v>
      </c>
      <c r="AC1579" s="134" t="str">
        <f>VLOOKUP(F1579,'Wired Branches'!B:E,4,FALSE)</f>
        <v>10.42.64.10</v>
      </c>
      <c r="AD1579" s="134" t="str">
        <f t="shared" si="353"/>
        <v>255.255.255.0</v>
      </c>
      <c r="AE1579" s="150" t="str">
        <f>VLOOKUP(W1579,'Wired Branches'!B:F,5,FALSE)</f>
        <v>10.42.64.1</v>
      </c>
      <c r="AF1579" s="112" t="str">
        <f>_xlfn.IFNA(VLOOKUP(F1579,'Compiled report'!C:F,4,FALSE),"")</f>
        <v>26515e30f</v>
      </c>
      <c r="AG1579" s="134" t="str">
        <f t="shared" si="354"/>
        <v>10.200.57.196</v>
      </c>
      <c r="AH1579" s="134" t="str">
        <f t="shared" si="355"/>
        <v>Yes</v>
      </c>
      <c r="AI1579" s="134" t="str">
        <f t="shared" si="356"/>
        <v>Yes</v>
      </c>
      <c r="AJ1579" s="234">
        <f>_xlfn.IFNA(VLOOKUP(F1579,'Compiled report'!C:D,2,FALSE),"")</f>
        <v>42796</v>
      </c>
      <c r="AK1579" s="134" t="str">
        <f t="shared" si="357"/>
        <v>Yes</v>
      </c>
      <c r="AL1579" s="134" t="str">
        <f t="shared" si="358"/>
        <v>Yes</v>
      </c>
      <c r="AM1579" s="134" t="str">
        <f t="shared" si="359"/>
        <v>Yes</v>
      </c>
      <c r="AN1579" s="134" t="str">
        <f t="shared" si="360"/>
        <v>Yes</v>
      </c>
      <c r="AO1579" s="134" t="str">
        <f t="shared" si="363"/>
        <v>Installation Completed</v>
      </c>
      <c r="AP1579" s="137" t="s">
        <v>770</v>
      </c>
    </row>
    <row r="1580" spans="1:42" s="134" customFormat="1" ht="26.1" customHeight="1" x14ac:dyDescent="0.2">
      <c r="A1580" s="258">
        <v>1577</v>
      </c>
      <c r="B1580" s="111" t="s">
        <v>733</v>
      </c>
      <c r="C1580" s="134" t="s">
        <v>181</v>
      </c>
      <c r="D1580" s="171" t="s">
        <v>82</v>
      </c>
      <c r="E1580" s="173" t="s">
        <v>734</v>
      </c>
      <c r="F1580" s="107">
        <v>315</v>
      </c>
      <c r="G1580" s="111" t="s">
        <v>733</v>
      </c>
      <c r="H1580" s="284" t="s">
        <v>4162</v>
      </c>
      <c r="I1580" s="284" t="s">
        <v>4163</v>
      </c>
      <c r="J1580" s="284" t="s">
        <v>4164</v>
      </c>
      <c r="K1580" s="284" t="s">
        <v>4162</v>
      </c>
      <c r="L1580" s="284" t="s">
        <v>4162</v>
      </c>
      <c r="M1580" s="284" t="s">
        <v>4162</v>
      </c>
      <c r="N1580" s="103" t="s">
        <v>599</v>
      </c>
      <c r="O1580" s="284">
        <v>24801</v>
      </c>
      <c r="Q1580" s="135"/>
      <c r="T1580" s="135"/>
      <c r="U1580" s="171" t="str">
        <f t="shared" si="362"/>
        <v>HBL-PES-315</v>
      </c>
      <c r="V1580" s="133" t="s">
        <v>90</v>
      </c>
      <c r="W1580" s="107">
        <v>315</v>
      </c>
      <c r="X1580" s="171" t="str">
        <f t="shared" si="364"/>
        <v>HBL-PES-315-Jan17-1-1</v>
      </c>
      <c r="Y1580" s="136" t="s">
        <v>769</v>
      </c>
      <c r="Z1580" s="134" t="str">
        <f t="shared" si="351"/>
        <v>Yes</v>
      </c>
      <c r="AA1580" s="134" t="str">
        <f t="shared" si="352"/>
        <v>Yes</v>
      </c>
      <c r="AB1580" s="134" t="str">
        <f t="shared" si="361"/>
        <v>Yes</v>
      </c>
      <c r="AC1580" s="134" t="str">
        <f>VLOOKUP(F1580,'Wired Branches'!B:E,4,FALSE)</f>
        <v>10.42.84.10</v>
      </c>
      <c r="AD1580" s="134" t="str">
        <f t="shared" si="353"/>
        <v>255.255.255.0</v>
      </c>
      <c r="AE1580" s="150" t="str">
        <f>VLOOKUP(W1580,'Wired Branches'!B:F,5,FALSE)</f>
        <v>10.42.84.1</v>
      </c>
      <c r="AF1580" s="112" t="str">
        <f>_xlfn.IFNA(VLOOKUP(F1580,'Compiled report'!C:F,4,FALSE),"")</f>
        <v>26515e310</v>
      </c>
      <c r="AG1580" s="134" t="str">
        <f t="shared" si="354"/>
        <v>10.200.57.196</v>
      </c>
      <c r="AH1580" s="134" t="str">
        <f t="shared" si="355"/>
        <v>Yes</v>
      </c>
      <c r="AI1580" s="134" t="str">
        <f t="shared" si="356"/>
        <v>Yes</v>
      </c>
      <c r="AJ1580" s="234">
        <f>_xlfn.IFNA(VLOOKUP(F1580,'Compiled report'!C:D,2,FALSE),"")</f>
        <v>42782</v>
      </c>
      <c r="AK1580" s="134" t="str">
        <f t="shared" si="357"/>
        <v>Yes</v>
      </c>
      <c r="AL1580" s="134" t="str">
        <f t="shared" si="358"/>
        <v>Yes</v>
      </c>
      <c r="AM1580" s="134" t="str">
        <f t="shared" si="359"/>
        <v>Yes</v>
      </c>
      <c r="AN1580" s="134" t="str">
        <f t="shared" si="360"/>
        <v>Yes</v>
      </c>
      <c r="AO1580" s="134" t="str">
        <f t="shared" si="363"/>
        <v>Installation Completed</v>
      </c>
      <c r="AP1580" s="137" t="s">
        <v>770</v>
      </c>
    </row>
    <row r="1581" spans="1:42" s="134" customFormat="1" ht="26.1" customHeight="1" x14ac:dyDescent="0.2">
      <c r="A1581" s="258">
        <v>1578</v>
      </c>
      <c r="B1581" s="111" t="s">
        <v>733</v>
      </c>
      <c r="C1581" s="134" t="s">
        <v>181</v>
      </c>
      <c r="D1581" s="171" t="s">
        <v>82</v>
      </c>
      <c r="E1581" s="173" t="s">
        <v>734</v>
      </c>
      <c r="F1581" s="107">
        <v>324</v>
      </c>
      <c r="G1581" s="111" t="s">
        <v>733</v>
      </c>
      <c r="H1581" s="284" t="s">
        <v>4165</v>
      </c>
      <c r="I1581" s="284" t="s">
        <v>4166</v>
      </c>
      <c r="J1581" s="284" t="s">
        <v>733</v>
      </c>
      <c r="K1581" s="284" t="s">
        <v>733</v>
      </c>
      <c r="L1581" s="284" t="s">
        <v>733</v>
      </c>
      <c r="M1581" s="284" t="s">
        <v>733</v>
      </c>
      <c r="N1581" s="103" t="s">
        <v>599</v>
      </c>
      <c r="O1581" s="284">
        <v>25000</v>
      </c>
      <c r="Q1581" s="135"/>
      <c r="T1581" s="135"/>
      <c r="U1581" s="171" t="str">
        <f t="shared" si="362"/>
        <v>HBL-PES-324</v>
      </c>
      <c r="V1581" s="133" t="s">
        <v>90</v>
      </c>
      <c r="W1581" s="107">
        <v>324</v>
      </c>
      <c r="X1581" s="171" t="str">
        <f t="shared" si="364"/>
        <v>HBL-PES-324-Jan17-1-1</v>
      </c>
      <c r="Y1581" s="136" t="s">
        <v>769</v>
      </c>
      <c r="Z1581" s="134" t="str">
        <f t="shared" si="351"/>
        <v>Yes</v>
      </c>
      <c r="AA1581" s="134" t="str">
        <f t="shared" si="352"/>
        <v>Yes</v>
      </c>
      <c r="AB1581" s="134" t="str">
        <f t="shared" si="361"/>
        <v>Yes</v>
      </c>
      <c r="AC1581" s="134" t="str">
        <f>VLOOKUP(F1581,'Wired Branches'!B:E,4,FALSE)</f>
        <v>10.42.85.10</v>
      </c>
      <c r="AD1581" s="134" t="str">
        <f t="shared" si="353"/>
        <v>255.255.255.0</v>
      </c>
      <c r="AE1581" s="150" t="str">
        <f>VLOOKUP(W1581,'Wired Branches'!B:F,5,FALSE)</f>
        <v>10.42.85.1</v>
      </c>
      <c r="AF1581" s="112" t="str">
        <f>_xlfn.IFNA(VLOOKUP(F1581,'Compiled report'!C:F,4,FALSE),"")</f>
        <v>26515e311</v>
      </c>
      <c r="AG1581" s="134" t="str">
        <f t="shared" si="354"/>
        <v>10.200.57.196</v>
      </c>
      <c r="AH1581" s="134" t="str">
        <f t="shared" si="355"/>
        <v>Yes</v>
      </c>
      <c r="AI1581" s="134" t="str">
        <f t="shared" si="356"/>
        <v>Yes</v>
      </c>
      <c r="AJ1581" s="234">
        <f>_xlfn.IFNA(VLOOKUP(F1581,'Compiled report'!C:D,2,FALSE),"")</f>
        <v>42752</v>
      </c>
      <c r="AK1581" s="134" t="str">
        <f t="shared" si="357"/>
        <v>Yes</v>
      </c>
      <c r="AL1581" s="134" t="str">
        <f t="shared" si="358"/>
        <v>Yes</v>
      </c>
      <c r="AM1581" s="134" t="str">
        <f t="shared" si="359"/>
        <v>Yes</v>
      </c>
      <c r="AN1581" s="134" t="str">
        <f t="shared" si="360"/>
        <v>Yes</v>
      </c>
      <c r="AO1581" s="134" t="str">
        <f t="shared" si="363"/>
        <v>Installation Completed</v>
      </c>
      <c r="AP1581" s="137" t="s">
        <v>770</v>
      </c>
    </row>
    <row r="1582" spans="1:42" s="134" customFormat="1" ht="26.1" customHeight="1" x14ac:dyDescent="0.2">
      <c r="A1582" s="258">
        <v>1579</v>
      </c>
      <c r="B1582" s="111" t="s">
        <v>733</v>
      </c>
      <c r="C1582" s="134" t="s">
        <v>181</v>
      </c>
      <c r="D1582" s="171" t="s">
        <v>82</v>
      </c>
      <c r="E1582" s="173" t="s">
        <v>734</v>
      </c>
      <c r="F1582" s="107">
        <v>327</v>
      </c>
      <c r="G1582" s="111" t="s">
        <v>733</v>
      </c>
      <c r="H1582" s="284" t="s">
        <v>4167</v>
      </c>
      <c r="I1582" s="284" t="s">
        <v>4168</v>
      </c>
      <c r="J1582" s="284" t="s">
        <v>3112</v>
      </c>
      <c r="K1582" s="284" t="s">
        <v>4169</v>
      </c>
      <c r="L1582" s="284" t="s">
        <v>4170</v>
      </c>
      <c r="M1582" s="284" t="s">
        <v>3112</v>
      </c>
      <c r="N1582" s="103" t="s">
        <v>599</v>
      </c>
      <c r="O1582" s="284">
        <v>24100</v>
      </c>
      <c r="Q1582" s="135"/>
      <c r="T1582" s="135"/>
      <c r="U1582" s="171" t="str">
        <f t="shared" si="362"/>
        <v>HBL-PES-327</v>
      </c>
      <c r="V1582" s="133" t="s">
        <v>90</v>
      </c>
      <c r="W1582" s="107">
        <v>327</v>
      </c>
      <c r="X1582" s="171" t="str">
        <f t="shared" si="364"/>
        <v>HBL-PES-327-Jan17-1-1</v>
      </c>
      <c r="Y1582" s="136" t="s">
        <v>769</v>
      </c>
      <c r="Z1582" s="134" t="str">
        <f t="shared" si="351"/>
        <v>Yes</v>
      </c>
      <c r="AA1582" s="134" t="str">
        <f t="shared" si="352"/>
        <v>Yes</v>
      </c>
      <c r="AB1582" s="134" t="str">
        <f t="shared" si="361"/>
        <v>Yes</v>
      </c>
      <c r="AC1582" s="134" t="str">
        <f>VLOOKUP(F1582,'Wired Branches'!B:E,4,FALSE)</f>
        <v>10.42.86.10</v>
      </c>
      <c r="AD1582" s="134" t="str">
        <f t="shared" si="353"/>
        <v>255.255.255.0</v>
      </c>
      <c r="AE1582" s="150" t="str">
        <f>VLOOKUP(W1582,'Wired Branches'!B:F,5,FALSE)</f>
        <v>10.42.86.1</v>
      </c>
      <c r="AF1582" s="112" t="str">
        <f>_xlfn.IFNA(VLOOKUP(F1582,'Compiled report'!C:F,4,FALSE),"")</f>
        <v>26515e312</v>
      </c>
      <c r="AG1582" s="134" t="str">
        <f t="shared" si="354"/>
        <v>10.200.57.196</v>
      </c>
      <c r="AH1582" s="134" t="str">
        <f t="shared" si="355"/>
        <v>Yes</v>
      </c>
      <c r="AI1582" s="134" t="str">
        <f t="shared" si="356"/>
        <v>Yes</v>
      </c>
      <c r="AJ1582" s="234">
        <f>_xlfn.IFNA(VLOOKUP(F1582,'Compiled report'!C:D,2,FALSE),"")</f>
        <v>42753</v>
      </c>
      <c r="AK1582" s="134" t="str">
        <f t="shared" si="357"/>
        <v>Yes</v>
      </c>
      <c r="AL1582" s="134" t="str">
        <f t="shared" si="358"/>
        <v>Yes</v>
      </c>
      <c r="AM1582" s="134" t="str">
        <f t="shared" si="359"/>
        <v>Yes</v>
      </c>
      <c r="AN1582" s="134" t="str">
        <f t="shared" si="360"/>
        <v>Yes</v>
      </c>
      <c r="AO1582" s="134" t="str">
        <f t="shared" si="363"/>
        <v>Installation Completed</v>
      </c>
      <c r="AP1582" s="137" t="s">
        <v>770</v>
      </c>
    </row>
    <row r="1583" spans="1:42" s="134" customFormat="1" ht="26.1" customHeight="1" x14ac:dyDescent="0.2">
      <c r="A1583" s="258">
        <v>1580</v>
      </c>
      <c r="B1583" s="111" t="s">
        <v>733</v>
      </c>
      <c r="C1583" s="134" t="s">
        <v>181</v>
      </c>
      <c r="D1583" s="171" t="s">
        <v>82</v>
      </c>
      <c r="E1583" s="173" t="s">
        <v>734</v>
      </c>
      <c r="F1583" s="107">
        <v>328</v>
      </c>
      <c r="G1583" s="111" t="s">
        <v>733</v>
      </c>
      <c r="H1583" s="284" t="s">
        <v>4171</v>
      </c>
      <c r="I1583" s="284" t="s">
        <v>4172</v>
      </c>
      <c r="J1583" s="284" t="s">
        <v>4173</v>
      </c>
      <c r="K1583" s="284" t="s">
        <v>4173</v>
      </c>
      <c r="L1583" s="284" t="s">
        <v>4173</v>
      </c>
      <c r="M1583" s="284" t="s">
        <v>4173</v>
      </c>
      <c r="N1583" s="103" t="s">
        <v>599</v>
      </c>
      <c r="O1583" s="284">
        <v>28420</v>
      </c>
      <c r="Q1583" s="135"/>
      <c r="T1583" s="135"/>
      <c r="U1583" s="171" t="str">
        <f t="shared" si="362"/>
        <v>HBL-PES-328</v>
      </c>
      <c r="V1583" s="133" t="s">
        <v>90</v>
      </c>
      <c r="W1583" s="107">
        <v>328</v>
      </c>
      <c r="X1583" s="171" t="str">
        <f t="shared" si="364"/>
        <v>HBL-PES-328-Jan17-1-1</v>
      </c>
      <c r="Y1583" s="136" t="s">
        <v>769</v>
      </c>
      <c r="Z1583" s="134" t="str">
        <f t="shared" si="351"/>
        <v>Yes</v>
      </c>
      <c r="AA1583" s="134" t="str">
        <f t="shared" si="352"/>
        <v>Yes</v>
      </c>
      <c r="AB1583" s="134" t="str">
        <f t="shared" si="361"/>
        <v>Yes</v>
      </c>
      <c r="AC1583" s="134" t="e">
        <f>VLOOKUP(F1583,'Wired Branches'!B:E,4,FALSE)</f>
        <v>#N/A</v>
      </c>
      <c r="AD1583" s="134" t="str">
        <f t="shared" si="353"/>
        <v>255.255.255.0</v>
      </c>
      <c r="AE1583" s="150" t="e">
        <f>VLOOKUP(W1583,'Wired Branches'!B:F,5,FALSE)</f>
        <v>#N/A</v>
      </c>
      <c r="AF1583" s="112" t="str">
        <f>_xlfn.IFNA(VLOOKUP(F1583,'Compiled report'!C:F,4,FALSE),"")</f>
        <v>26515e314</v>
      </c>
      <c r="AG1583" s="134" t="str">
        <f t="shared" si="354"/>
        <v>10.200.57.196</v>
      </c>
      <c r="AH1583" s="134" t="str">
        <f t="shared" si="355"/>
        <v>Yes</v>
      </c>
      <c r="AI1583" s="134" t="str">
        <f t="shared" si="356"/>
        <v>Yes</v>
      </c>
      <c r="AJ1583" s="234">
        <f>_xlfn.IFNA(VLOOKUP(F1583,'Compiled report'!C:D,2,FALSE),"")</f>
        <v>42801</v>
      </c>
      <c r="AK1583" s="134" t="str">
        <f t="shared" si="357"/>
        <v>Yes</v>
      </c>
      <c r="AL1583" s="134" t="str">
        <f t="shared" si="358"/>
        <v>Yes</v>
      </c>
      <c r="AM1583" s="134" t="str">
        <f t="shared" si="359"/>
        <v>Yes</v>
      </c>
      <c r="AN1583" s="134" t="str">
        <f t="shared" si="360"/>
        <v>Yes</v>
      </c>
      <c r="AO1583" s="134" t="str">
        <f t="shared" si="363"/>
        <v>Installation Completed</v>
      </c>
      <c r="AP1583" s="137" t="s">
        <v>770</v>
      </c>
    </row>
    <row r="1584" spans="1:42" s="134" customFormat="1" ht="26.1" customHeight="1" x14ac:dyDescent="0.2">
      <c r="A1584" s="258">
        <v>1581</v>
      </c>
      <c r="B1584" s="111" t="s">
        <v>733</v>
      </c>
      <c r="C1584" s="134" t="s">
        <v>181</v>
      </c>
      <c r="D1584" s="171" t="s">
        <v>82</v>
      </c>
      <c r="E1584" s="173" t="s">
        <v>734</v>
      </c>
      <c r="F1584" s="107">
        <v>331</v>
      </c>
      <c r="G1584" s="111" t="s">
        <v>733</v>
      </c>
      <c r="H1584" s="284" t="s">
        <v>4174</v>
      </c>
      <c r="I1584" s="284" t="s">
        <v>4175</v>
      </c>
      <c r="J1584" s="284" t="s">
        <v>4129</v>
      </c>
      <c r="K1584" s="284" t="s">
        <v>4129</v>
      </c>
      <c r="L1584" s="284" t="s">
        <v>4176</v>
      </c>
      <c r="M1584" s="284" t="s">
        <v>4129</v>
      </c>
      <c r="N1584" s="103" t="s">
        <v>599</v>
      </c>
      <c r="O1584" s="284">
        <v>28100</v>
      </c>
      <c r="Q1584" s="135"/>
      <c r="T1584" s="135"/>
      <c r="U1584" s="171" t="str">
        <f t="shared" si="362"/>
        <v>HBL-PES-331</v>
      </c>
      <c r="V1584" s="133" t="s">
        <v>90</v>
      </c>
      <c r="W1584" s="107">
        <v>331</v>
      </c>
      <c r="X1584" s="171" t="str">
        <f t="shared" si="364"/>
        <v>HBL-PES-331-Jan17-1-1</v>
      </c>
      <c r="Y1584" s="136" t="s">
        <v>769</v>
      </c>
      <c r="Z1584" s="134" t="str">
        <f t="shared" si="351"/>
        <v>Yes</v>
      </c>
      <c r="AA1584" s="134" t="str">
        <f t="shared" si="352"/>
        <v>Yes</v>
      </c>
      <c r="AB1584" s="134" t="str">
        <f t="shared" si="361"/>
        <v>Yes</v>
      </c>
      <c r="AC1584" s="134" t="str">
        <f>VLOOKUP(F1584,'Wired Branches'!B:E,4,FALSE)</f>
        <v>10.42.87.10</v>
      </c>
      <c r="AD1584" s="134" t="str">
        <f t="shared" si="353"/>
        <v>255.255.255.0</v>
      </c>
      <c r="AE1584" s="150" t="str">
        <f>VLOOKUP(W1584,'Wired Branches'!B:F,5,FALSE)</f>
        <v>10.42.87.1</v>
      </c>
      <c r="AF1584" s="112" t="str">
        <f>_xlfn.IFNA(VLOOKUP(F1584,'Compiled report'!C:F,4,FALSE),"")</f>
        <v>26515e313</v>
      </c>
      <c r="AG1584" s="134" t="str">
        <f t="shared" si="354"/>
        <v>10.200.57.196</v>
      </c>
      <c r="AH1584" s="134" t="str">
        <f t="shared" si="355"/>
        <v>Yes</v>
      </c>
      <c r="AI1584" s="134" t="str">
        <f t="shared" si="356"/>
        <v>Yes</v>
      </c>
      <c r="AJ1584" s="234">
        <f>_xlfn.IFNA(VLOOKUP(F1584,'Compiled report'!C:D,2,FALSE),"")</f>
        <v>42801</v>
      </c>
      <c r="AK1584" s="134" t="str">
        <f t="shared" si="357"/>
        <v>Yes</v>
      </c>
      <c r="AL1584" s="134" t="str">
        <f t="shared" si="358"/>
        <v>Yes</v>
      </c>
      <c r="AM1584" s="134" t="str">
        <f t="shared" si="359"/>
        <v>Yes</v>
      </c>
      <c r="AN1584" s="134" t="str">
        <f t="shared" si="360"/>
        <v>Yes</v>
      </c>
      <c r="AO1584" s="134" t="str">
        <f t="shared" si="363"/>
        <v>Installation Completed</v>
      </c>
      <c r="AP1584" s="137" t="s">
        <v>770</v>
      </c>
    </row>
    <row r="1585" spans="1:42" s="134" customFormat="1" ht="26.1" customHeight="1" x14ac:dyDescent="0.2">
      <c r="A1585" s="258">
        <v>1582</v>
      </c>
      <c r="B1585" s="111" t="s">
        <v>733</v>
      </c>
      <c r="C1585" s="134" t="s">
        <v>181</v>
      </c>
      <c r="D1585" s="171" t="s">
        <v>82</v>
      </c>
      <c r="E1585" s="173" t="s">
        <v>734</v>
      </c>
      <c r="F1585" s="107">
        <v>336</v>
      </c>
      <c r="G1585" s="111" t="s">
        <v>733</v>
      </c>
      <c r="H1585" s="284" t="s">
        <v>4177</v>
      </c>
      <c r="I1585" s="284" t="s">
        <v>4178</v>
      </c>
      <c r="J1585" s="284" t="s">
        <v>4141</v>
      </c>
      <c r="K1585" s="284" t="s">
        <v>4177</v>
      </c>
      <c r="L1585" s="284" t="s">
        <v>4141</v>
      </c>
      <c r="M1585" s="284" t="s">
        <v>4141</v>
      </c>
      <c r="N1585" s="103" t="s">
        <v>599</v>
      </c>
      <c r="O1585" s="284">
        <v>29050</v>
      </c>
      <c r="Q1585" s="135"/>
      <c r="T1585" s="135"/>
      <c r="U1585" s="171" t="str">
        <f t="shared" si="362"/>
        <v>HBL-PES-336</v>
      </c>
      <c r="V1585" s="133" t="s">
        <v>90</v>
      </c>
      <c r="W1585" s="107">
        <v>336</v>
      </c>
      <c r="X1585" s="171" t="str">
        <f t="shared" si="364"/>
        <v>HBL-PES-336-Jan17-1-1</v>
      </c>
      <c r="Y1585" s="136" t="s">
        <v>769</v>
      </c>
      <c r="Z1585" s="134" t="str">
        <f t="shared" si="351"/>
        <v>Yes</v>
      </c>
      <c r="AA1585" s="134" t="str">
        <f t="shared" si="352"/>
        <v>Yes</v>
      </c>
      <c r="AB1585" s="134" t="str">
        <f t="shared" si="361"/>
        <v>Yes</v>
      </c>
      <c r="AC1585" s="134" t="e">
        <f>VLOOKUP(F1585,'Wired Branches'!B:E,4,FALSE)</f>
        <v>#N/A</v>
      </c>
      <c r="AD1585" s="134" t="str">
        <f t="shared" si="353"/>
        <v>255.255.255.0</v>
      </c>
      <c r="AE1585" s="150" t="e">
        <f>VLOOKUP(W1585,'Wired Branches'!B:F,5,FALSE)</f>
        <v>#N/A</v>
      </c>
      <c r="AF1585" s="112" t="str">
        <f>_xlfn.IFNA(VLOOKUP(F1585,'Compiled report'!C:F,4,FALSE),"")</f>
        <v>26515e315</v>
      </c>
      <c r="AG1585" s="134" t="str">
        <f t="shared" si="354"/>
        <v>10.200.57.196</v>
      </c>
      <c r="AH1585" s="134" t="str">
        <f t="shared" si="355"/>
        <v>Yes</v>
      </c>
      <c r="AI1585" s="134" t="str">
        <f t="shared" si="356"/>
        <v>Yes</v>
      </c>
      <c r="AJ1585" s="234">
        <f>_xlfn.IFNA(VLOOKUP(F1585,'Compiled report'!C:D,2,FALSE),"")</f>
        <v>42795</v>
      </c>
      <c r="AK1585" s="134" t="str">
        <f t="shared" si="357"/>
        <v>Yes</v>
      </c>
      <c r="AL1585" s="134" t="str">
        <f t="shared" si="358"/>
        <v>Yes</v>
      </c>
      <c r="AM1585" s="134" t="str">
        <f t="shared" si="359"/>
        <v>Yes</v>
      </c>
      <c r="AN1585" s="134" t="str">
        <f t="shared" si="360"/>
        <v>Yes</v>
      </c>
      <c r="AO1585" s="134" t="str">
        <f t="shared" si="363"/>
        <v>Installation Completed</v>
      </c>
      <c r="AP1585" s="137" t="s">
        <v>770</v>
      </c>
    </row>
    <row r="1586" spans="1:42" s="134" customFormat="1" ht="26.1" customHeight="1" x14ac:dyDescent="0.2">
      <c r="A1586" s="258">
        <v>1583</v>
      </c>
      <c r="B1586" s="111" t="s">
        <v>733</v>
      </c>
      <c r="C1586" s="134" t="s">
        <v>181</v>
      </c>
      <c r="D1586" s="171" t="s">
        <v>82</v>
      </c>
      <c r="E1586" s="173" t="s">
        <v>734</v>
      </c>
      <c r="F1586" s="107">
        <v>337</v>
      </c>
      <c r="G1586" s="111" t="s">
        <v>733</v>
      </c>
      <c r="H1586" s="284" t="s">
        <v>4179</v>
      </c>
      <c r="I1586" s="284" t="s">
        <v>4180</v>
      </c>
      <c r="J1586" s="284" t="s">
        <v>4151</v>
      </c>
      <c r="K1586" s="284" t="s">
        <v>4151</v>
      </c>
      <c r="L1586" s="284" t="s">
        <v>4151</v>
      </c>
      <c r="M1586" s="284" t="s">
        <v>4151</v>
      </c>
      <c r="N1586" s="103" t="s">
        <v>599</v>
      </c>
      <c r="O1586" s="284">
        <v>26190</v>
      </c>
      <c r="Q1586" s="135"/>
      <c r="T1586" s="135"/>
      <c r="U1586" s="171" t="str">
        <f t="shared" si="362"/>
        <v>HBL-PES-337</v>
      </c>
      <c r="V1586" s="133" t="s">
        <v>90</v>
      </c>
      <c r="W1586" s="107">
        <v>337</v>
      </c>
      <c r="X1586" s="171" t="str">
        <f t="shared" si="364"/>
        <v>HBL-PES-337-Jan17-1-1</v>
      </c>
      <c r="Y1586" s="136" t="s">
        <v>769</v>
      </c>
      <c r="Z1586" s="134" t="str">
        <f t="shared" ref="Z1586:Z1649" si="365">IF(AJ1586=""," ","Yes")</f>
        <v xml:space="preserve"> </v>
      </c>
      <c r="AA1586" s="134" t="str">
        <f t="shared" ref="AA1586:AA1649" si="366">IF(AJ1586=""," ","Yes")</f>
        <v xml:space="preserve"> </v>
      </c>
      <c r="AB1586" s="134" t="str">
        <f t="shared" si="361"/>
        <v>Yes</v>
      </c>
      <c r="AC1586" s="134" t="e">
        <f>VLOOKUP(F1586,'Wired Branches'!B:E,4,FALSE)</f>
        <v>#N/A</v>
      </c>
      <c r="AD1586" s="134" t="str">
        <f t="shared" ref="AD1586:AD1649" si="367">IF(AJ1586=""," ","255.255.255.0")</f>
        <v xml:space="preserve"> </v>
      </c>
      <c r="AE1586" s="150" t="e">
        <f>VLOOKUP(W1586,'Wired Branches'!B:F,5,FALSE)</f>
        <v>#N/A</v>
      </c>
      <c r="AF1586" s="112" t="str">
        <f>_xlfn.IFNA(VLOOKUP(F1586,'Compiled report'!C:F,4,FALSE),"")</f>
        <v/>
      </c>
      <c r="AG1586" s="134" t="str">
        <f t="shared" ref="AG1586:AG1649" si="368">IF(AJ1586=""," ","10.200.57.196")</f>
        <v xml:space="preserve"> </v>
      </c>
      <c r="AH1586" s="134" t="str">
        <f t="shared" ref="AH1586:AH1649" si="369">IF(AJ1586=""," ","Yes")</f>
        <v xml:space="preserve"> </v>
      </c>
      <c r="AI1586" s="134" t="str">
        <f t="shared" ref="AI1586:AI1649" si="370">IF(AJ1586=""," ","Yes")</f>
        <v xml:space="preserve"> </v>
      </c>
      <c r="AJ1586" s="234" t="str">
        <f>_xlfn.IFNA(VLOOKUP(F1586,'Compiled report'!C:D,2,FALSE),"")</f>
        <v/>
      </c>
      <c r="AK1586" s="134" t="str">
        <f t="shared" ref="AK1586:AK1649" si="371">IF(AJ1586=""," ","Yes")</f>
        <v xml:space="preserve"> </v>
      </c>
      <c r="AL1586" s="134" t="str">
        <f t="shared" ref="AL1586:AL1649" si="372">IF((OR(AF1586="",AF1586=0)),"","Yes")</f>
        <v/>
      </c>
      <c r="AM1586" s="134" t="str">
        <f t="shared" ref="AM1586:AM1649" si="373">IF(AJ1586=""," ","Yes")</f>
        <v xml:space="preserve"> </v>
      </c>
      <c r="AN1586" s="134" t="str">
        <f t="shared" ref="AN1586:AN1649" si="374">IF(AJ1586=""," ","Yes")</f>
        <v xml:space="preserve"> </v>
      </c>
      <c r="AO1586" s="134" t="str">
        <f t="shared" si="363"/>
        <v xml:space="preserve"> </v>
      </c>
      <c r="AP1586" s="137" t="s">
        <v>770</v>
      </c>
    </row>
    <row r="1587" spans="1:42" s="134" customFormat="1" ht="26.1" customHeight="1" x14ac:dyDescent="0.2">
      <c r="A1587" s="258">
        <v>1584</v>
      </c>
      <c r="B1587" s="111" t="s">
        <v>733</v>
      </c>
      <c r="C1587" s="134" t="s">
        <v>181</v>
      </c>
      <c r="D1587" s="171" t="s">
        <v>82</v>
      </c>
      <c r="E1587" s="173" t="s">
        <v>734</v>
      </c>
      <c r="F1587" s="107">
        <v>338</v>
      </c>
      <c r="G1587" s="111" t="s">
        <v>733</v>
      </c>
      <c r="H1587" s="284" t="s">
        <v>4181</v>
      </c>
      <c r="I1587" s="284" t="s">
        <v>4182</v>
      </c>
      <c r="J1587" s="284" t="s">
        <v>4183</v>
      </c>
      <c r="K1587" s="284" t="s">
        <v>4184</v>
      </c>
      <c r="L1587" s="284" t="s">
        <v>4132</v>
      </c>
      <c r="M1587" s="284" t="s">
        <v>4132</v>
      </c>
      <c r="N1587" s="103" t="s">
        <v>599</v>
      </c>
      <c r="O1587" s="284">
        <v>26000</v>
      </c>
      <c r="Q1587" s="135"/>
      <c r="T1587" s="135"/>
      <c r="U1587" s="171" t="str">
        <f t="shared" si="362"/>
        <v>HBL-PES-338</v>
      </c>
      <c r="V1587" s="133" t="s">
        <v>90</v>
      </c>
      <c r="W1587" s="107">
        <v>338</v>
      </c>
      <c r="X1587" s="171" t="str">
        <f t="shared" si="364"/>
        <v>HBL-PES-338-Jan17-1-1</v>
      </c>
      <c r="Y1587" s="136" t="s">
        <v>769</v>
      </c>
      <c r="Z1587" s="134" t="str">
        <f t="shared" si="365"/>
        <v>Yes</v>
      </c>
      <c r="AA1587" s="134" t="str">
        <f t="shared" si="366"/>
        <v>Yes</v>
      </c>
      <c r="AB1587" s="134" t="str">
        <f t="shared" si="361"/>
        <v>Yes</v>
      </c>
      <c r="AC1587" s="134" t="e">
        <f>VLOOKUP(F1587,'Wired Branches'!B:E,4,FALSE)</f>
        <v>#N/A</v>
      </c>
      <c r="AD1587" s="134" t="str">
        <f t="shared" si="367"/>
        <v>255.255.255.0</v>
      </c>
      <c r="AE1587" s="150" t="e">
        <f>VLOOKUP(W1587,'Wired Branches'!B:F,5,FALSE)</f>
        <v>#N/A</v>
      </c>
      <c r="AF1587" s="112" t="str">
        <f>_xlfn.IFNA(VLOOKUP(F1587,'Compiled report'!C:F,4,FALSE),"")</f>
        <v>26515e1c3</v>
      </c>
      <c r="AG1587" s="134" t="str">
        <f t="shared" si="368"/>
        <v>10.200.57.196</v>
      </c>
      <c r="AH1587" s="134" t="str">
        <f t="shared" si="369"/>
        <v>Yes</v>
      </c>
      <c r="AI1587" s="134" t="str">
        <f t="shared" si="370"/>
        <v>Yes</v>
      </c>
      <c r="AJ1587" s="234">
        <f>_xlfn.IFNA(VLOOKUP(F1587,'Compiled report'!C:D,2,FALSE),"")</f>
        <v>42783</v>
      </c>
      <c r="AK1587" s="134" t="str">
        <f t="shared" si="371"/>
        <v>Yes</v>
      </c>
      <c r="AL1587" s="134" t="str">
        <f t="shared" si="372"/>
        <v>Yes</v>
      </c>
      <c r="AM1587" s="134" t="str">
        <f t="shared" si="373"/>
        <v>Yes</v>
      </c>
      <c r="AN1587" s="134" t="str">
        <f t="shared" si="374"/>
        <v>Yes</v>
      </c>
      <c r="AO1587" s="134" t="str">
        <f t="shared" si="363"/>
        <v>Installation Completed</v>
      </c>
      <c r="AP1587" s="137" t="s">
        <v>770</v>
      </c>
    </row>
    <row r="1588" spans="1:42" s="134" customFormat="1" ht="26.1" customHeight="1" x14ac:dyDescent="0.2">
      <c r="A1588" s="258">
        <v>1585</v>
      </c>
      <c r="B1588" s="111" t="s">
        <v>733</v>
      </c>
      <c r="C1588" s="134" t="s">
        <v>181</v>
      </c>
      <c r="D1588" s="171" t="s">
        <v>82</v>
      </c>
      <c r="E1588" s="173" t="s">
        <v>734</v>
      </c>
      <c r="F1588" s="107">
        <v>340</v>
      </c>
      <c r="G1588" s="111" t="s">
        <v>733</v>
      </c>
      <c r="H1588" s="284" t="s">
        <v>4185</v>
      </c>
      <c r="I1588" s="284" t="s">
        <v>4186</v>
      </c>
      <c r="J1588" s="284" t="s">
        <v>4187</v>
      </c>
      <c r="K1588" s="284" t="s">
        <v>4185</v>
      </c>
      <c r="L1588" s="284" t="s">
        <v>4187</v>
      </c>
      <c r="M1588" s="284" t="s">
        <v>4187</v>
      </c>
      <c r="N1588" s="103" t="s">
        <v>599</v>
      </c>
      <c r="O1588" s="284">
        <v>27200</v>
      </c>
      <c r="Q1588" s="135"/>
      <c r="T1588" s="135"/>
      <c r="U1588" s="171" t="str">
        <f t="shared" si="362"/>
        <v>HBL-PES-340</v>
      </c>
      <c r="V1588" s="133" t="s">
        <v>90</v>
      </c>
      <c r="W1588" s="107">
        <v>340</v>
      </c>
      <c r="X1588" s="171" t="str">
        <f t="shared" si="364"/>
        <v>HBL-PES-340-Jan17-1-1</v>
      </c>
      <c r="Y1588" s="136" t="s">
        <v>769</v>
      </c>
      <c r="Z1588" s="134" t="str">
        <f t="shared" si="365"/>
        <v>Yes</v>
      </c>
      <c r="AA1588" s="134" t="str">
        <f t="shared" si="366"/>
        <v>Yes</v>
      </c>
      <c r="AB1588" s="134" t="str">
        <f t="shared" si="361"/>
        <v>Yes</v>
      </c>
      <c r="AC1588" s="134" t="e">
        <f>VLOOKUP(F1588,'Wired Branches'!B:E,4,FALSE)</f>
        <v>#N/A</v>
      </c>
      <c r="AD1588" s="134" t="str">
        <f t="shared" si="367"/>
        <v>255.255.255.0</v>
      </c>
      <c r="AE1588" s="150" t="e">
        <f>VLOOKUP(W1588,'Wired Branches'!B:F,5,FALSE)</f>
        <v>#N/A</v>
      </c>
      <c r="AF1588" s="112" t="str">
        <f>_xlfn.IFNA(VLOOKUP(F1588,'Compiled report'!C:F,4,FALSE),"")</f>
        <v>26515e1c4</v>
      </c>
      <c r="AG1588" s="134" t="str">
        <f t="shared" si="368"/>
        <v>10.200.57.196</v>
      </c>
      <c r="AH1588" s="134" t="str">
        <f t="shared" si="369"/>
        <v>Yes</v>
      </c>
      <c r="AI1588" s="134" t="str">
        <f t="shared" si="370"/>
        <v>Yes</v>
      </c>
      <c r="AJ1588" s="234">
        <f>_xlfn.IFNA(VLOOKUP(F1588,'Compiled report'!C:D,2,FALSE),"")</f>
        <v>42790</v>
      </c>
      <c r="AK1588" s="134" t="str">
        <f t="shared" si="371"/>
        <v>Yes</v>
      </c>
      <c r="AL1588" s="134" t="str">
        <f t="shared" si="372"/>
        <v>Yes</v>
      </c>
      <c r="AM1588" s="134" t="str">
        <f t="shared" si="373"/>
        <v>Yes</v>
      </c>
      <c r="AN1588" s="134" t="str">
        <f t="shared" si="374"/>
        <v>Yes</v>
      </c>
      <c r="AO1588" s="134" t="str">
        <f t="shared" si="363"/>
        <v>Installation Completed</v>
      </c>
      <c r="AP1588" s="137" t="s">
        <v>770</v>
      </c>
    </row>
    <row r="1589" spans="1:42" s="134" customFormat="1" ht="26.1" customHeight="1" x14ac:dyDescent="0.2">
      <c r="A1589" s="258">
        <v>1586</v>
      </c>
      <c r="B1589" s="111" t="s">
        <v>733</v>
      </c>
      <c r="C1589" s="134" t="s">
        <v>181</v>
      </c>
      <c r="D1589" s="171" t="s">
        <v>82</v>
      </c>
      <c r="E1589" s="173" t="s">
        <v>734</v>
      </c>
      <c r="F1589" s="107">
        <v>341</v>
      </c>
      <c r="G1589" s="111" t="s">
        <v>733</v>
      </c>
      <c r="H1589" s="284" t="s">
        <v>4188</v>
      </c>
      <c r="I1589" s="284" t="s">
        <v>4189</v>
      </c>
      <c r="J1589" s="284" t="s">
        <v>4132</v>
      </c>
      <c r="K1589" s="284" t="s">
        <v>4188</v>
      </c>
      <c r="L1589" s="284" t="s">
        <v>4132</v>
      </c>
      <c r="M1589" s="284" t="s">
        <v>4132</v>
      </c>
      <c r="N1589" s="103" t="s">
        <v>599</v>
      </c>
      <c r="O1589" s="284">
        <v>26000</v>
      </c>
      <c r="Q1589" s="135"/>
      <c r="T1589" s="135"/>
      <c r="U1589" s="171" t="str">
        <f t="shared" si="362"/>
        <v>HBL-PES-341</v>
      </c>
      <c r="V1589" s="133" t="s">
        <v>90</v>
      </c>
      <c r="W1589" s="107">
        <v>341</v>
      </c>
      <c r="X1589" s="171" t="str">
        <f t="shared" si="364"/>
        <v>HBL-PES-341-Jan17-1-1</v>
      </c>
      <c r="Y1589" s="136" t="s">
        <v>769</v>
      </c>
      <c r="Z1589" s="134" t="str">
        <f t="shared" si="365"/>
        <v>Yes</v>
      </c>
      <c r="AA1589" s="134" t="str">
        <f t="shared" si="366"/>
        <v>Yes</v>
      </c>
      <c r="AB1589" s="134" t="str">
        <f t="shared" ref="AB1589:AB1652" si="375">IF(ISBLANK(AJ1589)," ","Yes")</f>
        <v>Yes</v>
      </c>
      <c r="AC1589" s="134" t="e">
        <f>VLOOKUP(F1589,'Wired Branches'!B:E,4,FALSE)</f>
        <v>#N/A</v>
      </c>
      <c r="AD1589" s="134" t="str">
        <f t="shared" si="367"/>
        <v>255.255.255.0</v>
      </c>
      <c r="AE1589" s="150" t="e">
        <f>VLOOKUP(W1589,'Wired Branches'!B:F,5,FALSE)</f>
        <v>#N/A</v>
      </c>
      <c r="AF1589" s="112" t="str">
        <f>_xlfn.IFNA(VLOOKUP(F1589,'Compiled report'!C:F,4,FALSE),"")</f>
        <v>26515e1c5</v>
      </c>
      <c r="AG1589" s="134" t="str">
        <f t="shared" si="368"/>
        <v>10.200.57.196</v>
      </c>
      <c r="AH1589" s="134" t="str">
        <f t="shared" si="369"/>
        <v>Yes</v>
      </c>
      <c r="AI1589" s="134" t="str">
        <f t="shared" si="370"/>
        <v>Yes</v>
      </c>
      <c r="AJ1589" s="234">
        <f>_xlfn.IFNA(VLOOKUP(F1589,'Compiled report'!C:D,2,FALSE),"")</f>
        <v>42788</v>
      </c>
      <c r="AK1589" s="134" t="str">
        <f t="shared" si="371"/>
        <v>Yes</v>
      </c>
      <c r="AL1589" s="134" t="str">
        <f t="shared" si="372"/>
        <v>Yes</v>
      </c>
      <c r="AM1589" s="134" t="str">
        <f t="shared" si="373"/>
        <v>Yes</v>
      </c>
      <c r="AN1589" s="134" t="str">
        <f t="shared" si="374"/>
        <v>Yes</v>
      </c>
      <c r="AO1589" s="134" t="str">
        <f t="shared" si="363"/>
        <v>Installation Completed</v>
      </c>
      <c r="AP1589" s="137" t="s">
        <v>770</v>
      </c>
    </row>
    <row r="1590" spans="1:42" s="134" customFormat="1" ht="26.1" customHeight="1" x14ac:dyDescent="0.2">
      <c r="A1590" s="258">
        <v>1587</v>
      </c>
      <c r="B1590" s="111" t="s">
        <v>733</v>
      </c>
      <c r="C1590" s="134" t="s">
        <v>181</v>
      </c>
      <c r="D1590" s="171" t="s">
        <v>82</v>
      </c>
      <c r="E1590" s="173" t="s">
        <v>734</v>
      </c>
      <c r="F1590" s="107">
        <v>343</v>
      </c>
      <c r="G1590" s="111" t="s">
        <v>733</v>
      </c>
      <c r="H1590" s="284" t="s">
        <v>4190</v>
      </c>
      <c r="I1590" s="284" t="s">
        <v>4191</v>
      </c>
      <c r="J1590" s="284" t="s">
        <v>4132</v>
      </c>
      <c r="K1590" s="284" t="s">
        <v>4132</v>
      </c>
      <c r="L1590" s="284" t="s">
        <v>4132</v>
      </c>
      <c r="M1590" s="284" t="s">
        <v>4132</v>
      </c>
      <c r="N1590" s="103" t="s">
        <v>599</v>
      </c>
      <c r="O1590" s="284">
        <v>26000</v>
      </c>
      <c r="Q1590" s="135"/>
      <c r="T1590" s="135"/>
      <c r="U1590" s="171" t="str">
        <f t="shared" si="362"/>
        <v>HBL-PES-343</v>
      </c>
      <c r="V1590" s="133" t="s">
        <v>90</v>
      </c>
      <c r="W1590" s="107">
        <v>343</v>
      </c>
      <c r="X1590" s="171" t="str">
        <f t="shared" si="364"/>
        <v>HBL-PES-343-Jan17-1-1</v>
      </c>
      <c r="Y1590" s="136" t="s">
        <v>769</v>
      </c>
      <c r="Z1590" s="134" t="str">
        <f t="shared" si="365"/>
        <v>Yes</v>
      </c>
      <c r="AA1590" s="134" t="str">
        <f t="shared" si="366"/>
        <v>Yes</v>
      </c>
      <c r="AB1590" s="134" t="str">
        <f t="shared" si="375"/>
        <v>Yes</v>
      </c>
      <c r="AC1590" s="134" t="e">
        <f>VLOOKUP(F1590,'Wired Branches'!B:E,4,FALSE)</f>
        <v>#N/A</v>
      </c>
      <c r="AD1590" s="134" t="str">
        <f t="shared" si="367"/>
        <v>255.255.255.0</v>
      </c>
      <c r="AE1590" s="150" t="e">
        <f>VLOOKUP(W1590,'Wired Branches'!B:F,5,FALSE)</f>
        <v>#N/A</v>
      </c>
      <c r="AF1590" s="112">
        <f>_xlfn.IFNA(VLOOKUP(F1590,'Compiled report'!C:F,4,FALSE),"")</f>
        <v>0</v>
      </c>
      <c r="AG1590" s="134" t="str">
        <f t="shared" si="368"/>
        <v>10.200.57.196</v>
      </c>
      <c r="AH1590" s="134" t="str">
        <f t="shared" si="369"/>
        <v>Yes</v>
      </c>
      <c r="AI1590" s="134" t="str">
        <f t="shared" si="370"/>
        <v>Yes</v>
      </c>
      <c r="AJ1590" s="234">
        <f>_xlfn.IFNA(VLOOKUP(F1590,'Compiled report'!C:D,2,FALSE),"")</f>
        <v>42788</v>
      </c>
      <c r="AK1590" s="134" t="str">
        <f t="shared" si="371"/>
        <v>Yes</v>
      </c>
      <c r="AL1590" s="134" t="str">
        <f t="shared" si="372"/>
        <v/>
      </c>
      <c r="AM1590" s="134" t="str">
        <f t="shared" si="373"/>
        <v>Yes</v>
      </c>
      <c r="AN1590" s="134" t="str">
        <f t="shared" si="374"/>
        <v>Yes</v>
      </c>
      <c r="AO1590" s="134" t="str">
        <f t="shared" si="363"/>
        <v>Installation Completed</v>
      </c>
      <c r="AP1590" s="137" t="s">
        <v>770</v>
      </c>
    </row>
    <row r="1591" spans="1:42" s="134" customFormat="1" ht="26.1" customHeight="1" x14ac:dyDescent="0.2">
      <c r="A1591" s="258">
        <v>1588</v>
      </c>
      <c r="B1591" s="111" t="s">
        <v>733</v>
      </c>
      <c r="C1591" s="134" t="s">
        <v>181</v>
      </c>
      <c r="D1591" s="171" t="s">
        <v>82</v>
      </c>
      <c r="E1591" s="173" t="s">
        <v>734</v>
      </c>
      <c r="F1591" s="107">
        <v>344</v>
      </c>
      <c r="G1591" s="111" t="s">
        <v>733</v>
      </c>
      <c r="H1591" s="284" t="s">
        <v>4192</v>
      </c>
      <c r="I1591" s="284" t="s">
        <v>4193</v>
      </c>
      <c r="J1591" s="284" t="s">
        <v>4144</v>
      </c>
      <c r="K1591" s="284" t="s">
        <v>4194</v>
      </c>
      <c r="L1591" s="284" t="s">
        <v>4145</v>
      </c>
      <c r="M1591" s="284" t="s">
        <v>4145</v>
      </c>
      <c r="N1591" s="103" t="s">
        <v>599</v>
      </c>
      <c r="O1591" s="284">
        <v>26300</v>
      </c>
      <c r="Q1591" s="135"/>
      <c r="T1591" s="135"/>
      <c r="U1591" s="171" t="str">
        <f t="shared" si="362"/>
        <v>HBL-PES-344</v>
      </c>
      <c r="V1591" s="133" t="s">
        <v>90</v>
      </c>
      <c r="W1591" s="107">
        <v>344</v>
      </c>
      <c r="X1591" s="171" t="str">
        <f t="shared" si="364"/>
        <v>HBL-PES-344-Jan17-1-1</v>
      </c>
      <c r="Y1591" s="136" t="s">
        <v>769</v>
      </c>
      <c r="Z1591" s="134" t="str">
        <f t="shared" si="365"/>
        <v>Yes</v>
      </c>
      <c r="AA1591" s="134" t="str">
        <f t="shared" si="366"/>
        <v>Yes</v>
      </c>
      <c r="AB1591" s="134" t="str">
        <f t="shared" si="375"/>
        <v>Yes</v>
      </c>
      <c r="AC1591" s="134" t="e">
        <f>VLOOKUP(F1591,'Wired Branches'!B:E,4,FALSE)</f>
        <v>#N/A</v>
      </c>
      <c r="AD1591" s="134" t="str">
        <f t="shared" si="367"/>
        <v>255.255.255.0</v>
      </c>
      <c r="AE1591" s="150" t="e">
        <f>VLOOKUP(W1591,'Wired Branches'!B:F,5,FALSE)</f>
        <v>#N/A</v>
      </c>
      <c r="AF1591" s="112" t="str">
        <f>_xlfn.IFNA(VLOOKUP(F1591,'Compiled report'!C:F,4,FALSE),"")</f>
        <v>26515e1c2</v>
      </c>
      <c r="AG1591" s="134" t="str">
        <f t="shared" si="368"/>
        <v>10.200.57.196</v>
      </c>
      <c r="AH1591" s="134" t="str">
        <f t="shared" si="369"/>
        <v>Yes</v>
      </c>
      <c r="AI1591" s="134" t="str">
        <f t="shared" si="370"/>
        <v>Yes</v>
      </c>
      <c r="AJ1591" s="234">
        <f>_xlfn.IFNA(VLOOKUP(F1591,'Compiled report'!C:D,2,FALSE),"")</f>
        <v>42804</v>
      </c>
      <c r="AK1591" s="134" t="str">
        <f t="shared" si="371"/>
        <v>Yes</v>
      </c>
      <c r="AL1591" s="134" t="str">
        <f t="shared" si="372"/>
        <v>Yes</v>
      </c>
      <c r="AM1591" s="134" t="str">
        <f t="shared" si="373"/>
        <v>Yes</v>
      </c>
      <c r="AN1591" s="134" t="str">
        <f t="shared" si="374"/>
        <v>Yes</v>
      </c>
      <c r="AO1591" s="134" t="str">
        <f t="shared" si="363"/>
        <v>Installation Completed</v>
      </c>
      <c r="AP1591" s="137" t="s">
        <v>770</v>
      </c>
    </row>
    <row r="1592" spans="1:42" s="134" customFormat="1" ht="26.1" customHeight="1" x14ac:dyDescent="0.2">
      <c r="A1592" s="258">
        <v>1589</v>
      </c>
      <c r="B1592" s="111" t="s">
        <v>733</v>
      </c>
      <c r="C1592" s="134" t="s">
        <v>181</v>
      </c>
      <c r="D1592" s="171" t="s">
        <v>82</v>
      </c>
      <c r="E1592" s="173" t="s">
        <v>734</v>
      </c>
      <c r="F1592" s="107">
        <v>346</v>
      </c>
      <c r="G1592" s="111" t="s">
        <v>733</v>
      </c>
      <c r="H1592" s="284" t="s">
        <v>4195</v>
      </c>
      <c r="I1592" s="284" t="s">
        <v>4196</v>
      </c>
      <c r="J1592" s="284" t="s">
        <v>4187</v>
      </c>
      <c r="K1592" s="284" t="s">
        <v>4195</v>
      </c>
      <c r="L1592" s="284" t="s">
        <v>4187</v>
      </c>
      <c r="M1592" s="284" t="s">
        <v>4187</v>
      </c>
      <c r="N1592" s="103" t="s">
        <v>599</v>
      </c>
      <c r="O1592" s="284">
        <v>27200</v>
      </c>
      <c r="Q1592" s="135"/>
      <c r="T1592" s="135"/>
      <c r="U1592" s="171" t="str">
        <f t="shared" si="362"/>
        <v>HBL-PES-346</v>
      </c>
      <c r="V1592" s="133" t="s">
        <v>90</v>
      </c>
      <c r="W1592" s="107">
        <v>346</v>
      </c>
      <c r="X1592" s="171" t="str">
        <f t="shared" si="364"/>
        <v>HBL-PES-346-Jan17-1-1</v>
      </c>
      <c r="Y1592" s="136" t="s">
        <v>769</v>
      </c>
      <c r="Z1592" s="134" t="str">
        <f t="shared" si="365"/>
        <v>Yes</v>
      </c>
      <c r="AA1592" s="134" t="str">
        <f t="shared" si="366"/>
        <v>Yes</v>
      </c>
      <c r="AB1592" s="134" t="str">
        <f t="shared" si="375"/>
        <v>Yes</v>
      </c>
      <c r="AC1592" s="134" t="str">
        <f>VLOOKUP(F1592,'Wired Branches'!B:E,4,FALSE)</f>
        <v>10.42.90.10</v>
      </c>
      <c r="AD1592" s="134" t="str">
        <f t="shared" si="367"/>
        <v>255.255.255.0</v>
      </c>
      <c r="AE1592" s="150" t="str">
        <f>VLOOKUP(W1592,'Wired Branches'!B:F,5,FALSE)</f>
        <v>10.42.90.1</v>
      </c>
      <c r="AF1592" s="112">
        <f>_xlfn.IFNA(VLOOKUP(F1592,'Compiled report'!C:F,4,FALSE),"")</f>
        <v>0</v>
      </c>
      <c r="AG1592" s="134" t="str">
        <f t="shared" si="368"/>
        <v>10.200.57.196</v>
      </c>
      <c r="AH1592" s="134" t="str">
        <f t="shared" si="369"/>
        <v>Yes</v>
      </c>
      <c r="AI1592" s="134" t="str">
        <f t="shared" si="370"/>
        <v>Yes</v>
      </c>
      <c r="AJ1592" s="234">
        <f>_xlfn.IFNA(VLOOKUP(F1592,'Compiled report'!C:D,2,FALSE),"")</f>
        <v>42800</v>
      </c>
      <c r="AK1592" s="134" t="str">
        <f t="shared" si="371"/>
        <v>Yes</v>
      </c>
      <c r="AL1592" s="134" t="str">
        <f t="shared" si="372"/>
        <v/>
      </c>
      <c r="AM1592" s="134" t="str">
        <f t="shared" si="373"/>
        <v>Yes</v>
      </c>
      <c r="AN1592" s="134" t="str">
        <f t="shared" si="374"/>
        <v>Yes</v>
      </c>
      <c r="AO1592" s="134" t="str">
        <f t="shared" si="363"/>
        <v>Installation Completed</v>
      </c>
      <c r="AP1592" s="137" t="s">
        <v>770</v>
      </c>
    </row>
    <row r="1593" spans="1:42" s="134" customFormat="1" ht="26.1" customHeight="1" x14ac:dyDescent="0.2">
      <c r="A1593" s="258">
        <v>1590</v>
      </c>
      <c r="B1593" s="111" t="s">
        <v>733</v>
      </c>
      <c r="C1593" s="134" t="s">
        <v>181</v>
      </c>
      <c r="D1593" s="171" t="s">
        <v>82</v>
      </c>
      <c r="E1593" s="173" t="s">
        <v>734</v>
      </c>
      <c r="F1593" s="107">
        <v>347</v>
      </c>
      <c r="G1593" s="111" t="s">
        <v>733</v>
      </c>
      <c r="H1593" s="284" t="s">
        <v>4197</v>
      </c>
      <c r="I1593" s="284" t="s">
        <v>4198</v>
      </c>
      <c r="J1593" s="284" t="s">
        <v>4151</v>
      </c>
      <c r="K1593" s="284" t="s">
        <v>4197</v>
      </c>
      <c r="L1593" s="284" t="s">
        <v>4151</v>
      </c>
      <c r="M1593" s="284" t="s">
        <v>4151</v>
      </c>
      <c r="N1593" s="103" t="s">
        <v>599</v>
      </c>
      <c r="O1593" s="284">
        <v>26190</v>
      </c>
      <c r="Q1593" s="135"/>
      <c r="T1593" s="135"/>
      <c r="U1593" s="171" t="str">
        <f t="shared" si="362"/>
        <v>HBL-PES-347</v>
      </c>
      <c r="V1593" s="133" t="s">
        <v>90</v>
      </c>
      <c r="W1593" s="107">
        <v>347</v>
      </c>
      <c r="X1593" s="171" t="str">
        <f t="shared" si="364"/>
        <v>HBL-PES-347-Jan17-1-1</v>
      </c>
      <c r="Y1593" s="136" t="s">
        <v>769</v>
      </c>
      <c r="Z1593" s="134" t="str">
        <f t="shared" si="365"/>
        <v xml:space="preserve"> </v>
      </c>
      <c r="AA1593" s="134" t="str">
        <f t="shared" si="366"/>
        <v xml:space="preserve"> </v>
      </c>
      <c r="AB1593" s="134" t="str">
        <f t="shared" si="375"/>
        <v>Yes</v>
      </c>
      <c r="AC1593" s="134" t="e">
        <f>VLOOKUP(F1593,'Wired Branches'!B:E,4,FALSE)</f>
        <v>#N/A</v>
      </c>
      <c r="AD1593" s="134" t="str">
        <f t="shared" si="367"/>
        <v xml:space="preserve"> </v>
      </c>
      <c r="AE1593" s="150" t="e">
        <f>VLOOKUP(W1593,'Wired Branches'!B:F,5,FALSE)</f>
        <v>#N/A</v>
      </c>
      <c r="AF1593" s="112" t="str">
        <f>_xlfn.IFNA(VLOOKUP(F1593,'Compiled report'!C:F,4,FALSE),"")</f>
        <v/>
      </c>
      <c r="AG1593" s="134" t="str">
        <f t="shared" si="368"/>
        <v xml:space="preserve"> </v>
      </c>
      <c r="AH1593" s="134" t="str">
        <f t="shared" si="369"/>
        <v xml:space="preserve"> </v>
      </c>
      <c r="AI1593" s="134" t="str">
        <f t="shared" si="370"/>
        <v xml:space="preserve"> </v>
      </c>
      <c r="AJ1593" s="234" t="str">
        <f>_xlfn.IFNA(VLOOKUP(F1593,'Compiled report'!C:D,2,FALSE),"")</f>
        <v/>
      </c>
      <c r="AK1593" s="134" t="str">
        <f t="shared" si="371"/>
        <v xml:space="preserve"> </v>
      </c>
      <c r="AL1593" s="134" t="str">
        <f t="shared" si="372"/>
        <v/>
      </c>
      <c r="AM1593" s="134" t="str">
        <f t="shared" si="373"/>
        <v xml:space="preserve"> </v>
      </c>
      <c r="AN1593" s="134" t="str">
        <f t="shared" si="374"/>
        <v xml:space="preserve"> </v>
      </c>
      <c r="AO1593" s="134" t="str">
        <f t="shared" si="363"/>
        <v xml:space="preserve"> </v>
      </c>
      <c r="AP1593" s="137" t="s">
        <v>770</v>
      </c>
    </row>
    <row r="1594" spans="1:42" s="134" customFormat="1" ht="26.1" customHeight="1" x14ac:dyDescent="0.2">
      <c r="A1594" s="258">
        <v>1591</v>
      </c>
      <c r="B1594" s="111" t="s">
        <v>733</v>
      </c>
      <c r="C1594" s="134" t="s">
        <v>181</v>
      </c>
      <c r="D1594" s="171" t="s">
        <v>82</v>
      </c>
      <c r="E1594" s="173" t="s">
        <v>734</v>
      </c>
      <c r="F1594" s="107">
        <v>361</v>
      </c>
      <c r="G1594" s="111" t="s">
        <v>733</v>
      </c>
      <c r="H1594" s="284" t="s">
        <v>4199</v>
      </c>
      <c r="I1594" s="284" t="s">
        <v>4200</v>
      </c>
      <c r="J1594" s="284" t="s">
        <v>4201</v>
      </c>
      <c r="K1594" s="284" t="s">
        <v>733</v>
      </c>
      <c r="L1594" s="284" t="s">
        <v>733</v>
      </c>
      <c r="M1594" s="284" t="s">
        <v>733</v>
      </c>
      <c r="N1594" s="103" t="s">
        <v>599</v>
      </c>
      <c r="O1594" s="284">
        <v>25000</v>
      </c>
      <c r="Q1594" s="135"/>
      <c r="T1594" s="135"/>
      <c r="U1594" s="171" t="str">
        <f t="shared" si="362"/>
        <v>HBL-PES-361</v>
      </c>
      <c r="V1594" s="133" t="s">
        <v>90</v>
      </c>
      <c r="W1594" s="107">
        <v>361</v>
      </c>
      <c r="X1594" s="171" t="str">
        <f t="shared" si="364"/>
        <v>HBL-PES-361-Jan17-1-1</v>
      </c>
      <c r="Y1594" s="136" t="s">
        <v>769</v>
      </c>
      <c r="Z1594" s="134" t="str">
        <f t="shared" si="365"/>
        <v>Yes</v>
      </c>
      <c r="AA1594" s="134" t="str">
        <f t="shared" si="366"/>
        <v>Yes</v>
      </c>
      <c r="AB1594" s="134" t="str">
        <f t="shared" si="375"/>
        <v>Yes</v>
      </c>
      <c r="AC1594" s="134" t="str">
        <f>VLOOKUP(F1594,'Wired Branches'!B:E,4,FALSE)</f>
        <v>10.42.75.10</v>
      </c>
      <c r="AD1594" s="134" t="str">
        <f t="shared" si="367"/>
        <v>255.255.255.0</v>
      </c>
      <c r="AE1594" s="150" t="str">
        <f>VLOOKUP(W1594,'Wired Branches'!B:F,5,FALSE)</f>
        <v>10.42.75.1</v>
      </c>
      <c r="AF1594" s="112" t="str">
        <f>_xlfn.IFNA(VLOOKUP(F1594,'Compiled report'!C:F,4,FALSE),"")</f>
        <v>26515e1ca</v>
      </c>
      <c r="AG1594" s="134" t="str">
        <f t="shared" si="368"/>
        <v>10.200.57.196</v>
      </c>
      <c r="AH1594" s="134" t="str">
        <f t="shared" si="369"/>
        <v>Yes</v>
      </c>
      <c r="AI1594" s="134" t="str">
        <f t="shared" si="370"/>
        <v>Yes</v>
      </c>
      <c r="AJ1594" s="234">
        <f>_xlfn.IFNA(VLOOKUP(F1594,'Compiled report'!C:D,2,FALSE),"")</f>
        <v>42747</v>
      </c>
      <c r="AK1594" s="134" t="str">
        <f t="shared" si="371"/>
        <v>Yes</v>
      </c>
      <c r="AL1594" s="134" t="str">
        <f t="shared" si="372"/>
        <v>Yes</v>
      </c>
      <c r="AM1594" s="134" t="str">
        <f t="shared" si="373"/>
        <v>Yes</v>
      </c>
      <c r="AN1594" s="134" t="str">
        <f t="shared" si="374"/>
        <v>Yes</v>
      </c>
      <c r="AO1594" s="134" t="str">
        <f t="shared" si="363"/>
        <v>Installation Completed</v>
      </c>
      <c r="AP1594" s="137" t="s">
        <v>770</v>
      </c>
    </row>
    <row r="1595" spans="1:42" s="134" customFormat="1" ht="26.1" customHeight="1" x14ac:dyDescent="0.2">
      <c r="A1595" s="258">
        <v>1592</v>
      </c>
      <c r="B1595" s="111" t="s">
        <v>733</v>
      </c>
      <c r="C1595" s="134" t="s">
        <v>181</v>
      </c>
      <c r="D1595" s="171" t="s">
        <v>82</v>
      </c>
      <c r="E1595" s="173" t="s">
        <v>734</v>
      </c>
      <c r="F1595" s="107">
        <v>382</v>
      </c>
      <c r="G1595" s="111" t="s">
        <v>733</v>
      </c>
      <c r="H1595" s="284" t="s">
        <v>4202</v>
      </c>
      <c r="I1595" s="284" t="s">
        <v>4203</v>
      </c>
      <c r="J1595" s="284" t="s">
        <v>4204</v>
      </c>
      <c r="K1595" s="284" t="s">
        <v>4202</v>
      </c>
      <c r="L1595" s="284" t="s">
        <v>4202</v>
      </c>
      <c r="M1595" s="284" t="s">
        <v>4204</v>
      </c>
      <c r="N1595" s="103" t="s">
        <v>599</v>
      </c>
      <c r="O1595" s="284">
        <v>17200</v>
      </c>
      <c r="Q1595" s="135"/>
      <c r="T1595" s="135"/>
      <c r="U1595" s="171" t="str">
        <f t="shared" si="362"/>
        <v>HBL-PES-382</v>
      </c>
      <c r="V1595" s="133" t="s">
        <v>90</v>
      </c>
      <c r="W1595" s="107">
        <v>382</v>
      </c>
      <c r="X1595" s="171" t="str">
        <f t="shared" si="364"/>
        <v>HBL-PES-382-Jan17-1-1</v>
      </c>
      <c r="Y1595" s="136" t="s">
        <v>769</v>
      </c>
      <c r="Z1595" s="134" t="str">
        <f t="shared" si="365"/>
        <v>Yes</v>
      </c>
      <c r="AA1595" s="134" t="str">
        <f t="shared" si="366"/>
        <v>Yes</v>
      </c>
      <c r="AB1595" s="134" t="str">
        <f t="shared" si="375"/>
        <v>Yes</v>
      </c>
      <c r="AC1595" s="134" t="e">
        <f>VLOOKUP(F1595,'Wired Branches'!B:E,4,FALSE)</f>
        <v>#N/A</v>
      </c>
      <c r="AD1595" s="134" t="str">
        <f t="shared" si="367"/>
        <v>255.255.255.0</v>
      </c>
      <c r="AE1595" s="150" t="e">
        <f>VLOOKUP(W1595,'Wired Branches'!B:F,5,FALSE)</f>
        <v>#N/A</v>
      </c>
      <c r="AF1595" s="112">
        <f>_xlfn.IFNA(VLOOKUP(F1595,'Compiled report'!C:F,4,FALSE),"")</f>
        <v>0</v>
      </c>
      <c r="AG1595" s="134" t="str">
        <f t="shared" si="368"/>
        <v>10.200.57.196</v>
      </c>
      <c r="AH1595" s="134" t="str">
        <f t="shared" si="369"/>
        <v>Yes</v>
      </c>
      <c r="AI1595" s="134" t="str">
        <f t="shared" si="370"/>
        <v>Yes</v>
      </c>
      <c r="AJ1595" s="234">
        <f>_xlfn.IFNA(VLOOKUP(F1595,'Compiled report'!C:D,2,FALSE),"")</f>
        <v>42776</v>
      </c>
      <c r="AK1595" s="134" t="str">
        <f t="shared" si="371"/>
        <v>Yes</v>
      </c>
      <c r="AL1595" s="134" t="str">
        <f t="shared" si="372"/>
        <v/>
      </c>
      <c r="AM1595" s="134" t="str">
        <f t="shared" si="373"/>
        <v>Yes</v>
      </c>
      <c r="AN1595" s="134" t="str">
        <f t="shared" si="374"/>
        <v>Yes</v>
      </c>
      <c r="AO1595" s="134" t="str">
        <f t="shared" si="363"/>
        <v>Installation Completed</v>
      </c>
      <c r="AP1595" s="137" t="s">
        <v>770</v>
      </c>
    </row>
    <row r="1596" spans="1:42" s="134" customFormat="1" ht="26.1" customHeight="1" x14ac:dyDescent="0.2">
      <c r="A1596" s="258">
        <v>1593</v>
      </c>
      <c r="B1596" s="111" t="s">
        <v>733</v>
      </c>
      <c r="C1596" s="134" t="s">
        <v>181</v>
      </c>
      <c r="D1596" s="171" t="s">
        <v>82</v>
      </c>
      <c r="E1596" s="173" t="s">
        <v>734</v>
      </c>
      <c r="F1596" s="107">
        <v>383</v>
      </c>
      <c r="G1596" s="111" t="s">
        <v>733</v>
      </c>
      <c r="H1596" s="284" t="s">
        <v>4205</v>
      </c>
      <c r="I1596" s="284" t="s">
        <v>4206</v>
      </c>
      <c r="J1596" s="284" t="s">
        <v>4204</v>
      </c>
      <c r="K1596" s="284" t="s">
        <v>4207</v>
      </c>
      <c r="L1596" s="284" t="s">
        <v>4207</v>
      </c>
      <c r="M1596" s="284" t="s">
        <v>4204</v>
      </c>
      <c r="N1596" s="103" t="s">
        <v>599</v>
      </c>
      <c r="O1596" s="284">
        <v>17200</v>
      </c>
      <c r="Q1596" s="135"/>
      <c r="T1596" s="135"/>
      <c r="U1596" s="171" t="str">
        <f t="shared" si="362"/>
        <v>HBL-PES-383</v>
      </c>
      <c r="V1596" s="133" t="s">
        <v>90</v>
      </c>
      <c r="W1596" s="107">
        <v>383</v>
      </c>
      <c r="X1596" s="171" t="str">
        <f t="shared" si="364"/>
        <v>HBL-PES-383-Jan17-1-1</v>
      </c>
      <c r="Y1596" s="136" t="s">
        <v>769</v>
      </c>
      <c r="Z1596" s="134" t="str">
        <f t="shared" si="365"/>
        <v xml:space="preserve"> </v>
      </c>
      <c r="AA1596" s="134" t="str">
        <f t="shared" si="366"/>
        <v xml:space="preserve"> </v>
      </c>
      <c r="AB1596" s="134" t="str">
        <f t="shared" si="375"/>
        <v>Yes</v>
      </c>
      <c r="AC1596" s="134" t="e">
        <f>VLOOKUP(F1596,'Wired Branches'!B:E,4,FALSE)</f>
        <v>#N/A</v>
      </c>
      <c r="AD1596" s="134" t="str">
        <f t="shared" si="367"/>
        <v xml:space="preserve"> </v>
      </c>
      <c r="AE1596" s="150" t="e">
        <f>VLOOKUP(W1596,'Wired Branches'!B:F,5,FALSE)</f>
        <v>#N/A</v>
      </c>
      <c r="AF1596" s="112" t="str">
        <f>_xlfn.IFNA(VLOOKUP(F1596,'Compiled report'!C:F,4,FALSE),"")</f>
        <v/>
      </c>
      <c r="AG1596" s="134" t="str">
        <f t="shared" si="368"/>
        <v xml:space="preserve"> </v>
      </c>
      <c r="AH1596" s="134" t="str">
        <f t="shared" si="369"/>
        <v xml:space="preserve"> </v>
      </c>
      <c r="AI1596" s="134" t="str">
        <f t="shared" si="370"/>
        <v xml:space="preserve"> </v>
      </c>
      <c r="AJ1596" s="234" t="str">
        <f>_xlfn.IFNA(VLOOKUP(F1596,'Compiled report'!C:D,2,FALSE),"")</f>
        <v/>
      </c>
      <c r="AK1596" s="134" t="str">
        <f t="shared" si="371"/>
        <v xml:space="preserve"> </v>
      </c>
      <c r="AL1596" s="134" t="str">
        <f t="shared" si="372"/>
        <v/>
      </c>
      <c r="AM1596" s="134" t="str">
        <f t="shared" si="373"/>
        <v xml:space="preserve"> </v>
      </c>
      <c r="AN1596" s="134" t="str">
        <f t="shared" si="374"/>
        <v xml:space="preserve"> </v>
      </c>
      <c r="AO1596" s="134" t="str">
        <f t="shared" si="363"/>
        <v xml:space="preserve"> </v>
      </c>
      <c r="AP1596" s="137" t="s">
        <v>770</v>
      </c>
    </row>
    <row r="1597" spans="1:42" s="134" customFormat="1" ht="26.1" customHeight="1" x14ac:dyDescent="0.2">
      <c r="A1597" s="258">
        <v>1594</v>
      </c>
      <c r="B1597" s="111" t="s">
        <v>733</v>
      </c>
      <c r="C1597" s="134" t="s">
        <v>181</v>
      </c>
      <c r="D1597" s="171" t="s">
        <v>82</v>
      </c>
      <c r="E1597" s="173" t="s">
        <v>734</v>
      </c>
      <c r="F1597" s="107">
        <v>404</v>
      </c>
      <c r="G1597" s="111" t="s">
        <v>733</v>
      </c>
      <c r="H1597" s="284" t="s">
        <v>4208</v>
      </c>
      <c r="I1597" s="284" t="s">
        <v>4209</v>
      </c>
      <c r="J1597" s="284" t="s">
        <v>4210</v>
      </c>
      <c r="K1597" s="284" t="s">
        <v>733</v>
      </c>
      <c r="L1597" s="284" t="s">
        <v>733</v>
      </c>
      <c r="M1597" s="284" t="s">
        <v>733</v>
      </c>
      <c r="N1597" s="103" t="s">
        <v>599</v>
      </c>
      <c r="O1597" s="284">
        <v>25000</v>
      </c>
      <c r="Q1597" s="135"/>
      <c r="T1597" s="135"/>
      <c r="U1597" s="171" t="str">
        <f t="shared" si="362"/>
        <v>HBL-PES-404</v>
      </c>
      <c r="V1597" s="133" t="s">
        <v>90</v>
      </c>
      <c r="W1597" s="107">
        <v>404</v>
      </c>
      <c r="X1597" s="171" t="str">
        <f t="shared" si="364"/>
        <v>HBL-PES-404-Jan17-1-1</v>
      </c>
      <c r="Y1597" s="136" t="s">
        <v>769</v>
      </c>
      <c r="Z1597" s="134" t="str">
        <f t="shared" si="365"/>
        <v>Yes</v>
      </c>
      <c r="AA1597" s="134" t="str">
        <f t="shared" si="366"/>
        <v>Yes</v>
      </c>
      <c r="AB1597" s="134" t="str">
        <f t="shared" si="375"/>
        <v>Yes</v>
      </c>
      <c r="AC1597" s="134" t="str">
        <f>VLOOKUP(F1597,'Wired Branches'!B:E,4,FALSE)</f>
        <v>10.42.8.10</v>
      </c>
      <c r="AD1597" s="134" t="str">
        <f t="shared" si="367"/>
        <v>255.255.255.0</v>
      </c>
      <c r="AE1597" s="150" t="str">
        <f>VLOOKUP(W1597,'Wired Branches'!B:F,5,FALSE)</f>
        <v>10.42.8.1</v>
      </c>
      <c r="AF1597" s="112" t="str">
        <f>_xlfn.IFNA(VLOOKUP(F1597,'Compiled report'!C:F,4,FALSE),"")</f>
        <v>265161018</v>
      </c>
      <c r="AG1597" s="134" t="str">
        <f t="shared" si="368"/>
        <v>10.200.57.196</v>
      </c>
      <c r="AH1597" s="134" t="str">
        <f t="shared" si="369"/>
        <v>Yes</v>
      </c>
      <c r="AI1597" s="134" t="str">
        <f t="shared" si="370"/>
        <v>Yes</v>
      </c>
      <c r="AJ1597" s="234">
        <f>_xlfn.IFNA(VLOOKUP(F1597,'Compiled report'!C:D,2,FALSE),"")</f>
        <v>42751</v>
      </c>
      <c r="AK1597" s="134" t="str">
        <f t="shared" si="371"/>
        <v>Yes</v>
      </c>
      <c r="AL1597" s="134" t="str">
        <f t="shared" si="372"/>
        <v>Yes</v>
      </c>
      <c r="AM1597" s="134" t="str">
        <f t="shared" si="373"/>
        <v>Yes</v>
      </c>
      <c r="AN1597" s="134" t="str">
        <f t="shared" si="374"/>
        <v>Yes</v>
      </c>
      <c r="AO1597" s="134" t="str">
        <f t="shared" si="363"/>
        <v>Installation Completed</v>
      </c>
      <c r="AP1597" s="137" t="s">
        <v>770</v>
      </c>
    </row>
    <row r="1598" spans="1:42" s="134" customFormat="1" ht="26.1" customHeight="1" x14ac:dyDescent="0.2">
      <c r="A1598" s="258">
        <v>1595</v>
      </c>
      <c r="B1598" s="111" t="s">
        <v>733</v>
      </c>
      <c r="C1598" s="134" t="s">
        <v>181</v>
      </c>
      <c r="D1598" s="171" t="s">
        <v>82</v>
      </c>
      <c r="E1598" s="173" t="s">
        <v>734</v>
      </c>
      <c r="F1598" s="107">
        <v>409</v>
      </c>
      <c r="G1598" s="111" t="s">
        <v>733</v>
      </c>
      <c r="H1598" s="284" t="s">
        <v>4211</v>
      </c>
      <c r="I1598" s="284" t="s">
        <v>4212</v>
      </c>
      <c r="J1598" s="284" t="s">
        <v>4126</v>
      </c>
      <c r="K1598" s="284" t="s">
        <v>4213</v>
      </c>
      <c r="L1598" s="284" t="s">
        <v>4214</v>
      </c>
      <c r="M1598" s="284" t="s">
        <v>4126</v>
      </c>
      <c r="N1598" s="103" t="s">
        <v>599</v>
      </c>
      <c r="O1598" s="284">
        <v>30000</v>
      </c>
      <c r="Q1598" s="135"/>
      <c r="T1598" s="135"/>
      <c r="U1598" s="171" t="str">
        <f t="shared" si="362"/>
        <v>HBL-PES-409</v>
      </c>
      <c r="V1598" s="133" t="s">
        <v>90</v>
      </c>
      <c r="W1598" s="107">
        <v>409</v>
      </c>
      <c r="X1598" s="171" t="str">
        <f t="shared" si="364"/>
        <v>HBL-PES-409-Jan17-1-1</v>
      </c>
      <c r="Y1598" s="136" t="s">
        <v>769</v>
      </c>
      <c r="Z1598" s="134" t="str">
        <f t="shared" si="365"/>
        <v>Yes</v>
      </c>
      <c r="AA1598" s="134" t="str">
        <f t="shared" si="366"/>
        <v>Yes</v>
      </c>
      <c r="AB1598" s="134" t="str">
        <f t="shared" si="375"/>
        <v>Yes</v>
      </c>
      <c r="AC1598" s="134" t="str">
        <f>VLOOKUP(F1598,'Wired Branches'!B:E,4,FALSE)</f>
        <v>10.42.55.10</v>
      </c>
      <c r="AD1598" s="134" t="str">
        <f t="shared" si="367"/>
        <v>255.255.255.0</v>
      </c>
      <c r="AE1598" s="150" t="str">
        <f>VLOOKUP(W1598,'Wired Branches'!B:F,5,FALSE)</f>
        <v>10.42.55.1</v>
      </c>
      <c r="AF1598" s="112" t="str">
        <f>_xlfn.IFNA(VLOOKUP(F1598,'Compiled report'!C:F,4,FALSE),"")</f>
        <v>265161019</v>
      </c>
      <c r="AG1598" s="134" t="str">
        <f t="shared" si="368"/>
        <v>10.200.57.196</v>
      </c>
      <c r="AH1598" s="134" t="str">
        <f t="shared" si="369"/>
        <v>Yes</v>
      </c>
      <c r="AI1598" s="134" t="str">
        <f t="shared" si="370"/>
        <v>Yes</v>
      </c>
      <c r="AJ1598" s="234">
        <f>_xlfn.IFNA(VLOOKUP(F1598,'Compiled report'!C:D,2,FALSE),"")</f>
        <v>42797</v>
      </c>
      <c r="AK1598" s="134" t="str">
        <f t="shared" si="371"/>
        <v>Yes</v>
      </c>
      <c r="AL1598" s="134" t="str">
        <f t="shared" si="372"/>
        <v>Yes</v>
      </c>
      <c r="AM1598" s="134" t="str">
        <f t="shared" si="373"/>
        <v>Yes</v>
      </c>
      <c r="AN1598" s="134" t="str">
        <f t="shared" si="374"/>
        <v>Yes</v>
      </c>
      <c r="AO1598" s="134" t="str">
        <f t="shared" si="363"/>
        <v>Installation Completed</v>
      </c>
      <c r="AP1598" s="137" t="s">
        <v>770</v>
      </c>
    </row>
    <row r="1599" spans="1:42" s="134" customFormat="1" ht="26.1" customHeight="1" x14ac:dyDescent="0.2">
      <c r="A1599" s="258">
        <v>1596</v>
      </c>
      <c r="B1599" s="111" t="s">
        <v>733</v>
      </c>
      <c r="C1599" s="134" t="s">
        <v>181</v>
      </c>
      <c r="D1599" s="171" t="s">
        <v>82</v>
      </c>
      <c r="E1599" s="173" t="s">
        <v>734</v>
      </c>
      <c r="F1599" s="107">
        <v>412</v>
      </c>
      <c r="G1599" s="111" t="s">
        <v>733</v>
      </c>
      <c r="H1599" s="284" t="s">
        <v>4215</v>
      </c>
      <c r="I1599" s="284" t="s">
        <v>4216</v>
      </c>
      <c r="J1599" s="284" t="s">
        <v>743</v>
      </c>
      <c r="K1599" s="284" t="s">
        <v>733</v>
      </c>
      <c r="L1599" s="284" t="s">
        <v>733</v>
      </c>
      <c r="M1599" s="284" t="s">
        <v>733</v>
      </c>
      <c r="N1599" s="103" t="s">
        <v>599</v>
      </c>
      <c r="O1599" s="284">
        <v>25000</v>
      </c>
      <c r="Q1599" s="135"/>
      <c r="T1599" s="135"/>
      <c r="U1599" s="171" t="str">
        <f t="shared" si="362"/>
        <v>HBL-PES-412</v>
      </c>
      <c r="V1599" s="133" t="s">
        <v>90</v>
      </c>
      <c r="W1599" s="107">
        <v>412</v>
      </c>
      <c r="X1599" s="171" t="str">
        <f t="shared" si="364"/>
        <v>HBL-PES-412-Jan17-1-1</v>
      </c>
      <c r="Y1599" s="136" t="s">
        <v>769</v>
      </c>
      <c r="Z1599" s="134" t="str">
        <f t="shared" si="365"/>
        <v>Yes</v>
      </c>
      <c r="AA1599" s="134" t="str">
        <f t="shared" si="366"/>
        <v>Yes</v>
      </c>
      <c r="AB1599" s="134" t="str">
        <f t="shared" si="375"/>
        <v>Yes</v>
      </c>
      <c r="AC1599" s="134" t="str">
        <f>VLOOKUP(F1599,'Wired Branches'!B:E,4,FALSE)</f>
        <v>10.42.4.10</v>
      </c>
      <c r="AD1599" s="134" t="str">
        <f t="shared" si="367"/>
        <v>255.255.255.0</v>
      </c>
      <c r="AE1599" s="150" t="str">
        <f>VLOOKUP(W1599,'Wired Branches'!B:F,5,FALSE)</f>
        <v>10.42.4.1</v>
      </c>
      <c r="AF1599" s="112" t="str">
        <f>_xlfn.IFNA(VLOOKUP(F1599,'Compiled report'!C:F,4,FALSE),"")</f>
        <v>00026516101a</v>
      </c>
      <c r="AG1599" s="134" t="str">
        <f t="shared" si="368"/>
        <v>10.200.57.196</v>
      </c>
      <c r="AH1599" s="134" t="str">
        <f t="shared" si="369"/>
        <v>Yes</v>
      </c>
      <c r="AI1599" s="134" t="str">
        <f t="shared" si="370"/>
        <v>Yes</v>
      </c>
      <c r="AJ1599" s="234">
        <f>_xlfn.IFNA(VLOOKUP(F1599,'Compiled report'!C:D,2,FALSE),"")</f>
        <v>42744</v>
      </c>
      <c r="AK1599" s="134" t="str">
        <f t="shared" si="371"/>
        <v>Yes</v>
      </c>
      <c r="AL1599" s="134" t="str">
        <f t="shared" si="372"/>
        <v>Yes</v>
      </c>
      <c r="AM1599" s="134" t="str">
        <f t="shared" si="373"/>
        <v>Yes</v>
      </c>
      <c r="AN1599" s="134" t="str">
        <f t="shared" si="374"/>
        <v>Yes</v>
      </c>
      <c r="AO1599" s="134" t="str">
        <f t="shared" si="363"/>
        <v>Installation Completed</v>
      </c>
      <c r="AP1599" s="137" t="s">
        <v>770</v>
      </c>
    </row>
    <row r="1600" spans="1:42" s="134" customFormat="1" ht="26.1" customHeight="1" x14ac:dyDescent="0.2">
      <c r="A1600" s="258">
        <v>1597</v>
      </c>
      <c r="B1600" s="111" t="s">
        <v>733</v>
      </c>
      <c r="C1600" s="134" t="s">
        <v>181</v>
      </c>
      <c r="D1600" s="171" t="s">
        <v>82</v>
      </c>
      <c r="E1600" s="173" t="s">
        <v>734</v>
      </c>
      <c r="F1600" s="107">
        <v>417</v>
      </c>
      <c r="G1600" s="111" t="s">
        <v>733</v>
      </c>
      <c r="H1600" s="284" t="s">
        <v>4217</v>
      </c>
      <c r="I1600" s="284" t="s">
        <v>4218</v>
      </c>
      <c r="J1600" s="284" t="s">
        <v>4123</v>
      </c>
      <c r="K1600" s="284" t="s">
        <v>733</v>
      </c>
      <c r="L1600" s="284" t="s">
        <v>733</v>
      </c>
      <c r="M1600" s="284" t="s">
        <v>733</v>
      </c>
      <c r="N1600" s="103" t="s">
        <v>599</v>
      </c>
      <c r="O1600" s="284">
        <v>25000</v>
      </c>
      <c r="Q1600" s="135"/>
      <c r="T1600" s="135"/>
      <c r="U1600" s="171" t="str">
        <f t="shared" si="362"/>
        <v>HBL-PES-417</v>
      </c>
      <c r="V1600" s="133" t="s">
        <v>90</v>
      </c>
      <c r="W1600" s="107">
        <v>417</v>
      </c>
      <c r="X1600" s="171" t="str">
        <f t="shared" si="364"/>
        <v>HBL-PES-417-Jan17-1-1</v>
      </c>
      <c r="Y1600" s="136" t="s">
        <v>769</v>
      </c>
      <c r="Z1600" s="134" t="str">
        <f t="shared" si="365"/>
        <v>Yes</v>
      </c>
      <c r="AA1600" s="134" t="str">
        <f t="shared" si="366"/>
        <v>Yes</v>
      </c>
      <c r="AB1600" s="134" t="str">
        <f t="shared" si="375"/>
        <v>Yes</v>
      </c>
      <c r="AC1600" s="134" t="str">
        <f>VLOOKUP(F1600,'Wired Branches'!B:E,4,FALSE)</f>
        <v>10.42.2.10</v>
      </c>
      <c r="AD1600" s="134" t="str">
        <f t="shared" si="367"/>
        <v>255.255.255.0</v>
      </c>
      <c r="AE1600" s="150" t="str">
        <f>VLOOKUP(W1600,'Wired Branches'!B:F,5,FALSE)</f>
        <v>10.42.2.1</v>
      </c>
      <c r="AF1600" s="112" t="str">
        <f>_xlfn.IFNA(VLOOKUP(F1600,'Compiled report'!C:F,4,FALSE),"")</f>
        <v>26516101b</v>
      </c>
      <c r="AG1600" s="134" t="str">
        <f t="shared" si="368"/>
        <v>10.200.57.196</v>
      </c>
      <c r="AH1600" s="134" t="str">
        <f t="shared" si="369"/>
        <v>Yes</v>
      </c>
      <c r="AI1600" s="134" t="str">
        <f t="shared" si="370"/>
        <v>Yes</v>
      </c>
      <c r="AJ1600" s="234">
        <f>_xlfn.IFNA(VLOOKUP(F1600,'Compiled report'!C:D,2,FALSE),"")</f>
        <v>42745</v>
      </c>
      <c r="AK1600" s="134" t="str">
        <f t="shared" si="371"/>
        <v>Yes</v>
      </c>
      <c r="AL1600" s="134" t="str">
        <f t="shared" si="372"/>
        <v>Yes</v>
      </c>
      <c r="AM1600" s="134" t="str">
        <f t="shared" si="373"/>
        <v>Yes</v>
      </c>
      <c r="AN1600" s="134" t="str">
        <f t="shared" si="374"/>
        <v>Yes</v>
      </c>
      <c r="AO1600" s="134" t="str">
        <f t="shared" si="363"/>
        <v>Installation Completed</v>
      </c>
      <c r="AP1600" s="137" t="s">
        <v>770</v>
      </c>
    </row>
    <row r="1601" spans="1:42" s="134" customFormat="1" ht="26.1" customHeight="1" x14ac:dyDescent="0.2">
      <c r="A1601" s="258">
        <v>1598</v>
      </c>
      <c r="B1601" s="111" t="s">
        <v>733</v>
      </c>
      <c r="C1601" s="134" t="s">
        <v>181</v>
      </c>
      <c r="D1601" s="171" t="s">
        <v>82</v>
      </c>
      <c r="E1601" s="173" t="s">
        <v>734</v>
      </c>
      <c r="F1601" s="107">
        <v>435</v>
      </c>
      <c r="G1601" s="111" t="s">
        <v>733</v>
      </c>
      <c r="H1601" s="284" t="s">
        <v>4219</v>
      </c>
      <c r="I1601" s="284" t="s">
        <v>4220</v>
      </c>
      <c r="J1601" s="284" t="s">
        <v>4132</v>
      </c>
      <c r="K1601" s="284" t="s">
        <v>4219</v>
      </c>
      <c r="L1601" s="284" t="s">
        <v>4132</v>
      </c>
      <c r="M1601" s="284" t="s">
        <v>4132</v>
      </c>
      <c r="N1601" s="103" t="s">
        <v>599</v>
      </c>
      <c r="O1601" s="284">
        <v>26000</v>
      </c>
      <c r="Q1601" s="135"/>
      <c r="T1601" s="135"/>
      <c r="U1601" s="171" t="str">
        <f t="shared" si="362"/>
        <v>HBL-PES-435</v>
      </c>
      <c r="V1601" s="133" t="s">
        <v>90</v>
      </c>
      <c r="W1601" s="107">
        <v>435</v>
      </c>
      <c r="X1601" s="171" t="str">
        <f t="shared" si="364"/>
        <v>HBL-PES-435-Jan17-1-1</v>
      </c>
      <c r="Y1601" s="136" t="s">
        <v>769</v>
      </c>
      <c r="Z1601" s="134" t="str">
        <f t="shared" si="365"/>
        <v>Yes</v>
      </c>
      <c r="AA1601" s="134" t="str">
        <f t="shared" si="366"/>
        <v>Yes</v>
      </c>
      <c r="AB1601" s="134" t="str">
        <f t="shared" si="375"/>
        <v>Yes</v>
      </c>
      <c r="AC1601" s="134" t="e">
        <f>VLOOKUP(F1601,'Wired Branches'!B:E,4,FALSE)</f>
        <v>#N/A</v>
      </c>
      <c r="AD1601" s="134" t="str">
        <f t="shared" si="367"/>
        <v>255.255.255.0</v>
      </c>
      <c r="AE1601" s="150" t="e">
        <f>VLOOKUP(W1601,'Wired Branches'!B:F,5,FALSE)</f>
        <v>#N/A</v>
      </c>
      <c r="AF1601" s="112" t="str">
        <f>_xlfn.IFNA(VLOOKUP(F1601,'Compiled report'!C:F,4,FALSE),"")</f>
        <v>26516101c</v>
      </c>
      <c r="AG1601" s="134" t="str">
        <f t="shared" si="368"/>
        <v>10.200.57.196</v>
      </c>
      <c r="AH1601" s="134" t="str">
        <f t="shared" si="369"/>
        <v>Yes</v>
      </c>
      <c r="AI1601" s="134" t="str">
        <f t="shared" si="370"/>
        <v>Yes</v>
      </c>
      <c r="AJ1601" s="234">
        <f>_xlfn.IFNA(VLOOKUP(F1601,'Compiled report'!C:D,2,FALSE),"")</f>
        <v>42788</v>
      </c>
      <c r="AK1601" s="134" t="str">
        <f t="shared" si="371"/>
        <v>Yes</v>
      </c>
      <c r="AL1601" s="134" t="str">
        <f t="shared" si="372"/>
        <v>Yes</v>
      </c>
      <c r="AM1601" s="134" t="str">
        <f t="shared" si="373"/>
        <v>Yes</v>
      </c>
      <c r="AN1601" s="134" t="str">
        <f t="shared" si="374"/>
        <v>Yes</v>
      </c>
      <c r="AO1601" s="134" t="str">
        <f t="shared" si="363"/>
        <v>Installation Completed</v>
      </c>
      <c r="AP1601" s="137" t="s">
        <v>770</v>
      </c>
    </row>
    <row r="1602" spans="1:42" s="134" customFormat="1" ht="26.1" customHeight="1" x14ac:dyDescent="0.2">
      <c r="A1602" s="258">
        <v>1599</v>
      </c>
      <c r="B1602" s="111" t="s">
        <v>733</v>
      </c>
      <c r="C1602" s="134" t="s">
        <v>181</v>
      </c>
      <c r="D1602" s="171" t="s">
        <v>82</v>
      </c>
      <c r="E1602" s="173" t="s">
        <v>734</v>
      </c>
      <c r="F1602" s="107">
        <v>463</v>
      </c>
      <c r="G1602" s="111" t="s">
        <v>733</v>
      </c>
      <c r="H1602" s="284" t="s">
        <v>4221</v>
      </c>
      <c r="I1602" s="284" t="s">
        <v>4222</v>
      </c>
      <c r="J1602" s="284" t="s">
        <v>743</v>
      </c>
      <c r="K1602" s="284" t="s">
        <v>733</v>
      </c>
      <c r="L1602" s="284" t="s">
        <v>733</v>
      </c>
      <c r="M1602" s="284" t="s">
        <v>733</v>
      </c>
      <c r="N1602" s="103" t="s">
        <v>599</v>
      </c>
      <c r="O1602" s="284">
        <v>25000</v>
      </c>
      <c r="Q1602" s="135"/>
      <c r="T1602" s="135"/>
      <c r="U1602" s="171" t="str">
        <f t="shared" si="362"/>
        <v>HBL-PES-463</v>
      </c>
      <c r="V1602" s="133" t="s">
        <v>90</v>
      </c>
      <c r="W1602" s="107">
        <v>463</v>
      </c>
      <c r="X1602" s="171" t="str">
        <f t="shared" si="364"/>
        <v>HBL-PES-463-Jan17-1-1</v>
      </c>
      <c r="Y1602" s="136" t="s">
        <v>769</v>
      </c>
      <c r="Z1602" s="134" t="str">
        <f t="shared" si="365"/>
        <v>Yes</v>
      </c>
      <c r="AA1602" s="134" t="str">
        <f t="shared" si="366"/>
        <v>Yes</v>
      </c>
      <c r="AB1602" s="134" t="str">
        <f t="shared" si="375"/>
        <v>Yes</v>
      </c>
      <c r="AC1602" s="134" t="str">
        <f>VLOOKUP(F1602,'Wired Branches'!B:E,4,FALSE)</f>
        <v>10.42.26.10</v>
      </c>
      <c r="AD1602" s="134" t="str">
        <f t="shared" si="367"/>
        <v>255.255.255.0</v>
      </c>
      <c r="AE1602" s="150" t="str">
        <f>VLOOKUP(W1602,'Wired Branches'!B:F,5,FALSE)</f>
        <v>10.42.26.1</v>
      </c>
      <c r="AF1602" s="112" t="str">
        <f>_xlfn.IFNA(VLOOKUP(F1602,'Compiled report'!C:F,4,FALSE),"")</f>
        <v>00026516101d</v>
      </c>
      <c r="AG1602" s="134" t="str">
        <f t="shared" si="368"/>
        <v>10.200.57.196</v>
      </c>
      <c r="AH1602" s="134" t="str">
        <f t="shared" si="369"/>
        <v>Yes</v>
      </c>
      <c r="AI1602" s="134" t="str">
        <f t="shared" si="370"/>
        <v>Yes</v>
      </c>
      <c r="AJ1602" s="234">
        <f>_xlfn.IFNA(VLOOKUP(F1602,'Compiled report'!C:D,2,FALSE),"")</f>
        <v>42744</v>
      </c>
      <c r="AK1602" s="134" t="str">
        <f t="shared" si="371"/>
        <v>Yes</v>
      </c>
      <c r="AL1602" s="134" t="str">
        <f t="shared" si="372"/>
        <v>Yes</v>
      </c>
      <c r="AM1602" s="134" t="str">
        <f t="shared" si="373"/>
        <v>Yes</v>
      </c>
      <c r="AN1602" s="134" t="str">
        <f t="shared" si="374"/>
        <v>Yes</v>
      </c>
      <c r="AO1602" s="134" t="str">
        <f t="shared" si="363"/>
        <v>Installation Completed</v>
      </c>
      <c r="AP1602" s="137" t="s">
        <v>770</v>
      </c>
    </row>
    <row r="1603" spans="1:42" s="134" customFormat="1" ht="26.1" customHeight="1" x14ac:dyDescent="0.2">
      <c r="A1603" s="258">
        <v>1600</v>
      </c>
      <c r="B1603" s="111" t="s">
        <v>733</v>
      </c>
      <c r="C1603" s="134" t="s">
        <v>181</v>
      </c>
      <c r="D1603" s="171" t="s">
        <v>82</v>
      </c>
      <c r="E1603" s="173" t="s">
        <v>734</v>
      </c>
      <c r="F1603" s="107">
        <v>484</v>
      </c>
      <c r="G1603" s="111" t="s">
        <v>733</v>
      </c>
      <c r="H1603" s="284" t="s">
        <v>4223</v>
      </c>
      <c r="I1603" s="284" t="s">
        <v>4224</v>
      </c>
      <c r="J1603" s="284" t="s">
        <v>4225</v>
      </c>
      <c r="K1603" s="284" t="s">
        <v>4151</v>
      </c>
      <c r="L1603" s="284" t="s">
        <v>4151</v>
      </c>
      <c r="M1603" s="284" t="s">
        <v>4151</v>
      </c>
      <c r="N1603" s="103" t="s">
        <v>599</v>
      </c>
      <c r="O1603" s="284">
        <v>26190</v>
      </c>
      <c r="Q1603" s="135"/>
      <c r="T1603" s="135"/>
      <c r="U1603" s="171" t="str">
        <f t="shared" ref="U1603:U1666" si="376">CONCATENATE(D1603,"-",E1603,"-",F1603)</f>
        <v>HBL-PES-484</v>
      </c>
      <c r="V1603" s="133" t="s">
        <v>90</v>
      </c>
      <c r="W1603" s="107">
        <v>484</v>
      </c>
      <c r="X1603" s="171" t="str">
        <f t="shared" si="364"/>
        <v>HBL-PES-484-Jan17-1-1</v>
      </c>
      <c r="Y1603" s="136" t="s">
        <v>769</v>
      </c>
      <c r="Z1603" s="134" t="str">
        <f t="shared" si="365"/>
        <v xml:space="preserve"> </v>
      </c>
      <c r="AA1603" s="134" t="str">
        <f t="shared" si="366"/>
        <v xml:space="preserve"> </v>
      </c>
      <c r="AB1603" s="134" t="str">
        <f t="shared" si="375"/>
        <v>Yes</v>
      </c>
      <c r="AC1603" s="134" t="e">
        <f>VLOOKUP(F1603,'Wired Branches'!B:E,4,FALSE)</f>
        <v>#N/A</v>
      </c>
      <c r="AD1603" s="134" t="str">
        <f t="shared" si="367"/>
        <v xml:space="preserve"> </v>
      </c>
      <c r="AE1603" s="150" t="e">
        <f>VLOOKUP(W1603,'Wired Branches'!B:F,5,FALSE)</f>
        <v>#N/A</v>
      </c>
      <c r="AF1603" s="112" t="str">
        <f>_xlfn.IFNA(VLOOKUP(F1603,'Compiled report'!C:F,4,FALSE),"")</f>
        <v/>
      </c>
      <c r="AG1603" s="134" t="str">
        <f t="shared" si="368"/>
        <v xml:space="preserve"> </v>
      </c>
      <c r="AH1603" s="134" t="str">
        <f t="shared" si="369"/>
        <v xml:space="preserve"> </v>
      </c>
      <c r="AI1603" s="134" t="str">
        <f t="shared" si="370"/>
        <v xml:space="preserve"> </v>
      </c>
      <c r="AJ1603" s="234" t="str">
        <f>_xlfn.IFNA(VLOOKUP(F1603,'Compiled report'!C:D,2,FALSE),"")</f>
        <v/>
      </c>
      <c r="AK1603" s="134" t="str">
        <f t="shared" si="371"/>
        <v xml:space="preserve"> </v>
      </c>
      <c r="AL1603" s="134" t="str">
        <f t="shared" si="372"/>
        <v/>
      </c>
      <c r="AM1603" s="134" t="str">
        <f t="shared" si="373"/>
        <v xml:space="preserve"> </v>
      </c>
      <c r="AN1603" s="134" t="str">
        <f t="shared" si="374"/>
        <v xml:space="preserve"> </v>
      </c>
      <c r="AO1603" s="134" t="str">
        <f t="shared" si="363"/>
        <v xml:space="preserve"> </v>
      </c>
      <c r="AP1603" s="137" t="s">
        <v>770</v>
      </c>
    </row>
    <row r="1604" spans="1:42" s="134" customFormat="1" ht="26.1" customHeight="1" x14ac:dyDescent="0.2">
      <c r="A1604" s="258">
        <v>1601</v>
      </c>
      <c r="B1604" s="111" t="s">
        <v>733</v>
      </c>
      <c r="C1604" s="134" t="s">
        <v>181</v>
      </c>
      <c r="D1604" s="171" t="s">
        <v>82</v>
      </c>
      <c r="E1604" s="173" t="s">
        <v>734</v>
      </c>
      <c r="F1604" s="107">
        <v>495</v>
      </c>
      <c r="G1604" s="111" t="s">
        <v>733</v>
      </c>
      <c r="H1604" s="284" t="s">
        <v>4226</v>
      </c>
      <c r="I1604" s="284" t="s">
        <v>4227</v>
      </c>
      <c r="J1604" s="284" t="s">
        <v>4151</v>
      </c>
      <c r="K1604" s="284" t="s">
        <v>4151</v>
      </c>
      <c r="L1604" s="284" t="s">
        <v>4151</v>
      </c>
      <c r="M1604" s="284" t="s">
        <v>4151</v>
      </c>
      <c r="N1604" s="103" t="s">
        <v>599</v>
      </c>
      <c r="O1604" s="284">
        <v>26190</v>
      </c>
      <c r="Q1604" s="135"/>
      <c r="T1604" s="135"/>
      <c r="U1604" s="171" t="str">
        <f t="shared" si="376"/>
        <v>HBL-PES-495</v>
      </c>
      <c r="V1604" s="133" t="s">
        <v>90</v>
      </c>
      <c r="W1604" s="107">
        <v>495</v>
      </c>
      <c r="X1604" s="171" t="str">
        <f t="shared" si="364"/>
        <v>HBL-PES-495-Jan17-1-1</v>
      </c>
      <c r="Y1604" s="136" t="s">
        <v>769</v>
      </c>
      <c r="Z1604" s="134" t="str">
        <f t="shared" si="365"/>
        <v>Yes</v>
      </c>
      <c r="AA1604" s="134" t="str">
        <f t="shared" si="366"/>
        <v>Yes</v>
      </c>
      <c r="AB1604" s="134" t="str">
        <f t="shared" si="375"/>
        <v>Yes</v>
      </c>
      <c r="AC1604" s="134" t="e">
        <f>VLOOKUP(F1604,'Wired Branches'!B:E,4,FALSE)</f>
        <v>#N/A</v>
      </c>
      <c r="AD1604" s="134" t="str">
        <f t="shared" si="367"/>
        <v>255.255.255.0</v>
      </c>
      <c r="AE1604" s="150" t="e">
        <f>VLOOKUP(W1604,'Wired Branches'!B:F,5,FALSE)</f>
        <v>#N/A</v>
      </c>
      <c r="AF1604" s="112">
        <f>_xlfn.IFNA(VLOOKUP(F1604,'Compiled report'!C:F,4,FALSE),"")</f>
        <v>0</v>
      </c>
      <c r="AG1604" s="134" t="str">
        <f t="shared" si="368"/>
        <v>10.200.57.196</v>
      </c>
      <c r="AH1604" s="134" t="str">
        <f t="shared" si="369"/>
        <v>Yes</v>
      </c>
      <c r="AI1604" s="134" t="str">
        <f t="shared" si="370"/>
        <v>Yes</v>
      </c>
      <c r="AJ1604" s="234">
        <f>_xlfn.IFNA(VLOOKUP(F1604,'Compiled report'!C:D,2,FALSE),"")</f>
        <v>42804</v>
      </c>
      <c r="AK1604" s="134" t="str">
        <f t="shared" si="371"/>
        <v>Yes</v>
      </c>
      <c r="AL1604" s="134" t="str">
        <f t="shared" si="372"/>
        <v/>
      </c>
      <c r="AM1604" s="134" t="str">
        <f t="shared" si="373"/>
        <v>Yes</v>
      </c>
      <c r="AN1604" s="134" t="str">
        <f t="shared" si="374"/>
        <v>Yes</v>
      </c>
      <c r="AO1604" s="134" t="str">
        <f t="shared" si="363"/>
        <v>Installation Completed</v>
      </c>
      <c r="AP1604" s="137" t="s">
        <v>770</v>
      </c>
    </row>
    <row r="1605" spans="1:42" s="134" customFormat="1" ht="26.1" customHeight="1" x14ac:dyDescent="0.2">
      <c r="A1605" s="258">
        <v>1602</v>
      </c>
      <c r="B1605" s="111" t="s">
        <v>733</v>
      </c>
      <c r="C1605" s="134" t="s">
        <v>181</v>
      </c>
      <c r="D1605" s="171" t="s">
        <v>82</v>
      </c>
      <c r="E1605" s="173" t="s">
        <v>734</v>
      </c>
      <c r="F1605" s="107">
        <v>696</v>
      </c>
      <c r="G1605" s="111" t="s">
        <v>733</v>
      </c>
      <c r="H1605" s="284" t="s">
        <v>4228</v>
      </c>
      <c r="I1605" s="284" t="s">
        <v>4229</v>
      </c>
      <c r="J1605" s="284" t="s">
        <v>4123</v>
      </c>
      <c r="K1605" s="284" t="s">
        <v>733</v>
      </c>
      <c r="L1605" s="284" t="s">
        <v>733</v>
      </c>
      <c r="M1605" s="284" t="s">
        <v>733</v>
      </c>
      <c r="N1605" s="103" t="s">
        <v>599</v>
      </c>
      <c r="O1605" s="284">
        <v>25000</v>
      </c>
      <c r="Q1605" s="135"/>
      <c r="T1605" s="135"/>
      <c r="U1605" s="171" t="str">
        <f t="shared" si="376"/>
        <v>HBL-PES-696</v>
      </c>
      <c r="V1605" s="133" t="s">
        <v>90</v>
      </c>
      <c r="W1605" s="107">
        <v>696</v>
      </c>
      <c r="X1605" s="171" t="str">
        <f t="shared" si="364"/>
        <v>HBL-PES-696-Jan17-1-1</v>
      </c>
      <c r="Y1605" s="136" t="s">
        <v>769</v>
      </c>
      <c r="Z1605" s="134" t="str">
        <f t="shared" si="365"/>
        <v>Yes</v>
      </c>
      <c r="AA1605" s="134" t="str">
        <f t="shared" si="366"/>
        <v>Yes</v>
      </c>
      <c r="AB1605" s="134" t="str">
        <f t="shared" si="375"/>
        <v>Yes</v>
      </c>
      <c r="AC1605" s="134" t="str">
        <f>VLOOKUP(F1605,'Wired Branches'!B:E,4,FALSE)</f>
        <v>10.42.11.10</v>
      </c>
      <c r="AD1605" s="134" t="str">
        <f t="shared" si="367"/>
        <v>255.255.255.0</v>
      </c>
      <c r="AE1605" s="150" t="str">
        <f>VLOOKUP(W1605,'Wired Branches'!B:F,5,FALSE)</f>
        <v>10.42.11.1</v>
      </c>
      <c r="AF1605" s="112">
        <f>_xlfn.IFNA(VLOOKUP(F1605,'Compiled report'!C:F,4,FALSE),"")</f>
        <v>265161020</v>
      </c>
      <c r="AG1605" s="134" t="str">
        <f t="shared" si="368"/>
        <v>10.200.57.196</v>
      </c>
      <c r="AH1605" s="134" t="str">
        <f t="shared" si="369"/>
        <v>Yes</v>
      </c>
      <c r="AI1605" s="134" t="str">
        <f t="shared" si="370"/>
        <v>Yes</v>
      </c>
      <c r="AJ1605" s="234">
        <f>_xlfn.IFNA(VLOOKUP(F1605,'Compiled report'!C:D,2,FALSE),"")</f>
        <v>42742</v>
      </c>
      <c r="AK1605" s="134" t="str">
        <f t="shared" si="371"/>
        <v>Yes</v>
      </c>
      <c r="AL1605" s="134" t="str">
        <f t="shared" si="372"/>
        <v>Yes</v>
      </c>
      <c r="AM1605" s="134" t="str">
        <f t="shared" si="373"/>
        <v>Yes</v>
      </c>
      <c r="AN1605" s="134" t="str">
        <f t="shared" si="374"/>
        <v>Yes</v>
      </c>
      <c r="AO1605" s="134" t="str">
        <f t="shared" si="363"/>
        <v>Installation Completed</v>
      </c>
      <c r="AP1605" s="137" t="s">
        <v>770</v>
      </c>
    </row>
    <row r="1606" spans="1:42" s="134" customFormat="1" ht="26.1" customHeight="1" x14ac:dyDescent="0.2">
      <c r="A1606" s="258">
        <v>1603</v>
      </c>
      <c r="B1606" s="111" t="s">
        <v>733</v>
      </c>
      <c r="C1606" s="134" t="s">
        <v>181</v>
      </c>
      <c r="D1606" s="171" t="s">
        <v>82</v>
      </c>
      <c r="E1606" s="173" t="s">
        <v>734</v>
      </c>
      <c r="F1606" s="107">
        <v>853</v>
      </c>
      <c r="G1606" s="111" t="s">
        <v>733</v>
      </c>
      <c r="H1606" s="284" t="s">
        <v>4230</v>
      </c>
      <c r="I1606" s="284" t="s">
        <v>4231</v>
      </c>
      <c r="J1606" s="284" t="s">
        <v>3112</v>
      </c>
      <c r="K1606" s="284" t="s">
        <v>3112</v>
      </c>
      <c r="L1606" s="284" t="s">
        <v>3112</v>
      </c>
      <c r="M1606" s="284" t="s">
        <v>3112</v>
      </c>
      <c r="N1606" s="103" t="s">
        <v>599</v>
      </c>
      <c r="O1606" s="284">
        <v>24100</v>
      </c>
      <c r="Q1606" s="135"/>
      <c r="T1606" s="135"/>
      <c r="U1606" s="171" t="str">
        <f t="shared" si="376"/>
        <v>HBL-PES-853</v>
      </c>
      <c r="V1606" s="133" t="s">
        <v>90</v>
      </c>
      <c r="W1606" s="107">
        <v>853</v>
      </c>
      <c r="X1606" s="171" t="str">
        <f t="shared" si="364"/>
        <v>HBL-PES-853-Jan17-1-1</v>
      </c>
      <c r="Y1606" s="136" t="s">
        <v>769</v>
      </c>
      <c r="Z1606" s="134" t="str">
        <f t="shared" si="365"/>
        <v>Yes</v>
      </c>
      <c r="AA1606" s="134" t="str">
        <f t="shared" si="366"/>
        <v>Yes</v>
      </c>
      <c r="AB1606" s="134" t="str">
        <f t="shared" si="375"/>
        <v>Yes</v>
      </c>
      <c r="AC1606" s="134" t="str">
        <f>VLOOKUP(F1606,'Wired Branches'!B:E,4,FALSE)</f>
        <v>10.42.77.10</v>
      </c>
      <c r="AD1606" s="134" t="str">
        <f t="shared" si="367"/>
        <v>255.255.255.0</v>
      </c>
      <c r="AE1606" s="150" t="str">
        <f>VLOOKUP(W1606,'Wired Branches'!B:F,5,FALSE)</f>
        <v>10.42.77.1</v>
      </c>
      <c r="AF1606" s="112" t="str">
        <f>_xlfn.IFNA(VLOOKUP(F1606,'Compiled report'!C:F,4,FALSE),"")</f>
        <v>26515e17c</v>
      </c>
      <c r="AG1606" s="134" t="str">
        <f t="shared" si="368"/>
        <v>10.200.57.196</v>
      </c>
      <c r="AH1606" s="134" t="str">
        <f t="shared" si="369"/>
        <v>Yes</v>
      </c>
      <c r="AI1606" s="134" t="str">
        <f t="shared" si="370"/>
        <v>Yes</v>
      </c>
      <c r="AJ1606" s="234">
        <f>_xlfn.IFNA(VLOOKUP(F1606,'Compiled report'!C:D,2,FALSE),"")</f>
        <v>42754</v>
      </c>
      <c r="AK1606" s="134" t="str">
        <f t="shared" si="371"/>
        <v>Yes</v>
      </c>
      <c r="AL1606" s="134" t="str">
        <f t="shared" si="372"/>
        <v>Yes</v>
      </c>
      <c r="AM1606" s="134" t="str">
        <f t="shared" si="373"/>
        <v>Yes</v>
      </c>
      <c r="AN1606" s="134" t="str">
        <f t="shared" si="374"/>
        <v>Yes</v>
      </c>
      <c r="AO1606" s="134" t="str">
        <f t="shared" si="363"/>
        <v>Installation Completed</v>
      </c>
      <c r="AP1606" s="137" t="s">
        <v>770</v>
      </c>
    </row>
    <row r="1607" spans="1:42" s="134" customFormat="1" ht="26.1" customHeight="1" x14ac:dyDescent="0.2">
      <c r="A1607" s="258">
        <v>1604</v>
      </c>
      <c r="B1607" s="111" t="s">
        <v>733</v>
      </c>
      <c r="C1607" s="134" t="s">
        <v>181</v>
      </c>
      <c r="D1607" s="171" t="s">
        <v>82</v>
      </c>
      <c r="E1607" s="173" t="s">
        <v>734</v>
      </c>
      <c r="F1607" s="107">
        <v>898</v>
      </c>
      <c r="G1607" s="111" t="s">
        <v>733</v>
      </c>
      <c r="H1607" s="284" t="s">
        <v>4232</v>
      </c>
      <c r="I1607" s="284" t="s">
        <v>4233</v>
      </c>
      <c r="J1607" s="284" t="s">
        <v>733</v>
      </c>
      <c r="K1607" s="284" t="s">
        <v>733</v>
      </c>
      <c r="L1607" s="284" t="s">
        <v>733</v>
      </c>
      <c r="M1607" s="284" t="s">
        <v>733</v>
      </c>
      <c r="N1607" s="103" t="s">
        <v>599</v>
      </c>
      <c r="O1607" s="284">
        <v>25000</v>
      </c>
      <c r="Q1607" s="135"/>
      <c r="T1607" s="135"/>
      <c r="U1607" s="171" t="str">
        <f t="shared" si="376"/>
        <v>HBL-PES-898</v>
      </c>
      <c r="V1607" s="133" t="s">
        <v>90</v>
      </c>
      <c r="W1607" s="107">
        <v>898</v>
      </c>
      <c r="X1607" s="171" t="str">
        <f t="shared" si="364"/>
        <v>HBL-PES-898-Jan17-1-1</v>
      </c>
      <c r="Y1607" s="136" t="s">
        <v>769</v>
      </c>
      <c r="Z1607" s="134" t="str">
        <f t="shared" si="365"/>
        <v>Yes</v>
      </c>
      <c r="AA1607" s="134" t="str">
        <f t="shared" si="366"/>
        <v>Yes</v>
      </c>
      <c r="AB1607" s="134" t="str">
        <f t="shared" si="375"/>
        <v>Yes</v>
      </c>
      <c r="AC1607" s="134" t="str">
        <f>VLOOKUP(F1607,'Wired Branches'!B:E,4,FALSE)</f>
        <v>10.42.12.10</v>
      </c>
      <c r="AD1607" s="134" t="str">
        <f t="shared" si="367"/>
        <v>255.255.255.0</v>
      </c>
      <c r="AE1607" s="150" t="str">
        <f>VLOOKUP(W1607,'Wired Branches'!B:F,5,FALSE)</f>
        <v>10.42.12.1</v>
      </c>
      <c r="AF1607" s="112" t="str">
        <f>_xlfn.IFNA(VLOOKUP(F1607,'Compiled report'!C:F,4,FALSE),"")</f>
        <v>26515e17d</v>
      </c>
      <c r="AG1607" s="134" t="str">
        <f t="shared" si="368"/>
        <v>10.200.57.196</v>
      </c>
      <c r="AH1607" s="134" t="str">
        <f t="shared" si="369"/>
        <v>Yes</v>
      </c>
      <c r="AI1607" s="134" t="str">
        <f t="shared" si="370"/>
        <v>Yes</v>
      </c>
      <c r="AJ1607" s="234">
        <f>_xlfn.IFNA(VLOOKUP(F1607,'Compiled report'!C:D,2,FALSE),"")</f>
        <v>42748</v>
      </c>
      <c r="AK1607" s="134" t="str">
        <f t="shared" si="371"/>
        <v>Yes</v>
      </c>
      <c r="AL1607" s="134" t="str">
        <f t="shared" si="372"/>
        <v>Yes</v>
      </c>
      <c r="AM1607" s="134" t="str">
        <f t="shared" si="373"/>
        <v>Yes</v>
      </c>
      <c r="AN1607" s="134" t="str">
        <f t="shared" si="374"/>
        <v>Yes</v>
      </c>
      <c r="AO1607" s="134" t="str">
        <f t="shared" si="363"/>
        <v>Installation Completed</v>
      </c>
      <c r="AP1607" s="137" t="s">
        <v>770</v>
      </c>
    </row>
    <row r="1608" spans="1:42" s="134" customFormat="1" ht="26.1" customHeight="1" x14ac:dyDescent="0.2">
      <c r="A1608" s="258">
        <v>1605</v>
      </c>
      <c r="B1608" s="111" t="s">
        <v>733</v>
      </c>
      <c r="C1608" s="134" t="s">
        <v>181</v>
      </c>
      <c r="D1608" s="171" t="s">
        <v>82</v>
      </c>
      <c r="E1608" s="173" t="s">
        <v>734</v>
      </c>
      <c r="F1608" s="107">
        <v>959</v>
      </c>
      <c r="G1608" s="111" t="s">
        <v>733</v>
      </c>
      <c r="H1608" s="284" t="s">
        <v>4234</v>
      </c>
      <c r="I1608" s="284" t="s">
        <v>4235</v>
      </c>
      <c r="J1608" s="284" t="s">
        <v>4236</v>
      </c>
      <c r="K1608" s="284" t="s">
        <v>733</v>
      </c>
      <c r="L1608" s="284" t="s">
        <v>733</v>
      </c>
      <c r="M1608" s="284" t="s">
        <v>733</v>
      </c>
      <c r="N1608" s="103" t="s">
        <v>599</v>
      </c>
      <c r="O1608" s="284">
        <v>25000</v>
      </c>
      <c r="Q1608" s="135"/>
      <c r="T1608" s="135"/>
      <c r="U1608" s="171" t="str">
        <f t="shared" si="376"/>
        <v>HBL-PES-959</v>
      </c>
      <c r="V1608" s="133" t="s">
        <v>90</v>
      </c>
      <c r="W1608" s="107">
        <v>959</v>
      </c>
      <c r="X1608" s="171" t="str">
        <f t="shared" si="364"/>
        <v>HBL-PES-959-Jan17-1-1</v>
      </c>
      <c r="Y1608" s="136" t="s">
        <v>769</v>
      </c>
      <c r="Z1608" s="134" t="str">
        <f t="shared" si="365"/>
        <v>Yes</v>
      </c>
      <c r="AA1608" s="134" t="str">
        <f t="shared" si="366"/>
        <v>Yes</v>
      </c>
      <c r="AB1608" s="134" t="str">
        <f t="shared" si="375"/>
        <v>Yes</v>
      </c>
      <c r="AC1608" s="134" t="str">
        <f>VLOOKUP(F1608,'Wired Branches'!B:E,4,FALSE)</f>
        <v>10.42.33.10</v>
      </c>
      <c r="AD1608" s="134" t="str">
        <f t="shared" si="367"/>
        <v>255.255.255.0</v>
      </c>
      <c r="AE1608" s="150" t="str">
        <f>VLOOKUP(W1608,'Wired Branches'!B:F,5,FALSE)</f>
        <v>10.42.33.1</v>
      </c>
      <c r="AF1608" s="112" t="str">
        <f>_xlfn.IFNA(VLOOKUP(F1608,'Compiled report'!C:F,4,FALSE),"")</f>
        <v>00026515e17e</v>
      </c>
      <c r="AG1608" s="134" t="str">
        <f t="shared" si="368"/>
        <v>10.200.57.196</v>
      </c>
      <c r="AH1608" s="134" t="str">
        <f t="shared" si="369"/>
        <v>Yes</v>
      </c>
      <c r="AI1608" s="134" t="str">
        <f t="shared" si="370"/>
        <v>Yes</v>
      </c>
      <c r="AJ1608" s="234">
        <f>_xlfn.IFNA(VLOOKUP(F1608,'Compiled report'!C:D,2,FALSE),"")</f>
        <v>42744</v>
      </c>
      <c r="AK1608" s="134" t="str">
        <f t="shared" si="371"/>
        <v>Yes</v>
      </c>
      <c r="AL1608" s="134" t="str">
        <f t="shared" si="372"/>
        <v>Yes</v>
      </c>
      <c r="AM1608" s="134" t="str">
        <f t="shared" si="373"/>
        <v>Yes</v>
      </c>
      <c r="AN1608" s="134" t="str">
        <f t="shared" si="374"/>
        <v>Yes</v>
      </c>
      <c r="AO1608" s="134" t="str">
        <f t="shared" si="363"/>
        <v>Installation Completed</v>
      </c>
      <c r="AP1608" s="137" t="s">
        <v>770</v>
      </c>
    </row>
    <row r="1609" spans="1:42" s="134" customFormat="1" ht="26.1" customHeight="1" x14ac:dyDescent="0.2">
      <c r="A1609" s="258">
        <v>1606</v>
      </c>
      <c r="B1609" s="111" t="s">
        <v>733</v>
      </c>
      <c r="C1609" s="134" t="s">
        <v>181</v>
      </c>
      <c r="D1609" s="171" t="s">
        <v>82</v>
      </c>
      <c r="E1609" s="173" t="s">
        <v>734</v>
      </c>
      <c r="F1609" s="107">
        <v>975</v>
      </c>
      <c r="G1609" s="111" t="s">
        <v>733</v>
      </c>
      <c r="H1609" s="284" t="s">
        <v>4204</v>
      </c>
      <c r="I1609" s="284" t="s">
        <v>4237</v>
      </c>
      <c r="J1609" s="284" t="s">
        <v>4204</v>
      </c>
      <c r="K1609" s="284" t="s">
        <v>4204</v>
      </c>
      <c r="L1609" s="284" t="s">
        <v>4204</v>
      </c>
      <c r="M1609" s="284" t="s">
        <v>4204</v>
      </c>
      <c r="N1609" s="103" t="s">
        <v>599</v>
      </c>
      <c r="O1609" s="284">
        <v>17200</v>
      </c>
      <c r="Q1609" s="135"/>
      <c r="T1609" s="135"/>
      <c r="U1609" s="171" t="str">
        <f t="shared" si="376"/>
        <v>HBL-PES-975</v>
      </c>
      <c r="V1609" s="133" t="s">
        <v>90</v>
      </c>
      <c r="W1609" s="107">
        <v>975</v>
      </c>
      <c r="X1609" s="171" t="str">
        <f t="shared" si="364"/>
        <v>HBL-PES-975-Jan17-1-1</v>
      </c>
      <c r="Y1609" s="136" t="s">
        <v>769</v>
      </c>
      <c r="Z1609" s="134" t="str">
        <f t="shared" si="365"/>
        <v xml:space="preserve"> </v>
      </c>
      <c r="AA1609" s="134" t="str">
        <f t="shared" si="366"/>
        <v xml:space="preserve"> </v>
      </c>
      <c r="AB1609" s="134" t="str">
        <f t="shared" si="375"/>
        <v>Yes</v>
      </c>
      <c r="AC1609" s="134" t="e">
        <f>VLOOKUP(F1609,'Wired Branches'!B:E,4,FALSE)</f>
        <v>#N/A</v>
      </c>
      <c r="AD1609" s="134" t="str">
        <f t="shared" si="367"/>
        <v xml:space="preserve"> </v>
      </c>
      <c r="AE1609" s="150" t="e">
        <f>VLOOKUP(W1609,'Wired Branches'!B:F,5,FALSE)</f>
        <v>#N/A</v>
      </c>
      <c r="AF1609" s="112" t="str">
        <f>_xlfn.IFNA(VLOOKUP(F1609,'Compiled report'!C:F,4,FALSE),"")</f>
        <v/>
      </c>
      <c r="AG1609" s="134" t="str">
        <f t="shared" si="368"/>
        <v xml:space="preserve"> </v>
      </c>
      <c r="AH1609" s="134" t="str">
        <f t="shared" si="369"/>
        <v xml:space="preserve"> </v>
      </c>
      <c r="AI1609" s="134" t="str">
        <f t="shared" si="370"/>
        <v xml:space="preserve"> </v>
      </c>
      <c r="AJ1609" s="234" t="str">
        <f>_xlfn.IFNA(VLOOKUP(F1609,'Compiled report'!C:D,2,FALSE),"")</f>
        <v/>
      </c>
      <c r="AK1609" s="134" t="str">
        <f t="shared" si="371"/>
        <v xml:space="preserve"> </v>
      </c>
      <c r="AL1609" s="134" t="str">
        <f t="shared" si="372"/>
        <v/>
      </c>
      <c r="AM1609" s="134" t="str">
        <f t="shared" si="373"/>
        <v xml:space="preserve"> </v>
      </c>
      <c r="AN1609" s="134" t="str">
        <f t="shared" si="374"/>
        <v xml:space="preserve"> </v>
      </c>
      <c r="AO1609" s="134" t="str">
        <f t="shared" si="363"/>
        <v xml:space="preserve"> </v>
      </c>
      <c r="AP1609" s="137" t="s">
        <v>770</v>
      </c>
    </row>
    <row r="1610" spans="1:42" s="134" customFormat="1" ht="26.1" customHeight="1" x14ac:dyDescent="0.2">
      <c r="A1610" s="258">
        <v>1607</v>
      </c>
      <c r="B1610" s="111" t="s">
        <v>733</v>
      </c>
      <c r="C1610" s="134" t="s">
        <v>181</v>
      </c>
      <c r="D1610" s="171" t="s">
        <v>82</v>
      </c>
      <c r="E1610" s="173" t="s">
        <v>734</v>
      </c>
      <c r="F1610" s="107">
        <v>977</v>
      </c>
      <c r="G1610" s="111" t="s">
        <v>733</v>
      </c>
      <c r="H1610" s="284" t="s">
        <v>4238</v>
      </c>
      <c r="I1610" s="284" t="s">
        <v>4239</v>
      </c>
      <c r="J1610" s="284" t="s">
        <v>4204</v>
      </c>
      <c r="K1610" s="284" t="s">
        <v>4240</v>
      </c>
      <c r="L1610" s="284" t="s">
        <v>4240</v>
      </c>
      <c r="M1610" s="284" t="s">
        <v>4204</v>
      </c>
      <c r="N1610" s="103" t="s">
        <v>599</v>
      </c>
      <c r="O1610" s="284">
        <v>17200</v>
      </c>
      <c r="Q1610" s="135"/>
      <c r="T1610" s="135"/>
      <c r="U1610" s="171" t="str">
        <f t="shared" si="376"/>
        <v>HBL-PES-977</v>
      </c>
      <c r="V1610" s="133" t="s">
        <v>90</v>
      </c>
      <c r="W1610" s="107">
        <v>977</v>
      </c>
      <c r="X1610" s="171" t="str">
        <f t="shared" si="364"/>
        <v>HBL-PES-977-Jan17-1-1</v>
      </c>
      <c r="Y1610" s="136" t="s">
        <v>769</v>
      </c>
      <c r="Z1610" s="134" t="str">
        <f t="shared" si="365"/>
        <v xml:space="preserve"> </v>
      </c>
      <c r="AA1610" s="134" t="str">
        <f t="shared" si="366"/>
        <v xml:space="preserve"> </v>
      </c>
      <c r="AB1610" s="134" t="str">
        <f t="shared" si="375"/>
        <v>Yes</v>
      </c>
      <c r="AC1610" s="134" t="e">
        <f>VLOOKUP(F1610,'Wired Branches'!B:E,4,FALSE)</f>
        <v>#N/A</v>
      </c>
      <c r="AD1610" s="134" t="str">
        <f t="shared" si="367"/>
        <v xml:space="preserve"> </v>
      </c>
      <c r="AE1610" s="150" t="e">
        <f>VLOOKUP(W1610,'Wired Branches'!B:F,5,FALSE)</f>
        <v>#N/A</v>
      </c>
      <c r="AF1610" s="112" t="str">
        <f>_xlfn.IFNA(VLOOKUP(F1610,'Compiled report'!C:F,4,FALSE),"")</f>
        <v/>
      </c>
      <c r="AG1610" s="134" t="str">
        <f t="shared" si="368"/>
        <v xml:space="preserve"> </v>
      </c>
      <c r="AH1610" s="134" t="str">
        <f t="shared" si="369"/>
        <v xml:space="preserve"> </v>
      </c>
      <c r="AI1610" s="134" t="str">
        <f t="shared" si="370"/>
        <v xml:space="preserve"> </v>
      </c>
      <c r="AJ1610" s="234" t="str">
        <f>_xlfn.IFNA(VLOOKUP(F1610,'Compiled report'!C:D,2,FALSE),"")</f>
        <v/>
      </c>
      <c r="AK1610" s="134" t="str">
        <f t="shared" si="371"/>
        <v xml:space="preserve"> </v>
      </c>
      <c r="AL1610" s="134" t="str">
        <f t="shared" si="372"/>
        <v/>
      </c>
      <c r="AM1610" s="134" t="str">
        <f t="shared" si="373"/>
        <v xml:space="preserve"> </v>
      </c>
      <c r="AN1610" s="134" t="str">
        <f t="shared" si="374"/>
        <v xml:space="preserve"> </v>
      </c>
      <c r="AO1610" s="134" t="str">
        <f t="shared" si="363"/>
        <v xml:space="preserve"> </v>
      </c>
      <c r="AP1610" s="137" t="s">
        <v>770</v>
      </c>
    </row>
    <row r="1611" spans="1:42" s="134" customFormat="1" ht="26.1" customHeight="1" x14ac:dyDescent="0.2">
      <c r="A1611" s="258">
        <v>1608</v>
      </c>
      <c r="B1611" s="111" t="s">
        <v>733</v>
      </c>
      <c r="C1611" s="134" t="s">
        <v>181</v>
      </c>
      <c r="D1611" s="171" t="s">
        <v>82</v>
      </c>
      <c r="E1611" s="173" t="s">
        <v>734</v>
      </c>
      <c r="F1611" s="107">
        <v>985</v>
      </c>
      <c r="G1611" s="111" t="s">
        <v>733</v>
      </c>
      <c r="H1611" s="284" t="s">
        <v>4241</v>
      </c>
      <c r="I1611" s="284" t="s">
        <v>4242</v>
      </c>
      <c r="J1611" s="284" t="s">
        <v>4187</v>
      </c>
      <c r="K1611" s="284" t="s">
        <v>4241</v>
      </c>
      <c r="L1611" s="284" t="s">
        <v>4187</v>
      </c>
      <c r="M1611" s="284" t="s">
        <v>4187</v>
      </c>
      <c r="N1611" s="103" t="s">
        <v>599</v>
      </c>
      <c r="O1611" s="284">
        <v>27200</v>
      </c>
      <c r="Q1611" s="135"/>
      <c r="T1611" s="135"/>
      <c r="U1611" s="171" t="str">
        <f t="shared" si="376"/>
        <v>HBL-PES-985</v>
      </c>
      <c r="V1611" s="133" t="s">
        <v>90</v>
      </c>
      <c r="W1611" s="107">
        <v>985</v>
      </c>
      <c r="X1611" s="171" t="str">
        <f t="shared" si="364"/>
        <v>HBL-PES-985-Jan17-1-1</v>
      </c>
      <c r="Y1611" s="136" t="s">
        <v>769</v>
      </c>
      <c r="Z1611" s="134" t="str">
        <f t="shared" si="365"/>
        <v>Yes</v>
      </c>
      <c r="AA1611" s="134" t="str">
        <f t="shared" si="366"/>
        <v>Yes</v>
      </c>
      <c r="AB1611" s="134" t="str">
        <f t="shared" si="375"/>
        <v>Yes</v>
      </c>
      <c r="AC1611" s="134" t="str">
        <f>VLOOKUP(F1611,'Wired Branches'!B:E,4,FALSE)</f>
        <v>10.42.94.10</v>
      </c>
      <c r="AD1611" s="134" t="str">
        <f t="shared" si="367"/>
        <v>255.255.255.0</v>
      </c>
      <c r="AE1611" s="150" t="str">
        <f>VLOOKUP(W1611,'Wired Branches'!B:F,5,FALSE)</f>
        <v>10.42.94.1</v>
      </c>
      <c r="AF1611" s="112" t="str">
        <f>_xlfn.IFNA(VLOOKUP(F1611,'Compiled report'!C:F,4,FALSE),"")</f>
        <v>26515ba93</v>
      </c>
      <c r="AG1611" s="134" t="str">
        <f t="shared" si="368"/>
        <v>10.200.57.196</v>
      </c>
      <c r="AH1611" s="134" t="str">
        <f t="shared" si="369"/>
        <v>Yes</v>
      </c>
      <c r="AI1611" s="134" t="str">
        <f t="shared" si="370"/>
        <v>Yes</v>
      </c>
      <c r="AJ1611" s="234">
        <f>_xlfn.IFNA(VLOOKUP(F1611,'Compiled report'!C:D,2,FALSE),"")</f>
        <v>42802</v>
      </c>
      <c r="AK1611" s="134" t="str">
        <f t="shared" si="371"/>
        <v>Yes</v>
      </c>
      <c r="AL1611" s="134" t="str">
        <f t="shared" si="372"/>
        <v>Yes</v>
      </c>
      <c r="AM1611" s="134" t="str">
        <f t="shared" si="373"/>
        <v>Yes</v>
      </c>
      <c r="AN1611" s="134" t="str">
        <f t="shared" si="374"/>
        <v>Yes</v>
      </c>
      <c r="AO1611" s="134" t="str">
        <f t="shared" si="363"/>
        <v>Installation Completed</v>
      </c>
      <c r="AP1611" s="137" t="s">
        <v>770</v>
      </c>
    </row>
    <row r="1612" spans="1:42" s="134" customFormat="1" ht="26.1" customHeight="1" x14ac:dyDescent="0.2">
      <c r="A1612" s="258">
        <v>1609</v>
      </c>
      <c r="B1612" s="111" t="s">
        <v>733</v>
      </c>
      <c r="C1612" s="134" t="s">
        <v>181</v>
      </c>
      <c r="D1612" s="171" t="s">
        <v>82</v>
      </c>
      <c r="E1612" s="173" t="s">
        <v>734</v>
      </c>
      <c r="F1612" s="107">
        <v>1009</v>
      </c>
      <c r="G1612" s="111" t="s">
        <v>733</v>
      </c>
      <c r="H1612" s="284" t="s">
        <v>4243</v>
      </c>
      <c r="I1612" s="284" t="s">
        <v>4244</v>
      </c>
      <c r="J1612" s="284" t="s">
        <v>4204</v>
      </c>
      <c r="K1612" s="284" t="s">
        <v>4245</v>
      </c>
      <c r="L1612" s="284" t="s">
        <v>4243</v>
      </c>
      <c r="M1612" s="284" t="s">
        <v>4204</v>
      </c>
      <c r="N1612" s="103" t="s">
        <v>599</v>
      </c>
      <c r="O1612" s="284">
        <v>17200</v>
      </c>
      <c r="Q1612" s="135"/>
      <c r="T1612" s="135"/>
      <c r="U1612" s="171" t="str">
        <f t="shared" si="376"/>
        <v>HBL-PES-1009</v>
      </c>
      <c r="V1612" s="133" t="s">
        <v>90</v>
      </c>
      <c r="W1612" s="107">
        <v>1009</v>
      </c>
      <c r="X1612" s="171" t="str">
        <f t="shared" si="364"/>
        <v>HBL-PES-1009-Jan17-1-1</v>
      </c>
      <c r="Y1612" s="136" t="s">
        <v>769</v>
      </c>
      <c r="Z1612" s="134" t="str">
        <f t="shared" si="365"/>
        <v xml:space="preserve"> </v>
      </c>
      <c r="AA1612" s="134" t="str">
        <f t="shared" si="366"/>
        <v xml:space="preserve"> </v>
      </c>
      <c r="AB1612" s="134" t="str">
        <f t="shared" si="375"/>
        <v>Yes</v>
      </c>
      <c r="AC1612" s="134" t="e">
        <f>VLOOKUP(F1612,'Wired Branches'!B:E,4,FALSE)</f>
        <v>#N/A</v>
      </c>
      <c r="AD1612" s="134" t="str">
        <f t="shared" si="367"/>
        <v xml:space="preserve"> </v>
      </c>
      <c r="AE1612" s="150" t="e">
        <f>VLOOKUP(W1612,'Wired Branches'!B:F,5,FALSE)</f>
        <v>#N/A</v>
      </c>
      <c r="AF1612" s="112" t="str">
        <f>_xlfn.IFNA(VLOOKUP(F1612,'Compiled report'!C:F,4,FALSE),"")</f>
        <v/>
      </c>
      <c r="AG1612" s="134" t="str">
        <f t="shared" si="368"/>
        <v xml:space="preserve"> </v>
      </c>
      <c r="AH1612" s="134" t="str">
        <f t="shared" si="369"/>
        <v xml:space="preserve"> </v>
      </c>
      <c r="AI1612" s="134" t="str">
        <f t="shared" si="370"/>
        <v xml:space="preserve"> </v>
      </c>
      <c r="AJ1612" s="234" t="str">
        <f>_xlfn.IFNA(VLOOKUP(F1612,'Compiled report'!C:D,2,FALSE),"")</f>
        <v/>
      </c>
      <c r="AK1612" s="134" t="str">
        <f t="shared" si="371"/>
        <v xml:space="preserve"> </v>
      </c>
      <c r="AL1612" s="134" t="str">
        <f t="shared" si="372"/>
        <v/>
      </c>
      <c r="AM1612" s="134" t="str">
        <f t="shared" si="373"/>
        <v xml:space="preserve"> </v>
      </c>
      <c r="AN1612" s="134" t="str">
        <f t="shared" si="374"/>
        <v xml:space="preserve"> </v>
      </c>
      <c r="AO1612" s="134" t="str">
        <f t="shared" si="363"/>
        <v xml:space="preserve"> </v>
      </c>
      <c r="AP1612" s="137" t="s">
        <v>770</v>
      </c>
    </row>
    <row r="1613" spans="1:42" s="134" customFormat="1" ht="26.1" customHeight="1" x14ac:dyDescent="0.2">
      <c r="A1613" s="258">
        <v>1610</v>
      </c>
      <c r="B1613" s="111" t="s">
        <v>733</v>
      </c>
      <c r="C1613" s="134" t="s">
        <v>181</v>
      </c>
      <c r="D1613" s="171" t="s">
        <v>82</v>
      </c>
      <c r="E1613" s="173" t="s">
        <v>734</v>
      </c>
      <c r="F1613" s="107">
        <v>1017</v>
      </c>
      <c r="G1613" s="111" t="s">
        <v>733</v>
      </c>
      <c r="H1613" s="284" t="s">
        <v>4246</v>
      </c>
      <c r="I1613" s="284" t="s">
        <v>4247</v>
      </c>
      <c r="J1613" s="284" t="s">
        <v>4141</v>
      </c>
      <c r="K1613" s="284" t="s">
        <v>4246</v>
      </c>
      <c r="L1613" s="284" t="s">
        <v>4246</v>
      </c>
      <c r="M1613" s="284" t="s">
        <v>4246</v>
      </c>
      <c r="N1613" s="103" t="s">
        <v>599</v>
      </c>
      <c r="O1613" s="284">
        <v>29050</v>
      </c>
      <c r="Q1613" s="135"/>
      <c r="T1613" s="135"/>
      <c r="U1613" s="171" t="str">
        <f t="shared" si="376"/>
        <v>HBL-PES-1017</v>
      </c>
      <c r="V1613" s="133" t="s">
        <v>90</v>
      </c>
      <c r="W1613" s="107">
        <v>1017</v>
      </c>
      <c r="X1613" s="171" t="str">
        <f t="shared" si="364"/>
        <v>HBL-PES-1017-Jan17-1-1</v>
      </c>
      <c r="Y1613" s="136" t="s">
        <v>769</v>
      </c>
      <c r="Z1613" s="134" t="str">
        <f t="shared" si="365"/>
        <v>Yes</v>
      </c>
      <c r="AA1613" s="134" t="str">
        <f t="shared" si="366"/>
        <v>Yes</v>
      </c>
      <c r="AB1613" s="134" t="str">
        <f t="shared" si="375"/>
        <v>Yes</v>
      </c>
      <c r="AC1613" s="134" t="str">
        <f>VLOOKUP(F1613,'Wired Branches'!B:E,4,FALSE)</f>
        <v>10.42.61.10</v>
      </c>
      <c r="AD1613" s="134" t="str">
        <f t="shared" si="367"/>
        <v>255.255.255.0</v>
      </c>
      <c r="AE1613" s="150" t="str">
        <f>VLOOKUP(W1613,'Wired Branches'!B:F,5,FALSE)</f>
        <v>10.42.61.1</v>
      </c>
      <c r="AF1613" s="112" t="str">
        <f>_xlfn.IFNA(VLOOKUP(F1613,'Compiled report'!C:F,4,FALSE),"")</f>
        <v>26515e183</v>
      </c>
      <c r="AG1613" s="134" t="str">
        <f t="shared" si="368"/>
        <v>10.200.57.196</v>
      </c>
      <c r="AH1613" s="134" t="str">
        <f t="shared" si="369"/>
        <v>Yes</v>
      </c>
      <c r="AI1613" s="134" t="str">
        <f t="shared" si="370"/>
        <v>Yes</v>
      </c>
      <c r="AJ1613" s="234">
        <f>_xlfn.IFNA(VLOOKUP(F1613,'Compiled report'!C:D,2,FALSE),"")</f>
        <v>42794</v>
      </c>
      <c r="AK1613" s="134" t="str">
        <f t="shared" si="371"/>
        <v>Yes</v>
      </c>
      <c r="AL1613" s="134" t="str">
        <f t="shared" si="372"/>
        <v>Yes</v>
      </c>
      <c r="AM1613" s="134" t="str">
        <f t="shared" si="373"/>
        <v>Yes</v>
      </c>
      <c r="AN1613" s="134" t="str">
        <f t="shared" si="374"/>
        <v>Yes</v>
      </c>
      <c r="AO1613" s="134" t="str">
        <f t="shared" si="363"/>
        <v>Installation Completed</v>
      </c>
      <c r="AP1613" s="137" t="s">
        <v>770</v>
      </c>
    </row>
    <row r="1614" spans="1:42" s="134" customFormat="1" ht="26.1" customHeight="1" x14ac:dyDescent="0.2">
      <c r="A1614" s="258">
        <v>1611</v>
      </c>
      <c r="B1614" s="111" t="s">
        <v>733</v>
      </c>
      <c r="C1614" s="134" t="s">
        <v>181</v>
      </c>
      <c r="D1614" s="171" t="s">
        <v>82</v>
      </c>
      <c r="E1614" s="173" t="s">
        <v>734</v>
      </c>
      <c r="F1614" s="107">
        <v>1030</v>
      </c>
      <c r="G1614" s="111" t="s">
        <v>733</v>
      </c>
      <c r="H1614" s="284" t="s">
        <v>4248</v>
      </c>
      <c r="I1614" s="284" t="s">
        <v>4249</v>
      </c>
      <c r="J1614" s="284" t="s">
        <v>4141</v>
      </c>
      <c r="K1614" s="284" t="s">
        <v>4250</v>
      </c>
      <c r="L1614" s="284" t="s">
        <v>4141</v>
      </c>
      <c r="M1614" s="284" t="s">
        <v>4141</v>
      </c>
      <c r="N1614" s="103" t="s">
        <v>599</v>
      </c>
      <c r="O1614" s="284">
        <v>29050</v>
      </c>
      <c r="Q1614" s="135"/>
      <c r="T1614" s="135"/>
      <c r="U1614" s="171" t="str">
        <f t="shared" si="376"/>
        <v>HBL-PES-1030</v>
      </c>
      <c r="V1614" s="133" t="s">
        <v>90</v>
      </c>
      <c r="W1614" s="107">
        <v>1030</v>
      </c>
      <c r="X1614" s="171" t="str">
        <f t="shared" si="364"/>
        <v>HBL-PES-1030-Jan17-1-1</v>
      </c>
      <c r="Y1614" s="136" t="s">
        <v>769</v>
      </c>
      <c r="Z1614" s="134" t="str">
        <f t="shared" si="365"/>
        <v>Yes</v>
      </c>
      <c r="AA1614" s="134" t="str">
        <f t="shared" si="366"/>
        <v>Yes</v>
      </c>
      <c r="AB1614" s="134" t="str">
        <f t="shared" si="375"/>
        <v>Yes</v>
      </c>
      <c r="AC1614" s="134" t="str">
        <f>VLOOKUP(F1614,'Wired Branches'!B:E,4,FALSE)</f>
        <v>10.42.96.10</v>
      </c>
      <c r="AD1614" s="134" t="str">
        <f t="shared" si="367"/>
        <v>255.255.255.0</v>
      </c>
      <c r="AE1614" s="150" t="str">
        <f>VLOOKUP(W1614,'Wired Branches'!B:F,5,FALSE)</f>
        <v>10.42.96.1</v>
      </c>
      <c r="AF1614" s="112">
        <f>_xlfn.IFNA(VLOOKUP(F1614,'Compiled report'!C:F,4,FALSE),"")</f>
        <v>0</v>
      </c>
      <c r="AG1614" s="134" t="str">
        <f t="shared" si="368"/>
        <v>10.200.57.196</v>
      </c>
      <c r="AH1614" s="134" t="str">
        <f t="shared" si="369"/>
        <v>Yes</v>
      </c>
      <c r="AI1614" s="134" t="str">
        <f t="shared" si="370"/>
        <v>Yes</v>
      </c>
      <c r="AJ1614" s="234">
        <f>_xlfn.IFNA(VLOOKUP(F1614,'Compiled report'!C:D,2,FALSE),"")</f>
        <v>42795</v>
      </c>
      <c r="AK1614" s="134" t="str">
        <f t="shared" si="371"/>
        <v>Yes</v>
      </c>
      <c r="AL1614" s="134" t="str">
        <f t="shared" si="372"/>
        <v/>
      </c>
      <c r="AM1614" s="134" t="str">
        <f t="shared" si="373"/>
        <v>Yes</v>
      </c>
      <c r="AN1614" s="134" t="str">
        <f t="shared" si="374"/>
        <v>Yes</v>
      </c>
      <c r="AO1614" s="134" t="str">
        <f t="shared" ref="AO1614:AO1677" si="377">IF(AJ1614=""," ","Installation Completed")</f>
        <v>Installation Completed</v>
      </c>
      <c r="AP1614" s="137" t="s">
        <v>770</v>
      </c>
    </row>
    <row r="1615" spans="1:42" s="134" customFormat="1" ht="26.1" customHeight="1" x14ac:dyDescent="0.2">
      <c r="A1615" s="258">
        <v>1612</v>
      </c>
      <c r="B1615" s="111" t="s">
        <v>733</v>
      </c>
      <c r="C1615" s="134" t="s">
        <v>181</v>
      </c>
      <c r="D1615" s="171" t="s">
        <v>82</v>
      </c>
      <c r="E1615" s="173" t="s">
        <v>734</v>
      </c>
      <c r="F1615" s="107">
        <v>1096</v>
      </c>
      <c r="G1615" s="111" t="s">
        <v>733</v>
      </c>
      <c r="H1615" s="284" t="s">
        <v>4251</v>
      </c>
      <c r="I1615" s="284" t="s">
        <v>4252</v>
      </c>
      <c r="J1615" s="284" t="s">
        <v>4144</v>
      </c>
      <c r="K1615" s="284" t="s">
        <v>4194</v>
      </c>
      <c r="L1615" s="284" t="s">
        <v>4145</v>
      </c>
      <c r="M1615" s="284" t="s">
        <v>4145</v>
      </c>
      <c r="N1615" s="103" t="s">
        <v>599</v>
      </c>
      <c r="O1615" s="284">
        <v>26300</v>
      </c>
      <c r="Q1615" s="135"/>
      <c r="T1615" s="135"/>
      <c r="U1615" s="171" t="str">
        <f t="shared" si="376"/>
        <v>HBL-PES-1096</v>
      </c>
      <c r="V1615" s="133" t="s">
        <v>90</v>
      </c>
      <c r="W1615" s="107">
        <v>1096</v>
      </c>
      <c r="X1615" s="171" t="str">
        <f t="shared" si="364"/>
        <v>HBL-PES-1096-Jan17-1-1</v>
      </c>
      <c r="Y1615" s="136" t="s">
        <v>769</v>
      </c>
      <c r="Z1615" s="134" t="str">
        <f t="shared" si="365"/>
        <v>Yes</v>
      </c>
      <c r="AA1615" s="134" t="str">
        <f t="shared" si="366"/>
        <v>Yes</v>
      </c>
      <c r="AB1615" s="134" t="str">
        <f t="shared" si="375"/>
        <v>Yes</v>
      </c>
      <c r="AC1615" s="134" t="e">
        <f>VLOOKUP(F1615,'Wired Branches'!B:E,4,FALSE)</f>
        <v>#N/A</v>
      </c>
      <c r="AD1615" s="134" t="str">
        <f t="shared" si="367"/>
        <v>255.255.255.0</v>
      </c>
      <c r="AE1615" s="150" t="e">
        <f>VLOOKUP(W1615,'Wired Branches'!B:F,5,FALSE)</f>
        <v>#N/A</v>
      </c>
      <c r="AF1615" s="112" t="str">
        <f>_xlfn.IFNA(VLOOKUP(F1615,'Compiled report'!C:F,4,FALSE),"")</f>
        <v>26515e185</v>
      </c>
      <c r="AG1615" s="134" t="str">
        <f t="shared" si="368"/>
        <v>10.200.57.196</v>
      </c>
      <c r="AH1615" s="134" t="str">
        <f t="shared" si="369"/>
        <v>Yes</v>
      </c>
      <c r="AI1615" s="134" t="str">
        <f t="shared" si="370"/>
        <v>Yes</v>
      </c>
      <c r="AJ1615" s="234">
        <f>_xlfn.IFNA(VLOOKUP(F1615,'Compiled report'!C:D,2,FALSE),"")</f>
        <v>42804</v>
      </c>
      <c r="AK1615" s="134" t="str">
        <f t="shared" si="371"/>
        <v>Yes</v>
      </c>
      <c r="AL1615" s="134" t="str">
        <f t="shared" si="372"/>
        <v>Yes</v>
      </c>
      <c r="AM1615" s="134" t="str">
        <f t="shared" si="373"/>
        <v>Yes</v>
      </c>
      <c r="AN1615" s="134" t="str">
        <f t="shared" si="374"/>
        <v>Yes</v>
      </c>
      <c r="AO1615" s="134" t="str">
        <f t="shared" si="377"/>
        <v>Installation Completed</v>
      </c>
      <c r="AP1615" s="137" t="s">
        <v>770</v>
      </c>
    </row>
    <row r="1616" spans="1:42" s="134" customFormat="1" ht="26.1" customHeight="1" x14ac:dyDescent="0.2">
      <c r="A1616" s="258">
        <v>1613</v>
      </c>
      <c r="B1616" s="111" t="s">
        <v>733</v>
      </c>
      <c r="C1616" s="134" t="s">
        <v>181</v>
      </c>
      <c r="D1616" s="171" t="s">
        <v>82</v>
      </c>
      <c r="E1616" s="173" t="s">
        <v>734</v>
      </c>
      <c r="F1616" s="107">
        <v>1113</v>
      </c>
      <c r="G1616" s="111" t="s">
        <v>733</v>
      </c>
      <c r="H1616" s="284" t="s">
        <v>4253</v>
      </c>
      <c r="I1616" s="284" t="s">
        <v>4254</v>
      </c>
      <c r="J1616" s="284" t="s">
        <v>733</v>
      </c>
      <c r="K1616" s="284" t="s">
        <v>733</v>
      </c>
      <c r="L1616" s="284" t="s">
        <v>733</v>
      </c>
      <c r="M1616" s="284" t="s">
        <v>733</v>
      </c>
      <c r="N1616" s="103" t="s">
        <v>599</v>
      </c>
      <c r="O1616" s="284">
        <v>25000</v>
      </c>
      <c r="Q1616" s="135"/>
      <c r="T1616" s="135"/>
      <c r="U1616" s="171" t="str">
        <f t="shared" si="376"/>
        <v>HBL-PES-1113</v>
      </c>
      <c r="V1616" s="133" t="s">
        <v>90</v>
      </c>
      <c r="W1616" s="107">
        <v>1113</v>
      </c>
      <c r="X1616" s="171" t="str">
        <f t="shared" si="364"/>
        <v>HBL-PES-1113-Jan17-1-1</v>
      </c>
      <c r="Y1616" s="136" t="s">
        <v>769</v>
      </c>
      <c r="Z1616" s="134" t="str">
        <f t="shared" si="365"/>
        <v>Yes</v>
      </c>
      <c r="AA1616" s="134" t="str">
        <f t="shared" si="366"/>
        <v>Yes</v>
      </c>
      <c r="AB1616" s="134" t="str">
        <f t="shared" si="375"/>
        <v>Yes</v>
      </c>
      <c r="AC1616" s="134" t="str">
        <f>VLOOKUP(F1616,'Wired Branches'!B:E,4,FALSE)</f>
        <v>10.42.3.10</v>
      </c>
      <c r="AD1616" s="134" t="str">
        <f t="shared" si="367"/>
        <v>255.255.255.0</v>
      </c>
      <c r="AE1616" s="150" t="str">
        <f>VLOOKUP(W1616,'Wired Branches'!B:F,5,FALSE)</f>
        <v>10.42.3.1</v>
      </c>
      <c r="AF1616" s="112" t="str">
        <f>_xlfn.IFNA(VLOOKUP(F1616,'Compiled report'!C:F,4,FALSE),"")</f>
        <v>26515e226</v>
      </c>
      <c r="AG1616" s="134" t="str">
        <f t="shared" si="368"/>
        <v>10.200.57.196</v>
      </c>
      <c r="AH1616" s="134" t="str">
        <f t="shared" si="369"/>
        <v>Yes</v>
      </c>
      <c r="AI1616" s="134" t="str">
        <f t="shared" si="370"/>
        <v>Yes</v>
      </c>
      <c r="AJ1616" s="234">
        <f>_xlfn.IFNA(VLOOKUP(F1616,'Compiled report'!C:D,2,FALSE),"")</f>
        <v>42751</v>
      </c>
      <c r="AK1616" s="134" t="str">
        <f t="shared" si="371"/>
        <v>Yes</v>
      </c>
      <c r="AL1616" s="134" t="str">
        <f t="shared" si="372"/>
        <v>Yes</v>
      </c>
      <c r="AM1616" s="134" t="str">
        <f t="shared" si="373"/>
        <v>Yes</v>
      </c>
      <c r="AN1616" s="134" t="str">
        <f t="shared" si="374"/>
        <v>Yes</v>
      </c>
      <c r="AO1616" s="134" t="str">
        <f t="shared" si="377"/>
        <v>Installation Completed</v>
      </c>
      <c r="AP1616" s="137" t="s">
        <v>770</v>
      </c>
    </row>
    <row r="1617" spans="1:42" s="134" customFormat="1" ht="26.1" customHeight="1" x14ac:dyDescent="0.2">
      <c r="A1617" s="258">
        <v>1614</v>
      </c>
      <c r="B1617" s="111" t="s">
        <v>733</v>
      </c>
      <c r="C1617" s="134" t="s">
        <v>181</v>
      </c>
      <c r="D1617" s="171" t="s">
        <v>82</v>
      </c>
      <c r="E1617" s="173" t="s">
        <v>734</v>
      </c>
      <c r="F1617" s="107">
        <v>1169</v>
      </c>
      <c r="G1617" s="111" t="s">
        <v>733</v>
      </c>
      <c r="H1617" s="284" t="s">
        <v>4173</v>
      </c>
      <c r="I1617" s="284" t="s">
        <v>4255</v>
      </c>
      <c r="J1617" s="284" t="s">
        <v>4173</v>
      </c>
      <c r="K1617" s="284" t="s">
        <v>4173</v>
      </c>
      <c r="L1617" s="284" t="s">
        <v>4173</v>
      </c>
      <c r="M1617" s="284" t="s">
        <v>4173</v>
      </c>
      <c r="N1617" s="103" t="s">
        <v>599</v>
      </c>
      <c r="O1617" s="284">
        <v>28420</v>
      </c>
      <c r="Q1617" s="135"/>
      <c r="T1617" s="135"/>
      <c r="U1617" s="171" t="str">
        <f t="shared" si="376"/>
        <v>HBL-PES-1169</v>
      </c>
      <c r="V1617" s="133" t="s">
        <v>90</v>
      </c>
      <c r="W1617" s="107">
        <v>1169</v>
      </c>
      <c r="X1617" s="171" t="str">
        <f t="shared" ref="X1617:X1680" si="378">CONCATENATE(U1617,"-",Y1617,"-",V1617)</f>
        <v>HBL-PES-1169-Jan17-1-1</v>
      </c>
      <c r="Y1617" s="136" t="s">
        <v>769</v>
      </c>
      <c r="Z1617" s="134" t="str">
        <f t="shared" si="365"/>
        <v>Yes</v>
      </c>
      <c r="AA1617" s="134" t="str">
        <f t="shared" si="366"/>
        <v>Yes</v>
      </c>
      <c r="AB1617" s="134" t="str">
        <f t="shared" si="375"/>
        <v>Yes</v>
      </c>
      <c r="AC1617" s="134" t="e">
        <f>VLOOKUP(F1617,'Wired Branches'!B:E,4,FALSE)</f>
        <v>#N/A</v>
      </c>
      <c r="AD1617" s="134" t="str">
        <f t="shared" si="367"/>
        <v>255.255.255.0</v>
      </c>
      <c r="AE1617" s="150" t="e">
        <f>VLOOKUP(W1617,'Wired Branches'!B:F,5,FALSE)</f>
        <v>#N/A</v>
      </c>
      <c r="AF1617" s="112" t="str">
        <f>_xlfn.IFNA(VLOOKUP(F1617,'Compiled report'!C:F,4,FALSE),"")</f>
        <v>26515e227</v>
      </c>
      <c r="AG1617" s="134" t="str">
        <f t="shared" si="368"/>
        <v>10.200.57.196</v>
      </c>
      <c r="AH1617" s="134" t="str">
        <f t="shared" si="369"/>
        <v>Yes</v>
      </c>
      <c r="AI1617" s="134" t="str">
        <f t="shared" si="370"/>
        <v>Yes</v>
      </c>
      <c r="AJ1617" s="234">
        <f>_xlfn.IFNA(VLOOKUP(F1617,'Compiled report'!C:D,2,FALSE),"")</f>
        <v>42801</v>
      </c>
      <c r="AK1617" s="134" t="str">
        <f t="shared" si="371"/>
        <v>Yes</v>
      </c>
      <c r="AL1617" s="134" t="str">
        <f t="shared" si="372"/>
        <v>Yes</v>
      </c>
      <c r="AM1617" s="134" t="str">
        <f t="shared" si="373"/>
        <v>Yes</v>
      </c>
      <c r="AN1617" s="134" t="str">
        <f t="shared" si="374"/>
        <v>Yes</v>
      </c>
      <c r="AO1617" s="134" t="str">
        <f t="shared" si="377"/>
        <v>Installation Completed</v>
      </c>
      <c r="AP1617" s="137" t="s">
        <v>770</v>
      </c>
    </row>
    <row r="1618" spans="1:42" s="134" customFormat="1" ht="26.1" customHeight="1" x14ac:dyDescent="0.2">
      <c r="A1618" s="258">
        <v>1615</v>
      </c>
      <c r="B1618" s="111" t="s">
        <v>733</v>
      </c>
      <c r="C1618" s="134" t="s">
        <v>181</v>
      </c>
      <c r="D1618" s="171" t="s">
        <v>82</v>
      </c>
      <c r="E1618" s="173" t="s">
        <v>734</v>
      </c>
      <c r="F1618" s="107">
        <v>1181</v>
      </c>
      <c r="G1618" s="111" t="s">
        <v>733</v>
      </c>
      <c r="H1618" s="284" t="s">
        <v>4256</v>
      </c>
      <c r="I1618" s="284" t="s">
        <v>4257</v>
      </c>
      <c r="J1618" s="284" t="s">
        <v>4123</v>
      </c>
      <c r="K1618" s="284" t="s">
        <v>733</v>
      </c>
      <c r="L1618" s="284" t="s">
        <v>733</v>
      </c>
      <c r="M1618" s="284" t="s">
        <v>733</v>
      </c>
      <c r="N1618" s="103" t="s">
        <v>599</v>
      </c>
      <c r="O1618" s="284">
        <v>25000</v>
      </c>
      <c r="Q1618" s="135"/>
      <c r="T1618" s="135"/>
      <c r="U1618" s="171" t="str">
        <f t="shared" si="376"/>
        <v>HBL-PES-1181</v>
      </c>
      <c r="V1618" s="133" t="s">
        <v>90</v>
      </c>
      <c r="W1618" s="107">
        <v>1181</v>
      </c>
      <c r="X1618" s="171" t="str">
        <f t="shared" si="378"/>
        <v>HBL-PES-1181-Jan17-1-1</v>
      </c>
      <c r="Y1618" s="136" t="s">
        <v>769</v>
      </c>
      <c r="Z1618" s="134" t="str">
        <f t="shared" si="365"/>
        <v>Yes</v>
      </c>
      <c r="AA1618" s="134" t="str">
        <f t="shared" si="366"/>
        <v>Yes</v>
      </c>
      <c r="AB1618" s="134" t="str">
        <f t="shared" si="375"/>
        <v>Yes</v>
      </c>
      <c r="AC1618" s="134" t="str">
        <f>VLOOKUP(F1618,'Wired Branches'!B:E,4,FALSE)</f>
        <v>10.42.27.10</v>
      </c>
      <c r="AD1618" s="134" t="str">
        <f t="shared" si="367"/>
        <v>255.255.255.0</v>
      </c>
      <c r="AE1618" s="150" t="str">
        <f>VLOOKUP(W1618,'Wired Branches'!B:F,5,FALSE)</f>
        <v>10.42.27.1</v>
      </c>
      <c r="AF1618" s="112" t="str">
        <f>_xlfn.IFNA(VLOOKUP(F1618,'Compiled report'!C:F,4,FALSE),"")</f>
        <v>26515e228</v>
      </c>
      <c r="AG1618" s="134" t="str">
        <f t="shared" si="368"/>
        <v>10.200.57.196</v>
      </c>
      <c r="AH1618" s="134" t="str">
        <f t="shared" si="369"/>
        <v>Yes</v>
      </c>
      <c r="AI1618" s="134" t="str">
        <f t="shared" si="370"/>
        <v>Yes</v>
      </c>
      <c r="AJ1618" s="234">
        <f>_xlfn.IFNA(VLOOKUP(F1618,'Compiled report'!C:D,2,FALSE),"")</f>
        <v>42782</v>
      </c>
      <c r="AK1618" s="134" t="str">
        <f t="shared" si="371"/>
        <v>Yes</v>
      </c>
      <c r="AL1618" s="134" t="str">
        <f t="shared" si="372"/>
        <v>Yes</v>
      </c>
      <c r="AM1618" s="134" t="str">
        <f t="shared" si="373"/>
        <v>Yes</v>
      </c>
      <c r="AN1618" s="134" t="str">
        <f t="shared" si="374"/>
        <v>Yes</v>
      </c>
      <c r="AO1618" s="134" t="str">
        <f t="shared" si="377"/>
        <v>Installation Completed</v>
      </c>
      <c r="AP1618" s="137" t="s">
        <v>770</v>
      </c>
    </row>
    <row r="1619" spans="1:42" s="134" customFormat="1" ht="26.1" customHeight="1" x14ac:dyDescent="0.2">
      <c r="A1619" s="258">
        <v>1616</v>
      </c>
      <c r="B1619" s="111" t="s">
        <v>733</v>
      </c>
      <c r="C1619" s="134" t="s">
        <v>181</v>
      </c>
      <c r="D1619" s="171" t="s">
        <v>82</v>
      </c>
      <c r="E1619" s="173" t="s">
        <v>734</v>
      </c>
      <c r="F1619" s="107">
        <v>1189</v>
      </c>
      <c r="G1619" s="111" t="s">
        <v>733</v>
      </c>
      <c r="H1619" s="284" t="s">
        <v>4258</v>
      </c>
      <c r="I1619" s="284" t="s">
        <v>4259</v>
      </c>
      <c r="J1619" s="284" t="s">
        <v>4141</v>
      </c>
      <c r="K1619" s="284" t="s">
        <v>4260</v>
      </c>
      <c r="L1619" s="284" t="s">
        <v>4141</v>
      </c>
      <c r="M1619" s="284" t="s">
        <v>4141</v>
      </c>
      <c r="N1619" s="103" t="s">
        <v>599</v>
      </c>
      <c r="O1619" s="284">
        <v>29050</v>
      </c>
      <c r="Q1619" s="135"/>
      <c r="T1619" s="135"/>
      <c r="U1619" s="171" t="str">
        <f t="shared" si="376"/>
        <v>HBL-PES-1189</v>
      </c>
      <c r="V1619" s="133" t="s">
        <v>90</v>
      </c>
      <c r="W1619" s="107">
        <v>1189</v>
      </c>
      <c r="X1619" s="171" t="str">
        <f t="shared" si="378"/>
        <v>HBL-PES-1189-Jan17-1-1</v>
      </c>
      <c r="Y1619" s="136" t="s">
        <v>769</v>
      </c>
      <c r="Z1619" s="134" t="str">
        <f t="shared" si="365"/>
        <v>Yes</v>
      </c>
      <c r="AA1619" s="134" t="str">
        <f t="shared" si="366"/>
        <v>Yes</v>
      </c>
      <c r="AB1619" s="134" t="str">
        <f t="shared" si="375"/>
        <v>Yes</v>
      </c>
      <c r="AC1619" s="134" t="str">
        <f>VLOOKUP(F1619,'Wired Branches'!B:E,4,FALSE)</f>
        <v>10.42.98.10</v>
      </c>
      <c r="AD1619" s="134" t="str">
        <f t="shared" si="367"/>
        <v>255.255.255.0</v>
      </c>
      <c r="AE1619" s="150" t="str">
        <f>VLOOKUP(W1619,'Wired Branches'!B:F,5,FALSE)</f>
        <v>10.42.98.1</v>
      </c>
      <c r="AF1619" s="112" t="str">
        <f>_xlfn.IFNA(VLOOKUP(F1619,'Compiled report'!C:F,4,FALSE),"")</f>
        <v>26515e229</v>
      </c>
      <c r="AG1619" s="134" t="str">
        <f t="shared" si="368"/>
        <v>10.200.57.196</v>
      </c>
      <c r="AH1619" s="134" t="str">
        <f t="shared" si="369"/>
        <v>Yes</v>
      </c>
      <c r="AI1619" s="134" t="str">
        <f t="shared" si="370"/>
        <v>Yes</v>
      </c>
      <c r="AJ1619" s="234">
        <f>_xlfn.IFNA(VLOOKUP(F1619,'Compiled report'!C:D,2,FALSE),"")</f>
        <v>42795</v>
      </c>
      <c r="AK1619" s="134" t="str">
        <f t="shared" si="371"/>
        <v>Yes</v>
      </c>
      <c r="AL1619" s="134" t="str">
        <f t="shared" si="372"/>
        <v>Yes</v>
      </c>
      <c r="AM1619" s="134" t="str">
        <f t="shared" si="373"/>
        <v>Yes</v>
      </c>
      <c r="AN1619" s="134" t="str">
        <f t="shared" si="374"/>
        <v>Yes</v>
      </c>
      <c r="AO1619" s="134" t="str">
        <f t="shared" si="377"/>
        <v>Installation Completed</v>
      </c>
      <c r="AP1619" s="137" t="s">
        <v>770</v>
      </c>
    </row>
    <row r="1620" spans="1:42" s="134" customFormat="1" ht="26.1" customHeight="1" x14ac:dyDescent="0.2">
      <c r="A1620" s="258">
        <v>1617</v>
      </c>
      <c r="B1620" s="111" t="s">
        <v>733</v>
      </c>
      <c r="C1620" s="134" t="s">
        <v>181</v>
      </c>
      <c r="D1620" s="171" t="s">
        <v>82</v>
      </c>
      <c r="E1620" s="173" t="s">
        <v>734</v>
      </c>
      <c r="F1620" s="107">
        <v>1190</v>
      </c>
      <c r="G1620" s="111" t="s">
        <v>733</v>
      </c>
      <c r="H1620" s="284" t="s">
        <v>4261</v>
      </c>
      <c r="I1620" s="284" t="s">
        <v>4262</v>
      </c>
      <c r="J1620" s="284" t="s">
        <v>4132</v>
      </c>
      <c r="K1620" s="284" t="s">
        <v>4132</v>
      </c>
      <c r="L1620" s="284" t="s">
        <v>4132</v>
      </c>
      <c r="M1620" s="284" t="s">
        <v>4132</v>
      </c>
      <c r="N1620" s="103" t="s">
        <v>599</v>
      </c>
      <c r="O1620" s="284">
        <v>26000</v>
      </c>
      <c r="Q1620" s="135"/>
      <c r="T1620" s="135"/>
      <c r="U1620" s="171" t="str">
        <f t="shared" si="376"/>
        <v>HBL-PES-1190</v>
      </c>
      <c r="V1620" s="133" t="s">
        <v>90</v>
      </c>
      <c r="W1620" s="107">
        <v>1190</v>
      </c>
      <c r="X1620" s="171" t="str">
        <f t="shared" si="378"/>
        <v>HBL-PES-1190-Jan17-1-1</v>
      </c>
      <c r="Y1620" s="136" t="s">
        <v>769</v>
      </c>
      <c r="Z1620" s="134" t="str">
        <f t="shared" si="365"/>
        <v>Yes</v>
      </c>
      <c r="AA1620" s="134" t="str">
        <f t="shared" si="366"/>
        <v>Yes</v>
      </c>
      <c r="AB1620" s="134" t="str">
        <f t="shared" si="375"/>
        <v>Yes</v>
      </c>
      <c r="AC1620" s="134" t="e">
        <f>VLOOKUP(F1620,'Wired Branches'!B:E,4,FALSE)</f>
        <v>#N/A</v>
      </c>
      <c r="AD1620" s="134" t="str">
        <f t="shared" si="367"/>
        <v>255.255.255.0</v>
      </c>
      <c r="AE1620" s="150" t="e">
        <f>VLOOKUP(W1620,'Wired Branches'!B:F,5,FALSE)</f>
        <v>#N/A</v>
      </c>
      <c r="AF1620" s="112" t="str">
        <f>_xlfn.IFNA(VLOOKUP(F1620,'Compiled report'!C:F,4,FALSE),"")</f>
        <v>26515e22a</v>
      </c>
      <c r="AG1620" s="134" t="str">
        <f t="shared" si="368"/>
        <v>10.200.57.196</v>
      </c>
      <c r="AH1620" s="134" t="str">
        <f t="shared" si="369"/>
        <v>Yes</v>
      </c>
      <c r="AI1620" s="134" t="str">
        <f t="shared" si="370"/>
        <v>Yes</v>
      </c>
      <c r="AJ1620" s="234">
        <f>_xlfn.IFNA(VLOOKUP(F1620,'Compiled report'!C:D,2,FALSE),"")</f>
        <v>42784</v>
      </c>
      <c r="AK1620" s="134" t="str">
        <f t="shared" si="371"/>
        <v>Yes</v>
      </c>
      <c r="AL1620" s="134" t="str">
        <f t="shared" si="372"/>
        <v>Yes</v>
      </c>
      <c r="AM1620" s="134" t="str">
        <f t="shared" si="373"/>
        <v>Yes</v>
      </c>
      <c r="AN1620" s="134" t="str">
        <f t="shared" si="374"/>
        <v>Yes</v>
      </c>
      <c r="AO1620" s="134" t="str">
        <f t="shared" si="377"/>
        <v>Installation Completed</v>
      </c>
      <c r="AP1620" s="137" t="s">
        <v>770</v>
      </c>
    </row>
    <row r="1621" spans="1:42" s="134" customFormat="1" ht="26.1" customHeight="1" x14ac:dyDescent="0.2">
      <c r="A1621" s="258">
        <v>1618</v>
      </c>
      <c r="B1621" s="111" t="s">
        <v>733</v>
      </c>
      <c r="C1621" s="134" t="s">
        <v>181</v>
      </c>
      <c r="D1621" s="171" t="s">
        <v>82</v>
      </c>
      <c r="E1621" s="173" t="s">
        <v>734</v>
      </c>
      <c r="F1621" s="107">
        <v>1280</v>
      </c>
      <c r="G1621" s="111" t="s">
        <v>733</v>
      </c>
      <c r="H1621" s="284" t="s">
        <v>4263</v>
      </c>
      <c r="I1621" s="284" t="s">
        <v>4264</v>
      </c>
      <c r="J1621" s="284" t="s">
        <v>733</v>
      </c>
      <c r="K1621" s="284" t="s">
        <v>733</v>
      </c>
      <c r="L1621" s="284" t="s">
        <v>733</v>
      </c>
      <c r="M1621" s="284" t="s">
        <v>733</v>
      </c>
      <c r="N1621" s="103" t="s">
        <v>599</v>
      </c>
      <c r="O1621" s="284">
        <v>25000</v>
      </c>
      <c r="Q1621" s="135"/>
      <c r="T1621" s="135"/>
      <c r="U1621" s="171" t="str">
        <f t="shared" si="376"/>
        <v>HBL-PES-1280</v>
      </c>
      <c r="V1621" s="133" t="s">
        <v>90</v>
      </c>
      <c r="W1621" s="107">
        <v>1280</v>
      </c>
      <c r="X1621" s="171" t="str">
        <f t="shared" si="378"/>
        <v>HBL-PES-1280-Jan17-1-1</v>
      </c>
      <c r="Y1621" s="136" t="s">
        <v>769</v>
      </c>
      <c r="Z1621" s="134" t="str">
        <f t="shared" si="365"/>
        <v>Yes</v>
      </c>
      <c r="AA1621" s="134" t="str">
        <f t="shared" si="366"/>
        <v>Yes</v>
      </c>
      <c r="AB1621" s="134" t="str">
        <f t="shared" si="375"/>
        <v>Yes</v>
      </c>
      <c r="AC1621" s="134" t="str">
        <f>VLOOKUP(F1621,'Wired Branches'!B:E,4,FALSE)</f>
        <v>10.42.121.10</v>
      </c>
      <c r="AD1621" s="134" t="str">
        <f t="shared" si="367"/>
        <v>255.255.255.0</v>
      </c>
      <c r="AE1621" s="150" t="str">
        <f>VLOOKUP(W1621,'Wired Branches'!B:F,5,FALSE)</f>
        <v>10.42.121.1</v>
      </c>
      <c r="AF1621" s="112" t="str">
        <f>_xlfn.IFNA(VLOOKUP(F1621,'Compiled report'!C:F,4,FALSE),"")</f>
        <v>00026515e2c0</v>
      </c>
      <c r="AG1621" s="134" t="str">
        <f t="shared" si="368"/>
        <v>10.200.57.196</v>
      </c>
      <c r="AH1621" s="134" t="str">
        <f t="shared" si="369"/>
        <v>Yes</v>
      </c>
      <c r="AI1621" s="134" t="str">
        <f t="shared" si="370"/>
        <v>Yes</v>
      </c>
      <c r="AJ1621" s="234">
        <f>_xlfn.IFNA(VLOOKUP(F1621,'Compiled report'!C:D,2,FALSE),"")</f>
        <v>42744</v>
      </c>
      <c r="AK1621" s="134" t="str">
        <f t="shared" si="371"/>
        <v>Yes</v>
      </c>
      <c r="AL1621" s="134" t="str">
        <f t="shared" si="372"/>
        <v>Yes</v>
      </c>
      <c r="AM1621" s="134" t="str">
        <f t="shared" si="373"/>
        <v>Yes</v>
      </c>
      <c r="AN1621" s="134" t="str">
        <f t="shared" si="374"/>
        <v>Yes</v>
      </c>
      <c r="AO1621" s="134" t="str">
        <f t="shared" si="377"/>
        <v>Installation Completed</v>
      </c>
      <c r="AP1621" s="137" t="s">
        <v>770</v>
      </c>
    </row>
    <row r="1622" spans="1:42" s="134" customFormat="1" ht="26.1" customHeight="1" x14ac:dyDescent="0.2">
      <c r="A1622" s="258">
        <v>1619</v>
      </c>
      <c r="B1622" s="111" t="s">
        <v>733</v>
      </c>
      <c r="C1622" s="134" t="s">
        <v>181</v>
      </c>
      <c r="D1622" s="171" t="s">
        <v>82</v>
      </c>
      <c r="E1622" s="173" t="s">
        <v>734</v>
      </c>
      <c r="F1622" s="107">
        <v>1296</v>
      </c>
      <c r="G1622" s="111" t="s">
        <v>733</v>
      </c>
      <c r="H1622" s="284" t="s">
        <v>4265</v>
      </c>
      <c r="I1622" s="284" t="s">
        <v>4266</v>
      </c>
      <c r="J1622" s="284" t="s">
        <v>4126</v>
      </c>
      <c r="K1622" s="284" t="s">
        <v>4267</v>
      </c>
      <c r="L1622" s="284" t="s">
        <v>4126</v>
      </c>
      <c r="M1622" s="284" t="s">
        <v>4126</v>
      </c>
      <c r="N1622" s="103" t="s">
        <v>599</v>
      </c>
      <c r="O1622" s="284">
        <v>30000</v>
      </c>
      <c r="Q1622" s="135"/>
      <c r="T1622" s="135"/>
      <c r="U1622" s="171" t="str">
        <f t="shared" si="376"/>
        <v>HBL-PES-1296</v>
      </c>
      <c r="V1622" s="133" t="s">
        <v>90</v>
      </c>
      <c r="W1622" s="107">
        <v>1296</v>
      </c>
      <c r="X1622" s="171" t="str">
        <f t="shared" si="378"/>
        <v>HBL-PES-1296-Jan17-1-1</v>
      </c>
      <c r="Y1622" s="136" t="s">
        <v>769</v>
      </c>
      <c r="Z1622" s="134" t="str">
        <f t="shared" si="365"/>
        <v>Yes</v>
      </c>
      <c r="AA1622" s="134" t="str">
        <f t="shared" si="366"/>
        <v>Yes</v>
      </c>
      <c r="AB1622" s="134" t="str">
        <f t="shared" si="375"/>
        <v>Yes</v>
      </c>
      <c r="AC1622" s="134" t="e">
        <f>VLOOKUP(F1622,'Wired Branches'!B:E,4,FALSE)</f>
        <v>#N/A</v>
      </c>
      <c r="AD1622" s="134" t="str">
        <f t="shared" si="367"/>
        <v>255.255.255.0</v>
      </c>
      <c r="AE1622" s="150" t="e">
        <f>VLOOKUP(W1622,'Wired Branches'!B:F,5,FALSE)</f>
        <v>#N/A</v>
      </c>
      <c r="AF1622" s="112" t="str">
        <f>_xlfn.IFNA(VLOOKUP(F1622,'Compiled report'!C:F,4,FALSE),"")</f>
        <v>26515e22c</v>
      </c>
      <c r="AG1622" s="134" t="str">
        <f t="shared" si="368"/>
        <v>10.200.57.196</v>
      </c>
      <c r="AH1622" s="134" t="str">
        <f t="shared" si="369"/>
        <v>Yes</v>
      </c>
      <c r="AI1622" s="134" t="str">
        <f t="shared" si="370"/>
        <v>Yes</v>
      </c>
      <c r="AJ1622" s="234">
        <f>_xlfn.IFNA(VLOOKUP(F1622,'Compiled report'!C:D,2,FALSE),"")</f>
        <v>42796</v>
      </c>
      <c r="AK1622" s="134" t="str">
        <f t="shared" si="371"/>
        <v>Yes</v>
      </c>
      <c r="AL1622" s="134" t="str">
        <f t="shared" si="372"/>
        <v>Yes</v>
      </c>
      <c r="AM1622" s="134" t="str">
        <f t="shared" si="373"/>
        <v>Yes</v>
      </c>
      <c r="AN1622" s="134" t="str">
        <f t="shared" si="374"/>
        <v>Yes</v>
      </c>
      <c r="AO1622" s="134" t="str">
        <f t="shared" si="377"/>
        <v>Installation Completed</v>
      </c>
      <c r="AP1622" s="137" t="s">
        <v>770</v>
      </c>
    </row>
    <row r="1623" spans="1:42" s="134" customFormat="1" ht="26.1" customHeight="1" x14ac:dyDescent="0.2">
      <c r="A1623" s="258">
        <v>1620</v>
      </c>
      <c r="B1623" s="111" t="s">
        <v>733</v>
      </c>
      <c r="C1623" s="134" t="s">
        <v>181</v>
      </c>
      <c r="D1623" s="171" t="s">
        <v>82</v>
      </c>
      <c r="E1623" s="173" t="s">
        <v>734</v>
      </c>
      <c r="F1623" s="107">
        <v>1326</v>
      </c>
      <c r="G1623" s="111" t="s">
        <v>733</v>
      </c>
      <c r="H1623" s="284" t="s">
        <v>4268</v>
      </c>
      <c r="I1623" s="284" t="s">
        <v>4269</v>
      </c>
      <c r="J1623" s="284" t="s">
        <v>4126</v>
      </c>
      <c r="K1623" s="284" t="s">
        <v>4268</v>
      </c>
      <c r="L1623" s="284" t="s">
        <v>4268</v>
      </c>
      <c r="M1623" s="284" t="s">
        <v>4126</v>
      </c>
      <c r="N1623" s="103" t="s">
        <v>599</v>
      </c>
      <c r="O1623" s="284">
        <v>30000</v>
      </c>
      <c r="Q1623" s="135"/>
      <c r="T1623" s="135"/>
      <c r="U1623" s="171" t="str">
        <f t="shared" si="376"/>
        <v>HBL-PES-1326</v>
      </c>
      <c r="V1623" s="133" t="s">
        <v>90</v>
      </c>
      <c r="W1623" s="107">
        <v>1326</v>
      </c>
      <c r="X1623" s="171" t="str">
        <f t="shared" si="378"/>
        <v>HBL-PES-1326-Jan17-1-1</v>
      </c>
      <c r="Y1623" s="136" t="s">
        <v>769</v>
      </c>
      <c r="Z1623" s="134" t="str">
        <f t="shared" si="365"/>
        <v>Yes</v>
      </c>
      <c r="AA1623" s="134" t="str">
        <f t="shared" si="366"/>
        <v>Yes</v>
      </c>
      <c r="AB1623" s="134" t="str">
        <f t="shared" si="375"/>
        <v>Yes</v>
      </c>
      <c r="AC1623" s="134" t="str">
        <f>VLOOKUP(F1623,'Wired Branches'!B:E,4,FALSE)</f>
        <v>10.42.62.10</v>
      </c>
      <c r="AD1623" s="134" t="str">
        <f t="shared" si="367"/>
        <v>255.255.255.0</v>
      </c>
      <c r="AE1623" s="150" t="str">
        <f>VLOOKUP(W1623,'Wired Branches'!B:F,5,FALSE)</f>
        <v>10.42.62.1</v>
      </c>
      <c r="AF1623" s="112" t="str">
        <f>_xlfn.IFNA(VLOOKUP(F1623,'Compiled report'!C:F,4,FALSE),"")</f>
        <v>26515e22d</v>
      </c>
      <c r="AG1623" s="134" t="str">
        <f t="shared" si="368"/>
        <v>10.200.57.196</v>
      </c>
      <c r="AH1623" s="134" t="str">
        <f t="shared" si="369"/>
        <v>Yes</v>
      </c>
      <c r="AI1623" s="134" t="str">
        <f t="shared" si="370"/>
        <v>Yes</v>
      </c>
      <c r="AJ1623" s="234">
        <f>_xlfn.IFNA(VLOOKUP(F1623,'Compiled report'!C:D,2,FALSE),"")</f>
        <v>42797</v>
      </c>
      <c r="AK1623" s="134" t="str">
        <f t="shared" si="371"/>
        <v>Yes</v>
      </c>
      <c r="AL1623" s="134" t="str">
        <f t="shared" si="372"/>
        <v>Yes</v>
      </c>
      <c r="AM1623" s="134" t="str">
        <f t="shared" si="373"/>
        <v>Yes</v>
      </c>
      <c r="AN1623" s="134" t="str">
        <f t="shared" si="374"/>
        <v>Yes</v>
      </c>
      <c r="AO1623" s="134" t="str">
        <f t="shared" si="377"/>
        <v>Installation Completed</v>
      </c>
      <c r="AP1623" s="137" t="s">
        <v>770</v>
      </c>
    </row>
    <row r="1624" spans="1:42" s="134" customFormat="1" ht="26.1" customHeight="1" x14ac:dyDescent="0.2">
      <c r="A1624" s="258">
        <v>1621</v>
      </c>
      <c r="B1624" s="111" t="s">
        <v>733</v>
      </c>
      <c r="C1624" s="134" t="s">
        <v>181</v>
      </c>
      <c r="D1624" s="171" t="s">
        <v>82</v>
      </c>
      <c r="E1624" s="173" t="s">
        <v>734</v>
      </c>
      <c r="F1624" s="107">
        <v>1330</v>
      </c>
      <c r="G1624" s="111" t="s">
        <v>733</v>
      </c>
      <c r="H1624" s="284" t="s">
        <v>4270</v>
      </c>
      <c r="I1624" s="284" t="s">
        <v>4271</v>
      </c>
      <c r="J1624" s="284" t="s">
        <v>4132</v>
      </c>
      <c r="K1624" s="284" t="s">
        <v>4132</v>
      </c>
      <c r="L1624" s="284" t="s">
        <v>4132</v>
      </c>
      <c r="M1624" s="284" t="s">
        <v>4132</v>
      </c>
      <c r="N1624" s="103" t="s">
        <v>599</v>
      </c>
      <c r="O1624" s="284">
        <v>26000</v>
      </c>
      <c r="Q1624" s="135"/>
      <c r="T1624" s="135"/>
      <c r="U1624" s="171" t="str">
        <f t="shared" si="376"/>
        <v>HBL-PES-1330</v>
      </c>
      <c r="V1624" s="133" t="s">
        <v>90</v>
      </c>
      <c r="W1624" s="107">
        <v>1330</v>
      </c>
      <c r="X1624" s="171" t="str">
        <f t="shared" si="378"/>
        <v>HBL-PES-1330-Jan17-1-1</v>
      </c>
      <c r="Y1624" s="136" t="s">
        <v>769</v>
      </c>
      <c r="Z1624" s="134" t="str">
        <f t="shared" si="365"/>
        <v>Yes</v>
      </c>
      <c r="AA1624" s="134" t="str">
        <f t="shared" si="366"/>
        <v>Yes</v>
      </c>
      <c r="AB1624" s="134" t="str">
        <f t="shared" si="375"/>
        <v>Yes</v>
      </c>
      <c r="AC1624" s="134" t="e">
        <f>VLOOKUP(F1624,'Wired Branches'!B:E,4,FALSE)</f>
        <v>#N/A</v>
      </c>
      <c r="AD1624" s="134" t="str">
        <f t="shared" si="367"/>
        <v>255.255.255.0</v>
      </c>
      <c r="AE1624" s="150" t="e">
        <f>VLOOKUP(W1624,'Wired Branches'!B:F,5,FALSE)</f>
        <v>#N/A</v>
      </c>
      <c r="AF1624" s="112" t="str">
        <f>_xlfn.IFNA(VLOOKUP(F1624,'Compiled report'!C:F,4,FALSE),"")</f>
        <v>26515E22E</v>
      </c>
      <c r="AG1624" s="134" t="str">
        <f t="shared" si="368"/>
        <v>10.200.57.196</v>
      </c>
      <c r="AH1624" s="134" t="str">
        <f t="shared" si="369"/>
        <v>Yes</v>
      </c>
      <c r="AI1624" s="134" t="str">
        <f t="shared" si="370"/>
        <v>Yes</v>
      </c>
      <c r="AJ1624" s="234">
        <f>_xlfn.IFNA(VLOOKUP(F1624,'Compiled report'!C:D,2,FALSE),"")</f>
        <v>42787</v>
      </c>
      <c r="AK1624" s="134" t="str">
        <f t="shared" si="371"/>
        <v>Yes</v>
      </c>
      <c r="AL1624" s="134" t="str">
        <f t="shared" si="372"/>
        <v>Yes</v>
      </c>
      <c r="AM1624" s="134" t="str">
        <f t="shared" si="373"/>
        <v>Yes</v>
      </c>
      <c r="AN1624" s="134" t="str">
        <f t="shared" si="374"/>
        <v>Yes</v>
      </c>
      <c r="AO1624" s="134" t="str">
        <f t="shared" si="377"/>
        <v>Installation Completed</v>
      </c>
      <c r="AP1624" s="137" t="s">
        <v>770</v>
      </c>
    </row>
    <row r="1625" spans="1:42" s="134" customFormat="1" ht="26.1" customHeight="1" x14ac:dyDescent="0.2">
      <c r="A1625" s="258">
        <v>1622</v>
      </c>
      <c r="B1625" s="111" t="s">
        <v>733</v>
      </c>
      <c r="C1625" s="134" t="s">
        <v>181</v>
      </c>
      <c r="D1625" s="171" t="s">
        <v>82</v>
      </c>
      <c r="E1625" s="173" t="s">
        <v>734</v>
      </c>
      <c r="F1625" s="107">
        <v>1347</v>
      </c>
      <c r="G1625" s="111" t="s">
        <v>733</v>
      </c>
      <c r="H1625" s="284" t="s">
        <v>4272</v>
      </c>
      <c r="I1625" s="284" t="s">
        <v>4273</v>
      </c>
      <c r="J1625" s="284" t="s">
        <v>4132</v>
      </c>
      <c r="K1625" s="284" t="s">
        <v>4272</v>
      </c>
      <c r="L1625" s="284" t="s">
        <v>4132</v>
      </c>
      <c r="M1625" s="284" t="s">
        <v>4132</v>
      </c>
      <c r="N1625" s="103" t="s">
        <v>599</v>
      </c>
      <c r="O1625" s="284">
        <v>26000</v>
      </c>
      <c r="Q1625" s="135"/>
      <c r="T1625" s="135"/>
      <c r="U1625" s="171" t="str">
        <f t="shared" si="376"/>
        <v>HBL-PES-1347</v>
      </c>
      <c r="V1625" s="133" t="s">
        <v>90</v>
      </c>
      <c r="W1625" s="107">
        <v>1347</v>
      </c>
      <c r="X1625" s="171" t="str">
        <f t="shared" si="378"/>
        <v>HBL-PES-1347-Jan17-1-1</v>
      </c>
      <c r="Y1625" s="136" t="s">
        <v>769</v>
      </c>
      <c r="Z1625" s="134" t="str">
        <f t="shared" si="365"/>
        <v>Yes</v>
      </c>
      <c r="AA1625" s="134" t="str">
        <f t="shared" si="366"/>
        <v>Yes</v>
      </c>
      <c r="AB1625" s="134" t="str">
        <f t="shared" si="375"/>
        <v>Yes</v>
      </c>
      <c r="AC1625" s="134" t="e">
        <f>VLOOKUP(F1625,'Wired Branches'!B:E,4,FALSE)</f>
        <v>#N/A</v>
      </c>
      <c r="AD1625" s="134" t="str">
        <f t="shared" si="367"/>
        <v>255.255.255.0</v>
      </c>
      <c r="AE1625" s="150" t="e">
        <f>VLOOKUP(W1625,'Wired Branches'!B:F,5,FALSE)</f>
        <v>#N/A</v>
      </c>
      <c r="AF1625" s="112" t="str">
        <f>_xlfn.IFNA(VLOOKUP(F1625,'Compiled report'!C:F,4,FALSE),"")</f>
        <v>26515e22f</v>
      </c>
      <c r="AG1625" s="134" t="str">
        <f t="shared" si="368"/>
        <v>10.200.57.196</v>
      </c>
      <c r="AH1625" s="134" t="str">
        <f t="shared" si="369"/>
        <v>Yes</v>
      </c>
      <c r="AI1625" s="134" t="str">
        <f t="shared" si="370"/>
        <v>Yes</v>
      </c>
      <c r="AJ1625" s="234">
        <f>_xlfn.IFNA(VLOOKUP(F1625,'Compiled report'!C:D,2,FALSE),"")</f>
        <v>42783</v>
      </c>
      <c r="AK1625" s="134" t="str">
        <f t="shared" si="371"/>
        <v>Yes</v>
      </c>
      <c r="AL1625" s="134" t="str">
        <f t="shared" si="372"/>
        <v>Yes</v>
      </c>
      <c r="AM1625" s="134" t="str">
        <f t="shared" si="373"/>
        <v>Yes</v>
      </c>
      <c r="AN1625" s="134" t="str">
        <f t="shared" si="374"/>
        <v>Yes</v>
      </c>
      <c r="AO1625" s="134" t="str">
        <f t="shared" si="377"/>
        <v>Installation Completed</v>
      </c>
      <c r="AP1625" s="137" t="s">
        <v>770</v>
      </c>
    </row>
    <row r="1626" spans="1:42" s="134" customFormat="1" ht="26.1" customHeight="1" x14ac:dyDescent="0.2">
      <c r="A1626" s="258">
        <v>1623</v>
      </c>
      <c r="B1626" s="111" t="s">
        <v>733</v>
      </c>
      <c r="C1626" s="134" t="s">
        <v>181</v>
      </c>
      <c r="D1626" s="171" t="s">
        <v>82</v>
      </c>
      <c r="E1626" s="173" t="s">
        <v>734</v>
      </c>
      <c r="F1626" s="107">
        <v>1359</v>
      </c>
      <c r="G1626" s="111" t="s">
        <v>733</v>
      </c>
      <c r="H1626" s="284" t="s">
        <v>4274</v>
      </c>
      <c r="I1626" s="284" t="s">
        <v>4275</v>
      </c>
      <c r="J1626" s="284" t="s">
        <v>4141</v>
      </c>
      <c r="K1626" s="284" t="s">
        <v>4141</v>
      </c>
      <c r="L1626" s="284" t="s">
        <v>4141</v>
      </c>
      <c r="M1626" s="284" t="s">
        <v>4141</v>
      </c>
      <c r="N1626" s="103" t="s">
        <v>599</v>
      </c>
      <c r="O1626" s="284">
        <v>29050</v>
      </c>
      <c r="Q1626" s="135"/>
      <c r="T1626" s="135"/>
      <c r="U1626" s="171" t="str">
        <f t="shared" si="376"/>
        <v>HBL-PES-1359</v>
      </c>
      <c r="V1626" s="133" t="s">
        <v>90</v>
      </c>
      <c r="W1626" s="107">
        <v>1359</v>
      </c>
      <c r="X1626" s="171" t="str">
        <f t="shared" si="378"/>
        <v>HBL-PES-1359-Jan17-1-1</v>
      </c>
      <c r="Y1626" s="136" t="s">
        <v>769</v>
      </c>
      <c r="Z1626" s="134" t="str">
        <f t="shared" si="365"/>
        <v>Yes</v>
      </c>
      <c r="AA1626" s="134" t="str">
        <f t="shared" si="366"/>
        <v>Yes</v>
      </c>
      <c r="AB1626" s="134" t="str">
        <f t="shared" si="375"/>
        <v>Yes</v>
      </c>
      <c r="AC1626" s="134" t="str">
        <f>VLOOKUP(F1626,'Wired Branches'!B:E,4,FALSE)</f>
        <v>10.42.42.10</v>
      </c>
      <c r="AD1626" s="134" t="str">
        <f t="shared" si="367"/>
        <v>255.255.255.0</v>
      </c>
      <c r="AE1626" s="150" t="str">
        <f>VLOOKUP(W1626,'Wired Branches'!B:F,5,FALSE)</f>
        <v>10.42.42.1</v>
      </c>
      <c r="AF1626" s="112">
        <f>_xlfn.IFNA(VLOOKUP(F1626,'Compiled report'!C:F,4,FALSE),"")</f>
        <v>0</v>
      </c>
      <c r="AG1626" s="134" t="str">
        <f t="shared" si="368"/>
        <v>10.200.57.196</v>
      </c>
      <c r="AH1626" s="134" t="str">
        <f t="shared" si="369"/>
        <v>Yes</v>
      </c>
      <c r="AI1626" s="134" t="str">
        <f t="shared" si="370"/>
        <v>Yes</v>
      </c>
      <c r="AJ1626" s="234">
        <f>_xlfn.IFNA(VLOOKUP(F1626,'Compiled report'!C:D,2,FALSE),"")</f>
        <v>42794</v>
      </c>
      <c r="AK1626" s="134" t="str">
        <f t="shared" si="371"/>
        <v>Yes</v>
      </c>
      <c r="AL1626" s="134" t="str">
        <f t="shared" si="372"/>
        <v/>
      </c>
      <c r="AM1626" s="134" t="str">
        <f t="shared" si="373"/>
        <v>Yes</v>
      </c>
      <c r="AN1626" s="134" t="str">
        <f t="shared" si="374"/>
        <v>Yes</v>
      </c>
      <c r="AO1626" s="134" t="str">
        <f t="shared" si="377"/>
        <v>Installation Completed</v>
      </c>
      <c r="AP1626" s="137" t="s">
        <v>770</v>
      </c>
    </row>
    <row r="1627" spans="1:42" s="134" customFormat="1" ht="26.1" customHeight="1" x14ac:dyDescent="0.2">
      <c r="A1627" s="258">
        <v>1624</v>
      </c>
      <c r="B1627" s="111" t="s">
        <v>733</v>
      </c>
      <c r="C1627" s="134" t="s">
        <v>181</v>
      </c>
      <c r="D1627" s="171" t="s">
        <v>82</v>
      </c>
      <c r="E1627" s="173" t="s">
        <v>734</v>
      </c>
      <c r="F1627" s="107">
        <v>1435</v>
      </c>
      <c r="G1627" s="111" t="s">
        <v>733</v>
      </c>
      <c r="H1627" s="284" t="s">
        <v>4187</v>
      </c>
      <c r="I1627" s="284" t="s">
        <v>4276</v>
      </c>
      <c r="J1627" s="284" t="s">
        <v>4187</v>
      </c>
      <c r="K1627" s="284" t="s">
        <v>4187</v>
      </c>
      <c r="L1627" s="284" t="s">
        <v>4187</v>
      </c>
      <c r="M1627" s="284" t="s">
        <v>4187</v>
      </c>
      <c r="N1627" s="103" t="s">
        <v>599</v>
      </c>
      <c r="O1627" s="284">
        <v>27200</v>
      </c>
      <c r="Q1627" s="135"/>
      <c r="T1627" s="135"/>
      <c r="U1627" s="171" t="str">
        <f t="shared" si="376"/>
        <v>HBL-PES-1435</v>
      </c>
      <c r="V1627" s="133" t="s">
        <v>90</v>
      </c>
      <c r="W1627" s="107">
        <v>1435</v>
      </c>
      <c r="X1627" s="171" t="str">
        <f t="shared" si="378"/>
        <v>HBL-PES-1435-Jan17-1-1</v>
      </c>
      <c r="Y1627" s="136" t="s">
        <v>769</v>
      </c>
      <c r="Z1627" s="134" t="str">
        <f t="shared" si="365"/>
        <v>Yes</v>
      </c>
      <c r="AA1627" s="134" t="str">
        <f t="shared" si="366"/>
        <v>Yes</v>
      </c>
      <c r="AB1627" s="134" t="str">
        <f t="shared" si="375"/>
        <v>Yes</v>
      </c>
      <c r="AC1627" s="134" t="e">
        <f>VLOOKUP(F1627,'Wired Branches'!B:E,4,FALSE)</f>
        <v>#N/A</v>
      </c>
      <c r="AD1627" s="134" t="str">
        <f t="shared" si="367"/>
        <v>255.255.255.0</v>
      </c>
      <c r="AE1627" s="150" t="e">
        <f>VLOOKUP(W1627,'Wired Branches'!B:F,5,FALSE)</f>
        <v>#N/A</v>
      </c>
      <c r="AF1627" s="112" t="str">
        <f>_xlfn.IFNA(VLOOKUP(F1627,'Compiled report'!C:F,4,FALSE),"")</f>
        <v>265160e92</v>
      </c>
      <c r="AG1627" s="134" t="str">
        <f t="shared" si="368"/>
        <v>10.200.57.196</v>
      </c>
      <c r="AH1627" s="134" t="str">
        <f t="shared" si="369"/>
        <v>Yes</v>
      </c>
      <c r="AI1627" s="134" t="str">
        <f t="shared" si="370"/>
        <v>Yes</v>
      </c>
      <c r="AJ1627" s="234">
        <f>_xlfn.IFNA(VLOOKUP(F1627,'Compiled report'!C:D,2,FALSE),"")</f>
        <v>42801</v>
      </c>
      <c r="AK1627" s="134" t="str">
        <f t="shared" si="371"/>
        <v>Yes</v>
      </c>
      <c r="AL1627" s="134" t="str">
        <f t="shared" si="372"/>
        <v>Yes</v>
      </c>
      <c r="AM1627" s="134" t="str">
        <f t="shared" si="373"/>
        <v>Yes</v>
      </c>
      <c r="AN1627" s="134" t="str">
        <f t="shared" si="374"/>
        <v>Yes</v>
      </c>
      <c r="AO1627" s="134" t="str">
        <f t="shared" si="377"/>
        <v>Installation Completed</v>
      </c>
      <c r="AP1627" s="137" t="s">
        <v>770</v>
      </c>
    </row>
    <row r="1628" spans="1:42" s="134" customFormat="1" ht="26.1" customHeight="1" x14ac:dyDescent="0.2">
      <c r="A1628" s="258">
        <v>1625</v>
      </c>
      <c r="B1628" s="111" t="s">
        <v>733</v>
      </c>
      <c r="C1628" s="134" t="s">
        <v>181</v>
      </c>
      <c r="D1628" s="171" t="s">
        <v>82</v>
      </c>
      <c r="E1628" s="173" t="s">
        <v>734</v>
      </c>
      <c r="F1628" s="107">
        <v>1468</v>
      </c>
      <c r="G1628" s="111" t="s">
        <v>733</v>
      </c>
      <c r="H1628" s="284" t="s">
        <v>4277</v>
      </c>
      <c r="I1628" s="284" t="s">
        <v>4278</v>
      </c>
      <c r="J1628" s="284" t="s">
        <v>4187</v>
      </c>
      <c r="K1628" s="284" t="s">
        <v>4279</v>
      </c>
      <c r="L1628" s="284" t="s">
        <v>4187</v>
      </c>
      <c r="M1628" s="284" t="s">
        <v>4187</v>
      </c>
      <c r="N1628" s="103" t="s">
        <v>599</v>
      </c>
      <c r="O1628" s="284">
        <v>27200</v>
      </c>
      <c r="Q1628" s="135"/>
      <c r="T1628" s="135"/>
      <c r="U1628" s="171" t="str">
        <f t="shared" si="376"/>
        <v>HBL-PES-1468</v>
      </c>
      <c r="V1628" s="133" t="s">
        <v>90</v>
      </c>
      <c r="W1628" s="107">
        <v>1468</v>
      </c>
      <c r="X1628" s="171" t="str">
        <f t="shared" si="378"/>
        <v>HBL-PES-1468-Jan17-1-1</v>
      </c>
      <c r="Y1628" s="136" t="s">
        <v>769</v>
      </c>
      <c r="Z1628" s="134" t="str">
        <f t="shared" si="365"/>
        <v>Yes</v>
      </c>
      <c r="AA1628" s="134" t="str">
        <f t="shared" si="366"/>
        <v>Yes</v>
      </c>
      <c r="AB1628" s="134" t="str">
        <f t="shared" si="375"/>
        <v>Yes</v>
      </c>
      <c r="AC1628" s="134" t="e">
        <f>VLOOKUP(F1628,'Wired Branches'!B:E,4,FALSE)</f>
        <v>#N/A</v>
      </c>
      <c r="AD1628" s="134" t="str">
        <f t="shared" si="367"/>
        <v>255.255.255.0</v>
      </c>
      <c r="AE1628" s="150" t="e">
        <f>VLOOKUP(W1628,'Wired Branches'!B:F,5,FALSE)</f>
        <v>#N/A</v>
      </c>
      <c r="AF1628" s="112" t="str">
        <f>_xlfn.IFNA(VLOOKUP(F1628,'Compiled report'!C:F,4,FALSE),"")</f>
        <v>265160e93</v>
      </c>
      <c r="AG1628" s="134" t="str">
        <f t="shared" si="368"/>
        <v>10.200.57.196</v>
      </c>
      <c r="AH1628" s="134" t="str">
        <f t="shared" si="369"/>
        <v>Yes</v>
      </c>
      <c r="AI1628" s="134" t="str">
        <f t="shared" si="370"/>
        <v>Yes</v>
      </c>
      <c r="AJ1628" s="234">
        <f>_xlfn.IFNA(VLOOKUP(F1628,'Compiled report'!C:D,2,FALSE),"")</f>
        <v>42803</v>
      </c>
      <c r="AK1628" s="134" t="str">
        <f t="shared" si="371"/>
        <v>Yes</v>
      </c>
      <c r="AL1628" s="134" t="str">
        <f t="shared" si="372"/>
        <v>Yes</v>
      </c>
      <c r="AM1628" s="134" t="str">
        <f t="shared" si="373"/>
        <v>Yes</v>
      </c>
      <c r="AN1628" s="134" t="str">
        <f t="shared" si="374"/>
        <v>Yes</v>
      </c>
      <c r="AO1628" s="134" t="str">
        <f t="shared" si="377"/>
        <v>Installation Completed</v>
      </c>
      <c r="AP1628" s="137" t="s">
        <v>770</v>
      </c>
    </row>
    <row r="1629" spans="1:42" s="134" customFormat="1" ht="26.1" customHeight="1" x14ac:dyDescent="0.2">
      <c r="A1629" s="258">
        <v>1626</v>
      </c>
      <c r="B1629" s="111" t="s">
        <v>733</v>
      </c>
      <c r="C1629" s="134" t="s">
        <v>181</v>
      </c>
      <c r="D1629" s="171" t="s">
        <v>82</v>
      </c>
      <c r="E1629" s="173" t="s">
        <v>734</v>
      </c>
      <c r="F1629" s="107">
        <v>1482</v>
      </c>
      <c r="G1629" s="111" t="s">
        <v>733</v>
      </c>
      <c r="H1629" s="284" t="s">
        <v>4280</v>
      </c>
      <c r="I1629" s="284" t="s">
        <v>4281</v>
      </c>
      <c r="J1629" s="284" t="s">
        <v>4132</v>
      </c>
      <c r="K1629" s="284" t="s">
        <v>4282</v>
      </c>
      <c r="L1629" s="284" t="s">
        <v>4132</v>
      </c>
      <c r="M1629" s="284" t="s">
        <v>4132</v>
      </c>
      <c r="N1629" s="103" t="s">
        <v>599</v>
      </c>
      <c r="O1629" s="284">
        <v>26000</v>
      </c>
      <c r="Q1629" s="135"/>
      <c r="T1629" s="135"/>
      <c r="U1629" s="171" t="str">
        <f t="shared" si="376"/>
        <v>HBL-PES-1482</v>
      </c>
      <c r="V1629" s="133" t="s">
        <v>90</v>
      </c>
      <c r="W1629" s="107">
        <v>1482</v>
      </c>
      <c r="X1629" s="171" t="str">
        <f t="shared" si="378"/>
        <v>HBL-PES-1482-Jan17-1-1</v>
      </c>
      <c r="Y1629" s="136" t="s">
        <v>769</v>
      </c>
      <c r="Z1629" s="134" t="str">
        <f t="shared" si="365"/>
        <v>Yes</v>
      </c>
      <c r="AA1629" s="134" t="str">
        <f t="shared" si="366"/>
        <v>Yes</v>
      </c>
      <c r="AB1629" s="134" t="str">
        <f t="shared" si="375"/>
        <v>Yes</v>
      </c>
      <c r="AC1629" s="134" t="e">
        <f>VLOOKUP(F1629,'Wired Branches'!B:E,4,FALSE)</f>
        <v>#N/A</v>
      </c>
      <c r="AD1629" s="134" t="str">
        <f t="shared" si="367"/>
        <v>255.255.255.0</v>
      </c>
      <c r="AE1629" s="150" t="e">
        <f>VLOOKUP(W1629,'Wired Branches'!B:F,5,FALSE)</f>
        <v>#N/A</v>
      </c>
      <c r="AF1629" s="112" t="str">
        <f>_xlfn.IFNA(VLOOKUP(F1629,'Compiled report'!C:F,4,FALSE),"")</f>
        <v>265160e94</v>
      </c>
      <c r="AG1629" s="134" t="str">
        <f t="shared" si="368"/>
        <v>10.200.57.196</v>
      </c>
      <c r="AH1629" s="134" t="str">
        <f t="shared" si="369"/>
        <v>Yes</v>
      </c>
      <c r="AI1629" s="134" t="str">
        <f t="shared" si="370"/>
        <v>Yes</v>
      </c>
      <c r="AJ1629" s="234">
        <f>_xlfn.IFNA(VLOOKUP(F1629,'Compiled report'!C:D,2,FALSE),"")</f>
        <v>42783</v>
      </c>
      <c r="AK1629" s="134" t="str">
        <f t="shared" si="371"/>
        <v>Yes</v>
      </c>
      <c r="AL1629" s="134" t="str">
        <f t="shared" si="372"/>
        <v>Yes</v>
      </c>
      <c r="AM1629" s="134" t="str">
        <f t="shared" si="373"/>
        <v>Yes</v>
      </c>
      <c r="AN1629" s="134" t="str">
        <f t="shared" si="374"/>
        <v>Yes</v>
      </c>
      <c r="AO1629" s="134" t="str">
        <f t="shared" si="377"/>
        <v>Installation Completed</v>
      </c>
      <c r="AP1629" s="137" t="s">
        <v>770</v>
      </c>
    </row>
    <row r="1630" spans="1:42" s="134" customFormat="1" ht="26.1" customHeight="1" x14ac:dyDescent="0.2">
      <c r="A1630" s="258">
        <v>1627</v>
      </c>
      <c r="B1630" s="111" t="s">
        <v>733</v>
      </c>
      <c r="C1630" s="134" t="s">
        <v>181</v>
      </c>
      <c r="D1630" s="171" t="s">
        <v>82</v>
      </c>
      <c r="E1630" s="173" t="s">
        <v>734</v>
      </c>
      <c r="F1630" s="107">
        <v>1487</v>
      </c>
      <c r="G1630" s="111" t="s">
        <v>733</v>
      </c>
      <c r="H1630" s="284" t="s">
        <v>4283</v>
      </c>
      <c r="I1630" s="284" t="s">
        <v>4284</v>
      </c>
      <c r="J1630" s="284" t="s">
        <v>733</v>
      </c>
      <c r="K1630" s="284" t="s">
        <v>733</v>
      </c>
      <c r="L1630" s="284" t="s">
        <v>733</v>
      </c>
      <c r="M1630" s="284" t="s">
        <v>733</v>
      </c>
      <c r="N1630" s="103" t="s">
        <v>599</v>
      </c>
      <c r="O1630" s="284">
        <v>25000</v>
      </c>
      <c r="Q1630" s="135"/>
      <c r="T1630" s="135"/>
      <c r="U1630" s="171" t="str">
        <f t="shared" si="376"/>
        <v>HBL-PES-1487</v>
      </c>
      <c r="V1630" s="133" t="s">
        <v>90</v>
      </c>
      <c r="W1630" s="107">
        <v>1487</v>
      </c>
      <c r="X1630" s="171" t="str">
        <f t="shared" si="378"/>
        <v>HBL-PES-1487-Jan17-1-1</v>
      </c>
      <c r="Y1630" s="136" t="s">
        <v>769</v>
      </c>
      <c r="Z1630" s="134" t="str">
        <f t="shared" si="365"/>
        <v>Yes</v>
      </c>
      <c r="AA1630" s="134" t="str">
        <f t="shared" si="366"/>
        <v>Yes</v>
      </c>
      <c r="AB1630" s="134" t="str">
        <f t="shared" si="375"/>
        <v>Yes</v>
      </c>
      <c r="AC1630" s="134" t="str">
        <f>VLOOKUP(F1630,'Wired Branches'!B:E,4,FALSE)</f>
        <v>10.42.28.10</v>
      </c>
      <c r="AD1630" s="134" t="str">
        <f t="shared" si="367"/>
        <v>255.255.255.0</v>
      </c>
      <c r="AE1630" s="150" t="str">
        <f>VLOOKUP(W1630,'Wired Branches'!B:F,5,FALSE)</f>
        <v>10.42.28.1</v>
      </c>
      <c r="AF1630" s="112" t="str">
        <f>_xlfn.IFNA(VLOOKUP(F1630,'Compiled report'!C:F,4,FALSE),"")</f>
        <v>265160e95</v>
      </c>
      <c r="AG1630" s="134" t="str">
        <f t="shared" si="368"/>
        <v>10.200.57.196</v>
      </c>
      <c r="AH1630" s="134" t="str">
        <f t="shared" si="369"/>
        <v>Yes</v>
      </c>
      <c r="AI1630" s="134" t="str">
        <f t="shared" si="370"/>
        <v>Yes</v>
      </c>
      <c r="AJ1630" s="234">
        <f>_xlfn.IFNA(VLOOKUP(F1630,'Compiled report'!C:D,2,FALSE),"")</f>
        <v>42751</v>
      </c>
      <c r="AK1630" s="134" t="str">
        <f t="shared" si="371"/>
        <v>Yes</v>
      </c>
      <c r="AL1630" s="134" t="str">
        <f t="shared" si="372"/>
        <v>Yes</v>
      </c>
      <c r="AM1630" s="134" t="str">
        <f t="shared" si="373"/>
        <v>Yes</v>
      </c>
      <c r="AN1630" s="134" t="str">
        <f t="shared" si="374"/>
        <v>Yes</v>
      </c>
      <c r="AO1630" s="134" t="str">
        <f t="shared" si="377"/>
        <v>Installation Completed</v>
      </c>
      <c r="AP1630" s="137" t="s">
        <v>770</v>
      </c>
    </row>
    <row r="1631" spans="1:42" s="134" customFormat="1" ht="26.1" customHeight="1" x14ac:dyDescent="0.2">
      <c r="A1631" s="258">
        <v>1628</v>
      </c>
      <c r="B1631" s="111" t="s">
        <v>733</v>
      </c>
      <c r="C1631" s="134" t="s">
        <v>181</v>
      </c>
      <c r="D1631" s="171" t="s">
        <v>82</v>
      </c>
      <c r="E1631" s="173" t="s">
        <v>734</v>
      </c>
      <c r="F1631" s="107">
        <v>1498</v>
      </c>
      <c r="G1631" s="111" t="s">
        <v>733</v>
      </c>
      <c r="H1631" s="284" t="s">
        <v>4285</v>
      </c>
      <c r="I1631" s="284" t="s">
        <v>4286</v>
      </c>
      <c r="J1631" s="284" t="s">
        <v>4204</v>
      </c>
      <c r="K1631" s="284" t="s">
        <v>4287</v>
      </c>
      <c r="L1631" s="284" t="s">
        <v>4285</v>
      </c>
      <c r="M1631" s="284" t="s">
        <v>4204</v>
      </c>
      <c r="N1631" s="103" t="s">
        <v>599</v>
      </c>
      <c r="O1631" s="284">
        <v>17200</v>
      </c>
      <c r="Q1631" s="135"/>
      <c r="T1631" s="135"/>
      <c r="U1631" s="171" t="str">
        <f t="shared" si="376"/>
        <v>HBL-PES-1498</v>
      </c>
      <c r="V1631" s="133" t="s">
        <v>90</v>
      </c>
      <c r="W1631" s="107">
        <v>1498</v>
      </c>
      <c r="X1631" s="171" t="str">
        <f t="shared" si="378"/>
        <v>HBL-PES-1498-Jan17-1-1</v>
      </c>
      <c r="Y1631" s="136" t="s">
        <v>769</v>
      </c>
      <c r="Z1631" s="134" t="str">
        <f t="shared" si="365"/>
        <v xml:space="preserve"> </v>
      </c>
      <c r="AA1631" s="134" t="str">
        <f t="shared" si="366"/>
        <v xml:space="preserve"> </v>
      </c>
      <c r="AB1631" s="134" t="str">
        <f t="shared" si="375"/>
        <v>Yes</v>
      </c>
      <c r="AC1631" s="134" t="e">
        <f>VLOOKUP(F1631,'Wired Branches'!B:E,4,FALSE)</f>
        <v>#N/A</v>
      </c>
      <c r="AD1631" s="134" t="str">
        <f t="shared" si="367"/>
        <v xml:space="preserve"> </v>
      </c>
      <c r="AE1631" s="150" t="e">
        <f>VLOOKUP(W1631,'Wired Branches'!B:F,5,FALSE)</f>
        <v>#N/A</v>
      </c>
      <c r="AF1631" s="112" t="str">
        <f>_xlfn.IFNA(VLOOKUP(F1631,'Compiled report'!C:F,4,FALSE),"")</f>
        <v/>
      </c>
      <c r="AG1631" s="134" t="str">
        <f t="shared" si="368"/>
        <v xml:space="preserve"> </v>
      </c>
      <c r="AH1631" s="134" t="str">
        <f t="shared" si="369"/>
        <v xml:space="preserve"> </v>
      </c>
      <c r="AI1631" s="134" t="str">
        <f t="shared" si="370"/>
        <v xml:space="preserve"> </v>
      </c>
      <c r="AJ1631" s="234" t="str">
        <f>_xlfn.IFNA(VLOOKUP(F1631,'Compiled report'!C:D,2,FALSE),"")</f>
        <v/>
      </c>
      <c r="AK1631" s="134" t="str">
        <f t="shared" si="371"/>
        <v xml:space="preserve"> </v>
      </c>
      <c r="AL1631" s="134" t="str">
        <f t="shared" si="372"/>
        <v/>
      </c>
      <c r="AM1631" s="134" t="str">
        <f t="shared" si="373"/>
        <v xml:space="preserve"> </v>
      </c>
      <c r="AN1631" s="134" t="str">
        <f t="shared" si="374"/>
        <v xml:space="preserve"> </v>
      </c>
      <c r="AO1631" s="134" t="str">
        <f t="shared" si="377"/>
        <v xml:space="preserve"> </v>
      </c>
      <c r="AP1631" s="137" t="s">
        <v>770</v>
      </c>
    </row>
    <row r="1632" spans="1:42" s="134" customFormat="1" ht="26.1" customHeight="1" x14ac:dyDescent="0.2">
      <c r="A1632" s="258">
        <v>1629</v>
      </c>
      <c r="B1632" s="111" t="s">
        <v>733</v>
      </c>
      <c r="C1632" s="134" t="s">
        <v>181</v>
      </c>
      <c r="D1632" s="171" t="s">
        <v>82</v>
      </c>
      <c r="E1632" s="173" t="s">
        <v>734</v>
      </c>
      <c r="F1632" s="107">
        <v>1513</v>
      </c>
      <c r="G1632" s="111" t="s">
        <v>733</v>
      </c>
      <c r="H1632" s="284" t="s">
        <v>4288</v>
      </c>
      <c r="I1632" s="284" t="s">
        <v>4289</v>
      </c>
      <c r="J1632" s="284" t="s">
        <v>4290</v>
      </c>
      <c r="K1632" s="284" t="s">
        <v>4129</v>
      </c>
      <c r="L1632" s="284" t="s">
        <v>4129</v>
      </c>
      <c r="M1632" s="284" t="s">
        <v>4129</v>
      </c>
      <c r="N1632" s="103" t="s">
        <v>599</v>
      </c>
      <c r="O1632" s="284">
        <v>28100</v>
      </c>
      <c r="Q1632" s="135"/>
      <c r="T1632" s="135"/>
      <c r="U1632" s="171" t="str">
        <f t="shared" si="376"/>
        <v>HBL-PES-1513</v>
      </c>
      <c r="V1632" s="133" t="s">
        <v>90</v>
      </c>
      <c r="W1632" s="107">
        <v>1513</v>
      </c>
      <c r="X1632" s="171" t="str">
        <f t="shared" si="378"/>
        <v>HBL-PES-1513-Jan17-1-1</v>
      </c>
      <c r="Y1632" s="136" t="s">
        <v>769</v>
      </c>
      <c r="Z1632" s="134" t="str">
        <f t="shared" si="365"/>
        <v xml:space="preserve"> </v>
      </c>
      <c r="AA1632" s="134" t="str">
        <f t="shared" si="366"/>
        <v xml:space="preserve"> </v>
      </c>
      <c r="AB1632" s="134" t="str">
        <f t="shared" si="375"/>
        <v>Yes</v>
      </c>
      <c r="AC1632" s="134" t="e">
        <f>VLOOKUP(F1632,'Wired Branches'!B:E,4,FALSE)</f>
        <v>#N/A</v>
      </c>
      <c r="AD1632" s="134" t="str">
        <f t="shared" si="367"/>
        <v xml:space="preserve"> </v>
      </c>
      <c r="AE1632" s="150" t="e">
        <f>VLOOKUP(W1632,'Wired Branches'!B:F,5,FALSE)</f>
        <v>#N/A</v>
      </c>
      <c r="AF1632" s="112" t="str">
        <f>_xlfn.IFNA(VLOOKUP(F1632,'Compiled report'!C:F,4,FALSE),"")</f>
        <v/>
      </c>
      <c r="AG1632" s="134" t="str">
        <f t="shared" si="368"/>
        <v xml:space="preserve"> </v>
      </c>
      <c r="AH1632" s="134" t="str">
        <f t="shared" si="369"/>
        <v xml:space="preserve"> </v>
      </c>
      <c r="AI1632" s="134" t="str">
        <f t="shared" si="370"/>
        <v xml:space="preserve"> </v>
      </c>
      <c r="AJ1632" s="234" t="str">
        <f>_xlfn.IFNA(VLOOKUP(F1632,'Compiled report'!C:D,2,FALSE),"")</f>
        <v/>
      </c>
      <c r="AK1632" s="134" t="str">
        <f t="shared" si="371"/>
        <v xml:space="preserve"> </v>
      </c>
      <c r="AL1632" s="134" t="str">
        <f t="shared" si="372"/>
        <v/>
      </c>
      <c r="AM1632" s="134" t="str">
        <f t="shared" si="373"/>
        <v xml:space="preserve"> </v>
      </c>
      <c r="AN1632" s="134" t="str">
        <f t="shared" si="374"/>
        <v xml:space="preserve"> </v>
      </c>
      <c r="AO1632" s="134" t="str">
        <f t="shared" si="377"/>
        <v xml:space="preserve"> </v>
      </c>
      <c r="AP1632" s="137" t="s">
        <v>770</v>
      </c>
    </row>
    <row r="1633" spans="1:42" s="134" customFormat="1" ht="26.1" customHeight="1" x14ac:dyDescent="0.2">
      <c r="A1633" s="258">
        <v>1630</v>
      </c>
      <c r="B1633" s="111" t="s">
        <v>733</v>
      </c>
      <c r="C1633" s="134" t="s">
        <v>181</v>
      </c>
      <c r="D1633" s="171" t="s">
        <v>82</v>
      </c>
      <c r="E1633" s="173" t="s">
        <v>734</v>
      </c>
      <c r="F1633" s="107">
        <v>1539</v>
      </c>
      <c r="G1633" s="111" t="s">
        <v>733</v>
      </c>
      <c r="H1633" s="284" t="s">
        <v>4291</v>
      </c>
      <c r="I1633" s="284" t="s">
        <v>4292</v>
      </c>
      <c r="J1633" s="284" t="s">
        <v>4151</v>
      </c>
      <c r="K1633" s="284" t="s">
        <v>4151</v>
      </c>
      <c r="L1633" s="284" t="s">
        <v>4151</v>
      </c>
      <c r="M1633" s="284" t="s">
        <v>4151</v>
      </c>
      <c r="N1633" s="103" t="s">
        <v>599</v>
      </c>
      <c r="O1633" s="284">
        <v>26190</v>
      </c>
      <c r="Q1633" s="135"/>
      <c r="T1633" s="135"/>
      <c r="U1633" s="171" t="str">
        <f t="shared" si="376"/>
        <v>HBL-PES-1539</v>
      </c>
      <c r="V1633" s="133" t="s">
        <v>90</v>
      </c>
      <c r="W1633" s="107">
        <v>1539</v>
      </c>
      <c r="X1633" s="171" t="str">
        <f t="shared" si="378"/>
        <v>HBL-PES-1539-Jan17-1-1</v>
      </c>
      <c r="Y1633" s="136" t="s">
        <v>769</v>
      </c>
      <c r="Z1633" s="134" t="str">
        <f t="shared" si="365"/>
        <v xml:space="preserve"> </v>
      </c>
      <c r="AA1633" s="134" t="str">
        <f t="shared" si="366"/>
        <v xml:space="preserve"> </v>
      </c>
      <c r="AB1633" s="134" t="str">
        <f t="shared" si="375"/>
        <v>Yes</v>
      </c>
      <c r="AC1633" s="134" t="e">
        <f>VLOOKUP(F1633,'Wired Branches'!B:E,4,FALSE)</f>
        <v>#N/A</v>
      </c>
      <c r="AD1633" s="134" t="str">
        <f t="shared" si="367"/>
        <v xml:space="preserve"> </v>
      </c>
      <c r="AE1633" s="150" t="e">
        <f>VLOOKUP(W1633,'Wired Branches'!B:F,5,FALSE)</f>
        <v>#N/A</v>
      </c>
      <c r="AF1633" s="112" t="str">
        <f>_xlfn.IFNA(VLOOKUP(F1633,'Compiled report'!C:F,4,FALSE),"")</f>
        <v/>
      </c>
      <c r="AG1633" s="134" t="str">
        <f t="shared" si="368"/>
        <v xml:space="preserve"> </v>
      </c>
      <c r="AH1633" s="134" t="str">
        <f t="shared" si="369"/>
        <v xml:space="preserve"> </v>
      </c>
      <c r="AI1633" s="134" t="str">
        <f t="shared" si="370"/>
        <v xml:space="preserve"> </v>
      </c>
      <c r="AJ1633" s="234" t="str">
        <f>_xlfn.IFNA(VLOOKUP(F1633,'Compiled report'!C:D,2,FALSE),"")</f>
        <v/>
      </c>
      <c r="AK1633" s="134" t="str">
        <f t="shared" si="371"/>
        <v xml:space="preserve"> </v>
      </c>
      <c r="AL1633" s="134" t="str">
        <f t="shared" si="372"/>
        <v/>
      </c>
      <c r="AM1633" s="134" t="str">
        <f t="shared" si="373"/>
        <v xml:space="preserve"> </v>
      </c>
      <c r="AN1633" s="134" t="str">
        <f t="shared" si="374"/>
        <v xml:space="preserve"> </v>
      </c>
      <c r="AO1633" s="134" t="str">
        <f t="shared" si="377"/>
        <v xml:space="preserve"> </v>
      </c>
      <c r="AP1633" s="137" t="s">
        <v>770</v>
      </c>
    </row>
    <row r="1634" spans="1:42" s="134" customFormat="1" ht="26.1" customHeight="1" x14ac:dyDescent="0.2">
      <c r="A1634" s="258">
        <v>1631</v>
      </c>
      <c r="B1634" s="111" t="s">
        <v>733</v>
      </c>
      <c r="C1634" s="134" t="s">
        <v>181</v>
      </c>
      <c r="D1634" s="171" t="s">
        <v>82</v>
      </c>
      <c r="E1634" s="173" t="s">
        <v>734</v>
      </c>
      <c r="F1634" s="107">
        <v>1540</v>
      </c>
      <c r="G1634" s="111" t="s">
        <v>733</v>
      </c>
      <c r="H1634" s="284" t="s">
        <v>4293</v>
      </c>
      <c r="I1634" s="284" t="s">
        <v>4294</v>
      </c>
      <c r="J1634" s="284" t="s">
        <v>4141</v>
      </c>
      <c r="K1634" s="284" t="s">
        <v>4141</v>
      </c>
      <c r="L1634" s="284" t="s">
        <v>4141</v>
      </c>
      <c r="M1634" s="284" t="s">
        <v>4141</v>
      </c>
      <c r="N1634" s="103" t="s">
        <v>599</v>
      </c>
      <c r="O1634" s="284">
        <v>29050</v>
      </c>
      <c r="Q1634" s="135"/>
      <c r="T1634" s="135"/>
      <c r="U1634" s="171" t="str">
        <f t="shared" si="376"/>
        <v>HBL-PES-1540</v>
      </c>
      <c r="V1634" s="133" t="s">
        <v>90</v>
      </c>
      <c r="W1634" s="107">
        <v>1540</v>
      </c>
      <c r="X1634" s="171" t="str">
        <f t="shared" si="378"/>
        <v>HBL-PES-1540-Jan17-1-1</v>
      </c>
      <c r="Y1634" s="136" t="s">
        <v>769</v>
      </c>
      <c r="Z1634" s="134" t="str">
        <f t="shared" si="365"/>
        <v>Yes</v>
      </c>
      <c r="AA1634" s="134" t="str">
        <f t="shared" si="366"/>
        <v>Yes</v>
      </c>
      <c r="AB1634" s="134" t="str">
        <f t="shared" si="375"/>
        <v>Yes</v>
      </c>
      <c r="AC1634" s="134" t="str">
        <f>VLOOKUP(F1634,'Wired Branches'!B:E,4,FALSE)</f>
        <v>10.42.39.10</v>
      </c>
      <c r="AD1634" s="134" t="str">
        <f t="shared" si="367"/>
        <v>255.255.255.0</v>
      </c>
      <c r="AE1634" s="150" t="str">
        <f>VLOOKUP(W1634,'Wired Branches'!B:F,5,FALSE)</f>
        <v>10.42.39.1</v>
      </c>
      <c r="AF1634" s="112" t="str">
        <f>_xlfn.IFNA(VLOOKUP(F1634,'Compiled report'!C:F,4,FALSE),"")</f>
        <v>265160e99</v>
      </c>
      <c r="AG1634" s="134" t="str">
        <f t="shared" si="368"/>
        <v>10.200.57.196</v>
      </c>
      <c r="AH1634" s="134" t="str">
        <f t="shared" si="369"/>
        <v>Yes</v>
      </c>
      <c r="AI1634" s="134" t="str">
        <f t="shared" si="370"/>
        <v>Yes</v>
      </c>
      <c r="AJ1634" s="234">
        <f>_xlfn.IFNA(VLOOKUP(F1634,'Compiled report'!C:D,2,FALSE),"")</f>
        <v>42794</v>
      </c>
      <c r="AK1634" s="134" t="str">
        <f t="shared" si="371"/>
        <v>Yes</v>
      </c>
      <c r="AL1634" s="134" t="str">
        <f t="shared" si="372"/>
        <v>Yes</v>
      </c>
      <c r="AM1634" s="134" t="str">
        <f t="shared" si="373"/>
        <v>Yes</v>
      </c>
      <c r="AN1634" s="134" t="str">
        <f t="shared" si="374"/>
        <v>Yes</v>
      </c>
      <c r="AO1634" s="134" t="str">
        <f t="shared" si="377"/>
        <v>Installation Completed</v>
      </c>
      <c r="AP1634" s="137" t="s">
        <v>770</v>
      </c>
    </row>
    <row r="1635" spans="1:42" s="134" customFormat="1" ht="26.1" customHeight="1" x14ac:dyDescent="0.2">
      <c r="A1635" s="258">
        <v>1632</v>
      </c>
      <c r="B1635" s="111" t="s">
        <v>733</v>
      </c>
      <c r="C1635" s="134" t="s">
        <v>181</v>
      </c>
      <c r="D1635" s="171" t="s">
        <v>82</v>
      </c>
      <c r="E1635" s="173" t="s">
        <v>734</v>
      </c>
      <c r="F1635" s="107">
        <v>1548</v>
      </c>
      <c r="G1635" s="111" t="s">
        <v>733</v>
      </c>
      <c r="H1635" s="284" t="s">
        <v>4295</v>
      </c>
      <c r="I1635" s="284" t="s">
        <v>4296</v>
      </c>
      <c r="J1635" s="284" t="s">
        <v>4132</v>
      </c>
      <c r="K1635" s="284" t="s">
        <v>4297</v>
      </c>
      <c r="L1635" s="284" t="s">
        <v>4132</v>
      </c>
      <c r="M1635" s="284" t="s">
        <v>4132</v>
      </c>
      <c r="N1635" s="103" t="s">
        <v>599</v>
      </c>
      <c r="O1635" s="284">
        <v>26000</v>
      </c>
      <c r="Q1635" s="135"/>
      <c r="T1635" s="135"/>
      <c r="U1635" s="171" t="str">
        <f t="shared" si="376"/>
        <v>HBL-PES-1548</v>
      </c>
      <c r="V1635" s="133" t="s">
        <v>90</v>
      </c>
      <c r="W1635" s="107">
        <v>1548</v>
      </c>
      <c r="X1635" s="171" t="str">
        <f t="shared" si="378"/>
        <v>HBL-PES-1548-Jan17-1-1</v>
      </c>
      <c r="Y1635" s="136" t="s">
        <v>769</v>
      </c>
      <c r="Z1635" s="134" t="str">
        <f t="shared" si="365"/>
        <v>Yes</v>
      </c>
      <c r="AA1635" s="134" t="str">
        <f t="shared" si="366"/>
        <v>Yes</v>
      </c>
      <c r="AB1635" s="134" t="str">
        <f t="shared" si="375"/>
        <v>Yes</v>
      </c>
      <c r="AC1635" s="134" t="e">
        <f>VLOOKUP(F1635,'Wired Branches'!B:E,4,FALSE)</f>
        <v>#N/A</v>
      </c>
      <c r="AD1635" s="134" t="str">
        <f t="shared" si="367"/>
        <v>255.255.255.0</v>
      </c>
      <c r="AE1635" s="150" t="e">
        <f>VLOOKUP(W1635,'Wired Branches'!B:F,5,FALSE)</f>
        <v>#N/A</v>
      </c>
      <c r="AF1635" s="112" t="str">
        <f>_xlfn.IFNA(VLOOKUP(F1635,'Compiled report'!C:F,4,FALSE),"")</f>
        <v>265160e9a</v>
      </c>
      <c r="AG1635" s="134" t="str">
        <f t="shared" si="368"/>
        <v>10.200.57.196</v>
      </c>
      <c r="AH1635" s="134" t="str">
        <f t="shared" si="369"/>
        <v>Yes</v>
      </c>
      <c r="AI1635" s="134" t="str">
        <f t="shared" si="370"/>
        <v>Yes</v>
      </c>
      <c r="AJ1635" s="234">
        <f>_xlfn.IFNA(VLOOKUP(F1635,'Compiled report'!C:D,2,FALSE),"")</f>
        <v>42783</v>
      </c>
      <c r="AK1635" s="134" t="str">
        <f t="shared" si="371"/>
        <v>Yes</v>
      </c>
      <c r="AL1635" s="134" t="str">
        <f t="shared" si="372"/>
        <v>Yes</v>
      </c>
      <c r="AM1635" s="134" t="str">
        <f t="shared" si="373"/>
        <v>Yes</v>
      </c>
      <c r="AN1635" s="134" t="str">
        <f t="shared" si="374"/>
        <v>Yes</v>
      </c>
      <c r="AO1635" s="134" t="str">
        <f t="shared" si="377"/>
        <v>Installation Completed</v>
      </c>
      <c r="AP1635" s="137" t="s">
        <v>770</v>
      </c>
    </row>
    <row r="1636" spans="1:42" s="134" customFormat="1" ht="26.1" customHeight="1" x14ac:dyDescent="0.2">
      <c r="A1636" s="258">
        <v>1633</v>
      </c>
      <c r="B1636" s="111" t="s">
        <v>733</v>
      </c>
      <c r="C1636" s="134" t="s">
        <v>181</v>
      </c>
      <c r="D1636" s="171" t="s">
        <v>82</v>
      </c>
      <c r="E1636" s="173" t="s">
        <v>734</v>
      </c>
      <c r="F1636" s="107">
        <v>1595</v>
      </c>
      <c r="G1636" s="111" t="s">
        <v>733</v>
      </c>
      <c r="H1636" s="284" t="s">
        <v>4298</v>
      </c>
      <c r="I1636" s="284" t="s">
        <v>4299</v>
      </c>
      <c r="J1636" s="284" t="s">
        <v>4187</v>
      </c>
      <c r="K1636" s="284" t="s">
        <v>4298</v>
      </c>
      <c r="L1636" s="284" t="s">
        <v>4187</v>
      </c>
      <c r="M1636" s="284" t="s">
        <v>4187</v>
      </c>
      <c r="N1636" s="103" t="s">
        <v>599</v>
      </c>
      <c r="O1636" s="284">
        <v>27200</v>
      </c>
      <c r="Q1636" s="135"/>
      <c r="T1636" s="135"/>
      <c r="U1636" s="171" t="str">
        <f t="shared" si="376"/>
        <v>HBL-PES-1595</v>
      </c>
      <c r="V1636" s="133" t="s">
        <v>90</v>
      </c>
      <c r="W1636" s="107">
        <v>1595</v>
      </c>
      <c r="X1636" s="171" t="str">
        <f t="shared" si="378"/>
        <v>HBL-PES-1595-Jan17-1-1</v>
      </c>
      <c r="Y1636" s="136" t="s">
        <v>769</v>
      </c>
      <c r="Z1636" s="134" t="str">
        <f t="shared" si="365"/>
        <v>Yes</v>
      </c>
      <c r="AA1636" s="134" t="str">
        <f t="shared" si="366"/>
        <v>Yes</v>
      </c>
      <c r="AB1636" s="134" t="str">
        <f t="shared" si="375"/>
        <v>Yes</v>
      </c>
      <c r="AC1636" s="134" t="e">
        <f>VLOOKUP(F1636,'Wired Branches'!B:E,4,FALSE)</f>
        <v>#N/A</v>
      </c>
      <c r="AD1636" s="134" t="str">
        <f t="shared" si="367"/>
        <v>255.255.255.0</v>
      </c>
      <c r="AE1636" s="150" t="e">
        <f>VLOOKUP(W1636,'Wired Branches'!B:F,5,FALSE)</f>
        <v>#N/A</v>
      </c>
      <c r="AF1636" s="112" t="str">
        <f>_xlfn.IFNA(VLOOKUP(F1636,'Compiled report'!C:F,4,FALSE),"")</f>
        <v>2651610d5</v>
      </c>
      <c r="AG1636" s="134" t="str">
        <f t="shared" si="368"/>
        <v>10.200.57.196</v>
      </c>
      <c r="AH1636" s="134" t="str">
        <f t="shared" si="369"/>
        <v>Yes</v>
      </c>
      <c r="AI1636" s="134" t="str">
        <f t="shared" si="370"/>
        <v>Yes</v>
      </c>
      <c r="AJ1636" s="234">
        <f>_xlfn.IFNA(VLOOKUP(F1636,'Compiled report'!C:D,2,FALSE),"")</f>
        <v>42793</v>
      </c>
      <c r="AK1636" s="134" t="str">
        <f t="shared" si="371"/>
        <v>Yes</v>
      </c>
      <c r="AL1636" s="134" t="str">
        <f t="shared" si="372"/>
        <v>Yes</v>
      </c>
      <c r="AM1636" s="134" t="str">
        <f t="shared" si="373"/>
        <v>Yes</v>
      </c>
      <c r="AN1636" s="134" t="str">
        <f t="shared" si="374"/>
        <v>Yes</v>
      </c>
      <c r="AO1636" s="134" t="str">
        <f t="shared" si="377"/>
        <v>Installation Completed</v>
      </c>
      <c r="AP1636" s="137" t="s">
        <v>770</v>
      </c>
    </row>
    <row r="1637" spans="1:42" s="134" customFormat="1" ht="26.1" customHeight="1" x14ac:dyDescent="0.2">
      <c r="A1637" s="258">
        <v>1634</v>
      </c>
      <c r="B1637" s="111" t="s">
        <v>733</v>
      </c>
      <c r="C1637" s="134" t="s">
        <v>181</v>
      </c>
      <c r="D1637" s="171" t="s">
        <v>82</v>
      </c>
      <c r="E1637" s="173" t="s">
        <v>734</v>
      </c>
      <c r="F1637" s="107">
        <v>1596</v>
      </c>
      <c r="G1637" s="111" t="s">
        <v>733</v>
      </c>
      <c r="H1637" s="284" t="s">
        <v>4300</v>
      </c>
      <c r="I1637" s="284" t="s">
        <v>4301</v>
      </c>
      <c r="J1637" s="284" t="s">
        <v>4187</v>
      </c>
      <c r="K1637" s="284" t="s">
        <v>4302</v>
      </c>
      <c r="L1637" s="284" t="s">
        <v>4187</v>
      </c>
      <c r="M1637" s="284" t="s">
        <v>4187</v>
      </c>
      <c r="N1637" s="103" t="s">
        <v>599</v>
      </c>
      <c r="O1637" s="284">
        <v>27200</v>
      </c>
      <c r="Q1637" s="135"/>
      <c r="T1637" s="135"/>
      <c r="U1637" s="171" t="str">
        <f t="shared" si="376"/>
        <v>HBL-PES-1596</v>
      </c>
      <c r="V1637" s="133" t="s">
        <v>90</v>
      </c>
      <c r="W1637" s="107">
        <v>1596</v>
      </c>
      <c r="X1637" s="171" t="str">
        <f t="shared" si="378"/>
        <v>HBL-PES-1596-Jan17-1-1</v>
      </c>
      <c r="Y1637" s="136" t="s">
        <v>769</v>
      </c>
      <c r="Z1637" s="134" t="str">
        <f t="shared" si="365"/>
        <v>Yes</v>
      </c>
      <c r="AA1637" s="134" t="str">
        <f t="shared" si="366"/>
        <v>Yes</v>
      </c>
      <c r="AB1637" s="134" t="str">
        <f t="shared" si="375"/>
        <v>Yes</v>
      </c>
      <c r="AC1637" s="134" t="e">
        <f>VLOOKUP(F1637,'Wired Branches'!B:E,4,FALSE)</f>
        <v>#N/A</v>
      </c>
      <c r="AD1637" s="134" t="str">
        <f t="shared" si="367"/>
        <v>255.255.255.0</v>
      </c>
      <c r="AE1637" s="150" t="e">
        <f>VLOOKUP(W1637,'Wired Branches'!B:F,5,FALSE)</f>
        <v>#N/A</v>
      </c>
      <c r="AF1637" s="112" t="str">
        <f>_xlfn.IFNA(VLOOKUP(F1637,'Compiled report'!C:F,4,FALSE),"")</f>
        <v>2651610d6</v>
      </c>
      <c r="AG1637" s="134" t="str">
        <f t="shared" si="368"/>
        <v>10.200.57.196</v>
      </c>
      <c r="AH1637" s="134" t="str">
        <f t="shared" si="369"/>
        <v>Yes</v>
      </c>
      <c r="AI1637" s="134" t="str">
        <f t="shared" si="370"/>
        <v>Yes</v>
      </c>
      <c r="AJ1637" s="234">
        <f>_xlfn.IFNA(VLOOKUP(F1637,'Compiled report'!C:D,2,FALSE),"")</f>
        <v>42802</v>
      </c>
      <c r="AK1637" s="134" t="str">
        <f t="shared" si="371"/>
        <v>Yes</v>
      </c>
      <c r="AL1637" s="134" t="str">
        <f t="shared" si="372"/>
        <v>Yes</v>
      </c>
      <c r="AM1637" s="134" t="str">
        <f t="shared" si="373"/>
        <v>Yes</v>
      </c>
      <c r="AN1637" s="134" t="str">
        <f t="shared" si="374"/>
        <v>Yes</v>
      </c>
      <c r="AO1637" s="134" t="str">
        <f t="shared" si="377"/>
        <v>Installation Completed</v>
      </c>
      <c r="AP1637" s="137" t="s">
        <v>770</v>
      </c>
    </row>
    <row r="1638" spans="1:42" s="134" customFormat="1" ht="26.1" customHeight="1" x14ac:dyDescent="0.2">
      <c r="A1638" s="258">
        <v>1635</v>
      </c>
      <c r="B1638" s="111" t="s">
        <v>733</v>
      </c>
      <c r="C1638" s="134" t="s">
        <v>181</v>
      </c>
      <c r="D1638" s="171" t="s">
        <v>82</v>
      </c>
      <c r="E1638" s="173" t="s">
        <v>734</v>
      </c>
      <c r="F1638" s="107">
        <v>1597</v>
      </c>
      <c r="G1638" s="111" t="s">
        <v>733</v>
      </c>
      <c r="H1638" s="284" t="s">
        <v>4303</v>
      </c>
      <c r="I1638" s="284" t="s">
        <v>4304</v>
      </c>
      <c r="J1638" s="284" t="s">
        <v>4129</v>
      </c>
      <c r="K1638" s="284" t="s">
        <v>4129</v>
      </c>
      <c r="L1638" s="284" t="s">
        <v>4129</v>
      </c>
      <c r="M1638" s="284" t="s">
        <v>4129</v>
      </c>
      <c r="N1638" s="103" t="s">
        <v>599</v>
      </c>
      <c r="O1638" s="284">
        <v>28100</v>
      </c>
      <c r="Q1638" s="135"/>
      <c r="T1638" s="135"/>
      <c r="U1638" s="171" t="str">
        <f t="shared" si="376"/>
        <v>HBL-PES-1597</v>
      </c>
      <c r="V1638" s="133" t="s">
        <v>90</v>
      </c>
      <c r="W1638" s="107">
        <v>1597</v>
      </c>
      <c r="X1638" s="171" t="str">
        <f t="shared" si="378"/>
        <v>HBL-PES-1597-Jan17-1-1</v>
      </c>
      <c r="Y1638" s="136" t="s">
        <v>769</v>
      </c>
      <c r="Z1638" s="134" t="str">
        <f t="shared" si="365"/>
        <v>Yes</v>
      </c>
      <c r="AA1638" s="134" t="str">
        <f t="shared" si="366"/>
        <v>Yes</v>
      </c>
      <c r="AB1638" s="134" t="str">
        <f t="shared" si="375"/>
        <v>Yes</v>
      </c>
      <c r="AC1638" s="134" t="e">
        <f>VLOOKUP(F1638,'Wired Branches'!B:E,4,FALSE)</f>
        <v>#N/A</v>
      </c>
      <c r="AD1638" s="134" t="str">
        <f t="shared" si="367"/>
        <v>255.255.255.0</v>
      </c>
      <c r="AE1638" s="150" t="e">
        <f>VLOOKUP(W1638,'Wired Branches'!B:F,5,FALSE)</f>
        <v>#N/A</v>
      </c>
      <c r="AF1638" s="112" t="str">
        <f>_xlfn.IFNA(VLOOKUP(F1638,'Compiled report'!C:F,4,FALSE),"")</f>
        <v>2651610d7</v>
      </c>
      <c r="AG1638" s="134" t="str">
        <f t="shared" si="368"/>
        <v>10.200.57.196</v>
      </c>
      <c r="AH1638" s="134" t="str">
        <f t="shared" si="369"/>
        <v>Yes</v>
      </c>
      <c r="AI1638" s="134" t="str">
        <f t="shared" si="370"/>
        <v>Yes</v>
      </c>
      <c r="AJ1638" s="234">
        <f>_xlfn.IFNA(VLOOKUP(F1638,'Compiled report'!C:D,2,FALSE),"")</f>
        <v>42791</v>
      </c>
      <c r="AK1638" s="134" t="str">
        <f t="shared" si="371"/>
        <v>Yes</v>
      </c>
      <c r="AL1638" s="134" t="str">
        <f t="shared" si="372"/>
        <v>Yes</v>
      </c>
      <c r="AM1638" s="134" t="str">
        <f t="shared" si="373"/>
        <v>Yes</v>
      </c>
      <c r="AN1638" s="134" t="str">
        <f t="shared" si="374"/>
        <v>Yes</v>
      </c>
      <c r="AO1638" s="134" t="str">
        <f t="shared" si="377"/>
        <v>Installation Completed</v>
      </c>
      <c r="AP1638" s="137" t="s">
        <v>770</v>
      </c>
    </row>
    <row r="1639" spans="1:42" s="134" customFormat="1" ht="26.1" customHeight="1" x14ac:dyDescent="0.2">
      <c r="A1639" s="258">
        <v>1636</v>
      </c>
      <c r="B1639" s="111" t="s">
        <v>733</v>
      </c>
      <c r="C1639" s="134" t="s">
        <v>181</v>
      </c>
      <c r="D1639" s="171" t="s">
        <v>82</v>
      </c>
      <c r="E1639" s="173" t="s">
        <v>734</v>
      </c>
      <c r="F1639" s="107">
        <v>1606</v>
      </c>
      <c r="G1639" s="111" t="s">
        <v>733</v>
      </c>
      <c r="H1639" s="284" t="s">
        <v>4305</v>
      </c>
      <c r="I1639" s="284" t="s">
        <v>4306</v>
      </c>
      <c r="J1639" s="284" t="s">
        <v>4187</v>
      </c>
      <c r="K1639" s="284" t="s">
        <v>4307</v>
      </c>
      <c r="L1639" s="284" t="s">
        <v>4187</v>
      </c>
      <c r="M1639" s="284" t="s">
        <v>4187</v>
      </c>
      <c r="N1639" s="103" t="s">
        <v>599</v>
      </c>
      <c r="O1639" s="284">
        <v>27200</v>
      </c>
      <c r="Q1639" s="135"/>
      <c r="T1639" s="135"/>
      <c r="U1639" s="171" t="str">
        <f t="shared" si="376"/>
        <v>HBL-PES-1606</v>
      </c>
      <c r="V1639" s="133" t="s">
        <v>90</v>
      </c>
      <c r="W1639" s="107">
        <v>1606</v>
      </c>
      <c r="X1639" s="171" t="str">
        <f t="shared" si="378"/>
        <v>HBL-PES-1606-Jan17-1-1</v>
      </c>
      <c r="Y1639" s="136" t="s">
        <v>769</v>
      </c>
      <c r="Z1639" s="134" t="str">
        <f t="shared" si="365"/>
        <v>Yes</v>
      </c>
      <c r="AA1639" s="134" t="str">
        <f t="shared" si="366"/>
        <v>Yes</v>
      </c>
      <c r="AB1639" s="134" t="str">
        <f t="shared" si="375"/>
        <v>Yes</v>
      </c>
      <c r="AC1639" s="134" t="e">
        <f>VLOOKUP(F1639,'Wired Branches'!B:E,4,FALSE)</f>
        <v>#N/A</v>
      </c>
      <c r="AD1639" s="134" t="str">
        <f t="shared" si="367"/>
        <v>255.255.255.0</v>
      </c>
      <c r="AE1639" s="150" t="e">
        <f>VLOOKUP(W1639,'Wired Branches'!B:F,5,FALSE)</f>
        <v>#N/A</v>
      </c>
      <c r="AF1639" s="112" t="str">
        <f>_xlfn.IFNA(VLOOKUP(F1639,'Compiled report'!C:F,4,FALSE),"")</f>
        <v>2651610d8</v>
      </c>
      <c r="AG1639" s="134" t="str">
        <f t="shared" si="368"/>
        <v>10.200.57.196</v>
      </c>
      <c r="AH1639" s="134" t="str">
        <f t="shared" si="369"/>
        <v>Yes</v>
      </c>
      <c r="AI1639" s="134" t="str">
        <f t="shared" si="370"/>
        <v>Yes</v>
      </c>
      <c r="AJ1639" s="234">
        <f>_xlfn.IFNA(VLOOKUP(F1639,'Compiled report'!C:D,2,FALSE),"")</f>
        <v>42793</v>
      </c>
      <c r="AK1639" s="134" t="str">
        <f t="shared" si="371"/>
        <v>Yes</v>
      </c>
      <c r="AL1639" s="134" t="str">
        <f t="shared" si="372"/>
        <v>Yes</v>
      </c>
      <c r="AM1639" s="134" t="str">
        <f t="shared" si="373"/>
        <v>Yes</v>
      </c>
      <c r="AN1639" s="134" t="str">
        <f t="shared" si="374"/>
        <v>Yes</v>
      </c>
      <c r="AO1639" s="134" t="str">
        <f t="shared" si="377"/>
        <v>Installation Completed</v>
      </c>
      <c r="AP1639" s="137" t="s">
        <v>770</v>
      </c>
    </row>
    <row r="1640" spans="1:42" s="134" customFormat="1" ht="26.1" customHeight="1" x14ac:dyDescent="0.2">
      <c r="A1640" s="258">
        <v>1637</v>
      </c>
      <c r="B1640" s="111" t="s">
        <v>733</v>
      </c>
      <c r="C1640" s="134" t="s">
        <v>181</v>
      </c>
      <c r="D1640" s="171" t="s">
        <v>82</v>
      </c>
      <c r="E1640" s="173" t="s">
        <v>734</v>
      </c>
      <c r="F1640" s="107">
        <v>1628</v>
      </c>
      <c r="G1640" s="111" t="s">
        <v>733</v>
      </c>
      <c r="H1640" s="284" t="s">
        <v>4308</v>
      </c>
      <c r="I1640" s="284" t="s">
        <v>4309</v>
      </c>
      <c r="J1640" s="284" t="s">
        <v>4141</v>
      </c>
      <c r="K1640" s="284" t="s">
        <v>4141</v>
      </c>
      <c r="L1640" s="284" t="s">
        <v>4141</v>
      </c>
      <c r="M1640" s="284" t="s">
        <v>4141</v>
      </c>
      <c r="N1640" s="103" t="s">
        <v>599</v>
      </c>
      <c r="O1640" s="284">
        <v>29050</v>
      </c>
      <c r="Q1640" s="135"/>
      <c r="T1640" s="135"/>
      <c r="U1640" s="171" t="str">
        <f t="shared" si="376"/>
        <v>HBL-PES-1628</v>
      </c>
      <c r="V1640" s="133" t="s">
        <v>90</v>
      </c>
      <c r="W1640" s="107">
        <v>1628</v>
      </c>
      <c r="X1640" s="171" t="str">
        <f t="shared" si="378"/>
        <v>HBL-PES-1628-Jan17-1-1</v>
      </c>
      <c r="Y1640" s="136" t="s">
        <v>769</v>
      </c>
      <c r="Z1640" s="134" t="str">
        <f t="shared" si="365"/>
        <v>Yes</v>
      </c>
      <c r="AA1640" s="134" t="str">
        <f t="shared" si="366"/>
        <v>Yes</v>
      </c>
      <c r="AB1640" s="134" t="str">
        <f t="shared" si="375"/>
        <v>Yes</v>
      </c>
      <c r="AC1640" s="134" t="str">
        <f>VLOOKUP(F1640,'Wired Branches'!B:E,4,FALSE)</f>
        <v>10.42.111.10</v>
      </c>
      <c r="AD1640" s="134" t="str">
        <f t="shared" si="367"/>
        <v>255.255.255.0</v>
      </c>
      <c r="AE1640" s="150" t="str">
        <f>VLOOKUP(W1640,'Wired Branches'!B:F,5,FALSE)</f>
        <v>10.42.111.1</v>
      </c>
      <c r="AF1640" s="112">
        <f>_xlfn.IFNA(VLOOKUP(F1640,'Compiled report'!C:F,4,FALSE),"")</f>
        <v>0</v>
      </c>
      <c r="AG1640" s="134" t="str">
        <f t="shared" si="368"/>
        <v>10.200.57.196</v>
      </c>
      <c r="AH1640" s="134" t="str">
        <f t="shared" si="369"/>
        <v>Yes</v>
      </c>
      <c r="AI1640" s="134" t="str">
        <f t="shared" si="370"/>
        <v>Yes</v>
      </c>
      <c r="AJ1640" s="234">
        <f>_xlfn.IFNA(VLOOKUP(F1640,'Compiled report'!C:D,2,FALSE),"")</f>
        <v>42794</v>
      </c>
      <c r="AK1640" s="134" t="str">
        <f t="shared" si="371"/>
        <v>Yes</v>
      </c>
      <c r="AL1640" s="134" t="str">
        <f t="shared" si="372"/>
        <v/>
      </c>
      <c r="AM1640" s="134" t="str">
        <f t="shared" si="373"/>
        <v>Yes</v>
      </c>
      <c r="AN1640" s="134" t="str">
        <f t="shared" si="374"/>
        <v>Yes</v>
      </c>
      <c r="AO1640" s="134" t="str">
        <f t="shared" si="377"/>
        <v>Installation Completed</v>
      </c>
      <c r="AP1640" s="137" t="s">
        <v>770</v>
      </c>
    </row>
    <row r="1641" spans="1:42" s="134" customFormat="1" ht="26.1" customHeight="1" x14ac:dyDescent="0.2">
      <c r="A1641" s="258">
        <v>1638</v>
      </c>
      <c r="B1641" s="111" t="s">
        <v>733</v>
      </c>
      <c r="C1641" s="134" t="s">
        <v>181</v>
      </c>
      <c r="D1641" s="171" t="s">
        <v>82</v>
      </c>
      <c r="E1641" s="173" t="s">
        <v>734</v>
      </c>
      <c r="F1641" s="107">
        <v>1663</v>
      </c>
      <c r="G1641" s="111" t="s">
        <v>733</v>
      </c>
      <c r="H1641" s="284" t="s">
        <v>4310</v>
      </c>
      <c r="I1641" s="284" t="s">
        <v>4311</v>
      </c>
      <c r="J1641" s="284" t="s">
        <v>4312</v>
      </c>
      <c r="K1641" s="284" t="s">
        <v>4313</v>
      </c>
      <c r="L1641" s="284" t="s">
        <v>4132</v>
      </c>
      <c r="M1641" s="284" t="s">
        <v>4132</v>
      </c>
      <c r="N1641" s="103" t="s">
        <v>599</v>
      </c>
      <c r="O1641" s="284">
        <v>26000</v>
      </c>
      <c r="Q1641" s="135"/>
      <c r="T1641" s="135"/>
      <c r="U1641" s="171" t="str">
        <f t="shared" si="376"/>
        <v>HBL-PES-1663</v>
      </c>
      <c r="V1641" s="133" t="s">
        <v>90</v>
      </c>
      <c r="W1641" s="107">
        <v>1663</v>
      </c>
      <c r="X1641" s="171" t="str">
        <f t="shared" si="378"/>
        <v>HBL-PES-1663-Jan17-1-1</v>
      </c>
      <c r="Y1641" s="136" t="s">
        <v>769</v>
      </c>
      <c r="Z1641" s="134" t="str">
        <f t="shared" si="365"/>
        <v>Yes</v>
      </c>
      <c r="AA1641" s="134" t="str">
        <f t="shared" si="366"/>
        <v>Yes</v>
      </c>
      <c r="AB1641" s="134" t="str">
        <f t="shared" si="375"/>
        <v>Yes</v>
      </c>
      <c r="AC1641" s="134" t="str">
        <f>VLOOKUP(F1641,'Wired Branches'!B:E,4,FALSE)</f>
        <v>10.42.76.10</v>
      </c>
      <c r="AD1641" s="134" t="str">
        <f t="shared" si="367"/>
        <v>255.255.255.0</v>
      </c>
      <c r="AE1641" s="150">
        <f>VLOOKUP(W1641,'Wired Branches'!B:F,5,FALSE)</f>
        <v>0</v>
      </c>
      <c r="AF1641" s="112" t="str">
        <f>_xlfn.IFNA(VLOOKUP(F1641,'Compiled report'!C:F,4,FALSE),"")</f>
        <v>2651610da</v>
      </c>
      <c r="AG1641" s="134" t="str">
        <f t="shared" si="368"/>
        <v>10.200.57.196</v>
      </c>
      <c r="AH1641" s="134" t="str">
        <f t="shared" si="369"/>
        <v>Yes</v>
      </c>
      <c r="AI1641" s="134" t="str">
        <f t="shared" si="370"/>
        <v>Yes</v>
      </c>
      <c r="AJ1641" s="234">
        <f>_xlfn.IFNA(VLOOKUP(F1641,'Compiled report'!C:D,2,FALSE),"")</f>
        <v>42751</v>
      </c>
      <c r="AK1641" s="134" t="str">
        <f t="shared" si="371"/>
        <v>Yes</v>
      </c>
      <c r="AL1641" s="134" t="str">
        <f t="shared" si="372"/>
        <v>Yes</v>
      </c>
      <c r="AM1641" s="134" t="str">
        <f t="shared" si="373"/>
        <v>Yes</v>
      </c>
      <c r="AN1641" s="134" t="str">
        <f t="shared" si="374"/>
        <v>Yes</v>
      </c>
      <c r="AO1641" s="134" t="str">
        <f t="shared" si="377"/>
        <v>Installation Completed</v>
      </c>
      <c r="AP1641" s="137" t="s">
        <v>770</v>
      </c>
    </row>
    <row r="1642" spans="1:42" s="134" customFormat="1" ht="26.1" customHeight="1" x14ac:dyDescent="0.2">
      <c r="A1642" s="258">
        <v>1639</v>
      </c>
      <c r="B1642" s="111" t="s">
        <v>733</v>
      </c>
      <c r="C1642" s="134" t="s">
        <v>181</v>
      </c>
      <c r="D1642" s="171" t="s">
        <v>82</v>
      </c>
      <c r="E1642" s="173" t="s">
        <v>734</v>
      </c>
      <c r="F1642" s="107">
        <v>1664</v>
      </c>
      <c r="G1642" s="111" t="s">
        <v>733</v>
      </c>
      <c r="H1642" s="284" t="s">
        <v>4314</v>
      </c>
      <c r="I1642" s="284" t="s">
        <v>4315</v>
      </c>
      <c r="J1642" s="284" t="s">
        <v>4316</v>
      </c>
      <c r="K1642" s="284" t="s">
        <v>4151</v>
      </c>
      <c r="L1642" s="284" t="s">
        <v>4151</v>
      </c>
      <c r="M1642" s="284" t="s">
        <v>4151</v>
      </c>
      <c r="N1642" s="103" t="s">
        <v>599</v>
      </c>
      <c r="O1642" s="284">
        <v>26190</v>
      </c>
      <c r="Q1642" s="135"/>
      <c r="T1642" s="135"/>
      <c r="U1642" s="171" t="str">
        <f t="shared" si="376"/>
        <v>HBL-PES-1664</v>
      </c>
      <c r="V1642" s="133" t="s">
        <v>90</v>
      </c>
      <c r="W1642" s="107">
        <v>1664</v>
      </c>
      <c r="X1642" s="171" t="str">
        <f t="shared" si="378"/>
        <v>HBL-PES-1664-Jan17-1-1</v>
      </c>
      <c r="Y1642" s="136" t="s">
        <v>769</v>
      </c>
      <c r="Z1642" s="134" t="str">
        <f t="shared" si="365"/>
        <v xml:space="preserve"> </v>
      </c>
      <c r="AA1642" s="134" t="str">
        <f t="shared" si="366"/>
        <v xml:space="preserve"> </v>
      </c>
      <c r="AB1642" s="134" t="str">
        <f t="shared" si="375"/>
        <v>Yes</v>
      </c>
      <c r="AC1642" s="134" t="e">
        <f>VLOOKUP(F1642,'Wired Branches'!B:E,4,FALSE)</f>
        <v>#N/A</v>
      </c>
      <c r="AD1642" s="134" t="str">
        <f t="shared" si="367"/>
        <v xml:space="preserve"> </v>
      </c>
      <c r="AE1642" s="150" t="e">
        <f>VLOOKUP(W1642,'Wired Branches'!B:F,5,FALSE)</f>
        <v>#N/A</v>
      </c>
      <c r="AF1642" s="112" t="str">
        <f>_xlfn.IFNA(VLOOKUP(F1642,'Compiled report'!C:F,4,FALSE),"")</f>
        <v/>
      </c>
      <c r="AG1642" s="134" t="str">
        <f t="shared" si="368"/>
        <v xml:space="preserve"> </v>
      </c>
      <c r="AH1642" s="134" t="str">
        <f t="shared" si="369"/>
        <v xml:space="preserve"> </v>
      </c>
      <c r="AI1642" s="134" t="str">
        <f t="shared" si="370"/>
        <v xml:space="preserve"> </v>
      </c>
      <c r="AJ1642" s="234" t="str">
        <f>_xlfn.IFNA(VLOOKUP(F1642,'Compiled report'!C:D,2,FALSE),"")</f>
        <v/>
      </c>
      <c r="AK1642" s="134" t="str">
        <f t="shared" si="371"/>
        <v xml:space="preserve"> </v>
      </c>
      <c r="AL1642" s="134" t="str">
        <f t="shared" si="372"/>
        <v/>
      </c>
      <c r="AM1642" s="134" t="str">
        <f t="shared" si="373"/>
        <v xml:space="preserve"> </v>
      </c>
      <c r="AN1642" s="134" t="str">
        <f t="shared" si="374"/>
        <v xml:space="preserve"> </v>
      </c>
      <c r="AO1642" s="134" t="str">
        <f t="shared" si="377"/>
        <v xml:space="preserve"> </v>
      </c>
      <c r="AP1642" s="137" t="s">
        <v>770</v>
      </c>
    </row>
    <row r="1643" spans="1:42" s="134" customFormat="1" ht="26.1" customHeight="1" x14ac:dyDescent="0.2">
      <c r="A1643" s="258">
        <v>1640</v>
      </c>
      <c r="B1643" s="111" t="s">
        <v>733</v>
      </c>
      <c r="C1643" s="134" t="s">
        <v>181</v>
      </c>
      <c r="D1643" s="171" t="s">
        <v>82</v>
      </c>
      <c r="E1643" s="173" t="s">
        <v>734</v>
      </c>
      <c r="F1643" s="107">
        <v>1665</v>
      </c>
      <c r="G1643" s="111" t="s">
        <v>733</v>
      </c>
      <c r="H1643" s="284" t="s">
        <v>4317</v>
      </c>
      <c r="I1643" s="284" t="s">
        <v>4318</v>
      </c>
      <c r="J1643" s="284" t="s">
        <v>3112</v>
      </c>
      <c r="K1643" s="284" t="s">
        <v>3112</v>
      </c>
      <c r="L1643" s="284" t="s">
        <v>3112</v>
      </c>
      <c r="M1643" s="284" t="s">
        <v>3112</v>
      </c>
      <c r="N1643" s="103" t="s">
        <v>599</v>
      </c>
      <c r="O1643" s="284">
        <v>24100</v>
      </c>
      <c r="Q1643" s="135"/>
      <c r="T1643" s="135"/>
      <c r="U1643" s="171" t="str">
        <f t="shared" si="376"/>
        <v>HBL-PES-1665</v>
      </c>
      <c r="V1643" s="133" t="s">
        <v>90</v>
      </c>
      <c r="W1643" s="107">
        <v>1665</v>
      </c>
      <c r="X1643" s="171" t="str">
        <f t="shared" si="378"/>
        <v>HBL-PES-1665-Jan17-1-1</v>
      </c>
      <c r="Y1643" s="136" t="s">
        <v>769</v>
      </c>
      <c r="Z1643" s="134" t="str">
        <f t="shared" si="365"/>
        <v xml:space="preserve"> </v>
      </c>
      <c r="AA1643" s="134" t="str">
        <f t="shared" si="366"/>
        <v xml:space="preserve"> </v>
      </c>
      <c r="AB1643" s="134" t="str">
        <f t="shared" si="375"/>
        <v>Yes</v>
      </c>
      <c r="AC1643" s="134" t="str">
        <f>VLOOKUP(F1643,'Wired Branches'!B:E,4,FALSE)</f>
        <v>10.42.54.10</v>
      </c>
      <c r="AD1643" s="134" t="str">
        <f t="shared" si="367"/>
        <v xml:space="preserve"> </v>
      </c>
      <c r="AE1643" s="150">
        <f>VLOOKUP(W1643,'Wired Branches'!B:F,5,FALSE)</f>
        <v>0</v>
      </c>
      <c r="AF1643" s="112" t="str">
        <f>_xlfn.IFNA(VLOOKUP(F1643,'Compiled report'!C:F,4,FALSE),"")</f>
        <v/>
      </c>
      <c r="AG1643" s="134" t="str">
        <f t="shared" si="368"/>
        <v xml:space="preserve"> </v>
      </c>
      <c r="AH1643" s="134" t="str">
        <f t="shared" si="369"/>
        <v xml:space="preserve"> </v>
      </c>
      <c r="AI1643" s="134" t="str">
        <f t="shared" si="370"/>
        <v xml:space="preserve"> </v>
      </c>
      <c r="AJ1643" s="234" t="str">
        <f>_xlfn.IFNA(VLOOKUP(F1643,'Compiled report'!C:D,2,FALSE),"")</f>
        <v/>
      </c>
      <c r="AK1643" s="134" t="str">
        <f t="shared" si="371"/>
        <v xml:space="preserve"> </v>
      </c>
      <c r="AL1643" s="134" t="str">
        <f t="shared" si="372"/>
        <v/>
      </c>
      <c r="AM1643" s="134" t="str">
        <f t="shared" si="373"/>
        <v xml:space="preserve"> </v>
      </c>
      <c r="AN1643" s="134" t="str">
        <f t="shared" si="374"/>
        <v xml:space="preserve"> </v>
      </c>
      <c r="AO1643" s="134" t="str">
        <f t="shared" si="377"/>
        <v xml:space="preserve"> </v>
      </c>
      <c r="AP1643" s="137" t="s">
        <v>770</v>
      </c>
    </row>
    <row r="1644" spans="1:42" s="134" customFormat="1" ht="26.1" customHeight="1" x14ac:dyDescent="0.2">
      <c r="A1644" s="258">
        <v>1641</v>
      </c>
      <c r="B1644" s="111" t="s">
        <v>733</v>
      </c>
      <c r="C1644" s="134" t="s">
        <v>181</v>
      </c>
      <c r="D1644" s="171" t="s">
        <v>82</v>
      </c>
      <c r="E1644" s="173" t="s">
        <v>734</v>
      </c>
      <c r="F1644" s="107">
        <v>1694</v>
      </c>
      <c r="G1644" s="111" t="s">
        <v>733</v>
      </c>
      <c r="H1644" s="284" t="s">
        <v>4319</v>
      </c>
      <c r="I1644" s="284" t="s">
        <v>4320</v>
      </c>
      <c r="J1644" s="284" t="s">
        <v>4151</v>
      </c>
      <c r="K1644" s="284" t="s">
        <v>4319</v>
      </c>
      <c r="L1644" s="284" t="s">
        <v>4151</v>
      </c>
      <c r="M1644" s="284" t="s">
        <v>4151</v>
      </c>
      <c r="N1644" s="103" t="s">
        <v>599</v>
      </c>
      <c r="O1644" s="284">
        <v>26190</v>
      </c>
      <c r="Q1644" s="135"/>
      <c r="T1644" s="135"/>
      <c r="U1644" s="171" t="str">
        <f t="shared" si="376"/>
        <v>HBL-PES-1694</v>
      </c>
      <c r="V1644" s="133" t="s">
        <v>90</v>
      </c>
      <c r="W1644" s="107">
        <v>1694</v>
      </c>
      <c r="X1644" s="171" t="str">
        <f t="shared" si="378"/>
        <v>HBL-PES-1694-Jan17-1-1</v>
      </c>
      <c r="Y1644" s="136" t="s">
        <v>769</v>
      </c>
      <c r="Z1644" s="134" t="str">
        <f t="shared" si="365"/>
        <v xml:space="preserve"> </v>
      </c>
      <c r="AA1644" s="134" t="str">
        <f t="shared" si="366"/>
        <v xml:space="preserve"> </v>
      </c>
      <c r="AB1644" s="134" t="str">
        <f t="shared" si="375"/>
        <v>Yes</v>
      </c>
      <c r="AC1644" s="134" t="e">
        <f>VLOOKUP(F1644,'Wired Branches'!B:E,4,FALSE)</f>
        <v>#N/A</v>
      </c>
      <c r="AD1644" s="134" t="str">
        <f t="shared" si="367"/>
        <v xml:space="preserve"> </v>
      </c>
      <c r="AE1644" s="150" t="e">
        <f>VLOOKUP(W1644,'Wired Branches'!B:F,5,FALSE)</f>
        <v>#N/A</v>
      </c>
      <c r="AF1644" s="112" t="str">
        <f>_xlfn.IFNA(VLOOKUP(F1644,'Compiled report'!C:F,4,FALSE),"")</f>
        <v/>
      </c>
      <c r="AG1644" s="134" t="str">
        <f t="shared" si="368"/>
        <v xml:space="preserve"> </v>
      </c>
      <c r="AH1644" s="134" t="str">
        <f t="shared" si="369"/>
        <v xml:space="preserve"> </v>
      </c>
      <c r="AI1644" s="134" t="str">
        <f t="shared" si="370"/>
        <v xml:space="preserve"> </v>
      </c>
      <c r="AJ1644" s="234" t="str">
        <f>_xlfn.IFNA(VLOOKUP(F1644,'Compiled report'!C:D,2,FALSE),"")</f>
        <v/>
      </c>
      <c r="AK1644" s="134" t="str">
        <f t="shared" si="371"/>
        <v xml:space="preserve"> </v>
      </c>
      <c r="AL1644" s="134" t="str">
        <f t="shared" si="372"/>
        <v/>
      </c>
      <c r="AM1644" s="134" t="str">
        <f t="shared" si="373"/>
        <v xml:space="preserve"> </v>
      </c>
      <c r="AN1644" s="134" t="str">
        <f t="shared" si="374"/>
        <v xml:space="preserve"> </v>
      </c>
      <c r="AO1644" s="134" t="str">
        <f t="shared" si="377"/>
        <v xml:space="preserve"> </v>
      </c>
      <c r="AP1644" s="137" t="s">
        <v>770</v>
      </c>
    </row>
    <row r="1645" spans="1:42" s="134" customFormat="1" ht="26.1" customHeight="1" x14ac:dyDescent="0.2">
      <c r="A1645" s="258">
        <v>1642</v>
      </c>
      <c r="B1645" s="111" t="s">
        <v>733</v>
      </c>
      <c r="C1645" s="134" t="s">
        <v>181</v>
      </c>
      <c r="D1645" s="171" t="s">
        <v>82</v>
      </c>
      <c r="E1645" s="173" t="s">
        <v>734</v>
      </c>
      <c r="F1645" s="107">
        <v>1695</v>
      </c>
      <c r="G1645" s="111" t="s">
        <v>733</v>
      </c>
      <c r="H1645" s="284" t="s">
        <v>4321</v>
      </c>
      <c r="I1645" s="284" t="s">
        <v>4322</v>
      </c>
      <c r="J1645" s="284" t="s">
        <v>4144</v>
      </c>
      <c r="K1645" s="284" t="s">
        <v>4323</v>
      </c>
      <c r="L1645" s="284" t="s">
        <v>4145</v>
      </c>
      <c r="M1645" s="284" t="s">
        <v>4145</v>
      </c>
      <c r="N1645" s="103" t="s">
        <v>599</v>
      </c>
      <c r="O1645" s="284">
        <v>26300</v>
      </c>
      <c r="Q1645" s="135"/>
      <c r="T1645" s="135"/>
      <c r="U1645" s="171" t="str">
        <f t="shared" si="376"/>
        <v>HBL-PES-1695</v>
      </c>
      <c r="V1645" s="133" t="s">
        <v>90</v>
      </c>
      <c r="W1645" s="107">
        <v>1695</v>
      </c>
      <c r="X1645" s="171" t="str">
        <f t="shared" si="378"/>
        <v>HBL-PES-1695-Jan17-1-1</v>
      </c>
      <c r="Y1645" s="136" t="s">
        <v>769</v>
      </c>
      <c r="Z1645" s="134" t="str">
        <f t="shared" si="365"/>
        <v>Yes</v>
      </c>
      <c r="AA1645" s="134" t="str">
        <f t="shared" si="366"/>
        <v>Yes</v>
      </c>
      <c r="AB1645" s="134" t="str">
        <f t="shared" si="375"/>
        <v>Yes</v>
      </c>
      <c r="AC1645" s="134" t="e">
        <f>VLOOKUP(F1645,'Wired Branches'!B:E,4,FALSE)</f>
        <v>#N/A</v>
      </c>
      <c r="AD1645" s="134" t="str">
        <f t="shared" si="367"/>
        <v>255.255.255.0</v>
      </c>
      <c r="AE1645" s="150" t="e">
        <f>VLOOKUP(W1645,'Wired Branches'!B:F,5,FALSE)</f>
        <v>#N/A</v>
      </c>
      <c r="AF1645" s="112" t="str">
        <f>_xlfn.IFNA(VLOOKUP(F1645,'Compiled report'!C:F,4,FALSE),"")</f>
        <v>265160e23</v>
      </c>
      <c r="AG1645" s="134" t="str">
        <f t="shared" si="368"/>
        <v>10.200.57.196</v>
      </c>
      <c r="AH1645" s="134" t="str">
        <f t="shared" si="369"/>
        <v>Yes</v>
      </c>
      <c r="AI1645" s="134" t="str">
        <f t="shared" si="370"/>
        <v>Yes</v>
      </c>
      <c r="AJ1645" s="234">
        <f>_xlfn.IFNA(VLOOKUP(F1645,'Compiled report'!C:D,2,FALSE),"")</f>
        <v>42804</v>
      </c>
      <c r="AK1645" s="134" t="str">
        <f t="shared" si="371"/>
        <v>Yes</v>
      </c>
      <c r="AL1645" s="134" t="str">
        <f t="shared" si="372"/>
        <v>Yes</v>
      </c>
      <c r="AM1645" s="134" t="str">
        <f t="shared" si="373"/>
        <v>Yes</v>
      </c>
      <c r="AN1645" s="134" t="str">
        <f t="shared" si="374"/>
        <v>Yes</v>
      </c>
      <c r="AO1645" s="134" t="str">
        <f t="shared" si="377"/>
        <v>Installation Completed</v>
      </c>
      <c r="AP1645" s="137" t="s">
        <v>770</v>
      </c>
    </row>
    <row r="1646" spans="1:42" s="134" customFormat="1" ht="26.1" customHeight="1" x14ac:dyDescent="0.2">
      <c r="A1646" s="258">
        <v>1643</v>
      </c>
      <c r="B1646" s="111" t="s">
        <v>733</v>
      </c>
      <c r="C1646" s="134" t="s">
        <v>181</v>
      </c>
      <c r="D1646" s="171" t="s">
        <v>82</v>
      </c>
      <c r="E1646" s="173" t="s">
        <v>734</v>
      </c>
      <c r="F1646" s="107">
        <v>1696</v>
      </c>
      <c r="G1646" s="111" t="s">
        <v>733</v>
      </c>
      <c r="H1646" s="284" t="s">
        <v>4324</v>
      </c>
      <c r="I1646" s="284" t="s">
        <v>4325</v>
      </c>
      <c r="J1646" s="284" t="s">
        <v>4151</v>
      </c>
      <c r="K1646" s="284" t="s">
        <v>4151</v>
      </c>
      <c r="L1646" s="284" t="s">
        <v>4151</v>
      </c>
      <c r="M1646" s="284" t="s">
        <v>4151</v>
      </c>
      <c r="N1646" s="103" t="s">
        <v>599</v>
      </c>
      <c r="O1646" s="284">
        <v>26190</v>
      </c>
      <c r="Q1646" s="135"/>
      <c r="T1646" s="135"/>
      <c r="U1646" s="171" t="str">
        <f t="shared" si="376"/>
        <v>HBL-PES-1696</v>
      </c>
      <c r="V1646" s="133" t="s">
        <v>90</v>
      </c>
      <c r="W1646" s="107">
        <v>1696</v>
      </c>
      <c r="X1646" s="171" t="str">
        <f t="shared" si="378"/>
        <v>HBL-PES-1696-Jan17-1-1</v>
      </c>
      <c r="Y1646" s="136" t="s">
        <v>769</v>
      </c>
      <c r="Z1646" s="134" t="str">
        <f t="shared" si="365"/>
        <v xml:space="preserve"> </v>
      </c>
      <c r="AA1646" s="134" t="str">
        <f t="shared" si="366"/>
        <v xml:space="preserve"> </v>
      </c>
      <c r="AB1646" s="134" t="str">
        <f t="shared" si="375"/>
        <v>Yes</v>
      </c>
      <c r="AC1646" s="134" t="e">
        <f>VLOOKUP(F1646,'Wired Branches'!B:E,4,FALSE)</f>
        <v>#N/A</v>
      </c>
      <c r="AD1646" s="134" t="str">
        <f t="shared" si="367"/>
        <v xml:space="preserve"> </v>
      </c>
      <c r="AE1646" s="150" t="e">
        <f>VLOOKUP(W1646,'Wired Branches'!B:F,5,FALSE)</f>
        <v>#N/A</v>
      </c>
      <c r="AF1646" s="112" t="str">
        <f>_xlfn.IFNA(VLOOKUP(F1646,'Compiled report'!C:F,4,FALSE),"")</f>
        <v/>
      </c>
      <c r="AG1646" s="134" t="str">
        <f t="shared" si="368"/>
        <v xml:space="preserve"> </v>
      </c>
      <c r="AH1646" s="134" t="str">
        <f t="shared" si="369"/>
        <v xml:space="preserve"> </v>
      </c>
      <c r="AI1646" s="134" t="str">
        <f t="shared" si="370"/>
        <v xml:space="preserve"> </v>
      </c>
      <c r="AJ1646" s="234" t="str">
        <f>_xlfn.IFNA(VLOOKUP(F1646,'Compiled report'!C:D,2,FALSE),"")</f>
        <v/>
      </c>
      <c r="AK1646" s="134" t="str">
        <f t="shared" si="371"/>
        <v xml:space="preserve"> </v>
      </c>
      <c r="AL1646" s="134" t="str">
        <f t="shared" si="372"/>
        <v/>
      </c>
      <c r="AM1646" s="134" t="str">
        <f t="shared" si="373"/>
        <v xml:space="preserve"> </v>
      </c>
      <c r="AN1646" s="134" t="str">
        <f t="shared" si="374"/>
        <v xml:space="preserve"> </v>
      </c>
      <c r="AO1646" s="134" t="str">
        <f t="shared" si="377"/>
        <v xml:space="preserve"> </v>
      </c>
      <c r="AP1646" s="137" t="s">
        <v>770</v>
      </c>
    </row>
    <row r="1647" spans="1:42" s="134" customFormat="1" ht="26.1" customHeight="1" x14ac:dyDescent="0.2">
      <c r="A1647" s="258">
        <v>1644</v>
      </c>
      <c r="B1647" s="111" t="s">
        <v>733</v>
      </c>
      <c r="C1647" s="134" t="s">
        <v>181</v>
      </c>
      <c r="D1647" s="171" t="s">
        <v>82</v>
      </c>
      <c r="E1647" s="173" t="s">
        <v>734</v>
      </c>
      <c r="F1647" s="107">
        <v>1697</v>
      </c>
      <c r="G1647" s="111" t="s">
        <v>733</v>
      </c>
      <c r="H1647" s="284" t="s">
        <v>4326</v>
      </c>
      <c r="I1647" s="284" t="s">
        <v>4327</v>
      </c>
      <c r="J1647" s="284" t="s">
        <v>4328</v>
      </c>
      <c r="K1647" s="284" t="s">
        <v>733</v>
      </c>
      <c r="L1647" s="284" t="s">
        <v>733</v>
      </c>
      <c r="M1647" s="284" t="s">
        <v>733</v>
      </c>
      <c r="N1647" s="103" t="s">
        <v>599</v>
      </c>
      <c r="O1647" s="284">
        <v>25000</v>
      </c>
      <c r="Q1647" s="135"/>
      <c r="T1647" s="135"/>
      <c r="U1647" s="171" t="str">
        <f t="shared" si="376"/>
        <v>HBL-PES-1697</v>
      </c>
      <c r="V1647" s="133" t="s">
        <v>90</v>
      </c>
      <c r="W1647" s="107">
        <v>1697</v>
      </c>
      <c r="X1647" s="171" t="str">
        <f t="shared" si="378"/>
        <v>HBL-PES-1697-Jan17-1-1</v>
      </c>
      <c r="Y1647" s="136" t="s">
        <v>769</v>
      </c>
      <c r="Z1647" s="134" t="str">
        <f t="shared" si="365"/>
        <v>Yes</v>
      </c>
      <c r="AA1647" s="134" t="str">
        <f t="shared" si="366"/>
        <v>Yes</v>
      </c>
      <c r="AB1647" s="134" t="str">
        <f t="shared" si="375"/>
        <v>Yes</v>
      </c>
      <c r="AC1647" s="134" t="str">
        <f>VLOOKUP(F1647,'Wired Branches'!B:E,4,FALSE)</f>
        <v>10.42.29.10</v>
      </c>
      <c r="AD1647" s="134" t="str">
        <f t="shared" si="367"/>
        <v>255.255.255.0</v>
      </c>
      <c r="AE1647" s="150">
        <f>VLOOKUP(W1647,'Wired Branches'!B:F,5,FALSE)</f>
        <v>0</v>
      </c>
      <c r="AF1647" s="112" t="str">
        <f>_xlfn.IFNA(VLOOKUP(F1647,'Compiled report'!C:F,4,FALSE),"")</f>
        <v>265160e24</v>
      </c>
      <c r="AG1647" s="134" t="str">
        <f t="shared" si="368"/>
        <v>10.200.57.196</v>
      </c>
      <c r="AH1647" s="134" t="str">
        <f t="shared" si="369"/>
        <v>Yes</v>
      </c>
      <c r="AI1647" s="134" t="str">
        <f t="shared" si="370"/>
        <v>Yes</v>
      </c>
      <c r="AJ1647" s="234">
        <f>_xlfn.IFNA(VLOOKUP(F1647,'Compiled report'!C:D,2,FALSE),"")</f>
        <v>42751</v>
      </c>
      <c r="AK1647" s="134" t="str">
        <f t="shared" si="371"/>
        <v>Yes</v>
      </c>
      <c r="AL1647" s="134" t="str">
        <f t="shared" si="372"/>
        <v>Yes</v>
      </c>
      <c r="AM1647" s="134" t="str">
        <f t="shared" si="373"/>
        <v>Yes</v>
      </c>
      <c r="AN1647" s="134" t="str">
        <f t="shared" si="374"/>
        <v>Yes</v>
      </c>
      <c r="AO1647" s="134" t="str">
        <f t="shared" si="377"/>
        <v>Installation Completed</v>
      </c>
      <c r="AP1647" s="137" t="s">
        <v>770</v>
      </c>
    </row>
    <row r="1648" spans="1:42" s="134" customFormat="1" ht="26.1" customHeight="1" x14ac:dyDescent="0.2">
      <c r="A1648" s="258">
        <v>1645</v>
      </c>
      <c r="B1648" s="111" t="s">
        <v>733</v>
      </c>
      <c r="C1648" s="134" t="s">
        <v>181</v>
      </c>
      <c r="D1648" s="171" t="s">
        <v>82</v>
      </c>
      <c r="E1648" s="173" t="s">
        <v>734</v>
      </c>
      <c r="F1648" s="107">
        <v>1732</v>
      </c>
      <c r="G1648" s="111" t="s">
        <v>733</v>
      </c>
      <c r="H1648" s="284" t="s">
        <v>4329</v>
      </c>
      <c r="I1648" s="284" t="s">
        <v>4330</v>
      </c>
      <c r="J1648" s="284" t="s">
        <v>4141</v>
      </c>
      <c r="K1648" s="284" t="s">
        <v>4141</v>
      </c>
      <c r="L1648" s="284" t="s">
        <v>4331</v>
      </c>
      <c r="M1648" s="284" t="s">
        <v>4141</v>
      </c>
      <c r="N1648" s="103" t="s">
        <v>599</v>
      </c>
      <c r="O1648" s="284">
        <v>29050</v>
      </c>
      <c r="Q1648" s="135"/>
      <c r="T1648" s="135"/>
      <c r="U1648" s="171" t="str">
        <f t="shared" si="376"/>
        <v>HBL-PES-1732</v>
      </c>
      <c r="V1648" s="133" t="s">
        <v>90</v>
      </c>
      <c r="W1648" s="107">
        <v>1732</v>
      </c>
      <c r="X1648" s="171" t="str">
        <f t="shared" si="378"/>
        <v>HBL-PES-1732-Jan17-1-1</v>
      </c>
      <c r="Y1648" s="136" t="s">
        <v>769</v>
      </c>
      <c r="Z1648" s="134" t="str">
        <f t="shared" si="365"/>
        <v>Yes</v>
      </c>
      <c r="AA1648" s="134" t="str">
        <f t="shared" si="366"/>
        <v>Yes</v>
      </c>
      <c r="AB1648" s="134" t="str">
        <f t="shared" si="375"/>
        <v>Yes</v>
      </c>
      <c r="AC1648" s="134" t="str">
        <f>VLOOKUP(F1648,'Wired Branches'!B:E,4,FALSE)</f>
        <v>10.42.58.10</v>
      </c>
      <c r="AD1648" s="134" t="str">
        <f t="shared" si="367"/>
        <v>255.255.255.0</v>
      </c>
      <c r="AE1648" s="150" t="str">
        <f>VLOOKUP(W1648,'Wired Branches'!B:F,5,FALSE)</f>
        <v>10.42.58.1</v>
      </c>
      <c r="AF1648" s="112">
        <f>_xlfn.IFNA(VLOOKUP(F1648,'Compiled report'!C:F,4,FALSE),"")</f>
        <v>0</v>
      </c>
      <c r="AG1648" s="134" t="str">
        <f t="shared" si="368"/>
        <v>10.200.57.196</v>
      </c>
      <c r="AH1648" s="134" t="str">
        <f t="shared" si="369"/>
        <v>Yes</v>
      </c>
      <c r="AI1648" s="134" t="str">
        <f t="shared" si="370"/>
        <v>Yes</v>
      </c>
      <c r="AJ1648" s="234">
        <f>_xlfn.IFNA(VLOOKUP(F1648,'Compiled report'!C:D,2,FALSE),"")</f>
        <v>42796</v>
      </c>
      <c r="AK1648" s="134" t="str">
        <f t="shared" si="371"/>
        <v>Yes</v>
      </c>
      <c r="AL1648" s="134" t="str">
        <f t="shared" si="372"/>
        <v/>
      </c>
      <c r="AM1648" s="134" t="str">
        <f t="shared" si="373"/>
        <v>Yes</v>
      </c>
      <c r="AN1648" s="134" t="str">
        <f t="shared" si="374"/>
        <v>Yes</v>
      </c>
      <c r="AO1648" s="134" t="str">
        <f t="shared" si="377"/>
        <v>Installation Completed</v>
      </c>
      <c r="AP1648" s="137" t="s">
        <v>770</v>
      </c>
    </row>
    <row r="1649" spans="1:42" s="134" customFormat="1" ht="26.1" customHeight="1" x14ac:dyDescent="0.2">
      <c r="A1649" s="258">
        <v>1646</v>
      </c>
      <c r="B1649" s="111" t="s">
        <v>733</v>
      </c>
      <c r="C1649" s="134" t="s">
        <v>181</v>
      </c>
      <c r="D1649" s="171" t="s">
        <v>82</v>
      </c>
      <c r="E1649" s="173" t="s">
        <v>734</v>
      </c>
      <c r="F1649" s="107">
        <v>1746</v>
      </c>
      <c r="G1649" s="111" t="s">
        <v>733</v>
      </c>
      <c r="H1649" s="284" t="s">
        <v>4332</v>
      </c>
      <c r="I1649" s="284" t="s">
        <v>4333</v>
      </c>
      <c r="J1649" s="284" t="s">
        <v>4334</v>
      </c>
      <c r="K1649" s="284" t="s">
        <v>4129</v>
      </c>
      <c r="L1649" s="284" t="s">
        <v>4129</v>
      </c>
      <c r="M1649" s="284" t="s">
        <v>4129</v>
      </c>
      <c r="N1649" s="103" t="s">
        <v>599</v>
      </c>
      <c r="O1649" s="284">
        <v>28100</v>
      </c>
      <c r="Q1649" s="135"/>
      <c r="T1649" s="135"/>
      <c r="U1649" s="171" t="str">
        <f t="shared" si="376"/>
        <v>HBL-PES-1746</v>
      </c>
      <c r="V1649" s="133" t="s">
        <v>90</v>
      </c>
      <c r="W1649" s="107">
        <v>1746</v>
      </c>
      <c r="X1649" s="171" t="str">
        <f t="shared" si="378"/>
        <v>HBL-PES-1746-Jan17-1-1</v>
      </c>
      <c r="Y1649" s="136" t="s">
        <v>769</v>
      </c>
      <c r="Z1649" s="134" t="str">
        <f t="shared" si="365"/>
        <v xml:space="preserve"> </v>
      </c>
      <c r="AA1649" s="134" t="str">
        <f t="shared" si="366"/>
        <v xml:space="preserve"> </v>
      </c>
      <c r="AB1649" s="134" t="str">
        <f t="shared" si="375"/>
        <v>Yes</v>
      </c>
      <c r="AC1649" s="134" t="e">
        <f>VLOOKUP(F1649,'Wired Branches'!B:E,4,FALSE)</f>
        <v>#N/A</v>
      </c>
      <c r="AD1649" s="134" t="str">
        <f t="shared" si="367"/>
        <v xml:space="preserve"> </v>
      </c>
      <c r="AE1649" s="150" t="e">
        <f>VLOOKUP(W1649,'Wired Branches'!B:F,5,FALSE)</f>
        <v>#N/A</v>
      </c>
      <c r="AF1649" s="112" t="str">
        <f>_xlfn.IFNA(VLOOKUP(F1649,'Compiled report'!C:F,4,FALSE),"")</f>
        <v/>
      </c>
      <c r="AG1649" s="134" t="str">
        <f t="shared" si="368"/>
        <v xml:space="preserve"> </v>
      </c>
      <c r="AH1649" s="134" t="str">
        <f t="shared" si="369"/>
        <v xml:space="preserve"> </v>
      </c>
      <c r="AI1649" s="134" t="str">
        <f t="shared" si="370"/>
        <v xml:space="preserve"> </v>
      </c>
      <c r="AJ1649" s="234" t="str">
        <f>_xlfn.IFNA(VLOOKUP(F1649,'Compiled report'!C:D,2,FALSE),"")</f>
        <v/>
      </c>
      <c r="AK1649" s="134" t="str">
        <f t="shared" si="371"/>
        <v xml:space="preserve"> </v>
      </c>
      <c r="AL1649" s="134" t="str">
        <f t="shared" si="372"/>
        <v/>
      </c>
      <c r="AM1649" s="134" t="str">
        <f t="shared" si="373"/>
        <v xml:space="preserve"> </v>
      </c>
      <c r="AN1649" s="134" t="str">
        <f t="shared" si="374"/>
        <v xml:space="preserve"> </v>
      </c>
      <c r="AO1649" s="134" t="str">
        <f t="shared" si="377"/>
        <v xml:space="preserve"> </v>
      </c>
      <c r="AP1649" s="137" t="s">
        <v>770</v>
      </c>
    </row>
    <row r="1650" spans="1:42" s="134" customFormat="1" ht="26.1" customHeight="1" x14ac:dyDescent="0.2">
      <c r="A1650" s="258">
        <v>1647</v>
      </c>
      <c r="B1650" s="111" t="s">
        <v>733</v>
      </c>
      <c r="C1650" s="134" t="s">
        <v>181</v>
      </c>
      <c r="D1650" s="171" t="s">
        <v>82</v>
      </c>
      <c r="E1650" s="173" t="s">
        <v>734</v>
      </c>
      <c r="F1650" s="107">
        <v>1750</v>
      </c>
      <c r="G1650" s="111" t="s">
        <v>733</v>
      </c>
      <c r="H1650" s="284" t="s">
        <v>4335</v>
      </c>
      <c r="I1650" s="284" t="s">
        <v>4336</v>
      </c>
      <c r="J1650" s="284" t="s">
        <v>4337</v>
      </c>
      <c r="K1650" s="284" t="s">
        <v>4337</v>
      </c>
      <c r="L1650" s="284" t="s">
        <v>4337</v>
      </c>
      <c r="M1650" s="284" t="s">
        <v>4337</v>
      </c>
      <c r="N1650" s="103" t="s">
        <v>599</v>
      </c>
      <c r="O1650" s="284">
        <v>11936</v>
      </c>
      <c r="Q1650" s="135"/>
      <c r="T1650" s="135"/>
      <c r="U1650" s="171" t="str">
        <f t="shared" si="376"/>
        <v>HBL-PES-1750</v>
      </c>
      <c r="V1650" s="133" t="s">
        <v>90</v>
      </c>
      <c r="W1650" s="107">
        <v>1750</v>
      </c>
      <c r="X1650" s="171" t="str">
        <f t="shared" si="378"/>
        <v>HBL-PES-1750-Jan17-1-1</v>
      </c>
      <c r="Y1650" s="136" t="s">
        <v>769</v>
      </c>
      <c r="Z1650" s="134" t="str">
        <f t="shared" ref="Z1650:Z1713" si="379">IF(AJ1650=""," ","Yes")</f>
        <v xml:space="preserve"> </v>
      </c>
      <c r="AA1650" s="134" t="str">
        <f t="shared" ref="AA1650:AA1713" si="380">IF(AJ1650=""," ","Yes")</f>
        <v xml:space="preserve"> </v>
      </c>
      <c r="AB1650" s="134" t="str">
        <f t="shared" si="375"/>
        <v>Yes</v>
      </c>
      <c r="AC1650" s="134" t="e">
        <f>VLOOKUP(F1650,'Wired Branches'!B:E,4,FALSE)</f>
        <v>#N/A</v>
      </c>
      <c r="AD1650" s="134" t="str">
        <f t="shared" ref="AD1650:AD1713" si="381">IF(AJ1650=""," ","255.255.255.0")</f>
        <v xml:space="preserve"> </v>
      </c>
      <c r="AE1650" s="150" t="e">
        <f>VLOOKUP(W1650,'Wired Branches'!B:F,5,FALSE)</f>
        <v>#N/A</v>
      </c>
      <c r="AF1650" s="112" t="str">
        <f>_xlfn.IFNA(VLOOKUP(F1650,'Compiled report'!C:F,4,FALSE),"")</f>
        <v/>
      </c>
      <c r="AG1650" s="134" t="str">
        <f t="shared" ref="AG1650:AG1713" si="382">IF(AJ1650=""," ","10.200.57.196")</f>
        <v xml:space="preserve"> </v>
      </c>
      <c r="AH1650" s="134" t="str">
        <f t="shared" ref="AH1650:AH1713" si="383">IF(AJ1650=""," ","Yes")</f>
        <v xml:space="preserve"> </v>
      </c>
      <c r="AI1650" s="134" t="str">
        <f t="shared" ref="AI1650:AI1713" si="384">IF(AJ1650=""," ","Yes")</f>
        <v xml:space="preserve"> </v>
      </c>
      <c r="AJ1650" s="234" t="str">
        <f>_xlfn.IFNA(VLOOKUP(F1650,'Compiled report'!C:D,2,FALSE),"")</f>
        <v/>
      </c>
      <c r="AK1650" s="134" t="str">
        <f t="shared" ref="AK1650:AK1713" si="385">IF(AJ1650=""," ","Yes")</f>
        <v xml:space="preserve"> </v>
      </c>
      <c r="AL1650" s="134" t="str">
        <f t="shared" ref="AL1650:AL1713" si="386">IF((OR(AF1650="",AF1650=0)),"","Yes")</f>
        <v/>
      </c>
      <c r="AM1650" s="134" t="str">
        <f t="shared" ref="AM1650:AM1713" si="387">IF(AJ1650=""," ","Yes")</f>
        <v xml:space="preserve"> </v>
      </c>
      <c r="AN1650" s="134" t="str">
        <f t="shared" ref="AN1650:AN1713" si="388">IF(AJ1650=""," ","Yes")</f>
        <v xml:space="preserve"> </v>
      </c>
      <c r="AO1650" s="134" t="str">
        <f t="shared" si="377"/>
        <v xml:space="preserve"> </v>
      </c>
      <c r="AP1650" s="137" t="s">
        <v>770</v>
      </c>
    </row>
    <row r="1651" spans="1:42" s="134" customFormat="1" ht="26.1" customHeight="1" x14ac:dyDescent="0.2">
      <c r="A1651" s="258">
        <v>1648</v>
      </c>
      <c r="B1651" s="111" t="s">
        <v>733</v>
      </c>
      <c r="C1651" s="134" t="s">
        <v>181</v>
      </c>
      <c r="D1651" s="171" t="s">
        <v>82</v>
      </c>
      <c r="E1651" s="173" t="s">
        <v>734</v>
      </c>
      <c r="F1651" s="107">
        <v>1761</v>
      </c>
      <c r="G1651" s="111" t="s">
        <v>733</v>
      </c>
      <c r="H1651" s="284" t="s">
        <v>4338</v>
      </c>
      <c r="I1651" s="284" t="s">
        <v>4339</v>
      </c>
      <c r="J1651" s="284" t="s">
        <v>4132</v>
      </c>
      <c r="K1651" s="284" t="s">
        <v>4340</v>
      </c>
      <c r="L1651" s="284" t="s">
        <v>4132</v>
      </c>
      <c r="M1651" s="284" t="s">
        <v>4132</v>
      </c>
      <c r="N1651" s="103" t="s">
        <v>599</v>
      </c>
      <c r="O1651" s="284">
        <v>26000</v>
      </c>
      <c r="Q1651" s="135"/>
      <c r="T1651" s="135"/>
      <c r="U1651" s="171" t="str">
        <f t="shared" si="376"/>
        <v>HBL-PES-1761</v>
      </c>
      <c r="V1651" s="133" t="s">
        <v>90</v>
      </c>
      <c r="W1651" s="107">
        <v>1761</v>
      </c>
      <c r="X1651" s="171" t="str">
        <f t="shared" si="378"/>
        <v>HBL-PES-1761-Jan17-1-1</v>
      </c>
      <c r="Y1651" s="136" t="s">
        <v>769</v>
      </c>
      <c r="Z1651" s="134" t="str">
        <f t="shared" si="379"/>
        <v>Yes</v>
      </c>
      <c r="AA1651" s="134" t="str">
        <f t="shared" si="380"/>
        <v>Yes</v>
      </c>
      <c r="AB1651" s="134" t="str">
        <f t="shared" si="375"/>
        <v>Yes</v>
      </c>
      <c r="AC1651" s="134" t="e">
        <f>VLOOKUP(F1651,'Wired Branches'!B:E,4,FALSE)</f>
        <v>#N/A</v>
      </c>
      <c r="AD1651" s="134" t="str">
        <f t="shared" si="381"/>
        <v>255.255.255.0</v>
      </c>
      <c r="AE1651" s="150" t="e">
        <f>VLOOKUP(W1651,'Wired Branches'!B:F,5,FALSE)</f>
        <v>#N/A</v>
      </c>
      <c r="AF1651" s="112" t="str">
        <f>_xlfn.IFNA(VLOOKUP(F1651,'Compiled report'!C:F,4,FALSE),"")</f>
        <v>265160e28</v>
      </c>
      <c r="AG1651" s="134" t="str">
        <f t="shared" si="382"/>
        <v>10.200.57.196</v>
      </c>
      <c r="AH1651" s="134" t="str">
        <f t="shared" si="383"/>
        <v>Yes</v>
      </c>
      <c r="AI1651" s="134" t="str">
        <f t="shared" si="384"/>
        <v>Yes</v>
      </c>
      <c r="AJ1651" s="234">
        <f>_xlfn.IFNA(VLOOKUP(F1651,'Compiled report'!C:D,2,FALSE),"")</f>
        <v>42783</v>
      </c>
      <c r="AK1651" s="134" t="str">
        <f t="shared" si="385"/>
        <v>Yes</v>
      </c>
      <c r="AL1651" s="134" t="str">
        <f t="shared" si="386"/>
        <v>Yes</v>
      </c>
      <c r="AM1651" s="134" t="str">
        <f t="shared" si="387"/>
        <v>Yes</v>
      </c>
      <c r="AN1651" s="134" t="str">
        <f t="shared" si="388"/>
        <v>Yes</v>
      </c>
      <c r="AO1651" s="134" t="str">
        <f t="shared" si="377"/>
        <v>Installation Completed</v>
      </c>
      <c r="AP1651" s="137" t="s">
        <v>770</v>
      </c>
    </row>
    <row r="1652" spans="1:42" s="134" customFormat="1" ht="26.1" customHeight="1" x14ac:dyDescent="0.2">
      <c r="A1652" s="258">
        <v>1649</v>
      </c>
      <c r="B1652" s="111" t="s">
        <v>733</v>
      </c>
      <c r="C1652" s="134" t="s">
        <v>181</v>
      </c>
      <c r="D1652" s="171" t="s">
        <v>82</v>
      </c>
      <c r="E1652" s="173" t="s">
        <v>734</v>
      </c>
      <c r="F1652" s="107">
        <v>1763</v>
      </c>
      <c r="G1652" s="111" t="s">
        <v>733</v>
      </c>
      <c r="H1652" s="284" t="s">
        <v>4341</v>
      </c>
      <c r="I1652" s="284" t="s">
        <v>4342</v>
      </c>
      <c r="J1652" s="284" t="s">
        <v>4126</v>
      </c>
      <c r="K1652" s="284" t="s">
        <v>4126</v>
      </c>
      <c r="L1652" s="284" t="s">
        <v>4343</v>
      </c>
      <c r="M1652" s="284" t="s">
        <v>4126</v>
      </c>
      <c r="N1652" s="103" t="s">
        <v>599</v>
      </c>
      <c r="O1652" s="284">
        <v>30000</v>
      </c>
      <c r="Q1652" s="135"/>
      <c r="T1652" s="135"/>
      <c r="U1652" s="171" t="str">
        <f t="shared" si="376"/>
        <v>HBL-PES-1763</v>
      </c>
      <c r="V1652" s="133" t="s">
        <v>90</v>
      </c>
      <c r="W1652" s="107">
        <v>1763</v>
      </c>
      <c r="X1652" s="171" t="str">
        <f t="shared" si="378"/>
        <v>HBL-PES-1763-Jan17-1-1</v>
      </c>
      <c r="Y1652" s="136" t="s">
        <v>769</v>
      </c>
      <c r="Z1652" s="134" t="str">
        <f t="shared" si="379"/>
        <v>Yes</v>
      </c>
      <c r="AA1652" s="134" t="str">
        <f t="shared" si="380"/>
        <v>Yes</v>
      </c>
      <c r="AB1652" s="134" t="str">
        <f t="shared" si="375"/>
        <v>Yes</v>
      </c>
      <c r="AC1652" s="134" t="str">
        <f>VLOOKUP(F1652,'Wired Branches'!B:E,4,FALSE)</f>
        <v>10.42.115.10</v>
      </c>
      <c r="AD1652" s="134" t="str">
        <f t="shared" si="381"/>
        <v>255.255.255.0</v>
      </c>
      <c r="AE1652" s="150" t="str">
        <f>VLOOKUP(W1652,'Wired Branches'!B:F,5,FALSE)</f>
        <v>10.42.115.1</v>
      </c>
      <c r="AF1652" s="112">
        <f>_xlfn.IFNA(VLOOKUP(F1652,'Compiled report'!C:F,4,FALSE),"")</f>
        <v>0</v>
      </c>
      <c r="AG1652" s="134" t="str">
        <f t="shared" si="382"/>
        <v>10.200.57.196</v>
      </c>
      <c r="AH1652" s="134" t="str">
        <f t="shared" si="383"/>
        <v>Yes</v>
      </c>
      <c r="AI1652" s="134" t="str">
        <f t="shared" si="384"/>
        <v>Yes</v>
      </c>
      <c r="AJ1652" s="234">
        <f>_xlfn.IFNA(VLOOKUP(F1652,'Compiled report'!C:D,2,FALSE),"")</f>
        <v>42796</v>
      </c>
      <c r="AK1652" s="134" t="str">
        <f t="shared" si="385"/>
        <v>Yes</v>
      </c>
      <c r="AL1652" s="134" t="str">
        <f t="shared" si="386"/>
        <v/>
      </c>
      <c r="AM1652" s="134" t="str">
        <f t="shared" si="387"/>
        <v>Yes</v>
      </c>
      <c r="AN1652" s="134" t="str">
        <f t="shared" si="388"/>
        <v>Yes</v>
      </c>
      <c r="AO1652" s="134" t="str">
        <f t="shared" si="377"/>
        <v>Installation Completed</v>
      </c>
      <c r="AP1652" s="137" t="s">
        <v>770</v>
      </c>
    </row>
    <row r="1653" spans="1:42" s="134" customFormat="1" ht="26.1" customHeight="1" x14ac:dyDescent="0.2">
      <c r="A1653" s="258">
        <v>1650</v>
      </c>
      <c r="B1653" s="111" t="s">
        <v>733</v>
      </c>
      <c r="C1653" s="134" t="s">
        <v>181</v>
      </c>
      <c r="D1653" s="171" t="s">
        <v>82</v>
      </c>
      <c r="E1653" s="173" t="s">
        <v>734</v>
      </c>
      <c r="F1653" s="107">
        <v>1780</v>
      </c>
      <c r="G1653" s="111" t="s">
        <v>733</v>
      </c>
      <c r="H1653" s="284" t="s">
        <v>4344</v>
      </c>
      <c r="I1653" s="284" t="s">
        <v>4345</v>
      </c>
      <c r="J1653" s="284" t="s">
        <v>4187</v>
      </c>
      <c r="K1653" s="284" t="s">
        <v>3419</v>
      </c>
      <c r="L1653" s="284" t="s">
        <v>4187</v>
      </c>
      <c r="M1653" s="284" t="s">
        <v>4187</v>
      </c>
      <c r="N1653" s="103" t="s">
        <v>599</v>
      </c>
      <c r="O1653" s="284">
        <v>27200</v>
      </c>
      <c r="Q1653" s="135"/>
      <c r="T1653" s="135"/>
      <c r="U1653" s="171" t="str">
        <f t="shared" si="376"/>
        <v>HBL-PES-1780</v>
      </c>
      <c r="V1653" s="133" t="s">
        <v>90</v>
      </c>
      <c r="W1653" s="107">
        <v>1780</v>
      </c>
      <c r="X1653" s="171" t="str">
        <f t="shared" si="378"/>
        <v>HBL-PES-1780-Jan17-1-1</v>
      </c>
      <c r="Y1653" s="136" t="s">
        <v>769</v>
      </c>
      <c r="Z1653" s="134" t="str">
        <f t="shared" si="379"/>
        <v>Yes</v>
      </c>
      <c r="AA1653" s="134" t="str">
        <f t="shared" si="380"/>
        <v>Yes</v>
      </c>
      <c r="AB1653" s="134" t="str">
        <f t="shared" ref="AB1653:AB1716" si="389">IF(ISBLANK(AJ1653)," ","Yes")</f>
        <v>Yes</v>
      </c>
      <c r="AC1653" s="134" t="e">
        <f>VLOOKUP(F1653,'Wired Branches'!B:E,4,FALSE)</f>
        <v>#N/A</v>
      </c>
      <c r="AD1653" s="134" t="str">
        <f t="shared" si="381"/>
        <v>255.255.255.0</v>
      </c>
      <c r="AE1653" s="150" t="e">
        <f>VLOOKUP(W1653,'Wired Branches'!B:F,5,FALSE)</f>
        <v>#N/A</v>
      </c>
      <c r="AF1653" s="112">
        <f>_xlfn.IFNA(VLOOKUP(F1653,'Compiled report'!C:F,4,FALSE),"")</f>
        <v>0</v>
      </c>
      <c r="AG1653" s="134" t="str">
        <f t="shared" si="382"/>
        <v>10.200.57.196</v>
      </c>
      <c r="AH1653" s="134" t="str">
        <f t="shared" si="383"/>
        <v>Yes</v>
      </c>
      <c r="AI1653" s="134" t="str">
        <f t="shared" si="384"/>
        <v>Yes</v>
      </c>
      <c r="AJ1653" s="234">
        <f>_xlfn.IFNA(VLOOKUP(F1653,'Compiled report'!C:D,2,FALSE),"")</f>
        <v>42803</v>
      </c>
      <c r="AK1653" s="134" t="str">
        <f t="shared" si="385"/>
        <v>Yes</v>
      </c>
      <c r="AL1653" s="134" t="str">
        <f t="shared" si="386"/>
        <v/>
      </c>
      <c r="AM1653" s="134" t="str">
        <f t="shared" si="387"/>
        <v>Yes</v>
      </c>
      <c r="AN1653" s="134" t="str">
        <f t="shared" si="388"/>
        <v>Yes</v>
      </c>
      <c r="AO1653" s="134" t="str">
        <f t="shared" si="377"/>
        <v>Installation Completed</v>
      </c>
      <c r="AP1653" s="137" t="s">
        <v>770</v>
      </c>
    </row>
    <row r="1654" spans="1:42" s="134" customFormat="1" ht="26.1" customHeight="1" x14ac:dyDescent="0.2">
      <c r="A1654" s="258">
        <v>1651</v>
      </c>
      <c r="B1654" s="111" t="s">
        <v>733</v>
      </c>
      <c r="C1654" s="134" t="s">
        <v>181</v>
      </c>
      <c r="D1654" s="171" t="s">
        <v>82</v>
      </c>
      <c r="E1654" s="173" t="s">
        <v>734</v>
      </c>
      <c r="F1654" s="107">
        <v>1782</v>
      </c>
      <c r="G1654" s="111" t="s">
        <v>733</v>
      </c>
      <c r="H1654" s="284" t="s">
        <v>4346</v>
      </c>
      <c r="I1654" s="284" t="s">
        <v>4347</v>
      </c>
      <c r="J1654" s="284" t="s">
        <v>4132</v>
      </c>
      <c r="K1654" s="284" t="s">
        <v>4348</v>
      </c>
      <c r="L1654" s="284" t="s">
        <v>4132</v>
      </c>
      <c r="M1654" s="284" t="s">
        <v>4132</v>
      </c>
      <c r="N1654" s="103" t="s">
        <v>599</v>
      </c>
      <c r="O1654" s="284">
        <v>26000</v>
      </c>
      <c r="Q1654" s="135"/>
      <c r="T1654" s="135"/>
      <c r="U1654" s="171" t="str">
        <f t="shared" si="376"/>
        <v>HBL-PES-1782</v>
      </c>
      <c r="V1654" s="133" t="s">
        <v>90</v>
      </c>
      <c r="W1654" s="107">
        <v>1782</v>
      </c>
      <c r="X1654" s="171" t="str">
        <f t="shared" si="378"/>
        <v>HBL-PES-1782-Jan17-1-1</v>
      </c>
      <c r="Y1654" s="136" t="s">
        <v>769</v>
      </c>
      <c r="Z1654" s="134" t="str">
        <f t="shared" si="379"/>
        <v>Yes</v>
      </c>
      <c r="AA1654" s="134" t="str">
        <f t="shared" si="380"/>
        <v>Yes</v>
      </c>
      <c r="AB1654" s="134" t="str">
        <f t="shared" si="389"/>
        <v>Yes</v>
      </c>
      <c r="AC1654" s="134" t="e">
        <f>VLOOKUP(F1654,'Wired Branches'!B:E,4,FALSE)</f>
        <v>#N/A</v>
      </c>
      <c r="AD1654" s="134" t="str">
        <f t="shared" si="381"/>
        <v>255.255.255.0</v>
      </c>
      <c r="AE1654" s="150" t="e">
        <f>VLOOKUP(W1654,'Wired Branches'!B:F,5,FALSE)</f>
        <v>#N/A</v>
      </c>
      <c r="AF1654" s="112" t="str">
        <f>_xlfn.IFNA(VLOOKUP(F1654,'Compiled report'!C:F,4,FALSE),"")</f>
        <v>265160e2b</v>
      </c>
      <c r="AG1654" s="134" t="str">
        <f t="shared" si="382"/>
        <v>10.200.57.196</v>
      </c>
      <c r="AH1654" s="134" t="str">
        <f t="shared" si="383"/>
        <v>Yes</v>
      </c>
      <c r="AI1654" s="134" t="str">
        <f t="shared" si="384"/>
        <v>Yes</v>
      </c>
      <c r="AJ1654" s="234">
        <f>_xlfn.IFNA(VLOOKUP(F1654,'Compiled report'!C:D,2,FALSE),"")</f>
        <v>42784</v>
      </c>
      <c r="AK1654" s="134" t="str">
        <f t="shared" si="385"/>
        <v>Yes</v>
      </c>
      <c r="AL1654" s="134" t="str">
        <f t="shared" si="386"/>
        <v>Yes</v>
      </c>
      <c r="AM1654" s="134" t="str">
        <f t="shared" si="387"/>
        <v>Yes</v>
      </c>
      <c r="AN1654" s="134" t="str">
        <f t="shared" si="388"/>
        <v>Yes</v>
      </c>
      <c r="AO1654" s="134" t="str">
        <f t="shared" si="377"/>
        <v>Installation Completed</v>
      </c>
      <c r="AP1654" s="137" t="s">
        <v>770</v>
      </c>
    </row>
    <row r="1655" spans="1:42" s="134" customFormat="1" ht="26.1" customHeight="1" x14ac:dyDescent="0.2">
      <c r="A1655" s="258">
        <v>1652</v>
      </c>
      <c r="B1655" s="111" t="s">
        <v>733</v>
      </c>
      <c r="C1655" s="134" t="s">
        <v>181</v>
      </c>
      <c r="D1655" s="171" t="s">
        <v>82</v>
      </c>
      <c r="E1655" s="173" t="s">
        <v>734</v>
      </c>
      <c r="F1655" s="107">
        <v>1806</v>
      </c>
      <c r="G1655" s="111" t="s">
        <v>733</v>
      </c>
      <c r="H1655" s="284" t="s">
        <v>4349</v>
      </c>
      <c r="I1655" s="284" t="s">
        <v>4350</v>
      </c>
      <c r="J1655" s="284" t="s">
        <v>4334</v>
      </c>
      <c r="K1655" s="284" t="s">
        <v>4129</v>
      </c>
      <c r="L1655" s="284" t="s">
        <v>4129</v>
      </c>
      <c r="M1655" s="284" t="s">
        <v>4129</v>
      </c>
      <c r="N1655" s="103" t="s">
        <v>599</v>
      </c>
      <c r="O1655" s="284">
        <v>28100</v>
      </c>
      <c r="Q1655" s="135"/>
      <c r="T1655" s="135"/>
      <c r="U1655" s="171" t="str">
        <f t="shared" si="376"/>
        <v>HBL-PES-1806</v>
      </c>
      <c r="V1655" s="133" t="s">
        <v>90</v>
      </c>
      <c r="W1655" s="107">
        <v>1806</v>
      </c>
      <c r="X1655" s="171" t="str">
        <f t="shared" si="378"/>
        <v>HBL-PES-1806-Jan17-1-1</v>
      </c>
      <c r="Y1655" s="136" t="s">
        <v>769</v>
      </c>
      <c r="Z1655" s="134" t="str">
        <f t="shared" si="379"/>
        <v xml:space="preserve"> </v>
      </c>
      <c r="AA1655" s="134" t="str">
        <f t="shared" si="380"/>
        <v xml:space="preserve"> </v>
      </c>
      <c r="AB1655" s="134" t="str">
        <f t="shared" si="389"/>
        <v>Yes</v>
      </c>
      <c r="AC1655" s="134" t="e">
        <f>VLOOKUP(F1655,'Wired Branches'!B:E,4,FALSE)</f>
        <v>#N/A</v>
      </c>
      <c r="AD1655" s="134" t="str">
        <f t="shared" si="381"/>
        <v xml:space="preserve"> </v>
      </c>
      <c r="AE1655" s="150" t="e">
        <f>VLOOKUP(W1655,'Wired Branches'!B:F,5,FALSE)</f>
        <v>#N/A</v>
      </c>
      <c r="AF1655" s="112" t="str">
        <f>_xlfn.IFNA(VLOOKUP(F1655,'Compiled report'!C:F,4,FALSE),"")</f>
        <v/>
      </c>
      <c r="AG1655" s="134" t="str">
        <f t="shared" si="382"/>
        <v xml:space="preserve"> </v>
      </c>
      <c r="AH1655" s="134" t="str">
        <f t="shared" si="383"/>
        <v xml:space="preserve"> </v>
      </c>
      <c r="AI1655" s="134" t="str">
        <f t="shared" si="384"/>
        <v xml:space="preserve"> </v>
      </c>
      <c r="AJ1655" s="234" t="str">
        <f>_xlfn.IFNA(VLOOKUP(F1655,'Compiled report'!C:D,2,FALSE),"")</f>
        <v/>
      </c>
      <c r="AK1655" s="134" t="str">
        <f t="shared" si="385"/>
        <v xml:space="preserve"> </v>
      </c>
      <c r="AL1655" s="134" t="str">
        <f t="shared" si="386"/>
        <v/>
      </c>
      <c r="AM1655" s="134" t="str">
        <f t="shared" si="387"/>
        <v xml:space="preserve"> </v>
      </c>
      <c r="AN1655" s="134" t="str">
        <f t="shared" si="388"/>
        <v xml:space="preserve"> </v>
      </c>
      <c r="AO1655" s="134" t="str">
        <f t="shared" si="377"/>
        <v xml:space="preserve"> </v>
      </c>
      <c r="AP1655" s="137" t="s">
        <v>770</v>
      </c>
    </row>
    <row r="1656" spans="1:42" s="134" customFormat="1" ht="26.1" customHeight="1" x14ac:dyDescent="0.2">
      <c r="A1656" s="258">
        <v>1653</v>
      </c>
      <c r="B1656" s="111" t="s">
        <v>733</v>
      </c>
      <c r="C1656" s="134" t="s">
        <v>181</v>
      </c>
      <c r="D1656" s="171" t="s">
        <v>82</v>
      </c>
      <c r="E1656" s="173" t="s">
        <v>734</v>
      </c>
      <c r="F1656" s="107">
        <v>1808</v>
      </c>
      <c r="G1656" s="111" t="s">
        <v>733</v>
      </c>
      <c r="H1656" s="284" t="s">
        <v>4351</v>
      </c>
      <c r="I1656" s="284" t="s">
        <v>4352</v>
      </c>
      <c r="J1656" s="284" t="s">
        <v>4337</v>
      </c>
      <c r="K1656" s="284" t="s">
        <v>4353</v>
      </c>
      <c r="L1656" s="284" t="s">
        <v>4151</v>
      </c>
      <c r="M1656" s="284" t="s">
        <v>4151</v>
      </c>
      <c r="N1656" s="103" t="s">
        <v>599</v>
      </c>
      <c r="O1656" s="284">
        <v>26190</v>
      </c>
      <c r="Q1656" s="135"/>
      <c r="T1656" s="135"/>
      <c r="U1656" s="171" t="str">
        <f t="shared" si="376"/>
        <v>HBL-PES-1808</v>
      </c>
      <c r="V1656" s="133" t="s">
        <v>90</v>
      </c>
      <c r="W1656" s="107">
        <v>1808</v>
      </c>
      <c r="X1656" s="171" t="str">
        <f t="shared" si="378"/>
        <v>HBL-PES-1808-Jan17-1-1</v>
      </c>
      <c r="Y1656" s="136" t="s">
        <v>769</v>
      </c>
      <c r="Z1656" s="134" t="str">
        <f t="shared" si="379"/>
        <v xml:space="preserve"> </v>
      </c>
      <c r="AA1656" s="134" t="str">
        <f t="shared" si="380"/>
        <v xml:space="preserve"> </v>
      </c>
      <c r="AB1656" s="134" t="str">
        <f t="shared" si="389"/>
        <v>Yes</v>
      </c>
      <c r="AC1656" s="134" t="e">
        <f>VLOOKUP(F1656,'Wired Branches'!B:E,4,FALSE)</f>
        <v>#N/A</v>
      </c>
      <c r="AD1656" s="134" t="str">
        <f t="shared" si="381"/>
        <v xml:space="preserve"> </v>
      </c>
      <c r="AE1656" s="150" t="e">
        <f>VLOOKUP(W1656,'Wired Branches'!B:F,5,FALSE)</f>
        <v>#N/A</v>
      </c>
      <c r="AF1656" s="112" t="str">
        <f>_xlfn.IFNA(VLOOKUP(F1656,'Compiled report'!C:F,4,FALSE),"")</f>
        <v/>
      </c>
      <c r="AG1656" s="134" t="str">
        <f t="shared" si="382"/>
        <v xml:space="preserve"> </v>
      </c>
      <c r="AH1656" s="134" t="str">
        <f t="shared" si="383"/>
        <v xml:space="preserve"> </v>
      </c>
      <c r="AI1656" s="134" t="str">
        <f t="shared" si="384"/>
        <v xml:space="preserve"> </v>
      </c>
      <c r="AJ1656" s="234" t="str">
        <f>_xlfn.IFNA(VLOOKUP(F1656,'Compiled report'!C:D,2,FALSE),"")</f>
        <v/>
      </c>
      <c r="AK1656" s="134" t="str">
        <f t="shared" si="385"/>
        <v xml:space="preserve"> </v>
      </c>
      <c r="AL1656" s="134" t="str">
        <f t="shared" si="386"/>
        <v/>
      </c>
      <c r="AM1656" s="134" t="str">
        <f t="shared" si="387"/>
        <v xml:space="preserve"> </v>
      </c>
      <c r="AN1656" s="134" t="str">
        <f t="shared" si="388"/>
        <v xml:space="preserve"> </v>
      </c>
      <c r="AO1656" s="134" t="str">
        <f t="shared" si="377"/>
        <v xml:space="preserve"> </v>
      </c>
      <c r="AP1656" s="137" t="s">
        <v>770</v>
      </c>
    </row>
    <row r="1657" spans="1:42" s="134" customFormat="1" ht="26.1" customHeight="1" x14ac:dyDescent="0.2">
      <c r="A1657" s="258">
        <v>1654</v>
      </c>
      <c r="B1657" s="111" t="s">
        <v>733</v>
      </c>
      <c r="C1657" s="134" t="s">
        <v>181</v>
      </c>
      <c r="D1657" s="171" t="s">
        <v>82</v>
      </c>
      <c r="E1657" s="173" t="s">
        <v>734</v>
      </c>
      <c r="F1657" s="107">
        <v>1821</v>
      </c>
      <c r="G1657" s="111" t="s">
        <v>733</v>
      </c>
      <c r="H1657" s="284" t="s">
        <v>4354</v>
      </c>
      <c r="I1657" s="284" t="s">
        <v>4355</v>
      </c>
      <c r="J1657" s="284" t="s">
        <v>4204</v>
      </c>
      <c r="K1657" s="284" t="s">
        <v>4354</v>
      </c>
      <c r="L1657" s="284" t="s">
        <v>4354</v>
      </c>
      <c r="M1657" s="284" t="s">
        <v>4204</v>
      </c>
      <c r="N1657" s="103" t="s">
        <v>599</v>
      </c>
      <c r="O1657" s="284">
        <v>17200</v>
      </c>
      <c r="Q1657" s="135"/>
      <c r="T1657" s="135"/>
      <c r="U1657" s="171" t="str">
        <f t="shared" si="376"/>
        <v>HBL-PES-1821</v>
      </c>
      <c r="V1657" s="133" t="s">
        <v>90</v>
      </c>
      <c r="W1657" s="107">
        <v>1821</v>
      </c>
      <c r="X1657" s="171" t="str">
        <f t="shared" si="378"/>
        <v>HBL-PES-1821-Jan17-1-1</v>
      </c>
      <c r="Y1657" s="136" t="s">
        <v>769</v>
      </c>
      <c r="Z1657" s="134" t="str">
        <f t="shared" si="379"/>
        <v xml:space="preserve"> </v>
      </c>
      <c r="AA1657" s="134" t="str">
        <f t="shared" si="380"/>
        <v xml:space="preserve"> </v>
      </c>
      <c r="AB1657" s="134" t="str">
        <f t="shared" si="389"/>
        <v>Yes</v>
      </c>
      <c r="AC1657" s="134" t="e">
        <f>VLOOKUP(F1657,'Wired Branches'!B:E,4,FALSE)</f>
        <v>#N/A</v>
      </c>
      <c r="AD1657" s="134" t="str">
        <f t="shared" si="381"/>
        <v xml:space="preserve"> </v>
      </c>
      <c r="AE1657" s="150" t="e">
        <f>VLOOKUP(W1657,'Wired Branches'!B:F,5,FALSE)</f>
        <v>#N/A</v>
      </c>
      <c r="AF1657" s="112" t="str">
        <f>_xlfn.IFNA(VLOOKUP(F1657,'Compiled report'!C:F,4,FALSE),"")</f>
        <v/>
      </c>
      <c r="AG1657" s="134" t="str">
        <f t="shared" si="382"/>
        <v xml:space="preserve"> </v>
      </c>
      <c r="AH1657" s="134" t="str">
        <f t="shared" si="383"/>
        <v xml:space="preserve"> </v>
      </c>
      <c r="AI1657" s="134" t="str">
        <f t="shared" si="384"/>
        <v xml:space="preserve"> </v>
      </c>
      <c r="AJ1657" s="234" t="str">
        <f>_xlfn.IFNA(VLOOKUP(F1657,'Compiled report'!C:D,2,FALSE),"")</f>
        <v/>
      </c>
      <c r="AK1657" s="134" t="str">
        <f t="shared" si="385"/>
        <v xml:space="preserve"> </v>
      </c>
      <c r="AL1657" s="134" t="str">
        <f t="shared" si="386"/>
        <v/>
      </c>
      <c r="AM1657" s="134" t="str">
        <f t="shared" si="387"/>
        <v xml:space="preserve"> </v>
      </c>
      <c r="AN1657" s="134" t="str">
        <f t="shared" si="388"/>
        <v xml:space="preserve"> </v>
      </c>
      <c r="AO1657" s="134" t="str">
        <f t="shared" si="377"/>
        <v xml:space="preserve"> </v>
      </c>
      <c r="AP1657" s="137" t="s">
        <v>770</v>
      </c>
    </row>
    <row r="1658" spans="1:42" s="134" customFormat="1" ht="26.1" customHeight="1" x14ac:dyDescent="0.2">
      <c r="A1658" s="258">
        <v>1655</v>
      </c>
      <c r="B1658" s="111" t="s">
        <v>733</v>
      </c>
      <c r="C1658" s="134" t="s">
        <v>181</v>
      </c>
      <c r="D1658" s="171" t="s">
        <v>82</v>
      </c>
      <c r="E1658" s="173" t="s">
        <v>734</v>
      </c>
      <c r="F1658" s="107">
        <v>1855</v>
      </c>
      <c r="G1658" s="111" t="s">
        <v>733</v>
      </c>
      <c r="H1658" s="284" t="s">
        <v>4356</v>
      </c>
      <c r="I1658" s="284" t="s">
        <v>4357</v>
      </c>
      <c r="J1658" s="284" t="s">
        <v>733</v>
      </c>
      <c r="K1658" s="284" t="s">
        <v>733</v>
      </c>
      <c r="L1658" s="284" t="s">
        <v>733</v>
      </c>
      <c r="M1658" s="284" t="s">
        <v>733</v>
      </c>
      <c r="N1658" s="103" t="s">
        <v>599</v>
      </c>
      <c r="O1658" s="284">
        <v>25000</v>
      </c>
      <c r="Q1658" s="135"/>
      <c r="T1658" s="135"/>
      <c r="U1658" s="171" t="str">
        <f t="shared" si="376"/>
        <v>HBL-PES-1855</v>
      </c>
      <c r="V1658" s="133" t="s">
        <v>90</v>
      </c>
      <c r="W1658" s="107">
        <v>1855</v>
      </c>
      <c r="X1658" s="171" t="str">
        <f t="shared" si="378"/>
        <v>HBL-PES-1855-Jan17-1-1</v>
      </c>
      <c r="Y1658" s="136" t="s">
        <v>769</v>
      </c>
      <c r="Z1658" s="134" t="str">
        <f t="shared" si="379"/>
        <v>Yes</v>
      </c>
      <c r="AA1658" s="134" t="str">
        <f t="shared" si="380"/>
        <v>Yes</v>
      </c>
      <c r="AB1658" s="134" t="str">
        <f t="shared" si="389"/>
        <v>Yes</v>
      </c>
      <c r="AC1658" s="134" t="str">
        <f>VLOOKUP(F1658,'Wired Branches'!B:E,4,FALSE)</f>
        <v>10.42.82.10</v>
      </c>
      <c r="AD1658" s="134" t="str">
        <f t="shared" si="381"/>
        <v>255.255.255.0</v>
      </c>
      <c r="AE1658" s="150" t="str">
        <f>VLOOKUP(W1658,'Wired Branches'!B:F,5,FALSE)</f>
        <v>10.42.82.1</v>
      </c>
      <c r="AF1658" s="112">
        <f>_xlfn.IFNA(VLOOKUP(F1658,'Compiled report'!C:F,4,FALSE),"")</f>
        <v>265161023</v>
      </c>
      <c r="AG1658" s="134" t="str">
        <f t="shared" si="382"/>
        <v>10.200.57.196</v>
      </c>
      <c r="AH1658" s="134" t="str">
        <f t="shared" si="383"/>
        <v>Yes</v>
      </c>
      <c r="AI1658" s="134" t="str">
        <f t="shared" si="384"/>
        <v>Yes</v>
      </c>
      <c r="AJ1658" s="234">
        <f>_xlfn.IFNA(VLOOKUP(F1658,'Compiled report'!C:D,2,FALSE),"")</f>
        <v>42744</v>
      </c>
      <c r="AK1658" s="134" t="str">
        <f t="shared" si="385"/>
        <v>Yes</v>
      </c>
      <c r="AL1658" s="134" t="str">
        <f t="shared" si="386"/>
        <v>Yes</v>
      </c>
      <c r="AM1658" s="134" t="str">
        <f t="shared" si="387"/>
        <v>Yes</v>
      </c>
      <c r="AN1658" s="134" t="str">
        <f t="shared" si="388"/>
        <v>Yes</v>
      </c>
      <c r="AO1658" s="134" t="str">
        <f t="shared" si="377"/>
        <v>Installation Completed</v>
      </c>
      <c r="AP1658" s="137" t="s">
        <v>770</v>
      </c>
    </row>
    <row r="1659" spans="1:42" s="134" customFormat="1" ht="26.1" customHeight="1" x14ac:dyDescent="0.2">
      <c r="A1659" s="258">
        <v>1656</v>
      </c>
      <c r="B1659" s="111" t="s">
        <v>733</v>
      </c>
      <c r="C1659" s="134" t="s">
        <v>181</v>
      </c>
      <c r="D1659" s="171" t="s">
        <v>82</v>
      </c>
      <c r="E1659" s="173" t="s">
        <v>734</v>
      </c>
      <c r="F1659" s="107">
        <v>1890</v>
      </c>
      <c r="G1659" s="111" t="s">
        <v>733</v>
      </c>
      <c r="H1659" s="284" t="s">
        <v>4358</v>
      </c>
      <c r="I1659" s="284" t="s">
        <v>4359</v>
      </c>
      <c r="J1659" s="284" t="s">
        <v>4187</v>
      </c>
      <c r="K1659" s="284" t="s">
        <v>4358</v>
      </c>
      <c r="L1659" s="284" t="s">
        <v>4187</v>
      </c>
      <c r="M1659" s="284" t="s">
        <v>4187</v>
      </c>
      <c r="N1659" s="103" t="s">
        <v>599</v>
      </c>
      <c r="O1659" s="284">
        <v>27200</v>
      </c>
      <c r="Q1659" s="135"/>
      <c r="T1659" s="135"/>
      <c r="U1659" s="171" t="str">
        <f t="shared" si="376"/>
        <v>HBL-PES-1890</v>
      </c>
      <c r="V1659" s="133" t="s">
        <v>90</v>
      </c>
      <c r="W1659" s="107">
        <v>1890</v>
      </c>
      <c r="X1659" s="171" t="str">
        <f t="shared" si="378"/>
        <v>HBL-PES-1890-Jan17-1-1</v>
      </c>
      <c r="Y1659" s="136" t="s">
        <v>769</v>
      </c>
      <c r="Z1659" s="134" t="str">
        <f t="shared" si="379"/>
        <v>Yes</v>
      </c>
      <c r="AA1659" s="134" t="str">
        <f t="shared" si="380"/>
        <v>Yes</v>
      </c>
      <c r="AB1659" s="134" t="str">
        <f t="shared" si="389"/>
        <v>Yes</v>
      </c>
      <c r="AC1659" s="134" t="e">
        <f>VLOOKUP(F1659,'Wired Branches'!B:E,4,FALSE)</f>
        <v>#N/A</v>
      </c>
      <c r="AD1659" s="134" t="str">
        <f t="shared" si="381"/>
        <v>255.255.255.0</v>
      </c>
      <c r="AE1659" s="150" t="e">
        <f>VLOOKUP(W1659,'Wired Branches'!B:F,5,FALSE)</f>
        <v>#N/A</v>
      </c>
      <c r="AF1659" s="112" t="str">
        <f>_xlfn.IFNA(VLOOKUP(F1659,'Compiled report'!C:F,4,FALSE),"")</f>
        <v>265161024</v>
      </c>
      <c r="AG1659" s="134" t="str">
        <f t="shared" si="382"/>
        <v>10.200.57.196</v>
      </c>
      <c r="AH1659" s="134" t="str">
        <f t="shared" si="383"/>
        <v>Yes</v>
      </c>
      <c r="AI1659" s="134" t="str">
        <f t="shared" si="384"/>
        <v>Yes</v>
      </c>
      <c r="AJ1659" s="234">
        <f>_xlfn.IFNA(VLOOKUP(F1659,'Compiled report'!C:D,2,FALSE),"")</f>
        <v>42802</v>
      </c>
      <c r="AK1659" s="134" t="str">
        <f t="shared" si="385"/>
        <v>Yes</v>
      </c>
      <c r="AL1659" s="134" t="str">
        <f t="shared" si="386"/>
        <v>Yes</v>
      </c>
      <c r="AM1659" s="134" t="str">
        <f t="shared" si="387"/>
        <v>Yes</v>
      </c>
      <c r="AN1659" s="134" t="str">
        <f t="shared" si="388"/>
        <v>Yes</v>
      </c>
      <c r="AO1659" s="134" t="str">
        <f t="shared" si="377"/>
        <v>Installation Completed</v>
      </c>
      <c r="AP1659" s="137" t="s">
        <v>770</v>
      </c>
    </row>
    <row r="1660" spans="1:42" s="134" customFormat="1" ht="26.1" customHeight="1" x14ac:dyDescent="0.2">
      <c r="A1660" s="258">
        <v>1657</v>
      </c>
      <c r="B1660" s="111" t="s">
        <v>733</v>
      </c>
      <c r="C1660" s="134" t="s">
        <v>181</v>
      </c>
      <c r="D1660" s="171" t="s">
        <v>82</v>
      </c>
      <c r="E1660" s="173" t="s">
        <v>734</v>
      </c>
      <c r="F1660" s="107">
        <v>1991</v>
      </c>
      <c r="G1660" s="111" t="s">
        <v>733</v>
      </c>
      <c r="H1660" s="284" t="s">
        <v>4360</v>
      </c>
      <c r="I1660" s="284" t="s">
        <v>4361</v>
      </c>
      <c r="J1660" s="284" t="s">
        <v>4129</v>
      </c>
      <c r="K1660" s="284" t="s">
        <v>4129</v>
      </c>
      <c r="L1660" s="284" t="s">
        <v>4129</v>
      </c>
      <c r="M1660" s="284" t="s">
        <v>4129</v>
      </c>
      <c r="N1660" s="103" t="s">
        <v>599</v>
      </c>
      <c r="O1660" s="284">
        <v>28100</v>
      </c>
      <c r="Q1660" s="135"/>
      <c r="T1660" s="135"/>
      <c r="U1660" s="171" t="str">
        <f t="shared" si="376"/>
        <v>HBL-PES-1991</v>
      </c>
      <c r="V1660" s="133" t="s">
        <v>90</v>
      </c>
      <c r="W1660" s="107">
        <v>1991</v>
      </c>
      <c r="X1660" s="171" t="str">
        <f t="shared" si="378"/>
        <v>HBL-PES-1991-Jan17-1-1</v>
      </c>
      <c r="Y1660" s="136" t="s">
        <v>769</v>
      </c>
      <c r="Z1660" s="134" t="str">
        <f t="shared" si="379"/>
        <v>Yes</v>
      </c>
      <c r="AA1660" s="134" t="str">
        <f t="shared" si="380"/>
        <v>Yes</v>
      </c>
      <c r="AB1660" s="134" t="str">
        <f t="shared" si="389"/>
        <v>Yes</v>
      </c>
      <c r="AC1660" s="134" t="e">
        <f>VLOOKUP(F1660,'Wired Branches'!B:E,4,FALSE)</f>
        <v>#N/A</v>
      </c>
      <c r="AD1660" s="134" t="str">
        <f t="shared" si="381"/>
        <v>255.255.255.0</v>
      </c>
      <c r="AE1660" s="150" t="e">
        <f>VLOOKUP(W1660,'Wired Branches'!B:F,5,FALSE)</f>
        <v>#N/A</v>
      </c>
      <c r="AF1660" s="112" t="str">
        <f>_xlfn.IFNA(VLOOKUP(F1660,'Compiled report'!C:F,4,FALSE),"")</f>
        <v>265161025</v>
      </c>
      <c r="AG1660" s="134" t="str">
        <f t="shared" si="382"/>
        <v>10.200.57.196</v>
      </c>
      <c r="AH1660" s="134" t="str">
        <f t="shared" si="383"/>
        <v>Yes</v>
      </c>
      <c r="AI1660" s="134" t="str">
        <f t="shared" si="384"/>
        <v>Yes</v>
      </c>
      <c r="AJ1660" s="234">
        <f>_xlfn.IFNA(VLOOKUP(F1660,'Compiled report'!C:D,2,FALSE),"")</f>
        <v>42790</v>
      </c>
      <c r="AK1660" s="134" t="str">
        <f t="shared" si="385"/>
        <v>Yes</v>
      </c>
      <c r="AL1660" s="134" t="str">
        <f t="shared" si="386"/>
        <v>Yes</v>
      </c>
      <c r="AM1660" s="134" t="str">
        <f t="shared" si="387"/>
        <v>Yes</v>
      </c>
      <c r="AN1660" s="134" t="str">
        <f t="shared" si="388"/>
        <v>Yes</v>
      </c>
      <c r="AO1660" s="134" t="str">
        <f t="shared" si="377"/>
        <v>Installation Completed</v>
      </c>
      <c r="AP1660" s="137" t="s">
        <v>770</v>
      </c>
    </row>
    <row r="1661" spans="1:42" s="134" customFormat="1" ht="26.1" customHeight="1" x14ac:dyDescent="0.2">
      <c r="A1661" s="258">
        <v>1658</v>
      </c>
      <c r="B1661" s="111" t="s">
        <v>733</v>
      </c>
      <c r="C1661" s="134" t="s">
        <v>181</v>
      </c>
      <c r="D1661" s="171" t="s">
        <v>82</v>
      </c>
      <c r="E1661" s="173" t="s">
        <v>734</v>
      </c>
      <c r="F1661" s="107">
        <v>2242</v>
      </c>
      <c r="G1661" s="111" t="s">
        <v>733</v>
      </c>
      <c r="H1661" s="284" t="s">
        <v>4362</v>
      </c>
      <c r="I1661" s="284" t="s">
        <v>4363</v>
      </c>
      <c r="J1661" s="284" t="s">
        <v>4123</v>
      </c>
      <c r="K1661" s="284" t="s">
        <v>733</v>
      </c>
      <c r="L1661" s="284" t="s">
        <v>733</v>
      </c>
      <c r="M1661" s="284" t="s">
        <v>733</v>
      </c>
      <c r="N1661" s="103" t="s">
        <v>599</v>
      </c>
      <c r="O1661" s="284">
        <v>25000</v>
      </c>
      <c r="Q1661" s="135"/>
      <c r="T1661" s="135"/>
      <c r="U1661" s="171" t="str">
        <f t="shared" si="376"/>
        <v>HBL-PES-2242</v>
      </c>
      <c r="V1661" s="133" t="s">
        <v>90</v>
      </c>
      <c r="W1661" s="107">
        <v>2242</v>
      </c>
      <c r="X1661" s="171" t="str">
        <f t="shared" si="378"/>
        <v>HBL-PES-2242-Jan17-1-1</v>
      </c>
      <c r="Y1661" s="136" t="s">
        <v>769</v>
      </c>
      <c r="Z1661" s="134" t="str">
        <f t="shared" si="379"/>
        <v>Yes</v>
      </c>
      <c r="AA1661" s="134" t="str">
        <f t="shared" si="380"/>
        <v>Yes</v>
      </c>
      <c r="AB1661" s="134" t="str">
        <f t="shared" si="389"/>
        <v>Yes</v>
      </c>
      <c r="AC1661" s="134" t="str">
        <f>VLOOKUP(F1661,'Wired Branches'!B:E,4,FALSE)</f>
        <v>10.42.19.10</v>
      </c>
      <c r="AD1661" s="134" t="str">
        <f t="shared" si="381"/>
        <v>255.255.255.0</v>
      </c>
      <c r="AE1661" s="150" t="str">
        <f>VLOOKUP(W1661,'Wired Branches'!B:F,5,FALSE)</f>
        <v>10.42.19.1</v>
      </c>
      <c r="AF1661" s="112">
        <f>_xlfn.IFNA(VLOOKUP(F1661,'Compiled report'!C:F,4,FALSE),"")</f>
        <v>265161026</v>
      </c>
      <c r="AG1661" s="134" t="str">
        <f t="shared" si="382"/>
        <v>10.200.57.196</v>
      </c>
      <c r="AH1661" s="134" t="str">
        <f t="shared" si="383"/>
        <v>Yes</v>
      </c>
      <c r="AI1661" s="134" t="str">
        <f t="shared" si="384"/>
        <v>Yes</v>
      </c>
      <c r="AJ1661" s="234">
        <f>_xlfn.IFNA(VLOOKUP(F1661,'Compiled report'!C:D,2,FALSE),"")</f>
        <v>42742</v>
      </c>
      <c r="AK1661" s="134" t="str">
        <f t="shared" si="385"/>
        <v>Yes</v>
      </c>
      <c r="AL1661" s="134" t="str">
        <f t="shared" si="386"/>
        <v>Yes</v>
      </c>
      <c r="AM1661" s="134" t="str">
        <f t="shared" si="387"/>
        <v>Yes</v>
      </c>
      <c r="AN1661" s="134" t="str">
        <f t="shared" si="388"/>
        <v>Yes</v>
      </c>
      <c r="AO1661" s="134" t="str">
        <f t="shared" si="377"/>
        <v>Installation Completed</v>
      </c>
      <c r="AP1661" s="137" t="s">
        <v>770</v>
      </c>
    </row>
    <row r="1662" spans="1:42" s="134" customFormat="1" ht="26.1" customHeight="1" x14ac:dyDescent="0.2">
      <c r="A1662" s="258">
        <v>1659</v>
      </c>
      <c r="B1662" s="111" t="s">
        <v>733</v>
      </c>
      <c r="C1662" s="134" t="s">
        <v>181</v>
      </c>
      <c r="D1662" s="171" t="s">
        <v>82</v>
      </c>
      <c r="E1662" s="173" t="s">
        <v>734</v>
      </c>
      <c r="F1662" s="107">
        <v>2318</v>
      </c>
      <c r="G1662" s="111" t="s">
        <v>733</v>
      </c>
      <c r="H1662" s="284" t="s">
        <v>4364</v>
      </c>
      <c r="I1662" s="284" t="s">
        <v>4365</v>
      </c>
      <c r="J1662" s="284" t="s">
        <v>4129</v>
      </c>
      <c r="K1662" s="284" t="s">
        <v>4129</v>
      </c>
      <c r="L1662" s="284" t="s">
        <v>4129</v>
      </c>
      <c r="M1662" s="284" t="s">
        <v>4129</v>
      </c>
      <c r="N1662" s="103" t="s">
        <v>599</v>
      </c>
      <c r="O1662" s="284">
        <v>28100</v>
      </c>
      <c r="Q1662" s="135"/>
      <c r="T1662" s="135"/>
      <c r="U1662" s="171" t="str">
        <f t="shared" si="376"/>
        <v>HBL-PES-2318</v>
      </c>
      <c r="V1662" s="133" t="s">
        <v>90</v>
      </c>
      <c r="W1662" s="107">
        <v>2318</v>
      </c>
      <c r="X1662" s="171" t="str">
        <f t="shared" si="378"/>
        <v>HBL-PES-2318-Jan17-1-1</v>
      </c>
      <c r="Y1662" s="136" t="s">
        <v>769</v>
      </c>
      <c r="Z1662" s="134" t="str">
        <f t="shared" si="379"/>
        <v>Yes</v>
      </c>
      <c r="AA1662" s="134" t="str">
        <f t="shared" si="380"/>
        <v>Yes</v>
      </c>
      <c r="AB1662" s="134" t="str">
        <f t="shared" si="389"/>
        <v>Yes</v>
      </c>
      <c r="AC1662" s="134" t="e">
        <f>VLOOKUP(F1662,'Wired Branches'!B:E,4,FALSE)</f>
        <v>#N/A</v>
      </c>
      <c r="AD1662" s="134" t="str">
        <f t="shared" si="381"/>
        <v>255.255.255.0</v>
      </c>
      <c r="AE1662" s="150" t="e">
        <f>VLOOKUP(W1662,'Wired Branches'!B:F,5,FALSE)</f>
        <v>#N/A</v>
      </c>
      <c r="AF1662" s="112" t="str">
        <f>_xlfn.IFNA(VLOOKUP(F1662,'Compiled report'!C:F,4,FALSE),"")</f>
        <v>265161027</v>
      </c>
      <c r="AG1662" s="134" t="str">
        <f t="shared" si="382"/>
        <v>10.200.57.196</v>
      </c>
      <c r="AH1662" s="134" t="str">
        <f t="shared" si="383"/>
        <v>Yes</v>
      </c>
      <c r="AI1662" s="134" t="str">
        <f t="shared" si="384"/>
        <v>Yes</v>
      </c>
      <c r="AJ1662" s="234">
        <f>_xlfn.IFNA(VLOOKUP(F1662,'Compiled report'!C:D,2,FALSE),"")</f>
        <v>42790</v>
      </c>
      <c r="AK1662" s="134" t="str">
        <f t="shared" si="385"/>
        <v>Yes</v>
      </c>
      <c r="AL1662" s="134" t="str">
        <f t="shared" si="386"/>
        <v>Yes</v>
      </c>
      <c r="AM1662" s="134" t="str">
        <f t="shared" si="387"/>
        <v>Yes</v>
      </c>
      <c r="AN1662" s="134" t="str">
        <f t="shared" si="388"/>
        <v>Yes</v>
      </c>
      <c r="AO1662" s="134" t="str">
        <f t="shared" si="377"/>
        <v>Installation Completed</v>
      </c>
      <c r="AP1662" s="137" t="s">
        <v>770</v>
      </c>
    </row>
    <row r="1663" spans="1:42" s="134" customFormat="1" ht="26.1" customHeight="1" x14ac:dyDescent="0.2">
      <c r="A1663" s="258">
        <v>1660</v>
      </c>
      <c r="B1663" s="111" t="s">
        <v>733</v>
      </c>
      <c r="C1663" s="134" t="s">
        <v>181</v>
      </c>
      <c r="D1663" s="171" t="s">
        <v>82</v>
      </c>
      <c r="E1663" s="173" t="s">
        <v>734</v>
      </c>
      <c r="F1663" s="107">
        <v>2323</v>
      </c>
      <c r="G1663" s="111" t="s">
        <v>733</v>
      </c>
      <c r="H1663" s="284" t="s">
        <v>4366</v>
      </c>
      <c r="I1663" s="284" t="s">
        <v>4367</v>
      </c>
      <c r="J1663" s="284" t="s">
        <v>733</v>
      </c>
      <c r="K1663" s="284" t="s">
        <v>733</v>
      </c>
      <c r="L1663" s="284" t="s">
        <v>733</v>
      </c>
      <c r="M1663" s="284" t="s">
        <v>733</v>
      </c>
      <c r="N1663" s="103" t="s">
        <v>599</v>
      </c>
      <c r="O1663" s="284">
        <v>25000</v>
      </c>
      <c r="Q1663" s="135"/>
      <c r="T1663" s="135"/>
      <c r="U1663" s="171" t="str">
        <f t="shared" si="376"/>
        <v>HBL-PES-2323</v>
      </c>
      <c r="V1663" s="133" t="s">
        <v>90</v>
      </c>
      <c r="W1663" s="107">
        <v>2323</v>
      </c>
      <c r="X1663" s="171" t="str">
        <f t="shared" si="378"/>
        <v>HBL-PES-2323-Jan17-1-1</v>
      </c>
      <c r="Y1663" s="136" t="s">
        <v>769</v>
      </c>
      <c r="Z1663" s="134" t="str">
        <f t="shared" si="379"/>
        <v>Yes</v>
      </c>
      <c r="AA1663" s="134" t="str">
        <f t="shared" si="380"/>
        <v>Yes</v>
      </c>
      <c r="AB1663" s="134" t="str">
        <f t="shared" si="389"/>
        <v>Yes</v>
      </c>
      <c r="AC1663" s="134" t="str">
        <f>VLOOKUP(F1663,'Wired Branches'!B:E,4,FALSE)</f>
        <v>10.42.124.10</v>
      </c>
      <c r="AD1663" s="134" t="str">
        <f t="shared" si="381"/>
        <v>255.255.255.0</v>
      </c>
      <c r="AE1663" s="150" t="str">
        <f>VLOOKUP(W1663,'Wired Branches'!B:F,5,FALSE)</f>
        <v>10.42.124.1</v>
      </c>
      <c r="AF1663" s="112" t="str">
        <f>_xlfn.IFNA(VLOOKUP(F1663,'Compiled report'!C:F,4,FALSE),"")</f>
        <v>265161028</v>
      </c>
      <c r="AG1663" s="134" t="str">
        <f t="shared" si="382"/>
        <v>10.200.57.196</v>
      </c>
      <c r="AH1663" s="134" t="str">
        <f t="shared" si="383"/>
        <v>Yes</v>
      </c>
      <c r="AI1663" s="134" t="str">
        <f t="shared" si="384"/>
        <v>Yes</v>
      </c>
      <c r="AJ1663" s="234">
        <f>_xlfn.IFNA(VLOOKUP(F1663,'Compiled report'!C:D,2,FALSE),"")</f>
        <v>42748</v>
      </c>
      <c r="AK1663" s="134" t="str">
        <f t="shared" si="385"/>
        <v>Yes</v>
      </c>
      <c r="AL1663" s="134" t="str">
        <f t="shared" si="386"/>
        <v>Yes</v>
      </c>
      <c r="AM1663" s="134" t="str">
        <f t="shared" si="387"/>
        <v>Yes</v>
      </c>
      <c r="AN1663" s="134" t="str">
        <f t="shared" si="388"/>
        <v>Yes</v>
      </c>
      <c r="AO1663" s="134" t="str">
        <f t="shared" si="377"/>
        <v>Installation Completed</v>
      </c>
      <c r="AP1663" s="137" t="s">
        <v>770</v>
      </c>
    </row>
    <row r="1664" spans="1:42" s="134" customFormat="1" ht="26.1" customHeight="1" x14ac:dyDescent="0.2">
      <c r="A1664" s="258">
        <v>1661</v>
      </c>
      <c r="B1664" s="111" t="s">
        <v>733</v>
      </c>
      <c r="C1664" s="134" t="s">
        <v>181</v>
      </c>
      <c r="D1664" s="171" t="s">
        <v>82</v>
      </c>
      <c r="E1664" s="173" t="s">
        <v>734</v>
      </c>
      <c r="F1664" s="107">
        <v>2350</v>
      </c>
      <c r="G1664" s="111" t="s">
        <v>733</v>
      </c>
      <c r="H1664" s="284" t="s">
        <v>4368</v>
      </c>
      <c r="I1664" s="284" t="s">
        <v>4369</v>
      </c>
      <c r="J1664" s="284" t="s">
        <v>4129</v>
      </c>
      <c r="K1664" s="284" t="s">
        <v>4129</v>
      </c>
      <c r="L1664" s="284" t="s">
        <v>4129</v>
      </c>
      <c r="M1664" s="284" t="s">
        <v>4129</v>
      </c>
      <c r="N1664" s="103" t="s">
        <v>599</v>
      </c>
      <c r="O1664" s="284">
        <v>28100</v>
      </c>
      <c r="Q1664" s="135"/>
      <c r="T1664" s="135"/>
      <c r="U1664" s="171" t="str">
        <f t="shared" si="376"/>
        <v>HBL-PES-2350</v>
      </c>
      <c r="V1664" s="133" t="s">
        <v>90</v>
      </c>
      <c r="W1664" s="107">
        <v>2350</v>
      </c>
      <c r="X1664" s="171" t="str">
        <f t="shared" si="378"/>
        <v>HBL-PES-2350-Jan17-1-1</v>
      </c>
      <c r="Y1664" s="136" t="s">
        <v>769</v>
      </c>
      <c r="Z1664" s="134" t="str">
        <f t="shared" si="379"/>
        <v>Yes</v>
      </c>
      <c r="AA1664" s="134" t="str">
        <f t="shared" si="380"/>
        <v>Yes</v>
      </c>
      <c r="AB1664" s="134" t="str">
        <f t="shared" si="389"/>
        <v>Yes</v>
      </c>
      <c r="AC1664" s="134" t="e">
        <f>VLOOKUP(F1664,'Wired Branches'!B:E,4,FALSE)</f>
        <v>#N/A</v>
      </c>
      <c r="AD1664" s="134" t="str">
        <f t="shared" si="381"/>
        <v>255.255.255.0</v>
      </c>
      <c r="AE1664" s="150" t="e">
        <f>VLOOKUP(W1664,'Wired Branches'!B:F,5,FALSE)</f>
        <v>#N/A</v>
      </c>
      <c r="AF1664" s="112" t="str">
        <f>_xlfn.IFNA(VLOOKUP(F1664,'Compiled report'!C:F,4,FALSE),"")</f>
        <v>265161029</v>
      </c>
      <c r="AG1664" s="134" t="str">
        <f t="shared" si="382"/>
        <v>10.200.57.196</v>
      </c>
      <c r="AH1664" s="134" t="str">
        <f t="shared" si="383"/>
        <v>Yes</v>
      </c>
      <c r="AI1664" s="134" t="str">
        <f t="shared" si="384"/>
        <v>Yes</v>
      </c>
      <c r="AJ1664" s="234">
        <f>_xlfn.IFNA(VLOOKUP(F1664,'Compiled report'!C:D,2,FALSE),"")</f>
        <v>42801</v>
      </c>
      <c r="AK1664" s="134" t="str">
        <f t="shared" si="385"/>
        <v>Yes</v>
      </c>
      <c r="AL1664" s="134" t="str">
        <f t="shared" si="386"/>
        <v>Yes</v>
      </c>
      <c r="AM1664" s="134" t="str">
        <f t="shared" si="387"/>
        <v>Yes</v>
      </c>
      <c r="AN1664" s="134" t="str">
        <f t="shared" si="388"/>
        <v>Yes</v>
      </c>
      <c r="AO1664" s="134" t="str">
        <f t="shared" si="377"/>
        <v>Installation Completed</v>
      </c>
      <c r="AP1664" s="137" t="s">
        <v>770</v>
      </c>
    </row>
    <row r="1665" spans="1:42" s="134" customFormat="1" ht="26.1" customHeight="1" x14ac:dyDescent="0.2">
      <c r="A1665" s="258">
        <v>1662</v>
      </c>
      <c r="B1665" s="111" t="s">
        <v>733</v>
      </c>
      <c r="C1665" s="134" t="s">
        <v>181</v>
      </c>
      <c r="D1665" s="171" t="s">
        <v>82</v>
      </c>
      <c r="E1665" s="173" t="s">
        <v>734</v>
      </c>
      <c r="F1665" s="107">
        <v>2362</v>
      </c>
      <c r="G1665" s="111" t="s">
        <v>733</v>
      </c>
      <c r="H1665" s="284" t="s">
        <v>4370</v>
      </c>
      <c r="I1665" s="284" t="s">
        <v>4371</v>
      </c>
      <c r="J1665" s="284" t="s">
        <v>733</v>
      </c>
      <c r="K1665" s="284" t="s">
        <v>733</v>
      </c>
      <c r="L1665" s="284" t="s">
        <v>733</v>
      </c>
      <c r="M1665" s="284" t="s">
        <v>733</v>
      </c>
      <c r="N1665" s="103" t="s">
        <v>599</v>
      </c>
      <c r="O1665" s="284">
        <v>25000</v>
      </c>
      <c r="Q1665" s="135"/>
      <c r="T1665" s="135"/>
      <c r="U1665" s="171" t="str">
        <f t="shared" si="376"/>
        <v>HBL-PES-2362</v>
      </c>
      <c r="V1665" s="133" t="s">
        <v>90</v>
      </c>
      <c r="W1665" s="107">
        <v>2362</v>
      </c>
      <c r="X1665" s="171" t="str">
        <f t="shared" si="378"/>
        <v>HBL-PES-2362-Jan17-1-1</v>
      </c>
      <c r="Y1665" s="136" t="s">
        <v>769</v>
      </c>
      <c r="Z1665" s="134" t="str">
        <f t="shared" si="379"/>
        <v>Yes</v>
      </c>
      <c r="AA1665" s="134" t="str">
        <f t="shared" si="380"/>
        <v>Yes</v>
      </c>
      <c r="AB1665" s="134" t="str">
        <f t="shared" si="389"/>
        <v>Yes</v>
      </c>
      <c r="AC1665" s="134" t="str">
        <f>VLOOKUP(F1665,'Wired Branches'!B:E,4,FALSE)</f>
        <v>10.42.129.10</v>
      </c>
      <c r="AD1665" s="134" t="str">
        <f t="shared" si="381"/>
        <v>255.255.255.0</v>
      </c>
      <c r="AE1665" s="150" t="str">
        <f>VLOOKUP(W1665,'Wired Branches'!B:F,5,FALSE)</f>
        <v>10.42.129.1</v>
      </c>
      <c r="AF1665" s="112" t="str">
        <f>_xlfn.IFNA(VLOOKUP(F1665,'Compiled report'!C:F,4,FALSE),"")</f>
        <v>26516102a</v>
      </c>
      <c r="AG1665" s="134" t="str">
        <f t="shared" si="382"/>
        <v>10.200.57.196</v>
      </c>
      <c r="AH1665" s="134" t="str">
        <f t="shared" si="383"/>
        <v>Yes</v>
      </c>
      <c r="AI1665" s="134" t="str">
        <f t="shared" si="384"/>
        <v>Yes</v>
      </c>
      <c r="AJ1665" s="234">
        <f>_xlfn.IFNA(VLOOKUP(F1665,'Compiled report'!C:D,2,FALSE),"")</f>
        <v>42746</v>
      </c>
      <c r="AK1665" s="134" t="str">
        <f t="shared" si="385"/>
        <v>Yes</v>
      </c>
      <c r="AL1665" s="134" t="str">
        <f t="shared" si="386"/>
        <v>Yes</v>
      </c>
      <c r="AM1665" s="134" t="str">
        <f t="shared" si="387"/>
        <v>Yes</v>
      </c>
      <c r="AN1665" s="134" t="str">
        <f t="shared" si="388"/>
        <v>Yes</v>
      </c>
      <c r="AO1665" s="134" t="str">
        <f t="shared" si="377"/>
        <v>Installation Completed</v>
      </c>
      <c r="AP1665" s="137" t="s">
        <v>770</v>
      </c>
    </row>
    <row r="1666" spans="1:42" s="134" customFormat="1" ht="26.1" customHeight="1" x14ac:dyDescent="0.2">
      <c r="A1666" s="258">
        <v>1663</v>
      </c>
      <c r="B1666" s="111" t="s">
        <v>733</v>
      </c>
      <c r="C1666" s="134" t="s">
        <v>181</v>
      </c>
      <c r="D1666" s="171" t="s">
        <v>82</v>
      </c>
      <c r="E1666" s="173" t="s">
        <v>734</v>
      </c>
      <c r="F1666" s="107">
        <v>2385</v>
      </c>
      <c r="G1666" s="111" t="s">
        <v>733</v>
      </c>
      <c r="H1666" s="284" t="s">
        <v>4372</v>
      </c>
      <c r="I1666" s="284" t="s">
        <v>4373</v>
      </c>
      <c r="J1666" s="284" t="s">
        <v>4126</v>
      </c>
      <c r="K1666" s="284" t="s">
        <v>4126</v>
      </c>
      <c r="L1666" s="284" t="s">
        <v>4126</v>
      </c>
      <c r="M1666" s="284" t="s">
        <v>4126</v>
      </c>
      <c r="N1666" s="103" t="s">
        <v>599</v>
      </c>
      <c r="O1666" s="284">
        <v>30000</v>
      </c>
      <c r="Q1666" s="135"/>
      <c r="T1666" s="135"/>
      <c r="U1666" s="171" t="str">
        <f t="shared" si="376"/>
        <v>HBL-PES-2385</v>
      </c>
      <c r="V1666" s="133" t="s">
        <v>90</v>
      </c>
      <c r="W1666" s="107">
        <v>2385</v>
      </c>
      <c r="X1666" s="171" t="str">
        <f t="shared" si="378"/>
        <v>HBL-PES-2385-Jan17-1-1</v>
      </c>
      <c r="Y1666" s="136" t="s">
        <v>769</v>
      </c>
      <c r="Z1666" s="134" t="str">
        <f t="shared" si="379"/>
        <v>Yes</v>
      </c>
      <c r="AA1666" s="134" t="str">
        <f t="shared" si="380"/>
        <v>Yes</v>
      </c>
      <c r="AB1666" s="134" t="str">
        <f t="shared" si="389"/>
        <v>Yes</v>
      </c>
      <c r="AC1666" s="134" t="str">
        <f>VLOOKUP(F1666,'Wired Branches'!B:E,4,FALSE)</f>
        <v>10.42.134.10</v>
      </c>
      <c r="AD1666" s="134" t="str">
        <f t="shared" si="381"/>
        <v>255.255.255.0</v>
      </c>
      <c r="AE1666" s="150" t="str">
        <f>VLOOKUP(W1666,'Wired Branches'!B:F,5,FALSE)</f>
        <v>10.42.134.1</v>
      </c>
      <c r="AF1666" s="112">
        <f>_xlfn.IFNA(VLOOKUP(F1666,'Compiled report'!C:F,4,FALSE),"")</f>
        <v>0</v>
      </c>
      <c r="AG1666" s="134" t="str">
        <f t="shared" si="382"/>
        <v>10.200.57.196</v>
      </c>
      <c r="AH1666" s="134" t="str">
        <f t="shared" si="383"/>
        <v>Yes</v>
      </c>
      <c r="AI1666" s="134" t="str">
        <f t="shared" si="384"/>
        <v>Yes</v>
      </c>
      <c r="AJ1666" s="234">
        <f>_xlfn.IFNA(VLOOKUP(F1666,'Compiled report'!C:D,2,FALSE),"")</f>
        <v>42797</v>
      </c>
      <c r="AK1666" s="134" t="str">
        <f t="shared" si="385"/>
        <v>Yes</v>
      </c>
      <c r="AL1666" s="134" t="str">
        <f t="shared" si="386"/>
        <v/>
      </c>
      <c r="AM1666" s="134" t="str">
        <f t="shared" si="387"/>
        <v>Yes</v>
      </c>
      <c r="AN1666" s="134" t="str">
        <f t="shared" si="388"/>
        <v>Yes</v>
      </c>
      <c r="AO1666" s="134" t="str">
        <f t="shared" si="377"/>
        <v>Installation Completed</v>
      </c>
      <c r="AP1666" s="137" t="s">
        <v>770</v>
      </c>
    </row>
    <row r="1667" spans="1:42" s="134" customFormat="1" ht="26.1" customHeight="1" x14ac:dyDescent="0.2">
      <c r="A1667" s="258">
        <v>1664</v>
      </c>
      <c r="B1667" s="111" t="s">
        <v>733</v>
      </c>
      <c r="C1667" s="134" t="s">
        <v>181</v>
      </c>
      <c r="D1667" s="171" t="s">
        <v>82</v>
      </c>
      <c r="E1667" s="173" t="s">
        <v>734</v>
      </c>
      <c r="F1667" s="107">
        <v>2460</v>
      </c>
      <c r="G1667" s="111" t="s">
        <v>733</v>
      </c>
      <c r="H1667" s="284" t="s">
        <v>4374</v>
      </c>
      <c r="I1667" s="284" t="s">
        <v>4375</v>
      </c>
      <c r="J1667" s="284" t="s">
        <v>4132</v>
      </c>
      <c r="K1667" s="284" t="s">
        <v>4132</v>
      </c>
      <c r="L1667" s="284" t="s">
        <v>4132</v>
      </c>
      <c r="M1667" s="284" t="s">
        <v>4132</v>
      </c>
      <c r="N1667" s="103" t="s">
        <v>599</v>
      </c>
      <c r="O1667" s="284">
        <v>26000</v>
      </c>
      <c r="Q1667" s="135"/>
      <c r="T1667" s="135"/>
      <c r="U1667" s="171" t="str">
        <f t="shared" ref="U1667:U1730" si="390">CONCATENATE(D1667,"-",E1667,"-",F1667)</f>
        <v>HBL-PES-2460</v>
      </c>
      <c r="V1667" s="133" t="s">
        <v>90</v>
      </c>
      <c r="W1667" s="107">
        <v>2460</v>
      </c>
      <c r="X1667" s="171" t="str">
        <f t="shared" si="378"/>
        <v>HBL-PES-2460-Jan17-1-1</v>
      </c>
      <c r="Y1667" s="136" t="s">
        <v>769</v>
      </c>
      <c r="Z1667" s="134" t="str">
        <f t="shared" si="379"/>
        <v>Yes</v>
      </c>
      <c r="AA1667" s="134" t="str">
        <f t="shared" si="380"/>
        <v>Yes</v>
      </c>
      <c r="AB1667" s="134" t="str">
        <f t="shared" si="389"/>
        <v>Yes</v>
      </c>
      <c r="AC1667" s="134" t="e">
        <f>VLOOKUP(F1667,'Wired Branches'!B:E,4,FALSE)</f>
        <v>#N/A</v>
      </c>
      <c r="AD1667" s="134" t="str">
        <f t="shared" si="381"/>
        <v>255.255.255.0</v>
      </c>
      <c r="AE1667" s="150" t="e">
        <f>VLOOKUP(W1667,'Wired Branches'!B:F,5,FALSE)</f>
        <v>#N/A</v>
      </c>
      <c r="AF1667" s="112" t="str">
        <f>_xlfn.IFNA(VLOOKUP(F1667,'Compiled report'!C:F,4,FALSE),"")</f>
        <v>2651610ae</v>
      </c>
      <c r="AG1667" s="134" t="str">
        <f t="shared" si="382"/>
        <v>10.200.57.196</v>
      </c>
      <c r="AH1667" s="134" t="str">
        <f t="shared" si="383"/>
        <v>Yes</v>
      </c>
      <c r="AI1667" s="134" t="str">
        <f t="shared" si="384"/>
        <v>Yes</v>
      </c>
      <c r="AJ1667" s="234">
        <f>_xlfn.IFNA(VLOOKUP(F1667,'Compiled report'!C:D,2,FALSE),"")</f>
        <v>42747</v>
      </c>
      <c r="AK1667" s="134" t="str">
        <f t="shared" si="385"/>
        <v>Yes</v>
      </c>
      <c r="AL1667" s="134" t="str">
        <f t="shared" si="386"/>
        <v>Yes</v>
      </c>
      <c r="AM1667" s="134" t="str">
        <f t="shared" si="387"/>
        <v>Yes</v>
      </c>
      <c r="AN1667" s="134" t="str">
        <f t="shared" si="388"/>
        <v>Yes</v>
      </c>
      <c r="AO1667" s="134" t="str">
        <f t="shared" si="377"/>
        <v>Installation Completed</v>
      </c>
      <c r="AP1667" s="137" t="s">
        <v>770</v>
      </c>
    </row>
    <row r="1668" spans="1:42" s="134" customFormat="1" ht="26.1" customHeight="1" x14ac:dyDescent="0.2">
      <c r="A1668" s="258">
        <v>1665</v>
      </c>
      <c r="B1668" s="111" t="s">
        <v>733</v>
      </c>
      <c r="C1668" s="134" t="s">
        <v>181</v>
      </c>
      <c r="D1668" s="171" t="s">
        <v>82</v>
      </c>
      <c r="E1668" s="173" t="s">
        <v>734</v>
      </c>
      <c r="F1668" s="107">
        <v>2467</v>
      </c>
      <c r="G1668" s="111" t="s">
        <v>733</v>
      </c>
      <c r="H1668" s="284" t="s">
        <v>4376</v>
      </c>
      <c r="I1668" s="284" t="s">
        <v>4377</v>
      </c>
      <c r="J1668" s="284" t="s">
        <v>4141</v>
      </c>
      <c r="K1668" s="284" t="s">
        <v>4141</v>
      </c>
      <c r="L1668" s="284" t="s">
        <v>4331</v>
      </c>
      <c r="M1668" s="284" t="s">
        <v>4331</v>
      </c>
      <c r="N1668" s="103" t="s">
        <v>599</v>
      </c>
      <c r="O1668" s="284">
        <v>29050</v>
      </c>
      <c r="Q1668" s="135"/>
      <c r="T1668" s="135"/>
      <c r="U1668" s="171" t="str">
        <f t="shared" si="390"/>
        <v>HBL-PES-2467</v>
      </c>
      <c r="V1668" s="133" t="s">
        <v>90</v>
      </c>
      <c r="W1668" s="107">
        <v>2467</v>
      </c>
      <c r="X1668" s="171" t="str">
        <f t="shared" si="378"/>
        <v>HBL-PES-2467-Jan17-1-1</v>
      </c>
      <c r="Y1668" s="136" t="s">
        <v>769</v>
      </c>
      <c r="Z1668" s="134" t="str">
        <f t="shared" si="379"/>
        <v>Yes</v>
      </c>
      <c r="AA1668" s="134" t="str">
        <f t="shared" si="380"/>
        <v>Yes</v>
      </c>
      <c r="AB1668" s="134" t="str">
        <f t="shared" si="389"/>
        <v>Yes</v>
      </c>
      <c r="AC1668" s="134" t="str">
        <f>VLOOKUP(F1668,'Wired Branches'!B:E,4,FALSE)</f>
        <v>10.42.139.10</v>
      </c>
      <c r="AD1668" s="134" t="str">
        <f t="shared" si="381"/>
        <v>255.255.255.0</v>
      </c>
      <c r="AE1668" s="150" t="str">
        <f>VLOOKUP(W1668,'Wired Branches'!B:F,5,FALSE)</f>
        <v>10.42.139.1</v>
      </c>
      <c r="AF1668" s="112" t="str">
        <f>_xlfn.IFNA(VLOOKUP(F1668,'Compiled report'!C:F,4,FALSE),"")</f>
        <v>2651610af</v>
      </c>
      <c r="AG1668" s="134" t="str">
        <f t="shared" si="382"/>
        <v>10.200.57.196</v>
      </c>
      <c r="AH1668" s="134" t="str">
        <f t="shared" si="383"/>
        <v>Yes</v>
      </c>
      <c r="AI1668" s="134" t="str">
        <f t="shared" si="384"/>
        <v>Yes</v>
      </c>
      <c r="AJ1668" s="234">
        <f>_xlfn.IFNA(VLOOKUP(F1668,'Compiled report'!C:D,2,FALSE),"")</f>
        <v>42794</v>
      </c>
      <c r="AK1668" s="134" t="str">
        <f t="shared" si="385"/>
        <v>Yes</v>
      </c>
      <c r="AL1668" s="134" t="str">
        <f t="shared" si="386"/>
        <v>Yes</v>
      </c>
      <c r="AM1668" s="134" t="str">
        <f t="shared" si="387"/>
        <v>Yes</v>
      </c>
      <c r="AN1668" s="134" t="str">
        <f t="shared" si="388"/>
        <v>Yes</v>
      </c>
      <c r="AO1668" s="134" t="str">
        <f t="shared" si="377"/>
        <v>Installation Completed</v>
      </c>
      <c r="AP1668" s="137" t="s">
        <v>770</v>
      </c>
    </row>
    <row r="1669" spans="1:42" s="134" customFormat="1" ht="26.1" customHeight="1" x14ac:dyDescent="0.2">
      <c r="A1669" s="258">
        <v>1666</v>
      </c>
      <c r="B1669" s="111" t="s">
        <v>733</v>
      </c>
      <c r="C1669" s="134" t="s">
        <v>181</v>
      </c>
      <c r="D1669" s="171" t="s">
        <v>82</v>
      </c>
      <c r="E1669" s="173" t="s">
        <v>734</v>
      </c>
      <c r="F1669" s="107">
        <v>5002</v>
      </c>
      <c r="G1669" s="111" t="s">
        <v>733</v>
      </c>
      <c r="H1669" s="284" t="s">
        <v>4378</v>
      </c>
      <c r="I1669" s="284" t="s">
        <v>4379</v>
      </c>
      <c r="J1669" s="284" t="s">
        <v>4156</v>
      </c>
      <c r="K1669" s="284" t="s">
        <v>733</v>
      </c>
      <c r="L1669" s="284" t="s">
        <v>733</v>
      </c>
      <c r="M1669" s="284" t="s">
        <v>733</v>
      </c>
      <c r="N1669" s="103" t="s">
        <v>599</v>
      </c>
      <c r="O1669" s="284">
        <v>25000</v>
      </c>
      <c r="Q1669" s="135"/>
      <c r="T1669" s="135"/>
      <c r="U1669" s="171" t="str">
        <f t="shared" si="390"/>
        <v>HBL-PES-5002</v>
      </c>
      <c r="V1669" s="133" t="s">
        <v>90</v>
      </c>
      <c r="W1669" s="107">
        <v>5002</v>
      </c>
      <c r="X1669" s="171" t="str">
        <f t="shared" si="378"/>
        <v>HBL-PES-5002-Jan17-1-1</v>
      </c>
      <c r="Y1669" s="136" t="s">
        <v>769</v>
      </c>
      <c r="Z1669" s="134" t="str">
        <f t="shared" si="379"/>
        <v>Yes</v>
      </c>
      <c r="AA1669" s="134" t="str">
        <f t="shared" si="380"/>
        <v>Yes</v>
      </c>
      <c r="AB1669" s="134" t="str">
        <f t="shared" si="389"/>
        <v>Yes</v>
      </c>
      <c r="AC1669" s="134" t="str">
        <f>VLOOKUP(F1669,'Wired Branches'!B:E,4,FALSE)</f>
        <v>10.42.132.10</v>
      </c>
      <c r="AD1669" s="134" t="str">
        <f t="shared" si="381"/>
        <v>255.255.255.0</v>
      </c>
      <c r="AE1669" s="150" t="str">
        <f>VLOOKUP(W1669,'Wired Branches'!B:F,5,FALSE)</f>
        <v>10.42.132.1</v>
      </c>
      <c r="AF1669" s="112" t="str">
        <f>_xlfn.IFNA(VLOOKUP(F1669,'Compiled report'!C:F,4,FALSE),"")</f>
        <v>2651610b0</v>
      </c>
      <c r="AG1669" s="134" t="str">
        <f t="shared" si="382"/>
        <v>10.200.57.196</v>
      </c>
      <c r="AH1669" s="134" t="str">
        <f t="shared" si="383"/>
        <v>Yes</v>
      </c>
      <c r="AI1669" s="134" t="str">
        <f t="shared" si="384"/>
        <v>Yes</v>
      </c>
      <c r="AJ1669" s="234">
        <f>_xlfn.IFNA(VLOOKUP(F1669,'Compiled report'!C:D,2,FALSE),"")</f>
        <v>42751</v>
      </c>
      <c r="AK1669" s="134" t="str">
        <f t="shared" si="385"/>
        <v>Yes</v>
      </c>
      <c r="AL1669" s="134" t="str">
        <f t="shared" si="386"/>
        <v>Yes</v>
      </c>
      <c r="AM1669" s="134" t="str">
        <f t="shared" si="387"/>
        <v>Yes</v>
      </c>
      <c r="AN1669" s="134" t="str">
        <f t="shared" si="388"/>
        <v>Yes</v>
      </c>
      <c r="AO1669" s="134" t="str">
        <f t="shared" si="377"/>
        <v>Installation Completed</v>
      </c>
      <c r="AP1669" s="137" t="s">
        <v>770</v>
      </c>
    </row>
    <row r="1670" spans="1:42" s="134" customFormat="1" ht="26.1" customHeight="1" x14ac:dyDescent="0.2">
      <c r="A1670" s="258">
        <v>1667</v>
      </c>
      <c r="B1670" s="111" t="s">
        <v>733</v>
      </c>
      <c r="C1670" s="134" t="s">
        <v>181</v>
      </c>
      <c r="D1670" s="171" t="s">
        <v>82</v>
      </c>
      <c r="E1670" s="173" t="s">
        <v>734</v>
      </c>
      <c r="F1670" s="107">
        <v>5031</v>
      </c>
      <c r="G1670" s="111" t="s">
        <v>733</v>
      </c>
      <c r="H1670" s="284" t="s">
        <v>4380</v>
      </c>
      <c r="I1670" s="284" t="s">
        <v>4381</v>
      </c>
      <c r="J1670" s="284" t="s">
        <v>4382</v>
      </c>
      <c r="K1670" s="284" t="s">
        <v>733</v>
      </c>
      <c r="L1670" s="284" t="s">
        <v>733</v>
      </c>
      <c r="M1670" s="284" t="s">
        <v>733</v>
      </c>
      <c r="N1670" s="103" t="s">
        <v>599</v>
      </c>
      <c r="O1670" s="284">
        <v>25000</v>
      </c>
      <c r="Q1670" s="135"/>
      <c r="T1670" s="135"/>
      <c r="U1670" s="171" t="str">
        <f t="shared" si="390"/>
        <v>HBL-PES-5031</v>
      </c>
      <c r="V1670" s="133" t="s">
        <v>90</v>
      </c>
      <c r="W1670" s="107">
        <v>5031</v>
      </c>
      <c r="X1670" s="171" t="str">
        <f t="shared" si="378"/>
        <v>HBL-PES-5031-Jan17-1-1</v>
      </c>
      <c r="Y1670" s="136" t="s">
        <v>769</v>
      </c>
      <c r="Z1670" s="134" t="str">
        <f t="shared" si="379"/>
        <v>Yes</v>
      </c>
      <c r="AA1670" s="134" t="str">
        <f t="shared" si="380"/>
        <v>Yes</v>
      </c>
      <c r="AB1670" s="134" t="str">
        <f t="shared" si="389"/>
        <v>Yes</v>
      </c>
      <c r="AC1670" s="134" t="str">
        <f>VLOOKUP(F1670,'Wired Branches'!B:E,4,FALSE)</f>
        <v>10.42.25.10</v>
      </c>
      <c r="AD1670" s="134" t="str">
        <f t="shared" si="381"/>
        <v>255.255.255.0</v>
      </c>
      <c r="AE1670" s="150" t="str">
        <f>VLOOKUP(W1670,'Wired Branches'!B:F,5,FALSE)</f>
        <v>10.42.25.1</v>
      </c>
      <c r="AF1670" s="112" t="str">
        <f>_xlfn.IFNA(VLOOKUP(F1670,'Compiled report'!C:F,4,FALSE),"")</f>
        <v>2651610b1</v>
      </c>
      <c r="AG1670" s="134" t="str">
        <f t="shared" si="382"/>
        <v>10.200.57.196</v>
      </c>
      <c r="AH1670" s="134" t="str">
        <f t="shared" si="383"/>
        <v>Yes</v>
      </c>
      <c r="AI1670" s="134" t="str">
        <f t="shared" si="384"/>
        <v>Yes</v>
      </c>
      <c r="AJ1670" s="234">
        <f>_xlfn.IFNA(VLOOKUP(F1670,'Compiled report'!C:D,2,FALSE),"")</f>
        <v>42751</v>
      </c>
      <c r="AK1670" s="134" t="str">
        <f t="shared" si="385"/>
        <v>Yes</v>
      </c>
      <c r="AL1670" s="134" t="str">
        <f t="shared" si="386"/>
        <v>Yes</v>
      </c>
      <c r="AM1670" s="134" t="str">
        <f t="shared" si="387"/>
        <v>Yes</v>
      </c>
      <c r="AN1670" s="134" t="str">
        <f t="shared" si="388"/>
        <v>Yes</v>
      </c>
      <c r="AO1670" s="134" t="str">
        <f t="shared" si="377"/>
        <v>Installation Completed</v>
      </c>
      <c r="AP1670" s="137" t="s">
        <v>770</v>
      </c>
    </row>
    <row r="1671" spans="1:42" s="134" customFormat="1" ht="26.1" customHeight="1" x14ac:dyDescent="0.2">
      <c r="A1671" s="258">
        <v>1668</v>
      </c>
      <c r="B1671" s="111" t="s">
        <v>733</v>
      </c>
      <c r="C1671" s="134" t="s">
        <v>181</v>
      </c>
      <c r="D1671" s="171" t="s">
        <v>82</v>
      </c>
      <c r="E1671" s="173" t="s">
        <v>734</v>
      </c>
      <c r="F1671" s="107">
        <v>5035</v>
      </c>
      <c r="G1671" s="111" t="s">
        <v>733</v>
      </c>
      <c r="H1671" s="284" t="s">
        <v>4383</v>
      </c>
      <c r="I1671" s="284" t="s">
        <v>4384</v>
      </c>
      <c r="J1671" s="284" t="s">
        <v>4385</v>
      </c>
      <c r="K1671" s="284" t="s">
        <v>733</v>
      </c>
      <c r="L1671" s="284" t="s">
        <v>733</v>
      </c>
      <c r="M1671" s="284" t="s">
        <v>733</v>
      </c>
      <c r="N1671" s="103" t="s">
        <v>599</v>
      </c>
      <c r="O1671" s="284">
        <v>25000</v>
      </c>
      <c r="Q1671" s="135"/>
      <c r="T1671" s="135"/>
      <c r="U1671" s="171" t="str">
        <f t="shared" si="390"/>
        <v>HBL-PES-5035</v>
      </c>
      <c r="V1671" s="133" t="s">
        <v>90</v>
      </c>
      <c r="W1671" s="107">
        <v>5035</v>
      </c>
      <c r="X1671" s="171" t="str">
        <f t="shared" si="378"/>
        <v>HBL-PES-5035-Jan17-1-1</v>
      </c>
      <c r="Y1671" s="136" t="s">
        <v>769</v>
      </c>
      <c r="Z1671" s="134" t="str">
        <f t="shared" si="379"/>
        <v>Yes</v>
      </c>
      <c r="AA1671" s="134" t="str">
        <f t="shared" si="380"/>
        <v>Yes</v>
      </c>
      <c r="AB1671" s="134" t="str">
        <f t="shared" si="389"/>
        <v>Yes</v>
      </c>
      <c r="AC1671" s="134" t="str">
        <f>VLOOKUP(F1671,'Wired Branches'!B:E,4,FALSE)</f>
        <v>10.42.127.10</v>
      </c>
      <c r="AD1671" s="134" t="str">
        <f t="shared" si="381"/>
        <v>255.255.255.0</v>
      </c>
      <c r="AE1671" s="150" t="str">
        <f>VLOOKUP(W1671,'Wired Branches'!B:F,5,FALSE)</f>
        <v>10.42.127.1</v>
      </c>
      <c r="AF1671" s="112" t="str">
        <f>_xlfn.IFNA(VLOOKUP(F1671,'Compiled report'!C:F,4,FALSE),"")</f>
        <v>2651610b2</v>
      </c>
      <c r="AG1671" s="134" t="str">
        <f t="shared" si="382"/>
        <v>10.200.57.196</v>
      </c>
      <c r="AH1671" s="134" t="str">
        <f t="shared" si="383"/>
        <v>Yes</v>
      </c>
      <c r="AI1671" s="134" t="str">
        <f t="shared" si="384"/>
        <v>Yes</v>
      </c>
      <c r="AJ1671" s="234">
        <f>_xlfn.IFNA(VLOOKUP(F1671,'Compiled report'!C:D,2,FALSE),"")</f>
        <v>42747</v>
      </c>
      <c r="AK1671" s="134" t="str">
        <f t="shared" si="385"/>
        <v>Yes</v>
      </c>
      <c r="AL1671" s="134" t="str">
        <f t="shared" si="386"/>
        <v>Yes</v>
      </c>
      <c r="AM1671" s="134" t="str">
        <f t="shared" si="387"/>
        <v>Yes</v>
      </c>
      <c r="AN1671" s="134" t="str">
        <f t="shared" si="388"/>
        <v>Yes</v>
      </c>
      <c r="AO1671" s="134" t="str">
        <f t="shared" si="377"/>
        <v>Installation Completed</v>
      </c>
      <c r="AP1671" s="137" t="s">
        <v>770</v>
      </c>
    </row>
    <row r="1672" spans="1:42" s="134" customFormat="1" ht="26.1" customHeight="1" x14ac:dyDescent="0.2">
      <c r="A1672" s="258">
        <v>1669</v>
      </c>
      <c r="B1672" s="111" t="s">
        <v>733</v>
      </c>
      <c r="C1672" s="134" t="s">
        <v>181</v>
      </c>
      <c r="D1672" s="171" t="s">
        <v>82</v>
      </c>
      <c r="E1672" s="173" t="s">
        <v>734</v>
      </c>
      <c r="F1672" s="107">
        <v>4114</v>
      </c>
      <c r="G1672" s="111" t="s">
        <v>733</v>
      </c>
      <c r="H1672" s="284" t="s">
        <v>4386</v>
      </c>
      <c r="I1672" s="284" t="s">
        <v>4387</v>
      </c>
      <c r="J1672" s="284" t="s">
        <v>761</v>
      </c>
      <c r="K1672" s="284" t="s">
        <v>733</v>
      </c>
      <c r="L1672" s="284" t="s">
        <v>733</v>
      </c>
      <c r="M1672" s="284" t="s">
        <v>733</v>
      </c>
      <c r="N1672" s="103" t="s">
        <v>599</v>
      </c>
      <c r="O1672" s="284">
        <v>25000</v>
      </c>
      <c r="Q1672" s="135"/>
      <c r="T1672" s="135"/>
      <c r="U1672" s="171" t="str">
        <f t="shared" si="390"/>
        <v>HBL-PES-4114</v>
      </c>
      <c r="V1672" s="133" t="s">
        <v>90</v>
      </c>
      <c r="W1672" s="107">
        <v>4114</v>
      </c>
      <c r="X1672" s="171" t="str">
        <f t="shared" si="378"/>
        <v>HBL-PES-4114-Jan17-1-1</v>
      </c>
      <c r="Y1672" s="136" t="s">
        <v>769</v>
      </c>
      <c r="Z1672" s="134" t="str">
        <f t="shared" si="379"/>
        <v>Yes</v>
      </c>
      <c r="AA1672" s="134" t="str">
        <f t="shared" si="380"/>
        <v>Yes</v>
      </c>
      <c r="AB1672" s="134" t="str">
        <f t="shared" si="389"/>
        <v>Yes</v>
      </c>
      <c r="AC1672" s="134" t="str">
        <f>VLOOKUP(F1672,'Wired Branches'!B:E,4,FALSE)</f>
        <v>10.42.100.10</v>
      </c>
      <c r="AD1672" s="134" t="str">
        <f t="shared" si="381"/>
        <v>255.255.255.0</v>
      </c>
      <c r="AE1672" s="150" t="str">
        <f>VLOOKUP(W1672,'Wired Branches'!B:F,5,FALSE)</f>
        <v>10.42.100.1</v>
      </c>
      <c r="AF1672" s="112" t="str">
        <f>_xlfn.IFNA(VLOOKUP(F1672,'Compiled report'!C:F,4,FALSE),"")</f>
        <v>2651610b3</v>
      </c>
      <c r="AG1672" s="134" t="str">
        <f t="shared" si="382"/>
        <v>10.200.57.196</v>
      </c>
      <c r="AH1672" s="134" t="str">
        <f t="shared" si="383"/>
        <v>Yes</v>
      </c>
      <c r="AI1672" s="134" t="str">
        <f t="shared" si="384"/>
        <v>Yes</v>
      </c>
      <c r="AJ1672" s="234">
        <f>_xlfn.IFNA(VLOOKUP(F1672,'Compiled report'!C:D,2,FALSE),"")</f>
        <v>42746</v>
      </c>
      <c r="AK1672" s="134" t="str">
        <f t="shared" si="385"/>
        <v>Yes</v>
      </c>
      <c r="AL1672" s="134" t="str">
        <f t="shared" si="386"/>
        <v>Yes</v>
      </c>
      <c r="AM1672" s="134" t="str">
        <f t="shared" si="387"/>
        <v>Yes</v>
      </c>
      <c r="AN1672" s="134" t="str">
        <f t="shared" si="388"/>
        <v>Yes</v>
      </c>
      <c r="AO1672" s="134" t="str">
        <f t="shared" si="377"/>
        <v>Installation Completed</v>
      </c>
      <c r="AP1672" s="137" t="s">
        <v>770</v>
      </c>
    </row>
    <row r="1673" spans="1:42" s="134" customFormat="1" ht="26.1" customHeight="1" x14ac:dyDescent="0.2">
      <c r="A1673" s="258">
        <v>1670</v>
      </c>
      <c r="B1673" s="111" t="s">
        <v>733</v>
      </c>
      <c r="C1673" s="134" t="s">
        <v>181</v>
      </c>
      <c r="D1673" s="171" t="s">
        <v>82</v>
      </c>
      <c r="E1673" s="173" t="s">
        <v>734</v>
      </c>
      <c r="F1673" s="107">
        <v>3812</v>
      </c>
      <c r="G1673" s="111" t="s">
        <v>733</v>
      </c>
      <c r="H1673" s="284" t="s">
        <v>4388</v>
      </c>
      <c r="I1673" s="284" t="s">
        <v>4387</v>
      </c>
      <c r="J1673" s="284" t="s">
        <v>761</v>
      </c>
      <c r="K1673" s="284" t="s">
        <v>733</v>
      </c>
      <c r="L1673" s="284" t="s">
        <v>733</v>
      </c>
      <c r="M1673" s="284" t="s">
        <v>733</v>
      </c>
      <c r="N1673" s="103" t="s">
        <v>599</v>
      </c>
      <c r="O1673" s="284">
        <v>25000</v>
      </c>
      <c r="Q1673" s="135"/>
      <c r="T1673" s="135"/>
      <c r="U1673" s="171" t="str">
        <f t="shared" si="390"/>
        <v>HBL-PES-3812</v>
      </c>
      <c r="V1673" s="133" t="s">
        <v>90</v>
      </c>
      <c r="W1673" s="107">
        <v>3812</v>
      </c>
      <c r="X1673" s="171" t="str">
        <f t="shared" si="378"/>
        <v>HBL-PES-3812-Jan17-1-1</v>
      </c>
      <c r="Y1673" s="136" t="s">
        <v>769</v>
      </c>
      <c r="Z1673" s="134" t="str">
        <f t="shared" si="379"/>
        <v>Yes</v>
      </c>
      <c r="AA1673" s="134" t="str">
        <f t="shared" si="380"/>
        <v>Yes</v>
      </c>
      <c r="AB1673" s="134" t="str">
        <f t="shared" si="389"/>
        <v>Yes</v>
      </c>
      <c r="AC1673" s="134" t="str">
        <f>VLOOKUP(F1673,'Wired Branches'!B:E,4,FALSE)</f>
        <v>10.42.1.10</v>
      </c>
      <c r="AD1673" s="134" t="str">
        <f t="shared" si="381"/>
        <v>255.255.255.0</v>
      </c>
      <c r="AE1673" s="150" t="str">
        <f>VLOOKUP(W1673,'Wired Branches'!B:F,5,FALSE)</f>
        <v>10.42.1.1</v>
      </c>
      <c r="AF1673" s="112">
        <f>_xlfn.IFNA(VLOOKUP(F1673,'Compiled report'!C:F,4,FALSE),"")</f>
        <v>0</v>
      </c>
      <c r="AG1673" s="134" t="str">
        <f t="shared" si="382"/>
        <v>10.200.57.196</v>
      </c>
      <c r="AH1673" s="134" t="str">
        <f t="shared" si="383"/>
        <v>Yes</v>
      </c>
      <c r="AI1673" s="134" t="str">
        <f t="shared" si="384"/>
        <v>Yes</v>
      </c>
      <c r="AJ1673" s="234">
        <f>_xlfn.IFNA(VLOOKUP(F1673,'Compiled report'!C:D,2,FALSE),"")</f>
        <v>42746</v>
      </c>
      <c r="AK1673" s="134" t="str">
        <f t="shared" si="385"/>
        <v>Yes</v>
      </c>
      <c r="AL1673" s="134" t="str">
        <f t="shared" si="386"/>
        <v/>
      </c>
      <c r="AM1673" s="134" t="str">
        <f t="shared" si="387"/>
        <v>Yes</v>
      </c>
      <c r="AN1673" s="134" t="str">
        <f t="shared" si="388"/>
        <v>Yes</v>
      </c>
      <c r="AO1673" s="134" t="str">
        <f t="shared" si="377"/>
        <v>Installation Completed</v>
      </c>
      <c r="AP1673" s="137" t="s">
        <v>770</v>
      </c>
    </row>
    <row r="1674" spans="1:42" s="134" customFormat="1" ht="26.1" customHeight="1" x14ac:dyDescent="0.2">
      <c r="A1674" s="258">
        <v>1671</v>
      </c>
      <c r="B1674" s="111" t="s">
        <v>733</v>
      </c>
      <c r="C1674" s="134" t="s">
        <v>181</v>
      </c>
      <c r="D1674" s="171" t="s">
        <v>82</v>
      </c>
      <c r="E1674" s="173" t="s">
        <v>734</v>
      </c>
      <c r="F1674" s="107">
        <v>4134</v>
      </c>
      <c r="G1674" s="111" t="s">
        <v>733</v>
      </c>
      <c r="H1674" s="284" t="s">
        <v>4389</v>
      </c>
      <c r="I1674" s="284" t="s">
        <v>4390</v>
      </c>
      <c r="J1674" s="284" t="s">
        <v>4391</v>
      </c>
      <c r="K1674" s="284" t="s">
        <v>733</v>
      </c>
      <c r="L1674" s="284" t="s">
        <v>733</v>
      </c>
      <c r="M1674" s="284" t="s">
        <v>733</v>
      </c>
      <c r="N1674" s="103" t="s">
        <v>599</v>
      </c>
      <c r="O1674" s="284">
        <v>25000</v>
      </c>
      <c r="Q1674" s="135"/>
      <c r="T1674" s="135"/>
      <c r="U1674" s="171" t="str">
        <f t="shared" si="390"/>
        <v>HBL-PES-4134</v>
      </c>
      <c r="V1674" s="133" t="s">
        <v>90</v>
      </c>
      <c r="W1674" s="107">
        <v>4134</v>
      </c>
      <c r="X1674" s="171" t="str">
        <f t="shared" si="378"/>
        <v>HBL-PES-4134-Jan17-1-1</v>
      </c>
      <c r="Y1674" s="136" t="s">
        <v>769</v>
      </c>
      <c r="Z1674" s="134" t="str">
        <f t="shared" si="379"/>
        <v>Yes</v>
      </c>
      <c r="AA1674" s="134" t="str">
        <f t="shared" si="380"/>
        <v>Yes</v>
      </c>
      <c r="AB1674" s="134" t="str">
        <f t="shared" si="389"/>
        <v>Yes</v>
      </c>
      <c r="AC1674" s="134" t="str">
        <f>VLOOKUP(F1674,'Wired Branches'!B:E,4,FALSE)</f>
        <v>10.42.7.11</v>
      </c>
      <c r="AD1674" s="134" t="str">
        <f t="shared" si="381"/>
        <v>255.255.255.0</v>
      </c>
      <c r="AE1674" s="150" t="str">
        <f>VLOOKUP(W1674,'Wired Branches'!B:F,5,FALSE)</f>
        <v>10.42.7.1</v>
      </c>
      <c r="AF1674" s="112" t="str">
        <f>_xlfn.IFNA(VLOOKUP(F1674,'Compiled report'!C:F,4,FALSE),"")</f>
        <v>0002651610b5</v>
      </c>
      <c r="AG1674" s="134" t="str">
        <f t="shared" si="382"/>
        <v>10.200.57.196</v>
      </c>
      <c r="AH1674" s="134" t="str">
        <f t="shared" si="383"/>
        <v>Yes</v>
      </c>
      <c r="AI1674" s="134" t="str">
        <f t="shared" si="384"/>
        <v>Yes</v>
      </c>
      <c r="AJ1674" s="234">
        <f>_xlfn.IFNA(VLOOKUP(F1674,'Compiled report'!C:D,2,FALSE),"")</f>
        <v>42744</v>
      </c>
      <c r="AK1674" s="134" t="str">
        <f t="shared" si="385"/>
        <v>Yes</v>
      </c>
      <c r="AL1674" s="134" t="str">
        <f t="shared" si="386"/>
        <v>Yes</v>
      </c>
      <c r="AM1674" s="134" t="str">
        <f t="shared" si="387"/>
        <v>Yes</v>
      </c>
      <c r="AN1674" s="134" t="str">
        <f t="shared" si="388"/>
        <v>Yes</v>
      </c>
      <c r="AO1674" s="134" t="str">
        <f t="shared" si="377"/>
        <v>Installation Completed</v>
      </c>
      <c r="AP1674" s="137" t="s">
        <v>770</v>
      </c>
    </row>
    <row r="1675" spans="1:42" s="134" customFormat="1" ht="26.1" customHeight="1" x14ac:dyDescent="0.2">
      <c r="A1675" s="258">
        <v>1672</v>
      </c>
      <c r="B1675" s="284" t="s">
        <v>176</v>
      </c>
      <c r="C1675" s="134" t="s">
        <v>102</v>
      </c>
      <c r="D1675" s="171" t="s">
        <v>82</v>
      </c>
      <c r="E1675" s="283" t="s">
        <v>4392</v>
      </c>
      <c r="F1675" s="107">
        <v>257</v>
      </c>
      <c r="G1675" s="284" t="s">
        <v>176</v>
      </c>
      <c r="H1675" s="284" t="s">
        <v>4393</v>
      </c>
      <c r="I1675" s="284" t="s">
        <v>4394</v>
      </c>
      <c r="J1675" s="284" t="s">
        <v>4395</v>
      </c>
      <c r="K1675" s="284" t="s">
        <v>4396</v>
      </c>
      <c r="L1675" s="284" t="s">
        <v>4397</v>
      </c>
      <c r="M1675" s="284" t="s">
        <v>176</v>
      </c>
      <c r="N1675" s="103" t="s">
        <v>87</v>
      </c>
      <c r="O1675" s="284">
        <v>50700</v>
      </c>
      <c r="Q1675" s="135"/>
      <c r="T1675" s="135"/>
      <c r="U1675" s="171" t="str">
        <f t="shared" si="390"/>
        <v>HBL-GRT-257</v>
      </c>
      <c r="V1675" s="133" t="s">
        <v>90</v>
      </c>
      <c r="W1675" s="107">
        <v>257</v>
      </c>
      <c r="X1675" s="171" t="str">
        <f t="shared" si="378"/>
        <v>HBL-GRT-257-Feb17-1-1</v>
      </c>
      <c r="Y1675" s="118" t="s">
        <v>919</v>
      </c>
      <c r="Z1675" s="134" t="str">
        <f t="shared" si="379"/>
        <v xml:space="preserve"> </v>
      </c>
      <c r="AA1675" s="134" t="str">
        <f t="shared" si="380"/>
        <v xml:space="preserve"> </v>
      </c>
      <c r="AB1675" s="134" t="str">
        <f t="shared" si="389"/>
        <v>Yes</v>
      </c>
      <c r="AC1675" s="134" t="e">
        <f>VLOOKUP(F1675,'Wired Branches'!B:E,4,FALSE)</f>
        <v>#N/A</v>
      </c>
      <c r="AD1675" s="134" t="str">
        <f t="shared" si="381"/>
        <v xml:space="preserve"> </v>
      </c>
      <c r="AE1675" s="150" t="e">
        <f>VLOOKUP(W1675,'Wired Branches'!B:F,5,FALSE)</f>
        <v>#N/A</v>
      </c>
      <c r="AF1675" s="112" t="str">
        <f>_xlfn.IFNA(VLOOKUP(F1675,'Compiled report'!C:F,4,FALSE),"")</f>
        <v/>
      </c>
      <c r="AG1675" s="134" t="str">
        <f t="shared" si="382"/>
        <v xml:space="preserve"> </v>
      </c>
      <c r="AH1675" s="134" t="str">
        <f t="shared" si="383"/>
        <v xml:space="preserve"> </v>
      </c>
      <c r="AI1675" s="134" t="str">
        <f t="shared" si="384"/>
        <v xml:space="preserve"> </v>
      </c>
      <c r="AJ1675" s="234" t="str">
        <f>_xlfn.IFNA(VLOOKUP(F1675,'Compiled report'!C:D,2,FALSE),"")</f>
        <v/>
      </c>
      <c r="AK1675" s="134" t="str">
        <f t="shared" si="385"/>
        <v xml:space="preserve"> </v>
      </c>
      <c r="AL1675" s="134" t="str">
        <f t="shared" si="386"/>
        <v/>
      </c>
      <c r="AM1675" s="134" t="str">
        <f t="shared" si="387"/>
        <v xml:space="preserve"> </v>
      </c>
      <c r="AN1675" s="134" t="str">
        <f t="shared" si="388"/>
        <v xml:space="preserve"> </v>
      </c>
      <c r="AO1675" s="134" t="str">
        <f t="shared" si="377"/>
        <v xml:space="preserve"> </v>
      </c>
      <c r="AP1675" s="137" t="s">
        <v>770</v>
      </c>
    </row>
    <row r="1676" spans="1:42" s="134" customFormat="1" ht="26.1" customHeight="1" x14ac:dyDescent="0.2">
      <c r="A1676" s="258">
        <v>1673</v>
      </c>
      <c r="B1676" s="284" t="s">
        <v>176</v>
      </c>
      <c r="C1676" s="134" t="s">
        <v>102</v>
      </c>
      <c r="D1676" s="171" t="s">
        <v>82</v>
      </c>
      <c r="E1676" s="283" t="s">
        <v>4392</v>
      </c>
      <c r="F1676" s="107">
        <v>290</v>
      </c>
      <c r="G1676" s="284" t="s">
        <v>176</v>
      </c>
      <c r="H1676" s="284" t="s">
        <v>4398</v>
      </c>
      <c r="I1676" s="284" t="s">
        <v>4399</v>
      </c>
      <c r="J1676" s="284" t="s">
        <v>4400</v>
      </c>
      <c r="K1676" s="284" t="s">
        <v>176</v>
      </c>
      <c r="L1676" s="284" t="s">
        <v>176</v>
      </c>
      <c r="M1676" s="284" t="s">
        <v>176</v>
      </c>
      <c r="N1676" s="103" t="s">
        <v>87</v>
      </c>
      <c r="O1676" s="284">
        <v>50700</v>
      </c>
      <c r="Q1676" s="135"/>
      <c r="T1676" s="135"/>
      <c r="U1676" s="171" t="str">
        <f t="shared" si="390"/>
        <v>HBL-GRT-290</v>
      </c>
      <c r="V1676" s="133" t="s">
        <v>90</v>
      </c>
      <c r="W1676" s="107">
        <v>290</v>
      </c>
      <c r="X1676" s="171" t="str">
        <f t="shared" si="378"/>
        <v>HBL-GRT-290-Feb17-1-1</v>
      </c>
      <c r="Y1676" s="118" t="s">
        <v>919</v>
      </c>
      <c r="Z1676" s="134" t="str">
        <f t="shared" si="379"/>
        <v>Yes</v>
      </c>
      <c r="AA1676" s="134" t="str">
        <f t="shared" si="380"/>
        <v>Yes</v>
      </c>
      <c r="AB1676" s="134" t="str">
        <f t="shared" si="389"/>
        <v>Yes</v>
      </c>
      <c r="AC1676" s="134" t="e">
        <f>VLOOKUP(F1676,'Wired Branches'!B:E,4,FALSE)</f>
        <v>#N/A</v>
      </c>
      <c r="AD1676" s="134" t="str">
        <f t="shared" si="381"/>
        <v>255.255.255.0</v>
      </c>
      <c r="AE1676" s="150" t="e">
        <f>VLOOKUP(W1676,'Wired Branches'!B:F,5,FALSE)</f>
        <v>#N/A</v>
      </c>
      <c r="AF1676" s="112" t="str">
        <f>_xlfn.IFNA(VLOOKUP(F1676,'Compiled report'!C:F,4,FALSE),"")</f>
        <v>26515e209</v>
      </c>
      <c r="AG1676" s="134" t="str">
        <f t="shared" si="382"/>
        <v>10.200.57.196</v>
      </c>
      <c r="AH1676" s="134" t="str">
        <f t="shared" si="383"/>
        <v>Yes</v>
      </c>
      <c r="AI1676" s="134" t="str">
        <f t="shared" si="384"/>
        <v>Yes</v>
      </c>
      <c r="AJ1676" s="234">
        <f>_xlfn.IFNA(VLOOKUP(F1676,'Compiled report'!C:D,2,FALSE),"")</f>
        <v>42801</v>
      </c>
      <c r="AK1676" s="134" t="str">
        <f t="shared" si="385"/>
        <v>Yes</v>
      </c>
      <c r="AL1676" s="134" t="str">
        <f t="shared" si="386"/>
        <v>Yes</v>
      </c>
      <c r="AM1676" s="134" t="str">
        <f t="shared" si="387"/>
        <v>Yes</v>
      </c>
      <c r="AN1676" s="134" t="str">
        <f t="shared" si="388"/>
        <v>Yes</v>
      </c>
      <c r="AO1676" s="134" t="str">
        <f t="shared" si="377"/>
        <v>Installation Completed</v>
      </c>
      <c r="AP1676" s="137" t="s">
        <v>770</v>
      </c>
    </row>
    <row r="1677" spans="1:42" s="134" customFormat="1" ht="26.1" customHeight="1" x14ac:dyDescent="0.2">
      <c r="A1677" s="258">
        <v>1674</v>
      </c>
      <c r="B1677" s="284" t="s">
        <v>176</v>
      </c>
      <c r="C1677" s="134" t="s">
        <v>102</v>
      </c>
      <c r="D1677" s="171" t="s">
        <v>82</v>
      </c>
      <c r="E1677" s="283" t="s">
        <v>4392</v>
      </c>
      <c r="F1677" s="107">
        <v>303</v>
      </c>
      <c r="G1677" s="284" t="s">
        <v>176</v>
      </c>
      <c r="H1677" s="284" t="s">
        <v>4401</v>
      </c>
      <c r="I1677" s="284" t="s">
        <v>4402</v>
      </c>
      <c r="J1677" s="284" t="s">
        <v>4403</v>
      </c>
      <c r="K1677" s="284" t="s">
        <v>4404</v>
      </c>
      <c r="L1677" s="284" t="s">
        <v>4405</v>
      </c>
      <c r="M1677" s="284" t="s">
        <v>4406</v>
      </c>
      <c r="N1677" s="103" t="s">
        <v>87</v>
      </c>
      <c r="O1677" s="284">
        <v>50700</v>
      </c>
      <c r="Q1677" s="135"/>
      <c r="T1677" s="135"/>
      <c r="U1677" s="171" t="str">
        <f t="shared" si="390"/>
        <v>HBL-GRT-303</v>
      </c>
      <c r="V1677" s="133" t="s">
        <v>90</v>
      </c>
      <c r="W1677" s="107">
        <v>303</v>
      </c>
      <c r="X1677" s="171" t="str">
        <f t="shared" si="378"/>
        <v>HBL-GRT-303-Feb17-1-1</v>
      </c>
      <c r="Y1677" s="118" t="s">
        <v>919</v>
      </c>
      <c r="Z1677" s="134" t="str">
        <f t="shared" si="379"/>
        <v xml:space="preserve"> </v>
      </c>
      <c r="AA1677" s="134" t="str">
        <f t="shared" si="380"/>
        <v xml:space="preserve"> </v>
      </c>
      <c r="AB1677" s="134" t="str">
        <f t="shared" si="389"/>
        <v>Yes</v>
      </c>
      <c r="AC1677" s="134" t="e">
        <f>VLOOKUP(F1677,'Wired Branches'!B:E,4,FALSE)</f>
        <v>#N/A</v>
      </c>
      <c r="AD1677" s="134" t="str">
        <f t="shared" si="381"/>
        <v xml:space="preserve"> </v>
      </c>
      <c r="AE1677" s="150" t="e">
        <f>VLOOKUP(W1677,'Wired Branches'!B:F,5,FALSE)</f>
        <v>#N/A</v>
      </c>
      <c r="AF1677" s="112" t="str">
        <f>_xlfn.IFNA(VLOOKUP(F1677,'Compiled report'!C:F,4,FALSE),"")</f>
        <v/>
      </c>
      <c r="AG1677" s="134" t="str">
        <f t="shared" si="382"/>
        <v xml:space="preserve"> </v>
      </c>
      <c r="AH1677" s="134" t="str">
        <f t="shared" si="383"/>
        <v xml:space="preserve"> </v>
      </c>
      <c r="AI1677" s="134" t="str">
        <f t="shared" si="384"/>
        <v xml:space="preserve"> </v>
      </c>
      <c r="AJ1677" s="234" t="str">
        <f>_xlfn.IFNA(VLOOKUP(F1677,'Compiled report'!C:D,2,FALSE),"")</f>
        <v/>
      </c>
      <c r="AK1677" s="134" t="str">
        <f t="shared" si="385"/>
        <v xml:space="preserve"> </v>
      </c>
      <c r="AL1677" s="134" t="str">
        <f t="shared" si="386"/>
        <v/>
      </c>
      <c r="AM1677" s="134" t="str">
        <f t="shared" si="387"/>
        <v xml:space="preserve"> </v>
      </c>
      <c r="AN1677" s="134" t="str">
        <f t="shared" si="388"/>
        <v xml:space="preserve"> </v>
      </c>
      <c r="AO1677" s="134" t="str">
        <f t="shared" si="377"/>
        <v xml:space="preserve"> </v>
      </c>
      <c r="AP1677" s="137" t="s">
        <v>770</v>
      </c>
    </row>
    <row r="1678" spans="1:42" s="134" customFormat="1" ht="26.1" customHeight="1" x14ac:dyDescent="0.2">
      <c r="A1678" s="258">
        <v>1675</v>
      </c>
      <c r="B1678" s="284" t="s">
        <v>176</v>
      </c>
      <c r="C1678" s="134" t="s">
        <v>102</v>
      </c>
      <c r="D1678" s="171" t="s">
        <v>82</v>
      </c>
      <c r="E1678" s="283" t="s">
        <v>4392</v>
      </c>
      <c r="F1678" s="107">
        <v>309</v>
      </c>
      <c r="G1678" s="284" t="s">
        <v>176</v>
      </c>
      <c r="H1678" s="284" t="s">
        <v>4407</v>
      </c>
      <c r="I1678" s="284" t="s">
        <v>4408</v>
      </c>
      <c r="J1678" s="284" t="s">
        <v>4409</v>
      </c>
      <c r="K1678" s="284" t="s">
        <v>4407</v>
      </c>
      <c r="L1678" s="284" t="s">
        <v>4397</v>
      </c>
      <c r="M1678" s="284" t="s">
        <v>176</v>
      </c>
      <c r="N1678" s="103" t="s">
        <v>87</v>
      </c>
      <c r="O1678" s="284">
        <v>50700</v>
      </c>
      <c r="Q1678" s="135"/>
      <c r="T1678" s="135"/>
      <c r="U1678" s="171" t="str">
        <f t="shared" si="390"/>
        <v>HBL-GRT-309</v>
      </c>
      <c r="V1678" s="133" t="s">
        <v>90</v>
      </c>
      <c r="W1678" s="107">
        <v>309</v>
      </c>
      <c r="X1678" s="171" t="str">
        <f t="shared" si="378"/>
        <v>HBL-GRT-309-Feb17-1-1</v>
      </c>
      <c r="Y1678" s="118" t="s">
        <v>919</v>
      </c>
      <c r="Z1678" s="134" t="str">
        <f t="shared" si="379"/>
        <v xml:space="preserve"> </v>
      </c>
      <c r="AA1678" s="134" t="str">
        <f t="shared" si="380"/>
        <v xml:space="preserve"> </v>
      </c>
      <c r="AB1678" s="134" t="str">
        <f t="shared" si="389"/>
        <v>Yes</v>
      </c>
      <c r="AC1678" s="134" t="e">
        <f>VLOOKUP(F1678,'Wired Branches'!B:E,4,FALSE)</f>
        <v>#N/A</v>
      </c>
      <c r="AD1678" s="134" t="str">
        <f t="shared" si="381"/>
        <v xml:space="preserve"> </v>
      </c>
      <c r="AE1678" s="150" t="e">
        <f>VLOOKUP(W1678,'Wired Branches'!B:F,5,FALSE)</f>
        <v>#N/A</v>
      </c>
      <c r="AF1678" s="112" t="str">
        <f>_xlfn.IFNA(VLOOKUP(F1678,'Compiled report'!C:F,4,FALSE),"")</f>
        <v/>
      </c>
      <c r="AG1678" s="134" t="str">
        <f t="shared" si="382"/>
        <v xml:space="preserve"> </v>
      </c>
      <c r="AH1678" s="134" t="str">
        <f t="shared" si="383"/>
        <v xml:space="preserve"> </v>
      </c>
      <c r="AI1678" s="134" t="str">
        <f t="shared" si="384"/>
        <v xml:space="preserve"> </v>
      </c>
      <c r="AJ1678" s="234" t="str">
        <f>_xlfn.IFNA(VLOOKUP(F1678,'Compiled report'!C:D,2,FALSE),"")</f>
        <v/>
      </c>
      <c r="AK1678" s="134" t="str">
        <f t="shared" si="385"/>
        <v xml:space="preserve"> </v>
      </c>
      <c r="AL1678" s="134" t="str">
        <f t="shared" si="386"/>
        <v/>
      </c>
      <c r="AM1678" s="134" t="str">
        <f t="shared" si="387"/>
        <v xml:space="preserve"> </v>
      </c>
      <c r="AN1678" s="134" t="str">
        <f t="shared" si="388"/>
        <v xml:space="preserve"> </v>
      </c>
      <c r="AO1678" s="134" t="str">
        <f t="shared" ref="AO1678:AO1741" si="391">IF(AJ1678=""," ","Installation Completed")</f>
        <v xml:space="preserve"> </v>
      </c>
      <c r="AP1678" s="137" t="s">
        <v>770</v>
      </c>
    </row>
    <row r="1679" spans="1:42" s="134" customFormat="1" ht="26.1" customHeight="1" x14ac:dyDescent="0.2">
      <c r="A1679" s="258">
        <v>1676</v>
      </c>
      <c r="B1679" s="284" t="s">
        <v>176</v>
      </c>
      <c r="C1679" s="134" t="s">
        <v>102</v>
      </c>
      <c r="D1679" s="171" t="s">
        <v>82</v>
      </c>
      <c r="E1679" s="283" t="s">
        <v>4392</v>
      </c>
      <c r="F1679" s="107">
        <v>375</v>
      </c>
      <c r="G1679" s="284" t="s">
        <v>176</v>
      </c>
      <c r="H1679" s="284" t="s">
        <v>4410</v>
      </c>
      <c r="I1679" s="284" t="s">
        <v>4411</v>
      </c>
      <c r="J1679" s="284" t="s">
        <v>4412</v>
      </c>
      <c r="K1679" s="284" t="s">
        <v>4410</v>
      </c>
      <c r="L1679" s="284" t="s">
        <v>4397</v>
      </c>
      <c r="M1679" s="284" t="s">
        <v>176</v>
      </c>
      <c r="N1679" s="103" t="s">
        <v>87</v>
      </c>
      <c r="O1679" s="284">
        <v>50700</v>
      </c>
      <c r="Q1679" s="135"/>
      <c r="T1679" s="135"/>
      <c r="U1679" s="171" t="str">
        <f t="shared" si="390"/>
        <v>HBL-GRT-375</v>
      </c>
      <c r="V1679" s="133" t="s">
        <v>90</v>
      </c>
      <c r="W1679" s="107">
        <v>375</v>
      </c>
      <c r="X1679" s="171" t="str">
        <f t="shared" si="378"/>
        <v>HBL-GRT-375-Feb17-1-1</v>
      </c>
      <c r="Y1679" s="118" t="s">
        <v>919</v>
      </c>
      <c r="Z1679" s="134" t="str">
        <f t="shared" si="379"/>
        <v xml:space="preserve"> </v>
      </c>
      <c r="AA1679" s="134" t="str">
        <f t="shared" si="380"/>
        <v xml:space="preserve"> </v>
      </c>
      <c r="AB1679" s="134" t="str">
        <f t="shared" si="389"/>
        <v>Yes</v>
      </c>
      <c r="AC1679" s="134" t="e">
        <f>VLOOKUP(F1679,'Wired Branches'!B:E,4,FALSE)</f>
        <v>#N/A</v>
      </c>
      <c r="AD1679" s="134" t="str">
        <f t="shared" si="381"/>
        <v xml:space="preserve"> </v>
      </c>
      <c r="AE1679" s="150" t="e">
        <f>VLOOKUP(W1679,'Wired Branches'!B:F,5,FALSE)</f>
        <v>#N/A</v>
      </c>
      <c r="AF1679" s="112" t="str">
        <f>_xlfn.IFNA(VLOOKUP(F1679,'Compiled report'!C:F,4,FALSE),"")</f>
        <v/>
      </c>
      <c r="AG1679" s="134" t="str">
        <f t="shared" si="382"/>
        <v xml:space="preserve"> </v>
      </c>
      <c r="AH1679" s="134" t="str">
        <f t="shared" si="383"/>
        <v xml:space="preserve"> </v>
      </c>
      <c r="AI1679" s="134" t="str">
        <f t="shared" si="384"/>
        <v xml:space="preserve"> </v>
      </c>
      <c r="AJ1679" s="234" t="str">
        <f>_xlfn.IFNA(VLOOKUP(F1679,'Compiled report'!C:D,2,FALSE),"")</f>
        <v/>
      </c>
      <c r="AK1679" s="134" t="str">
        <f t="shared" si="385"/>
        <v xml:space="preserve"> </v>
      </c>
      <c r="AL1679" s="134" t="str">
        <f t="shared" si="386"/>
        <v/>
      </c>
      <c r="AM1679" s="134" t="str">
        <f t="shared" si="387"/>
        <v xml:space="preserve"> </v>
      </c>
      <c r="AN1679" s="134" t="str">
        <f t="shared" si="388"/>
        <v xml:space="preserve"> </v>
      </c>
      <c r="AO1679" s="134" t="str">
        <f t="shared" si="391"/>
        <v xml:space="preserve"> </v>
      </c>
      <c r="AP1679" s="137" t="s">
        <v>770</v>
      </c>
    </row>
    <row r="1680" spans="1:42" s="134" customFormat="1" ht="26.1" customHeight="1" x14ac:dyDescent="0.2">
      <c r="A1680" s="258">
        <v>1677</v>
      </c>
      <c r="B1680" s="284" t="s">
        <v>176</v>
      </c>
      <c r="C1680" s="134" t="s">
        <v>102</v>
      </c>
      <c r="D1680" s="171" t="s">
        <v>82</v>
      </c>
      <c r="E1680" s="283" t="s">
        <v>4392</v>
      </c>
      <c r="F1680" s="107">
        <v>378</v>
      </c>
      <c r="G1680" s="284" t="s">
        <v>176</v>
      </c>
      <c r="H1680" s="284" t="s">
        <v>4413</v>
      </c>
      <c r="I1680" s="284" t="s">
        <v>4414</v>
      </c>
      <c r="J1680" s="284" t="s">
        <v>4415</v>
      </c>
      <c r="K1680" s="284" t="s">
        <v>4397</v>
      </c>
      <c r="L1680" s="284" t="s">
        <v>4397</v>
      </c>
      <c r="M1680" s="284" t="s">
        <v>176</v>
      </c>
      <c r="N1680" s="103" t="s">
        <v>87</v>
      </c>
      <c r="O1680" s="284">
        <v>50700</v>
      </c>
      <c r="Q1680" s="135"/>
      <c r="T1680" s="135"/>
      <c r="U1680" s="171" t="str">
        <f t="shared" si="390"/>
        <v>HBL-GRT-378</v>
      </c>
      <c r="V1680" s="133" t="s">
        <v>90</v>
      </c>
      <c r="W1680" s="107">
        <v>378</v>
      </c>
      <c r="X1680" s="171" t="str">
        <f t="shared" si="378"/>
        <v>HBL-GRT-378-Feb17-1-1</v>
      </c>
      <c r="Y1680" s="118" t="s">
        <v>919</v>
      </c>
      <c r="Z1680" s="134" t="str">
        <f t="shared" si="379"/>
        <v xml:space="preserve"> </v>
      </c>
      <c r="AA1680" s="134" t="str">
        <f t="shared" si="380"/>
        <v xml:space="preserve"> </v>
      </c>
      <c r="AB1680" s="134" t="str">
        <f t="shared" si="389"/>
        <v>Yes</v>
      </c>
      <c r="AC1680" s="134" t="e">
        <f>VLOOKUP(F1680,'Wired Branches'!B:E,4,FALSE)</f>
        <v>#N/A</v>
      </c>
      <c r="AD1680" s="134" t="str">
        <f t="shared" si="381"/>
        <v xml:space="preserve"> </v>
      </c>
      <c r="AE1680" s="150" t="e">
        <f>VLOOKUP(W1680,'Wired Branches'!B:F,5,FALSE)</f>
        <v>#N/A</v>
      </c>
      <c r="AF1680" s="112" t="str">
        <f>_xlfn.IFNA(VLOOKUP(F1680,'Compiled report'!C:F,4,FALSE),"")</f>
        <v/>
      </c>
      <c r="AG1680" s="134" t="str">
        <f t="shared" si="382"/>
        <v xml:space="preserve"> </v>
      </c>
      <c r="AH1680" s="134" t="str">
        <f t="shared" si="383"/>
        <v xml:space="preserve"> </v>
      </c>
      <c r="AI1680" s="134" t="str">
        <f t="shared" si="384"/>
        <v xml:space="preserve"> </v>
      </c>
      <c r="AJ1680" s="234" t="str">
        <f>_xlfn.IFNA(VLOOKUP(F1680,'Compiled report'!C:D,2,FALSE),"")</f>
        <v/>
      </c>
      <c r="AK1680" s="134" t="str">
        <f t="shared" si="385"/>
        <v xml:space="preserve"> </v>
      </c>
      <c r="AL1680" s="134" t="str">
        <f t="shared" si="386"/>
        <v/>
      </c>
      <c r="AM1680" s="134" t="str">
        <f t="shared" si="387"/>
        <v xml:space="preserve"> </v>
      </c>
      <c r="AN1680" s="134" t="str">
        <f t="shared" si="388"/>
        <v xml:space="preserve"> </v>
      </c>
      <c r="AO1680" s="134" t="str">
        <f t="shared" si="391"/>
        <v xml:space="preserve"> </v>
      </c>
      <c r="AP1680" s="137" t="s">
        <v>770</v>
      </c>
    </row>
    <row r="1681" spans="1:42" s="134" customFormat="1" ht="26.1" customHeight="1" x14ac:dyDescent="0.2">
      <c r="A1681" s="258">
        <v>1678</v>
      </c>
      <c r="B1681" s="284" t="s">
        <v>176</v>
      </c>
      <c r="C1681" s="134" t="s">
        <v>102</v>
      </c>
      <c r="D1681" s="171" t="s">
        <v>82</v>
      </c>
      <c r="E1681" s="283" t="s">
        <v>4392</v>
      </c>
      <c r="F1681" s="107">
        <v>385</v>
      </c>
      <c r="G1681" s="284" t="s">
        <v>176</v>
      </c>
      <c r="H1681" s="284" t="s">
        <v>4416</v>
      </c>
      <c r="I1681" s="284" t="s">
        <v>4417</v>
      </c>
      <c r="J1681" s="284" t="s">
        <v>4418</v>
      </c>
      <c r="K1681" s="284" t="s">
        <v>4416</v>
      </c>
      <c r="L1681" s="284" t="s">
        <v>176</v>
      </c>
      <c r="M1681" s="284" t="s">
        <v>176</v>
      </c>
      <c r="N1681" s="103" t="s">
        <v>87</v>
      </c>
      <c r="O1681" s="284">
        <v>50700</v>
      </c>
      <c r="Q1681" s="135"/>
      <c r="T1681" s="135"/>
      <c r="U1681" s="171" t="str">
        <f t="shared" si="390"/>
        <v>HBL-GRT-385</v>
      </c>
      <c r="V1681" s="133" t="s">
        <v>90</v>
      </c>
      <c r="W1681" s="107">
        <v>385</v>
      </c>
      <c r="X1681" s="171" t="str">
        <f t="shared" ref="X1681:X1742" si="392">CONCATENATE(U1681,"-",Y1681,"-",V1681)</f>
        <v>HBL-GRT-385-Feb17-1-1</v>
      </c>
      <c r="Y1681" s="118" t="s">
        <v>919</v>
      </c>
      <c r="Z1681" s="134" t="str">
        <f t="shared" si="379"/>
        <v>Yes</v>
      </c>
      <c r="AA1681" s="134" t="str">
        <f t="shared" si="380"/>
        <v>Yes</v>
      </c>
      <c r="AB1681" s="134" t="str">
        <f t="shared" si="389"/>
        <v>Yes</v>
      </c>
      <c r="AC1681" s="134" t="e">
        <f>VLOOKUP(F1681,'Wired Branches'!B:E,4,FALSE)</f>
        <v>#N/A</v>
      </c>
      <c r="AD1681" s="134" t="str">
        <f t="shared" si="381"/>
        <v>255.255.255.0</v>
      </c>
      <c r="AE1681" s="150" t="e">
        <f>VLOOKUP(W1681,'Wired Branches'!B:F,5,FALSE)</f>
        <v>#N/A</v>
      </c>
      <c r="AF1681" s="112" t="str">
        <f>_xlfn.IFNA(VLOOKUP(F1681,'Compiled report'!C:F,4,FALSE),"")</f>
        <v>26515e20e</v>
      </c>
      <c r="AG1681" s="134" t="str">
        <f t="shared" si="382"/>
        <v>10.200.57.196</v>
      </c>
      <c r="AH1681" s="134" t="str">
        <f t="shared" si="383"/>
        <v>Yes</v>
      </c>
      <c r="AI1681" s="134" t="str">
        <f t="shared" si="384"/>
        <v>Yes</v>
      </c>
      <c r="AJ1681" s="234">
        <f>_xlfn.IFNA(VLOOKUP(F1681,'Compiled report'!C:D,2,FALSE),"")</f>
        <v>42801</v>
      </c>
      <c r="AK1681" s="134" t="str">
        <f t="shared" si="385"/>
        <v>Yes</v>
      </c>
      <c r="AL1681" s="134" t="str">
        <f t="shared" si="386"/>
        <v>Yes</v>
      </c>
      <c r="AM1681" s="134" t="str">
        <f t="shared" si="387"/>
        <v>Yes</v>
      </c>
      <c r="AN1681" s="134" t="str">
        <f t="shared" si="388"/>
        <v>Yes</v>
      </c>
      <c r="AO1681" s="134" t="str">
        <f t="shared" si="391"/>
        <v>Installation Completed</v>
      </c>
      <c r="AP1681" s="137" t="s">
        <v>770</v>
      </c>
    </row>
    <row r="1682" spans="1:42" s="134" customFormat="1" ht="26.1" customHeight="1" x14ac:dyDescent="0.2">
      <c r="A1682" s="258">
        <v>1679</v>
      </c>
      <c r="B1682" s="284" t="s">
        <v>176</v>
      </c>
      <c r="C1682" s="134" t="s">
        <v>102</v>
      </c>
      <c r="D1682" s="171" t="s">
        <v>82</v>
      </c>
      <c r="E1682" s="283" t="s">
        <v>4392</v>
      </c>
      <c r="F1682" s="107">
        <v>396</v>
      </c>
      <c r="G1682" s="284" t="s">
        <v>176</v>
      </c>
      <c r="H1682" s="284" t="s">
        <v>4419</v>
      </c>
      <c r="I1682" s="284" t="s">
        <v>4420</v>
      </c>
      <c r="J1682" s="284" t="s">
        <v>4421</v>
      </c>
      <c r="K1682" s="284" t="s">
        <v>4419</v>
      </c>
      <c r="L1682" s="284" t="s">
        <v>176</v>
      </c>
      <c r="M1682" s="284" t="s">
        <v>176</v>
      </c>
      <c r="N1682" s="103" t="s">
        <v>87</v>
      </c>
      <c r="O1682" s="284">
        <v>50700</v>
      </c>
      <c r="Q1682" s="135"/>
      <c r="T1682" s="135"/>
      <c r="U1682" s="171" t="str">
        <f t="shared" si="390"/>
        <v>HBL-GRT-396</v>
      </c>
      <c r="V1682" s="133" t="s">
        <v>90</v>
      </c>
      <c r="W1682" s="107">
        <v>396</v>
      </c>
      <c r="X1682" s="171" t="str">
        <f t="shared" si="392"/>
        <v>HBL-GRT-396-Feb17-1-1</v>
      </c>
      <c r="Y1682" s="118" t="s">
        <v>919</v>
      </c>
      <c r="Z1682" s="134" t="str">
        <f t="shared" si="379"/>
        <v xml:space="preserve"> </v>
      </c>
      <c r="AA1682" s="134" t="str">
        <f t="shared" si="380"/>
        <v xml:space="preserve"> </v>
      </c>
      <c r="AB1682" s="134" t="str">
        <f t="shared" si="389"/>
        <v>Yes</v>
      </c>
      <c r="AC1682" s="134" t="e">
        <f>VLOOKUP(F1682,'Wired Branches'!B:E,4,FALSE)</f>
        <v>#N/A</v>
      </c>
      <c r="AD1682" s="134" t="str">
        <f t="shared" si="381"/>
        <v xml:space="preserve"> </v>
      </c>
      <c r="AE1682" s="150" t="e">
        <f>VLOOKUP(W1682,'Wired Branches'!B:F,5,FALSE)</f>
        <v>#N/A</v>
      </c>
      <c r="AF1682" s="112" t="str">
        <f>_xlfn.IFNA(VLOOKUP(F1682,'Compiled report'!C:F,4,FALSE),"")</f>
        <v/>
      </c>
      <c r="AG1682" s="134" t="str">
        <f t="shared" si="382"/>
        <v xml:space="preserve"> </v>
      </c>
      <c r="AH1682" s="134" t="str">
        <f t="shared" si="383"/>
        <v xml:space="preserve"> </v>
      </c>
      <c r="AI1682" s="134" t="str">
        <f t="shared" si="384"/>
        <v xml:space="preserve"> </v>
      </c>
      <c r="AJ1682" s="234" t="str">
        <f>_xlfn.IFNA(VLOOKUP(F1682,'Compiled report'!C:D,2,FALSE),"")</f>
        <v/>
      </c>
      <c r="AK1682" s="134" t="str">
        <f t="shared" si="385"/>
        <v xml:space="preserve"> </v>
      </c>
      <c r="AL1682" s="134" t="str">
        <f t="shared" si="386"/>
        <v/>
      </c>
      <c r="AM1682" s="134" t="str">
        <f t="shared" si="387"/>
        <v xml:space="preserve"> </v>
      </c>
      <c r="AN1682" s="134" t="str">
        <f t="shared" si="388"/>
        <v xml:space="preserve"> </v>
      </c>
      <c r="AO1682" s="134" t="str">
        <f t="shared" si="391"/>
        <v xml:space="preserve"> </v>
      </c>
      <c r="AP1682" s="137" t="s">
        <v>770</v>
      </c>
    </row>
    <row r="1683" spans="1:42" s="134" customFormat="1" ht="26.1" customHeight="1" x14ac:dyDescent="0.2">
      <c r="A1683" s="258">
        <v>1680</v>
      </c>
      <c r="B1683" s="284" t="s">
        <v>176</v>
      </c>
      <c r="C1683" s="134" t="s">
        <v>102</v>
      </c>
      <c r="D1683" s="171" t="s">
        <v>82</v>
      </c>
      <c r="E1683" s="283" t="s">
        <v>4392</v>
      </c>
      <c r="F1683" s="107">
        <v>405</v>
      </c>
      <c r="G1683" s="284" t="s">
        <v>176</v>
      </c>
      <c r="H1683" s="284" t="s">
        <v>4422</v>
      </c>
      <c r="I1683" s="284" t="s">
        <v>4423</v>
      </c>
      <c r="J1683" s="284" t="s">
        <v>4424</v>
      </c>
      <c r="K1683" s="284" t="s">
        <v>176</v>
      </c>
      <c r="L1683" s="284" t="s">
        <v>176</v>
      </c>
      <c r="M1683" s="284" t="s">
        <v>176</v>
      </c>
      <c r="N1683" s="103" t="s">
        <v>87</v>
      </c>
      <c r="O1683" s="284">
        <v>50700</v>
      </c>
      <c r="Q1683" s="135"/>
      <c r="T1683" s="135"/>
      <c r="U1683" s="171" t="str">
        <f t="shared" si="390"/>
        <v>HBL-GRT-405</v>
      </c>
      <c r="V1683" s="133" t="s">
        <v>90</v>
      </c>
      <c r="W1683" s="107">
        <v>405</v>
      </c>
      <c r="X1683" s="171" t="str">
        <f t="shared" si="392"/>
        <v>HBL-GRT-405-Feb17-1-1</v>
      </c>
      <c r="Y1683" s="118" t="s">
        <v>919</v>
      </c>
      <c r="Z1683" s="134" t="str">
        <f t="shared" si="379"/>
        <v>Yes</v>
      </c>
      <c r="AA1683" s="134" t="str">
        <f t="shared" si="380"/>
        <v>Yes</v>
      </c>
      <c r="AB1683" s="134" t="str">
        <f t="shared" si="389"/>
        <v>Yes</v>
      </c>
      <c r="AC1683" s="134" t="e">
        <f>VLOOKUP(F1683,'Wired Branches'!B:E,4,FALSE)</f>
        <v>#N/A</v>
      </c>
      <c r="AD1683" s="134" t="str">
        <f t="shared" si="381"/>
        <v>255.255.255.0</v>
      </c>
      <c r="AE1683" s="150" t="e">
        <f>VLOOKUP(W1683,'Wired Branches'!B:F,5,FALSE)</f>
        <v>#N/A</v>
      </c>
      <c r="AF1683" s="112">
        <f>_xlfn.IFNA(VLOOKUP(F1683,'Compiled report'!C:F,4,FALSE),"")</f>
        <v>0</v>
      </c>
      <c r="AG1683" s="134" t="str">
        <f t="shared" si="382"/>
        <v>10.200.57.196</v>
      </c>
      <c r="AH1683" s="134" t="str">
        <f t="shared" si="383"/>
        <v>Yes</v>
      </c>
      <c r="AI1683" s="134" t="str">
        <f t="shared" si="384"/>
        <v>Yes</v>
      </c>
      <c r="AJ1683" s="234">
        <f>_xlfn.IFNA(VLOOKUP(F1683,'Compiled report'!C:D,2,FALSE),"")</f>
        <v>42801</v>
      </c>
      <c r="AK1683" s="134" t="str">
        <f t="shared" si="385"/>
        <v>Yes</v>
      </c>
      <c r="AL1683" s="134" t="str">
        <f t="shared" si="386"/>
        <v/>
      </c>
      <c r="AM1683" s="134" t="str">
        <f t="shared" si="387"/>
        <v>Yes</v>
      </c>
      <c r="AN1683" s="134" t="str">
        <f t="shared" si="388"/>
        <v>Yes</v>
      </c>
      <c r="AO1683" s="134" t="str">
        <f t="shared" si="391"/>
        <v>Installation Completed</v>
      </c>
      <c r="AP1683" s="137" t="s">
        <v>770</v>
      </c>
    </row>
    <row r="1684" spans="1:42" s="134" customFormat="1" ht="26.1" customHeight="1" x14ac:dyDescent="0.2">
      <c r="A1684" s="258">
        <v>1681</v>
      </c>
      <c r="B1684" s="284" t="s">
        <v>176</v>
      </c>
      <c r="C1684" s="134" t="s">
        <v>102</v>
      </c>
      <c r="D1684" s="171" t="s">
        <v>82</v>
      </c>
      <c r="E1684" s="283" t="s">
        <v>4392</v>
      </c>
      <c r="F1684" s="107">
        <v>560</v>
      </c>
      <c r="G1684" s="284" t="s">
        <v>176</v>
      </c>
      <c r="H1684" s="284" t="s">
        <v>2175</v>
      </c>
      <c r="I1684" s="284" t="s">
        <v>4425</v>
      </c>
      <c r="J1684" s="284" t="s">
        <v>4426</v>
      </c>
      <c r="K1684" s="284" t="s">
        <v>2175</v>
      </c>
      <c r="L1684" s="284" t="s">
        <v>4406</v>
      </c>
      <c r="M1684" s="284" t="s">
        <v>4406</v>
      </c>
      <c r="N1684" s="103" t="s">
        <v>87</v>
      </c>
      <c r="O1684" s="284">
        <v>50700</v>
      </c>
      <c r="Q1684" s="135"/>
      <c r="T1684" s="135"/>
      <c r="U1684" s="171" t="str">
        <f t="shared" si="390"/>
        <v>HBL-GRT-560</v>
      </c>
      <c r="V1684" s="133" t="s">
        <v>90</v>
      </c>
      <c r="W1684" s="107">
        <v>560</v>
      </c>
      <c r="X1684" s="171" t="str">
        <f t="shared" si="392"/>
        <v>HBL-GRT-560-Feb17-1-1</v>
      </c>
      <c r="Y1684" s="118" t="s">
        <v>919</v>
      </c>
      <c r="Z1684" s="134" t="str">
        <f t="shared" si="379"/>
        <v xml:space="preserve"> </v>
      </c>
      <c r="AA1684" s="134" t="str">
        <f t="shared" si="380"/>
        <v xml:space="preserve"> </v>
      </c>
      <c r="AB1684" s="134" t="str">
        <f t="shared" si="389"/>
        <v>Yes</v>
      </c>
      <c r="AC1684" s="134" t="e">
        <f>VLOOKUP(F1684,'Wired Branches'!B:E,4,FALSE)</f>
        <v>#N/A</v>
      </c>
      <c r="AD1684" s="134" t="str">
        <f t="shared" si="381"/>
        <v xml:space="preserve"> </v>
      </c>
      <c r="AE1684" s="150" t="e">
        <f>VLOOKUP(W1684,'Wired Branches'!B:F,5,FALSE)</f>
        <v>#N/A</v>
      </c>
      <c r="AF1684" s="112" t="str">
        <f>_xlfn.IFNA(VLOOKUP(F1684,'Compiled report'!C:F,4,FALSE),"")</f>
        <v/>
      </c>
      <c r="AG1684" s="134" t="str">
        <f t="shared" si="382"/>
        <v xml:space="preserve"> </v>
      </c>
      <c r="AH1684" s="134" t="str">
        <f t="shared" si="383"/>
        <v xml:space="preserve"> </v>
      </c>
      <c r="AI1684" s="134" t="str">
        <f t="shared" si="384"/>
        <v xml:space="preserve"> </v>
      </c>
      <c r="AJ1684" s="234" t="str">
        <f>_xlfn.IFNA(VLOOKUP(F1684,'Compiled report'!C:D,2,FALSE),"")</f>
        <v/>
      </c>
      <c r="AK1684" s="134" t="str">
        <f t="shared" si="385"/>
        <v xml:space="preserve"> </v>
      </c>
      <c r="AL1684" s="134" t="str">
        <f t="shared" si="386"/>
        <v/>
      </c>
      <c r="AM1684" s="134" t="str">
        <f t="shared" si="387"/>
        <v xml:space="preserve"> </v>
      </c>
      <c r="AN1684" s="134" t="str">
        <f t="shared" si="388"/>
        <v xml:space="preserve"> </v>
      </c>
      <c r="AO1684" s="134" t="str">
        <f t="shared" si="391"/>
        <v xml:space="preserve"> </v>
      </c>
      <c r="AP1684" s="137" t="s">
        <v>770</v>
      </c>
    </row>
    <row r="1685" spans="1:42" s="134" customFormat="1" ht="26.1" customHeight="1" x14ac:dyDescent="0.2">
      <c r="A1685" s="258">
        <v>1682</v>
      </c>
      <c r="B1685" s="284" t="s">
        <v>176</v>
      </c>
      <c r="C1685" s="134" t="s">
        <v>102</v>
      </c>
      <c r="D1685" s="171" t="s">
        <v>82</v>
      </c>
      <c r="E1685" s="283" t="s">
        <v>4392</v>
      </c>
      <c r="F1685" s="107">
        <v>592</v>
      </c>
      <c r="G1685" s="284" t="s">
        <v>176</v>
      </c>
      <c r="H1685" s="284" t="s">
        <v>4427</v>
      </c>
      <c r="I1685" s="284" t="s">
        <v>4428</v>
      </c>
      <c r="J1685" s="284" t="s">
        <v>4429</v>
      </c>
      <c r="K1685" s="284" t="s">
        <v>4430</v>
      </c>
      <c r="L1685" s="284" t="s">
        <v>176</v>
      </c>
      <c r="M1685" s="284" t="s">
        <v>176</v>
      </c>
      <c r="N1685" s="103" t="s">
        <v>87</v>
      </c>
      <c r="O1685" s="284">
        <v>50700</v>
      </c>
      <c r="Q1685" s="135"/>
      <c r="T1685" s="135"/>
      <c r="U1685" s="171" t="str">
        <f t="shared" si="390"/>
        <v>HBL-GRT-592</v>
      </c>
      <c r="V1685" s="133" t="s">
        <v>90</v>
      </c>
      <c r="W1685" s="107">
        <v>592</v>
      </c>
      <c r="X1685" s="171" t="str">
        <f t="shared" si="392"/>
        <v>HBL-GRT-592-Feb17-1-1</v>
      </c>
      <c r="Y1685" s="118" t="s">
        <v>919</v>
      </c>
      <c r="Z1685" s="134" t="str">
        <f t="shared" si="379"/>
        <v>Yes</v>
      </c>
      <c r="AA1685" s="134" t="str">
        <f t="shared" si="380"/>
        <v>Yes</v>
      </c>
      <c r="AB1685" s="134" t="str">
        <f t="shared" si="389"/>
        <v>Yes</v>
      </c>
      <c r="AC1685" s="134" t="e">
        <f>VLOOKUP(F1685,'Wired Branches'!B:E,4,FALSE)</f>
        <v>#N/A</v>
      </c>
      <c r="AD1685" s="134" t="str">
        <f t="shared" si="381"/>
        <v>255.255.255.0</v>
      </c>
      <c r="AE1685" s="150" t="e">
        <f>VLOOKUP(W1685,'Wired Branches'!B:F,5,FALSE)</f>
        <v>#N/A</v>
      </c>
      <c r="AF1685" s="112" t="str">
        <f>_xlfn.IFNA(VLOOKUP(F1685,'Compiled report'!C:F,4,FALSE),"")</f>
        <v>26515e1ae</v>
      </c>
      <c r="AG1685" s="134" t="str">
        <f t="shared" si="382"/>
        <v>10.200.57.196</v>
      </c>
      <c r="AH1685" s="134" t="str">
        <f t="shared" si="383"/>
        <v>Yes</v>
      </c>
      <c r="AI1685" s="134" t="str">
        <f t="shared" si="384"/>
        <v>Yes</v>
      </c>
      <c r="AJ1685" s="234">
        <f>_xlfn.IFNA(VLOOKUP(F1685,'Compiled report'!C:D,2,FALSE),"")</f>
        <v>42804</v>
      </c>
      <c r="AK1685" s="134" t="str">
        <f t="shared" si="385"/>
        <v>Yes</v>
      </c>
      <c r="AL1685" s="134" t="str">
        <f t="shared" si="386"/>
        <v>Yes</v>
      </c>
      <c r="AM1685" s="134" t="str">
        <f t="shared" si="387"/>
        <v>Yes</v>
      </c>
      <c r="AN1685" s="134" t="str">
        <f t="shared" si="388"/>
        <v>Yes</v>
      </c>
      <c r="AO1685" s="134" t="str">
        <f t="shared" si="391"/>
        <v>Installation Completed</v>
      </c>
      <c r="AP1685" s="137" t="s">
        <v>770</v>
      </c>
    </row>
    <row r="1686" spans="1:42" s="134" customFormat="1" ht="26.1" customHeight="1" x14ac:dyDescent="0.2">
      <c r="A1686" s="258">
        <v>1683</v>
      </c>
      <c r="B1686" s="284" t="s">
        <v>176</v>
      </c>
      <c r="C1686" s="134" t="s">
        <v>102</v>
      </c>
      <c r="D1686" s="171" t="s">
        <v>82</v>
      </c>
      <c r="E1686" s="283" t="s">
        <v>4392</v>
      </c>
      <c r="F1686" s="107">
        <v>624</v>
      </c>
      <c r="G1686" s="284" t="s">
        <v>176</v>
      </c>
      <c r="H1686" s="284" t="s">
        <v>4431</v>
      </c>
      <c r="I1686" s="284" t="s">
        <v>4432</v>
      </c>
      <c r="J1686" s="284" t="s">
        <v>4432</v>
      </c>
      <c r="K1686" s="284" t="s">
        <v>4433</v>
      </c>
      <c r="L1686" s="284" t="s">
        <v>4405</v>
      </c>
      <c r="M1686" s="284" t="s">
        <v>4406</v>
      </c>
      <c r="N1686" s="103" t="s">
        <v>87</v>
      </c>
      <c r="O1686" s="284">
        <v>50700</v>
      </c>
      <c r="Q1686" s="135"/>
      <c r="T1686" s="135"/>
      <c r="U1686" s="171" t="str">
        <f t="shared" si="390"/>
        <v>HBL-GRT-624</v>
      </c>
      <c r="V1686" s="133" t="s">
        <v>90</v>
      </c>
      <c r="W1686" s="107">
        <v>624</v>
      </c>
      <c r="X1686" s="171" t="str">
        <f t="shared" si="392"/>
        <v>HBL-GRT-624-Feb17-1-1</v>
      </c>
      <c r="Y1686" s="118" t="s">
        <v>919</v>
      </c>
      <c r="Z1686" s="134" t="str">
        <f t="shared" si="379"/>
        <v xml:space="preserve"> </v>
      </c>
      <c r="AA1686" s="134" t="str">
        <f t="shared" si="380"/>
        <v xml:space="preserve"> </v>
      </c>
      <c r="AB1686" s="134" t="str">
        <f t="shared" si="389"/>
        <v>Yes</v>
      </c>
      <c r="AC1686" s="134" t="e">
        <f>VLOOKUP(F1686,'Wired Branches'!B:E,4,FALSE)</f>
        <v>#N/A</v>
      </c>
      <c r="AD1686" s="134" t="str">
        <f t="shared" si="381"/>
        <v xml:space="preserve"> </v>
      </c>
      <c r="AE1686" s="150" t="e">
        <f>VLOOKUP(W1686,'Wired Branches'!B:F,5,FALSE)</f>
        <v>#N/A</v>
      </c>
      <c r="AF1686" s="112" t="str">
        <f>_xlfn.IFNA(VLOOKUP(F1686,'Compiled report'!C:F,4,FALSE),"")</f>
        <v/>
      </c>
      <c r="AG1686" s="134" t="str">
        <f t="shared" si="382"/>
        <v xml:space="preserve"> </v>
      </c>
      <c r="AH1686" s="134" t="str">
        <f t="shared" si="383"/>
        <v xml:space="preserve"> </v>
      </c>
      <c r="AI1686" s="134" t="str">
        <f t="shared" si="384"/>
        <v xml:space="preserve"> </v>
      </c>
      <c r="AJ1686" s="234" t="str">
        <f>_xlfn.IFNA(VLOOKUP(F1686,'Compiled report'!C:D,2,FALSE),"")</f>
        <v/>
      </c>
      <c r="AK1686" s="134" t="str">
        <f t="shared" si="385"/>
        <v xml:space="preserve"> </v>
      </c>
      <c r="AL1686" s="134" t="str">
        <f t="shared" si="386"/>
        <v/>
      </c>
      <c r="AM1686" s="134" t="str">
        <f t="shared" si="387"/>
        <v xml:space="preserve"> </v>
      </c>
      <c r="AN1686" s="134" t="str">
        <f t="shared" si="388"/>
        <v xml:space="preserve"> </v>
      </c>
      <c r="AO1686" s="134" t="str">
        <f t="shared" si="391"/>
        <v xml:space="preserve"> </v>
      </c>
      <c r="AP1686" s="137" t="s">
        <v>770</v>
      </c>
    </row>
    <row r="1687" spans="1:42" s="134" customFormat="1" ht="26.1" customHeight="1" x14ac:dyDescent="0.2">
      <c r="A1687" s="258">
        <v>1684</v>
      </c>
      <c r="B1687" s="284" t="s">
        <v>176</v>
      </c>
      <c r="C1687" s="134" t="s">
        <v>102</v>
      </c>
      <c r="D1687" s="171" t="s">
        <v>82</v>
      </c>
      <c r="E1687" s="283" t="s">
        <v>4392</v>
      </c>
      <c r="F1687" s="107">
        <v>658</v>
      </c>
      <c r="G1687" s="284" t="s">
        <v>176</v>
      </c>
      <c r="H1687" s="284" t="s">
        <v>4434</v>
      </c>
      <c r="I1687" s="284" t="s">
        <v>4435</v>
      </c>
      <c r="J1687" s="284" t="s">
        <v>4435</v>
      </c>
      <c r="K1687" s="284" t="s">
        <v>4436</v>
      </c>
      <c r="L1687" s="284" t="s">
        <v>4436</v>
      </c>
      <c r="M1687" s="284" t="s">
        <v>176</v>
      </c>
      <c r="N1687" s="103" t="s">
        <v>87</v>
      </c>
      <c r="O1687" s="284">
        <v>50700</v>
      </c>
      <c r="Q1687" s="135"/>
      <c r="T1687" s="135"/>
      <c r="U1687" s="171" t="str">
        <f t="shared" si="390"/>
        <v>HBL-GRT-658</v>
      </c>
      <c r="V1687" s="133" t="s">
        <v>90</v>
      </c>
      <c r="W1687" s="107">
        <v>658</v>
      </c>
      <c r="X1687" s="171" t="str">
        <f t="shared" si="392"/>
        <v>HBL-GRT-658-Feb17-1-1</v>
      </c>
      <c r="Y1687" s="118" t="s">
        <v>919</v>
      </c>
      <c r="Z1687" s="134" t="str">
        <f t="shared" si="379"/>
        <v xml:space="preserve"> </v>
      </c>
      <c r="AA1687" s="134" t="str">
        <f t="shared" si="380"/>
        <v xml:space="preserve"> </v>
      </c>
      <c r="AB1687" s="134" t="str">
        <f t="shared" si="389"/>
        <v>Yes</v>
      </c>
      <c r="AC1687" s="134" t="e">
        <f>VLOOKUP(F1687,'Wired Branches'!B:E,4,FALSE)</f>
        <v>#N/A</v>
      </c>
      <c r="AD1687" s="134" t="str">
        <f t="shared" si="381"/>
        <v xml:space="preserve"> </v>
      </c>
      <c r="AE1687" s="150" t="e">
        <f>VLOOKUP(W1687,'Wired Branches'!B:F,5,FALSE)</f>
        <v>#N/A</v>
      </c>
      <c r="AF1687" s="112" t="str">
        <f>_xlfn.IFNA(VLOOKUP(F1687,'Compiled report'!C:F,4,FALSE),"")</f>
        <v/>
      </c>
      <c r="AG1687" s="134" t="str">
        <f t="shared" si="382"/>
        <v xml:space="preserve"> </v>
      </c>
      <c r="AH1687" s="134" t="str">
        <f t="shared" si="383"/>
        <v xml:space="preserve"> </v>
      </c>
      <c r="AI1687" s="134" t="str">
        <f t="shared" si="384"/>
        <v xml:space="preserve"> </v>
      </c>
      <c r="AJ1687" s="234" t="str">
        <f>_xlfn.IFNA(VLOOKUP(F1687,'Compiled report'!C:D,2,FALSE),"")</f>
        <v/>
      </c>
      <c r="AK1687" s="134" t="str">
        <f t="shared" si="385"/>
        <v xml:space="preserve"> </v>
      </c>
      <c r="AL1687" s="134" t="str">
        <f t="shared" si="386"/>
        <v/>
      </c>
      <c r="AM1687" s="134" t="str">
        <f t="shared" si="387"/>
        <v xml:space="preserve"> </v>
      </c>
      <c r="AN1687" s="134" t="str">
        <f t="shared" si="388"/>
        <v xml:space="preserve"> </v>
      </c>
      <c r="AO1687" s="134" t="str">
        <f t="shared" si="391"/>
        <v xml:space="preserve"> </v>
      </c>
      <c r="AP1687" s="137" t="s">
        <v>770</v>
      </c>
    </row>
    <row r="1688" spans="1:42" s="134" customFormat="1" ht="26.1" customHeight="1" x14ac:dyDescent="0.2">
      <c r="A1688" s="258">
        <v>1685</v>
      </c>
      <c r="B1688" s="284" t="s">
        <v>176</v>
      </c>
      <c r="C1688" s="134" t="s">
        <v>102</v>
      </c>
      <c r="D1688" s="171" t="s">
        <v>82</v>
      </c>
      <c r="E1688" s="283" t="s">
        <v>4392</v>
      </c>
      <c r="F1688" s="107">
        <v>823</v>
      </c>
      <c r="G1688" s="284" t="s">
        <v>176</v>
      </c>
      <c r="H1688" s="284" t="s">
        <v>4437</v>
      </c>
      <c r="I1688" s="284" t="s">
        <v>4438</v>
      </c>
      <c r="J1688" s="284" t="s">
        <v>4439</v>
      </c>
      <c r="K1688" s="284" t="s">
        <v>4437</v>
      </c>
      <c r="L1688" s="284" t="s">
        <v>176</v>
      </c>
      <c r="M1688" s="284" t="s">
        <v>176</v>
      </c>
      <c r="N1688" s="103" t="s">
        <v>87</v>
      </c>
      <c r="O1688" s="284">
        <v>50700</v>
      </c>
      <c r="Q1688" s="135"/>
      <c r="T1688" s="135"/>
      <c r="U1688" s="171" t="str">
        <f t="shared" si="390"/>
        <v>HBL-GRT-823</v>
      </c>
      <c r="V1688" s="133" t="s">
        <v>90</v>
      </c>
      <c r="W1688" s="107">
        <v>823</v>
      </c>
      <c r="X1688" s="171" t="str">
        <f t="shared" si="392"/>
        <v>HBL-GRT-823-Feb17-1-1</v>
      </c>
      <c r="Y1688" s="118" t="s">
        <v>919</v>
      </c>
      <c r="Z1688" s="134" t="str">
        <f t="shared" si="379"/>
        <v xml:space="preserve"> </v>
      </c>
      <c r="AA1688" s="134" t="str">
        <f t="shared" si="380"/>
        <v xml:space="preserve"> </v>
      </c>
      <c r="AB1688" s="134" t="str">
        <f t="shared" si="389"/>
        <v>Yes</v>
      </c>
      <c r="AC1688" s="134" t="e">
        <f>VLOOKUP(F1688,'Wired Branches'!B:E,4,FALSE)</f>
        <v>#N/A</v>
      </c>
      <c r="AD1688" s="134" t="str">
        <f t="shared" si="381"/>
        <v xml:space="preserve"> </v>
      </c>
      <c r="AE1688" s="150" t="e">
        <f>VLOOKUP(W1688,'Wired Branches'!B:F,5,FALSE)</f>
        <v>#N/A</v>
      </c>
      <c r="AF1688" s="112" t="str">
        <f>_xlfn.IFNA(VLOOKUP(F1688,'Compiled report'!C:F,4,FALSE),"")</f>
        <v/>
      </c>
      <c r="AG1688" s="134" t="str">
        <f t="shared" si="382"/>
        <v xml:space="preserve"> </v>
      </c>
      <c r="AH1688" s="134" t="str">
        <f t="shared" si="383"/>
        <v xml:space="preserve"> </v>
      </c>
      <c r="AI1688" s="134" t="str">
        <f t="shared" si="384"/>
        <v xml:space="preserve"> </v>
      </c>
      <c r="AJ1688" s="234" t="str">
        <f>_xlfn.IFNA(VLOOKUP(F1688,'Compiled report'!C:D,2,FALSE),"")</f>
        <v/>
      </c>
      <c r="AK1688" s="134" t="str">
        <f t="shared" si="385"/>
        <v xml:space="preserve"> </v>
      </c>
      <c r="AL1688" s="134" t="str">
        <f t="shared" si="386"/>
        <v/>
      </c>
      <c r="AM1688" s="134" t="str">
        <f t="shared" si="387"/>
        <v xml:space="preserve"> </v>
      </c>
      <c r="AN1688" s="134" t="str">
        <f t="shared" si="388"/>
        <v xml:space="preserve"> </v>
      </c>
      <c r="AO1688" s="134" t="str">
        <f t="shared" si="391"/>
        <v xml:space="preserve"> </v>
      </c>
      <c r="AP1688" s="137" t="s">
        <v>770</v>
      </c>
    </row>
    <row r="1689" spans="1:42" s="134" customFormat="1" ht="26.1" customHeight="1" x14ac:dyDescent="0.2">
      <c r="A1689" s="258">
        <v>1686</v>
      </c>
      <c r="B1689" s="284" t="s">
        <v>176</v>
      </c>
      <c r="C1689" s="134" t="s">
        <v>102</v>
      </c>
      <c r="D1689" s="171" t="s">
        <v>82</v>
      </c>
      <c r="E1689" s="283" t="s">
        <v>4392</v>
      </c>
      <c r="F1689" s="107">
        <v>867</v>
      </c>
      <c r="G1689" s="284" t="s">
        <v>176</v>
      </c>
      <c r="H1689" s="284" t="s">
        <v>4440</v>
      </c>
      <c r="I1689" s="284" t="s">
        <v>4441</v>
      </c>
      <c r="J1689" s="284" t="s">
        <v>4442</v>
      </c>
      <c r="K1689" s="284" t="s">
        <v>4443</v>
      </c>
      <c r="L1689" s="284" t="s">
        <v>4406</v>
      </c>
      <c r="M1689" s="284" t="s">
        <v>4406</v>
      </c>
      <c r="N1689" s="103" t="s">
        <v>87</v>
      </c>
      <c r="O1689" s="284">
        <v>50700</v>
      </c>
      <c r="Q1689" s="135"/>
      <c r="T1689" s="135"/>
      <c r="U1689" s="171" t="str">
        <f t="shared" si="390"/>
        <v>HBL-GRT-867</v>
      </c>
      <c r="V1689" s="133" t="s">
        <v>90</v>
      </c>
      <c r="W1689" s="107">
        <v>867</v>
      </c>
      <c r="X1689" s="171" t="str">
        <f t="shared" si="392"/>
        <v>HBL-GRT-867-Feb17-1-1</v>
      </c>
      <c r="Y1689" s="118" t="s">
        <v>919</v>
      </c>
      <c r="Z1689" s="134" t="str">
        <f t="shared" si="379"/>
        <v xml:space="preserve"> </v>
      </c>
      <c r="AA1689" s="134" t="str">
        <f t="shared" si="380"/>
        <v xml:space="preserve"> </v>
      </c>
      <c r="AB1689" s="134" t="str">
        <f t="shared" si="389"/>
        <v>Yes</v>
      </c>
      <c r="AC1689" s="134" t="e">
        <f>VLOOKUP(F1689,'Wired Branches'!B:E,4,FALSE)</f>
        <v>#N/A</v>
      </c>
      <c r="AD1689" s="134" t="str">
        <f t="shared" si="381"/>
        <v xml:space="preserve"> </v>
      </c>
      <c r="AE1689" s="150" t="e">
        <f>VLOOKUP(W1689,'Wired Branches'!B:F,5,FALSE)</f>
        <v>#N/A</v>
      </c>
      <c r="AF1689" s="112" t="str">
        <f>_xlfn.IFNA(VLOOKUP(F1689,'Compiled report'!C:F,4,FALSE),"")</f>
        <v/>
      </c>
      <c r="AG1689" s="134" t="str">
        <f t="shared" si="382"/>
        <v xml:space="preserve"> </v>
      </c>
      <c r="AH1689" s="134" t="str">
        <f t="shared" si="383"/>
        <v xml:space="preserve"> </v>
      </c>
      <c r="AI1689" s="134" t="str">
        <f t="shared" si="384"/>
        <v xml:space="preserve"> </v>
      </c>
      <c r="AJ1689" s="234" t="str">
        <f>_xlfn.IFNA(VLOOKUP(F1689,'Compiled report'!C:D,2,FALSE),"")</f>
        <v/>
      </c>
      <c r="AK1689" s="134" t="str">
        <f t="shared" si="385"/>
        <v xml:space="preserve"> </v>
      </c>
      <c r="AL1689" s="134" t="str">
        <f t="shared" si="386"/>
        <v/>
      </c>
      <c r="AM1689" s="134" t="str">
        <f t="shared" si="387"/>
        <v xml:space="preserve"> </v>
      </c>
      <c r="AN1689" s="134" t="str">
        <f t="shared" si="388"/>
        <v xml:space="preserve"> </v>
      </c>
      <c r="AO1689" s="134" t="str">
        <f t="shared" si="391"/>
        <v xml:space="preserve"> </v>
      </c>
      <c r="AP1689" s="137" t="s">
        <v>770</v>
      </c>
    </row>
    <row r="1690" spans="1:42" s="134" customFormat="1" ht="26.1" customHeight="1" x14ac:dyDescent="0.2">
      <c r="A1690" s="258">
        <v>1687</v>
      </c>
      <c r="B1690" s="284" t="s">
        <v>176</v>
      </c>
      <c r="C1690" s="134" t="s">
        <v>102</v>
      </c>
      <c r="D1690" s="171" t="s">
        <v>82</v>
      </c>
      <c r="E1690" s="283" t="s">
        <v>4392</v>
      </c>
      <c r="F1690" s="107">
        <v>957</v>
      </c>
      <c r="G1690" s="284" t="s">
        <v>176</v>
      </c>
      <c r="H1690" s="284" t="s">
        <v>4444</v>
      </c>
      <c r="I1690" s="284" t="s">
        <v>4445</v>
      </c>
      <c r="J1690" s="284" t="s">
        <v>4446</v>
      </c>
      <c r="K1690" s="284" t="s">
        <v>4444</v>
      </c>
      <c r="L1690" s="284" t="s">
        <v>4397</v>
      </c>
      <c r="M1690" s="284" t="s">
        <v>176</v>
      </c>
      <c r="N1690" s="103" t="s">
        <v>87</v>
      </c>
      <c r="O1690" s="284">
        <v>50700</v>
      </c>
      <c r="Q1690" s="135"/>
      <c r="T1690" s="135"/>
      <c r="U1690" s="171" t="str">
        <f t="shared" si="390"/>
        <v>HBL-GRT-957</v>
      </c>
      <c r="V1690" s="133" t="s">
        <v>90</v>
      </c>
      <c r="W1690" s="107">
        <v>957</v>
      </c>
      <c r="X1690" s="171" t="str">
        <f t="shared" si="392"/>
        <v>HBL-GRT-957-Feb17-1-1</v>
      </c>
      <c r="Y1690" s="118" t="s">
        <v>919</v>
      </c>
      <c r="Z1690" s="134" t="str">
        <f t="shared" si="379"/>
        <v>Yes</v>
      </c>
      <c r="AA1690" s="134" t="str">
        <f t="shared" si="380"/>
        <v>Yes</v>
      </c>
      <c r="AB1690" s="134" t="str">
        <f t="shared" si="389"/>
        <v>Yes</v>
      </c>
      <c r="AC1690" s="134" t="e">
        <f>VLOOKUP(F1690,'Wired Branches'!B:E,4,FALSE)</f>
        <v>#N/A</v>
      </c>
      <c r="AD1690" s="134" t="str">
        <f t="shared" si="381"/>
        <v>255.255.255.0</v>
      </c>
      <c r="AE1690" s="150" t="e">
        <f>VLOOKUP(W1690,'Wired Branches'!B:F,5,FALSE)</f>
        <v>#N/A</v>
      </c>
      <c r="AF1690" s="112" t="str">
        <f>_xlfn.IFNA(VLOOKUP(F1690,'Compiled report'!C:F,4,FALSE),"")</f>
        <v>26515e1b3</v>
      </c>
      <c r="AG1690" s="134" t="str">
        <f t="shared" si="382"/>
        <v>10.200.57.196</v>
      </c>
      <c r="AH1690" s="134" t="str">
        <f t="shared" si="383"/>
        <v>Yes</v>
      </c>
      <c r="AI1690" s="134" t="str">
        <f t="shared" si="384"/>
        <v>Yes</v>
      </c>
      <c r="AJ1690" s="234">
        <f>_xlfn.IFNA(VLOOKUP(F1690,'Compiled report'!C:D,2,FALSE),"")</f>
        <v>42804</v>
      </c>
      <c r="AK1690" s="134" t="str">
        <f t="shared" si="385"/>
        <v>Yes</v>
      </c>
      <c r="AL1690" s="134" t="str">
        <f t="shared" si="386"/>
        <v>Yes</v>
      </c>
      <c r="AM1690" s="134" t="str">
        <f t="shared" si="387"/>
        <v>Yes</v>
      </c>
      <c r="AN1690" s="134" t="str">
        <f t="shared" si="388"/>
        <v>Yes</v>
      </c>
      <c r="AO1690" s="134" t="str">
        <f t="shared" si="391"/>
        <v>Installation Completed</v>
      </c>
      <c r="AP1690" s="137" t="s">
        <v>770</v>
      </c>
    </row>
    <row r="1691" spans="1:42" s="134" customFormat="1" ht="26.1" customHeight="1" x14ac:dyDescent="0.2">
      <c r="A1691" s="258">
        <v>1688</v>
      </c>
      <c r="B1691" s="284" t="s">
        <v>176</v>
      </c>
      <c r="C1691" s="134" t="s">
        <v>102</v>
      </c>
      <c r="D1691" s="171" t="s">
        <v>82</v>
      </c>
      <c r="E1691" s="283" t="s">
        <v>4392</v>
      </c>
      <c r="F1691" s="107">
        <v>1010</v>
      </c>
      <c r="G1691" s="284" t="s">
        <v>176</v>
      </c>
      <c r="H1691" s="284" t="s">
        <v>4447</v>
      </c>
      <c r="I1691" s="284" t="s">
        <v>4448</v>
      </c>
      <c r="J1691" s="284" t="s">
        <v>4449</v>
      </c>
      <c r="K1691" s="284" t="s">
        <v>4450</v>
      </c>
      <c r="L1691" s="284" t="s">
        <v>176</v>
      </c>
      <c r="M1691" s="284" t="s">
        <v>176</v>
      </c>
      <c r="N1691" s="103" t="s">
        <v>87</v>
      </c>
      <c r="O1691" s="284">
        <v>50700</v>
      </c>
      <c r="Q1691" s="135"/>
      <c r="T1691" s="135"/>
      <c r="U1691" s="171" t="str">
        <f t="shared" si="390"/>
        <v>HBL-GRT-1010</v>
      </c>
      <c r="V1691" s="133" t="s">
        <v>90</v>
      </c>
      <c r="W1691" s="107">
        <v>1010</v>
      </c>
      <c r="X1691" s="171" t="str">
        <f t="shared" si="392"/>
        <v>HBL-GRT-1010-Feb17-1-1</v>
      </c>
      <c r="Y1691" s="118" t="s">
        <v>919</v>
      </c>
      <c r="Z1691" s="134" t="str">
        <f t="shared" si="379"/>
        <v>Yes</v>
      </c>
      <c r="AA1691" s="134" t="str">
        <f t="shared" si="380"/>
        <v>Yes</v>
      </c>
      <c r="AB1691" s="134" t="str">
        <f t="shared" si="389"/>
        <v>Yes</v>
      </c>
      <c r="AC1691" s="134" t="e">
        <f>VLOOKUP(F1691,'Wired Branches'!B:E,4,FALSE)</f>
        <v>#N/A</v>
      </c>
      <c r="AD1691" s="134" t="str">
        <f t="shared" si="381"/>
        <v>255.255.255.0</v>
      </c>
      <c r="AE1691" s="150" t="e">
        <f>VLOOKUP(W1691,'Wired Branches'!B:F,5,FALSE)</f>
        <v>#N/A</v>
      </c>
      <c r="AF1691" s="112" t="str">
        <f>_xlfn.IFNA(VLOOKUP(F1691,'Compiled report'!C:F,4,FALSE),"")</f>
        <v>26515e1b4</v>
      </c>
      <c r="AG1691" s="134" t="str">
        <f t="shared" si="382"/>
        <v>10.200.57.196</v>
      </c>
      <c r="AH1691" s="134" t="str">
        <f t="shared" si="383"/>
        <v>Yes</v>
      </c>
      <c r="AI1691" s="134" t="str">
        <f t="shared" si="384"/>
        <v>Yes</v>
      </c>
      <c r="AJ1691" s="234">
        <f>_xlfn.IFNA(VLOOKUP(F1691,'Compiled report'!C:D,2,FALSE),"")</f>
        <v>42804</v>
      </c>
      <c r="AK1691" s="134" t="str">
        <f t="shared" si="385"/>
        <v>Yes</v>
      </c>
      <c r="AL1691" s="134" t="str">
        <f t="shared" si="386"/>
        <v>Yes</v>
      </c>
      <c r="AM1691" s="134" t="str">
        <f t="shared" si="387"/>
        <v>Yes</v>
      </c>
      <c r="AN1691" s="134" t="str">
        <f t="shared" si="388"/>
        <v>Yes</v>
      </c>
      <c r="AO1691" s="134" t="str">
        <f t="shared" si="391"/>
        <v>Installation Completed</v>
      </c>
      <c r="AP1691" s="137" t="s">
        <v>770</v>
      </c>
    </row>
    <row r="1692" spans="1:42" s="134" customFormat="1" ht="26.1" customHeight="1" x14ac:dyDescent="0.2">
      <c r="A1692" s="258">
        <v>1689</v>
      </c>
      <c r="B1692" s="284" t="s">
        <v>176</v>
      </c>
      <c r="C1692" s="134" t="s">
        <v>102</v>
      </c>
      <c r="D1692" s="171" t="s">
        <v>82</v>
      </c>
      <c r="E1692" s="283" t="s">
        <v>4392</v>
      </c>
      <c r="F1692" s="107">
        <v>1036</v>
      </c>
      <c r="G1692" s="284" t="s">
        <v>176</v>
      </c>
      <c r="H1692" s="284" t="s">
        <v>4451</v>
      </c>
      <c r="I1692" s="284" t="s">
        <v>4452</v>
      </c>
      <c r="J1692" s="284" t="s">
        <v>4453</v>
      </c>
      <c r="K1692" s="284" t="s">
        <v>4454</v>
      </c>
      <c r="L1692" s="284" t="s">
        <v>176</v>
      </c>
      <c r="M1692" s="284" t="s">
        <v>176</v>
      </c>
      <c r="N1692" s="103" t="s">
        <v>87</v>
      </c>
      <c r="O1692" s="284">
        <v>50700</v>
      </c>
      <c r="Q1692" s="135"/>
      <c r="T1692" s="135"/>
      <c r="U1692" s="171" t="str">
        <f t="shared" si="390"/>
        <v>HBL-GRT-1036</v>
      </c>
      <c r="V1692" s="133" t="s">
        <v>90</v>
      </c>
      <c r="W1692" s="107">
        <v>1036</v>
      </c>
      <c r="X1692" s="171" t="str">
        <f t="shared" si="392"/>
        <v>HBL-GRT-1036-Feb17-1-1</v>
      </c>
      <c r="Y1692" s="118" t="s">
        <v>919</v>
      </c>
      <c r="Z1692" s="134" t="str">
        <f t="shared" si="379"/>
        <v>Yes</v>
      </c>
      <c r="AA1692" s="134" t="str">
        <f t="shared" si="380"/>
        <v>Yes</v>
      </c>
      <c r="AB1692" s="134" t="str">
        <f t="shared" si="389"/>
        <v>Yes</v>
      </c>
      <c r="AC1692" s="134" t="e">
        <f>VLOOKUP(F1692,'Wired Branches'!B:E,4,FALSE)</f>
        <v>#N/A</v>
      </c>
      <c r="AD1692" s="134" t="str">
        <f t="shared" si="381"/>
        <v>255.255.255.0</v>
      </c>
      <c r="AE1692" s="150" t="e">
        <f>VLOOKUP(W1692,'Wired Branches'!B:F,5,FALSE)</f>
        <v>#N/A</v>
      </c>
      <c r="AF1692" s="112" t="str">
        <f>_xlfn.IFNA(VLOOKUP(F1692,'Compiled report'!C:F,4,FALSE),"")</f>
        <v>26515e1b5</v>
      </c>
      <c r="AG1692" s="134" t="str">
        <f t="shared" si="382"/>
        <v>10.200.57.196</v>
      </c>
      <c r="AH1692" s="134" t="str">
        <f t="shared" si="383"/>
        <v>Yes</v>
      </c>
      <c r="AI1692" s="134" t="str">
        <f t="shared" si="384"/>
        <v>Yes</v>
      </c>
      <c r="AJ1692" s="234">
        <f>_xlfn.IFNA(VLOOKUP(F1692,'Compiled report'!C:D,2,FALSE),"")</f>
        <v>42804</v>
      </c>
      <c r="AK1692" s="134" t="str">
        <f t="shared" si="385"/>
        <v>Yes</v>
      </c>
      <c r="AL1692" s="134" t="str">
        <f t="shared" si="386"/>
        <v>Yes</v>
      </c>
      <c r="AM1692" s="134" t="str">
        <f t="shared" si="387"/>
        <v>Yes</v>
      </c>
      <c r="AN1692" s="134" t="str">
        <f t="shared" si="388"/>
        <v>Yes</v>
      </c>
      <c r="AO1692" s="134" t="str">
        <f t="shared" si="391"/>
        <v>Installation Completed</v>
      </c>
      <c r="AP1692" s="137" t="s">
        <v>770</v>
      </c>
    </row>
    <row r="1693" spans="1:42" s="134" customFormat="1" ht="26.1" customHeight="1" x14ac:dyDescent="0.2">
      <c r="A1693" s="258">
        <v>1690</v>
      </c>
      <c r="B1693" s="284" t="s">
        <v>176</v>
      </c>
      <c r="C1693" s="134" t="s">
        <v>102</v>
      </c>
      <c r="D1693" s="171" t="s">
        <v>82</v>
      </c>
      <c r="E1693" s="283" t="s">
        <v>4392</v>
      </c>
      <c r="F1693" s="107">
        <v>1045</v>
      </c>
      <c r="G1693" s="284" t="s">
        <v>176</v>
      </c>
      <c r="H1693" s="284" t="s">
        <v>4455</v>
      </c>
      <c r="I1693" s="284" t="s">
        <v>4456</v>
      </c>
      <c r="J1693" s="284" t="s">
        <v>4457</v>
      </c>
      <c r="K1693" s="284" t="s">
        <v>4455</v>
      </c>
      <c r="L1693" s="284" t="s">
        <v>4397</v>
      </c>
      <c r="M1693" s="284" t="s">
        <v>176</v>
      </c>
      <c r="N1693" s="103" t="s">
        <v>87</v>
      </c>
      <c r="O1693" s="284">
        <v>50700</v>
      </c>
      <c r="Q1693" s="135"/>
      <c r="T1693" s="135"/>
      <c r="U1693" s="171" t="str">
        <f t="shared" si="390"/>
        <v>HBL-GRT-1045</v>
      </c>
      <c r="V1693" s="133" t="s">
        <v>90</v>
      </c>
      <c r="W1693" s="107">
        <v>1045</v>
      </c>
      <c r="X1693" s="171" t="str">
        <f t="shared" si="392"/>
        <v>HBL-GRT-1045-Feb17-1-1</v>
      </c>
      <c r="Y1693" s="118" t="s">
        <v>919</v>
      </c>
      <c r="Z1693" s="134" t="str">
        <f t="shared" si="379"/>
        <v xml:space="preserve"> </v>
      </c>
      <c r="AA1693" s="134" t="str">
        <f t="shared" si="380"/>
        <v xml:space="preserve"> </v>
      </c>
      <c r="AB1693" s="134" t="str">
        <f t="shared" si="389"/>
        <v>Yes</v>
      </c>
      <c r="AC1693" s="134" t="e">
        <f>VLOOKUP(F1693,'Wired Branches'!B:E,4,FALSE)</f>
        <v>#N/A</v>
      </c>
      <c r="AD1693" s="134" t="str">
        <f t="shared" si="381"/>
        <v xml:space="preserve"> </v>
      </c>
      <c r="AE1693" s="150" t="e">
        <f>VLOOKUP(W1693,'Wired Branches'!B:F,5,FALSE)</f>
        <v>#N/A</v>
      </c>
      <c r="AF1693" s="112" t="str">
        <f>_xlfn.IFNA(VLOOKUP(F1693,'Compiled report'!C:F,4,FALSE),"")</f>
        <v/>
      </c>
      <c r="AG1693" s="134" t="str">
        <f t="shared" si="382"/>
        <v xml:space="preserve"> </v>
      </c>
      <c r="AH1693" s="134" t="str">
        <f t="shared" si="383"/>
        <v xml:space="preserve"> </v>
      </c>
      <c r="AI1693" s="134" t="str">
        <f t="shared" si="384"/>
        <v xml:space="preserve"> </v>
      </c>
      <c r="AJ1693" s="234" t="str">
        <f>_xlfn.IFNA(VLOOKUP(F1693,'Compiled report'!C:D,2,FALSE),"")</f>
        <v/>
      </c>
      <c r="AK1693" s="134" t="str">
        <f t="shared" si="385"/>
        <v xml:space="preserve"> </v>
      </c>
      <c r="AL1693" s="134" t="str">
        <f t="shared" si="386"/>
        <v/>
      </c>
      <c r="AM1693" s="134" t="str">
        <f t="shared" si="387"/>
        <v xml:space="preserve"> </v>
      </c>
      <c r="AN1693" s="134" t="str">
        <f t="shared" si="388"/>
        <v xml:space="preserve"> </v>
      </c>
      <c r="AO1693" s="134" t="str">
        <f t="shared" si="391"/>
        <v xml:space="preserve"> </v>
      </c>
      <c r="AP1693" s="137" t="s">
        <v>770</v>
      </c>
    </row>
    <row r="1694" spans="1:42" s="134" customFormat="1" ht="26.1" customHeight="1" x14ac:dyDescent="0.2">
      <c r="A1694" s="258">
        <v>1691</v>
      </c>
      <c r="B1694" s="284" t="s">
        <v>176</v>
      </c>
      <c r="C1694" s="134" t="s">
        <v>102</v>
      </c>
      <c r="D1694" s="171" t="s">
        <v>82</v>
      </c>
      <c r="E1694" s="283" t="s">
        <v>4392</v>
      </c>
      <c r="F1694" s="107">
        <v>1064</v>
      </c>
      <c r="G1694" s="284" t="s">
        <v>176</v>
      </c>
      <c r="H1694" s="284" t="s">
        <v>4458</v>
      </c>
      <c r="I1694" s="284" t="s">
        <v>4459</v>
      </c>
      <c r="J1694" s="284" t="s">
        <v>4460</v>
      </c>
      <c r="K1694" s="284" t="s">
        <v>4458</v>
      </c>
      <c r="L1694" s="284" t="s">
        <v>4397</v>
      </c>
      <c r="M1694" s="284" t="s">
        <v>176</v>
      </c>
      <c r="N1694" s="103" t="s">
        <v>87</v>
      </c>
      <c r="O1694" s="284">
        <v>50700</v>
      </c>
      <c r="Q1694" s="135"/>
      <c r="T1694" s="135"/>
      <c r="U1694" s="171" t="str">
        <f t="shared" si="390"/>
        <v>HBL-GRT-1064</v>
      </c>
      <c r="V1694" s="133" t="s">
        <v>90</v>
      </c>
      <c r="W1694" s="107">
        <v>1064</v>
      </c>
      <c r="X1694" s="171" t="str">
        <f t="shared" si="392"/>
        <v>HBL-GRT-1064-Feb17-1-1</v>
      </c>
      <c r="Y1694" s="118" t="s">
        <v>919</v>
      </c>
      <c r="Z1694" s="134" t="str">
        <f t="shared" si="379"/>
        <v xml:space="preserve"> </v>
      </c>
      <c r="AA1694" s="134" t="str">
        <f t="shared" si="380"/>
        <v xml:space="preserve"> </v>
      </c>
      <c r="AB1694" s="134" t="str">
        <f t="shared" si="389"/>
        <v>Yes</v>
      </c>
      <c r="AC1694" s="134" t="e">
        <f>VLOOKUP(F1694,'Wired Branches'!B:E,4,FALSE)</f>
        <v>#N/A</v>
      </c>
      <c r="AD1694" s="134" t="str">
        <f t="shared" si="381"/>
        <v xml:space="preserve"> </v>
      </c>
      <c r="AE1694" s="150" t="e">
        <f>VLOOKUP(W1694,'Wired Branches'!B:F,5,FALSE)</f>
        <v>#N/A</v>
      </c>
      <c r="AF1694" s="112" t="str">
        <f>_xlfn.IFNA(VLOOKUP(F1694,'Compiled report'!C:F,4,FALSE),"")</f>
        <v/>
      </c>
      <c r="AG1694" s="134" t="str">
        <f t="shared" si="382"/>
        <v xml:space="preserve"> </v>
      </c>
      <c r="AH1694" s="134" t="str">
        <f t="shared" si="383"/>
        <v xml:space="preserve"> </v>
      </c>
      <c r="AI1694" s="134" t="str">
        <f t="shared" si="384"/>
        <v xml:space="preserve"> </v>
      </c>
      <c r="AJ1694" s="234" t="str">
        <f>_xlfn.IFNA(VLOOKUP(F1694,'Compiled report'!C:D,2,FALSE),"")</f>
        <v/>
      </c>
      <c r="AK1694" s="134" t="str">
        <f t="shared" si="385"/>
        <v xml:space="preserve"> </v>
      </c>
      <c r="AL1694" s="134" t="str">
        <f t="shared" si="386"/>
        <v/>
      </c>
      <c r="AM1694" s="134" t="str">
        <f t="shared" si="387"/>
        <v xml:space="preserve"> </v>
      </c>
      <c r="AN1694" s="134" t="str">
        <f t="shared" si="388"/>
        <v xml:space="preserve"> </v>
      </c>
      <c r="AO1694" s="134" t="str">
        <f t="shared" si="391"/>
        <v xml:space="preserve"> </v>
      </c>
      <c r="AP1694" s="137" t="s">
        <v>770</v>
      </c>
    </row>
    <row r="1695" spans="1:42" s="134" customFormat="1" ht="26.1" customHeight="1" x14ac:dyDescent="0.2">
      <c r="A1695" s="258">
        <v>1692</v>
      </c>
      <c r="B1695" s="284" t="s">
        <v>176</v>
      </c>
      <c r="C1695" s="134" t="s">
        <v>102</v>
      </c>
      <c r="D1695" s="171" t="s">
        <v>82</v>
      </c>
      <c r="E1695" s="283" t="s">
        <v>4392</v>
      </c>
      <c r="F1695" s="107">
        <v>1071</v>
      </c>
      <c r="G1695" s="284" t="s">
        <v>176</v>
      </c>
      <c r="H1695" s="284" t="s">
        <v>4461</v>
      </c>
      <c r="I1695" s="284" t="s">
        <v>4462</v>
      </c>
      <c r="J1695" s="284" t="s">
        <v>4463</v>
      </c>
      <c r="K1695" s="284" t="s">
        <v>4464</v>
      </c>
      <c r="L1695" s="284" t="s">
        <v>4397</v>
      </c>
      <c r="M1695" s="284" t="s">
        <v>176</v>
      </c>
      <c r="N1695" s="103" t="s">
        <v>87</v>
      </c>
      <c r="O1695" s="284">
        <v>50700</v>
      </c>
      <c r="Q1695" s="135"/>
      <c r="T1695" s="135"/>
      <c r="U1695" s="171" t="str">
        <f t="shared" si="390"/>
        <v>HBL-GRT-1071</v>
      </c>
      <c r="V1695" s="133" t="s">
        <v>90</v>
      </c>
      <c r="W1695" s="107">
        <v>1071</v>
      </c>
      <c r="X1695" s="171" t="str">
        <f t="shared" si="392"/>
        <v>HBL-GRT-1071-Feb17-1-1</v>
      </c>
      <c r="Y1695" s="118" t="s">
        <v>919</v>
      </c>
      <c r="Z1695" s="134" t="str">
        <f t="shared" si="379"/>
        <v xml:space="preserve"> </v>
      </c>
      <c r="AA1695" s="134" t="str">
        <f t="shared" si="380"/>
        <v xml:space="preserve"> </v>
      </c>
      <c r="AB1695" s="134" t="str">
        <f t="shared" si="389"/>
        <v>Yes</v>
      </c>
      <c r="AC1695" s="134" t="e">
        <f>VLOOKUP(F1695,'Wired Branches'!B:E,4,FALSE)</f>
        <v>#N/A</v>
      </c>
      <c r="AD1695" s="134" t="str">
        <f t="shared" si="381"/>
        <v xml:space="preserve"> </v>
      </c>
      <c r="AE1695" s="150" t="e">
        <f>VLOOKUP(W1695,'Wired Branches'!B:F,5,FALSE)</f>
        <v>#N/A</v>
      </c>
      <c r="AF1695" s="112" t="str">
        <f>_xlfn.IFNA(VLOOKUP(F1695,'Compiled report'!C:F,4,FALSE),"")</f>
        <v/>
      </c>
      <c r="AG1695" s="134" t="str">
        <f t="shared" si="382"/>
        <v xml:space="preserve"> </v>
      </c>
      <c r="AH1695" s="134" t="str">
        <f t="shared" si="383"/>
        <v xml:space="preserve"> </v>
      </c>
      <c r="AI1695" s="134" t="str">
        <f t="shared" si="384"/>
        <v xml:space="preserve"> </v>
      </c>
      <c r="AJ1695" s="234" t="str">
        <f>_xlfn.IFNA(VLOOKUP(F1695,'Compiled report'!C:D,2,FALSE),"")</f>
        <v/>
      </c>
      <c r="AK1695" s="134" t="str">
        <f t="shared" si="385"/>
        <v xml:space="preserve"> </v>
      </c>
      <c r="AL1695" s="134" t="str">
        <f t="shared" si="386"/>
        <v/>
      </c>
      <c r="AM1695" s="134" t="str">
        <f t="shared" si="387"/>
        <v xml:space="preserve"> </v>
      </c>
      <c r="AN1695" s="134" t="str">
        <f t="shared" si="388"/>
        <v xml:space="preserve"> </v>
      </c>
      <c r="AO1695" s="134" t="str">
        <f t="shared" si="391"/>
        <v xml:space="preserve"> </v>
      </c>
      <c r="AP1695" s="137" t="s">
        <v>770</v>
      </c>
    </row>
    <row r="1696" spans="1:42" s="134" customFormat="1" ht="26.1" customHeight="1" x14ac:dyDescent="0.2">
      <c r="A1696" s="258">
        <v>1693</v>
      </c>
      <c r="B1696" s="284" t="s">
        <v>176</v>
      </c>
      <c r="C1696" s="134" t="s">
        <v>102</v>
      </c>
      <c r="D1696" s="171" t="s">
        <v>82</v>
      </c>
      <c r="E1696" s="283" t="s">
        <v>4392</v>
      </c>
      <c r="F1696" s="107">
        <v>1128</v>
      </c>
      <c r="G1696" s="284" t="s">
        <v>176</v>
      </c>
      <c r="H1696" s="284" t="s">
        <v>4465</v>
      </c>
      <c r="I1696" s="284" t="s">
        <v>4466</v>
      </c>
      <c r="J1696" s="284" t="s">
        <v>4467</v>
      </c>
      <c r="K1696" s="284" t="s">
        <v>4465</v>
      </c>
      <c r="L1696" s="284" t="s">
        <v>4436</v>
      </c>
      <c r="M1696" s="284" t="s">
        <v>176</v>
      </c>
      <c r="N1696" s="103" t="s">
        <v>87</v>
      </c>
      <c r="O1696" s="284">
        <v>50700</v>
      </c>
      <c r="Q1696" s="135"/>
      <c r="T1696" s="135"/>
      <c r="U1696" s="171" t="str">
        <f t="shared" si="390"/>
        <v>HBL-GRT-1128</v>
      </c>
      <c r="V1696" s="133" t="s">
        <v>90</v>
      </c>
      <c r="W1696" s="107">
        <v>1128</v>
      </c>
      <c r="X1696" s="171" t="str">
        <f t="shared" si="392"/>
        <v>HBL-GRT-1128-Feb17-1-1</v>
      </c>
      <c r="Y1696" s="118" t="s">
        <v>919</v>
      </c>
      <c r="Z1696" s="134" t="str">
        <f t="shared" si="379"/>
        <v xml:space="preserve"> </v>
      </c>
      <c r="AA1696" s="134" t="str">
        <f t="shared" si="380"/>
        <v xml:space="preserve"> </v>
      </c>
      <c r="AB1696" s="134" t="str">
        <f t="shared" si="389"/>
        <v>Yes</v>
      </c>
      <c r="AC1696" s="134" t="e">
        <f>VLOOKUP(F1696,'Wired Branches'!B:E,4,FALSE)</f>
        <v>#N/A</v>
      </c>
      <c r="AD1696" s="134" t="str">
        <f t="shared" si="381"/>
        <v xml:space="preserve"> </v>
      </c>
      <c r="AE1696" s="150" t="e">
        <f>VLOOKUP(W1696,'Wired Branches'!B:F,5,FALSE)</f>
        <v>#N/A</v>
      </c>
      <c r="AF1696" s="112" t="str">
        <f>_xlfn.IFNA(VLOOKUP(F1696,'Compiled report'!C:F,4,FALSE),"")</f>
        <v/>
      </c>
      <c r="AG1696" s="134" t="str">
        <f t="shared" si="382"/>
        <v xml:space="preserve"> </v>
      </c>
      <c r="AH1696" s="134" t="str">
        <f t="shared" si="383"/>
        <v xml:space="preserve"> </v>
      </c>
      <c r="AI1696" s="134" t="str">
        <f t="shared" si="384"/>
        <v xml:space="preserve"> </v>
      </c>
      <c r="AJ1696" s="234" t="str">
        <f>_xlfn.IFNA(VLOOKUP(F1696,'Compiled report'!C:D,2,FALSE),"")</f>
        <v/>
      </c>
      <c r="AK1696" s="134" t="str">
        <f t="shared" si="385"/>
        <v xml:space="preserve"> </v>
      </c>
      <c r="AL1696" s="134" t="str">
        <f t="shared" si="386"/>
        <v/>
      </c>
      <c r="AM1696" s="134" t="str">
        <f t="shared" si="387"/>
        <v xml:space="preserve"> </v>
      </c>
      <c r="AN1696" s="134" t="str">
        <f t="shared" si="388"/>
        <v xml:space="preserve"> </v>
      </c>
      <c r="AO1696" s="134" t="str">
        <f t="shared" si="391"/>
        <v xml:space="preserve"> </v>
      </c>
      <c r="AP1696" s="137" t="s">
        <v>770</v>
      </c>
    </row>
    <row r="1697" spans="1:42" s="134" customFormat="1" ht="26.1" customHeight="1" x14ac:dyDescent="0.2">
      <c r="A1697" s="258">
        <v>1694</v>
      </c>
      <c r="B1697" s="284" t="s">
        <v>176</v>
      </c>
      <c r="C1697" s="134" t="s">
        <v>102</v>
      </c>
      <c r="D1697" s="171" t="s">
        <v>82</v>
      </c>
      <c r="E1697" s="283" t="s">
        <v>4392</v>
      </c>
      <c r="F1697" s="107">
        <v>1144</v>
      </c>
      <c r="G1697" s="284" t="s">
        <v>176</v>
      </c>
      <c r="H1697" s="284" t="s">
        <v>4468</v>
      </c>
      <c r="I1697" s="284" t="s">
        <v>4469</v>
      </c>
      <c r="J1697" s="284" t="s">
        <v>4470</v>
      </c>
      <c r="K1697" s="284" t="s">
        <v>4468</v>
      </c>
      <c r="L1697" s="284" t="s">
        <v>176</v>
      </c>
      <c r="M1697" s="284" t="s">
        <v>176</v>
      </c>
      <c r="N1697" s="103" t="s">
        <v>87</v>
      </c>
      <c r="O1697" s="284">
        <v>50700</v>
      </c>
      <c r="Q1697" s="135"/>
      <c r="T1697" s="135"/>
      <c r="U1697" s="171" t="str">
        <f t="shared" si="390"/>
        <v>HBL-GRT-1144</v>
      </c>
      <c r="V1697" s="133" t="s">
        <v>90</v>
      </c>
      <c r="W1697" s="107">
        <v>1144</v>
      </c>
      <c r="X1697" s="171" t="str">
        <f t="shared" si="392"/>
        <v>HBL-GRT-1144-Feb17-1-1</v>
      </c>
      <c r="Y1697" s="118" t="s">
        <v>919</v>
      </c>
      <c r="Z1697" s="134" t="str">
        <f t="shared" si="379"/>
        <v>Yes</v>
      </c>
      <c r="AA1697" s="134" t="str">
        <f t="shared" si="380"/>
        <v>Yes</v>
      </c>
      <c r="AB1697" s="134" t="str">
        <f t="shared" si="389"/>
        <v>Yes</v>
      </c>
      <c r="AC1697" s="134" t="e">
        <f>VLOOKUP(F1697,'Wired Branches'!B:E,4,FALSE)</f>
        <v>#N/A</v>
      </c>
      <c r="AD1697" s="134" t="str">
        <f t="shared" si="381"/>
        <v>255.255.255.0</v>
      </c>
      <c r="AE1697" s="150" t="e">
        <f>VLOOKUP(W1697,'Wired Branches'!B:F,5,FALSE)</f>
        <v>#N/A</v>
      </c>
      <c r="AF1697" s="112" t="str">
        <f>_xlfn.IFNA(VLOOKUP(F1697,'Compiled report'!C:F,4,FALSE),"")</f>
        <v>26515e174</v>
      </c>
      <c r="AG1697" s="134" t="str">
        <f t="shared" si="382"/>
        <v>10.200.57.196</v>
      </c>
      <c r="AH1697" s="134" t="str">
        <f t="shared" si="383"/>
        <v>Yes</v>
      </c>
      <c r="AI1697" s="134" t="str">
        <f t="shared" si="384"/>
        <v>Yes</v>
      </c>
      <c r="AJ1697" s="234">
        <f>_xlfn.IFNA(VLOOKUP(F1697,'Compiled report'!C:D,2,FALSE),"")</f>
        <v>42804</v>
      </c>
      <c r="AK1697" s="134" t="str">
        <f t="shared" si="385"/>
        <v>Yes</v>
      </c>
      <c r="AL1697" s="134" t="str">
        <f t="shared" si="386"/>
        <v>Yes</v>
      </c>
      <c r="AM1697" s="134" t="str">
        <f t="shared" si="387"/>
        <v>Yes</v>
      </c>
      <c r="AN1697" s="134" t="str">
        <f t="shared" si="388"/>
        <v>Yes</v>
      </c>
      <c r="AO1697" s="134" t="str">
        <f t="shared" si="391"/>
        <v>Installation Completed</v>
      </c>
      <c r="AP1697" s="137" t="s">
        <v>770</v>
      </c>
    </row>
    <row r="1698" spans="1:42" s="134" customFormat="1" ht="26.1" customHeight="1" x14ac:dyDescent="0.2">
      <c r="A1698" s="258">
        <v>1695</v>
      </c>
      <c r="B1698" s="284" t="s">
        <v>176</v>
      </c>
      <c r="C1698" s="134" t="s">
        <v>102</v>
      </c>
      <c r="D1698" s="171" t="s">
        <v>82</v>
      </c>
      <c r="E1698" s="283" t="s">
        <v>4392</v>
      </c>
      <c r="F1698" s="107">
        <v>1170</v>
      </c>
      <c r="G1698" s="284" t="s">
        <v>176</v>
      </c>
      <c r="H1698" s="284" t="s">
        <v>4471</v>
      </c>
      <c r="I1698" s="284" t="s">
        <v>4472</v>
      </c>
      <c r="J1698" s="284" t="s">
        <v>4473</v>
      </c>
      <c r="K1698" s="284" t="s">
        <v>176</v>
      </c>
      <c r="L1698" s="284" t="s">
        <v>176</v>
      </c>
      <c r="M1698" s="284" t="s">
        <v>176</v>
      </c>
      <c r="N1698" s="103" t="s">
        <v>87</v>
      </c>
      <c r="O1698" s="284">
        <v>50700</v>
      </c>
      <c r="Q1698" s="135"/>
      <c r="T1698" s="135"/>
      <c r="U1698" s="171" t="str">
        <f t="shared" si="390"/>
        <v>HBL-GRT-1170</v>
      </c>
      <c r="V1698" s="133" t="s">
        <v>90</v>
      </c>
      <c r="W1698" s="107">
        <v>1170</v>
      </c>
      <c r="X1698" s="171" t="str">
        <f t="shared" si="392"/>
        <v>HBL-GRT-1170-Feb17-1-1</v>
      </c>
      <c r="Y1698" s="118" t="s">
        <v>919</v>
      </c>
      <c r="Z1698" s="134" t="str">
        <f t="shared" si="379"/>
        <v>Yes</v>
      </c>
      <c r="AA1698" s="134" t="str">
        <f t="shared" si="380"/>
        <v>Yes</v>
      </c>
      <c r="AB1698" s="134" t="str">
        <f t="shared" si="389"/>
        <v>Yes</v>
      </c>
      <c r="AC1698" s="134" t="e">
        <f>VLOOKUP(F1698,'Wired Branches'!B:E,4,FALSE)</f>
        <v>#N/A</v>
      </c>
      <c r="AD1698" s="134" t="str">
        <f t="shared" si="381"/>
        <v>255.255.255.0</v>
      </c>
      <c r="AE1698" s="150" t="e">
        <f>VLOOKUP(W1698,'Wired Branches'!B:F,5,FALSE)</f>
        <v>#N/A</v>
      </c>
      <c r="AF1698" s="112">
        <f>_xlfn.IFNA(VLOOKUP(F1698,'Compiled report'!C:F,4,FALSE),"")</f>
        <v>0</v>
      </c>
      <c r="AG1698" s="134" t="str">
        <f t="shared" si="382"/>
        <v>10.200.57.196</v>
      </c>
      <c r="AH1698" s="134" t="str">
        <f t="shared" si="383"/>
        <v>Yes</v>
      </c>
      <c r="AI1698" s="134" t="str">
        <f t="shared" si="384"/>
        <v>Yes</v>
      </c>
      <c r="AJ1698" s="234">
        <f>_xlfn.IFNA(VLOOKUP(F1698,'Compiled report'!C:D,2,FALSE),"")</f>
        <v>42801</v>
      </c>
      <c r="AK1698" s="134" t="str">
        <f t="shared" si="385"/>
        <v>Yes</v>
      </c>
      <c r="AL1698" s="134" t="str">
        <f t="shared" si="386"/>
        <v/>
      </c>
      <c r="AM1698" s="134" t="str">
        <f t="shared" si="387"/>
        <v>Yes</v>
      </c>
      <c r="AN1698" s="134" t="str">
        <f t="shared" si="388"/>
        <v>Yes</v>
      </c>
      <c r="AO1698" s="134" t="str">
        <f t="shared" si="391"/>
        <v>Installation Completed</v>
      </c>
      <c r="AP1698" s="137" t="s">
        <v>770</v>
      </c>
    </row>
    <row r="1699" spans="1:42" s="134" customFormat="1" ht="26.1" customHeight="1" x14ac:dyDescent="0.2">
      <c r="A1699" s="258">
        <v>1696</v>
      </c>
      <c r="B1699" s="284" t="s">
        <v>176</v>
      </c>
      <c r="C1699" s="134" t="s">
        <v>102</v>
      </c>
      <c r="D1699" s="171" t="s">
        <v>82</v>
      </c>
      <c r="E1699" s="283" t="s">
        <v>4392</v>
      </c>
      <c r="F1699" s="107">
        <v>1173</v>
      </c>
      <c r="G1699" s="284" t="s">
        <v>176</v>
      </c>
      <c r="H1699" s="284" t="s">
        <v>4474</v>
      </c>
      <c r="I1699" s="284" t="s">
        <v>4475</v>
      </c>
      <c r="J1699" s="284" t="s">
        <v>4476</v>
      </c>
      <c r="K1699" s="284" t="s">
        <v>4474</v>
      </c>
      <c r="L1699" s="284" t="s">
        <v>4436</v>
      </c>
      <c r="M1699" s="284" t="s">
        <v>176</v>
      </c>
      <c r="N1699" s="103" t="s">
        <v>87</v>
      </c>
      <c r="O1699" s="284">
        <v>50700</v>
      </c>
      <c r="Q1699" s="135"/>
      <c r="T1699" s="135"/>
      <c r="U1699" s="171" t="str">
        <f t="shared" si="390"/>
        <v>HBL-GRT-1173</v>
      </c>
      <c r="V1699" s="133" t="s">
        <v>90</v>
      </c>
      <c r="W1699" s="107">
        <v>1173</v>
      </c>
      <c r="X1699" s="171" t="str">
        <f t="shared" si="392"/>
        <v>HBL-GRT-1173-Feb17-1-1</v>
      </c>
      <c r="Y1699" s="118" t="s">
        <v>919</v>
      </c>
      <c r="Z1699" s="134" t="str">
        <f t="shared" si="379"/>
        <v xml:space="preserve"> </v>
      </c>
      <c r="AA1699" s="134" t="str">
        <f t="shared" si="380"/>
        <v xml:space="preserve"> </v>
      </c>
      <c r="AB1699" s="134" t="str">
        <f t="shared" si="389"/>
        <v>Yes</v>
      </c>
      <c r="AC1699" s="134" t="e">
        <f>VLOOKUP(F1699,'Wired Branches'!B:E,4,FALSE)</f>
        <v>#N/A</v>
      </c>
      <c r="AD1699" s="134" t="str">
        <f t="shared" si="381"/>
        <v xml:space="preserve"> </v>
      </c>
      <c r="AE1699" s="150" t="e">
        <f>VLOOKUP(W1699,'Wired Branches'!B:F,5,FALSE)</f>
        <v>#N/A</v>
      </c>
      <c r="AF1699" s="112" t="str">
        <f>_xlfn.IFNA(VLOOKUP(F1699,'Compiled report'!C:F,4,FALSE),"")</f>
        <v/>
      </c>
      <c r="AG1699" s="134" t="str">
        <f t="shared" si="382"/>
        <v xml:space="preserve"> </v>
      </c>
      <c r="AH1699" s="134" t="str">
        <f t="shared" si="383"/>
        <v xml:space="preserve"> </v>
      </c>
      <c r="AI1699" s="134" t="str">
        <f t="shared" si="384"/>
        <v xml:space="preserve"> </v>
      </c>
      <c r="AJ1699" s="234" t="str">
        <f>_xlfn.IFNA(VLOOKUP(F1699,'Compiled report'!C:D,2,FALSE),"")</f>
        <v/>
      </c>
      <c r="AK1699" s="134" t="str">
        <f t="shared" si="385"/>
        <v xml:space="preserve"> </v>
      </c>
      <c r="AL1699" s="134" t="str">
        <f t="shared" si="386"/>
        <v/>
      </c>
      <c r="AM1699" s="134" t="str">
        <f t="shared" si="387"/>
        <v xml:space="preserve"> </v>
      </c>
      <c r="AN1699" s="134" t="str">
        <f t="shared" si="388"/>
        <v xml:space="preserve"> </v>
      </c>
      <c r="AO1699" s="134" t="str">
        <f t="shared" si="391"/>
        <v xml:space="preserve"> </v>
      </c>
      <c r="AP1699" s="137" t="s">
        <v>770</v>
      </c>
    </row>
    <row r="1700" spans="1:42" s="134" customFormat="1" ht="26.1" customHeight="1" x14ac:dyDescent="0.2">
      <c r="A1700" s="258">
        <v>1697</v>
      </c>
      <c r="B1700" s="284" t="s">
        <v>176</v>
      </c>
      <c r="C1700" s="134" t="s">
        <v>102</v>
      </c>
      <c r="D1700" s="171" t="s">
        <v>82</v>
      </c>
      <c r="E1700" s="283" t="s">
        <v>4392</v>
      </c>
      <c r="F1700" s="107">
        <v>1175</v>
      </c>
      <c r="G1700" s="284" t="s">
        <v>176</v>
      </c>
      <c r="H1700" s="284" t="s">
        <v>4477</v>
      </c>
      <c r="I1700" s="284" t="s">
        <v>4478</v>
      </c>
      <c r="J1700" s="284" t="s">
        <v>4478</v>
      </c>
      <c r="K1700" s="284" t="s">
        <v>4479</v>
      </c>
      <c r="L1700" s="284" t="s">
        <v>176</v>
      </c>
      <c r="M1700" s="284" t="s">
        <v>176</v>
      </c>
      <c r="N1700" s="103" t="s">
        <v>87</v>
      </c>
      <c r="O1700" s="284">
        <v>50700</v>
      </c>
      <c r="Q1700" s="135"/>
      <c r="T1700" s="135"/>
      <c r="U1700" s="171" t="str">
        <f t="shared" si="390"/>
        <v>HBL-GRT-1175</v>
      </c>
      <c r="V1700" s="133" t="s">
        <v>90</v>
      </c>
      <c r="W1700" s="107">
        <v>1175</v>
      </c>
      <c r="X1700" s="171" t="str">
        <f t="shared" si="392"/>
        <v>HBL-GRT-1175-Feb17-1-1</v>
      </c>
      <c r="Y1700" s="118" t="s">
        <v>919</v>
      </c>
      <c r="Z1700" s="134" t="str">
        <f t="shared" si="379"/>
        <v>Yes</v>
      </c>
      <c r="AA1700" s="134" t="str">
        <f t="shared" si="380"/>
        <v>Yes</v>
      </c>
      <c r="AB1700" s="134" t="str">
        <f t="shared" si="389"/>
        <v>Yes</v>
      </c>
      <c r="AC1700" s="134" t="e">
        <f>VLOOKUP(F1700,'Wired Branches'!B:E,4,FALSE)</f>
        <v>#N/A</v>
      </c>
      <c r="AD1700" s="134" t="str">
        <f t="shared" si="381"/>
        <v>255.255.255.0</v>
      </c>
      <c r="AE1700" s="150" t="e">
        <f>VLOOKUP(W1700,'Wired Branches'!B:F,5,FALSE)</f>
        <v>#N/A</v>
      </c>
      <c r="AF1700" s="112" t="str">
        <f>_xlfn.IFNA(VLOOKUP(F1700,'Compiled report'!C:F,4,FALSE),"")</f>
        <v>26515e177</v>
      </c>
      <c r="AG1700" s="134" t="str">
        <f t="shared" si="382"/>
        <v>10.200.57.196</v>
      </c>
      <c r="AH1700" s="134" t="str">
        <f t="shared" si="383"/>
        <v>Yes</v>
      </c>
      <c r="AI1700" s="134" t="str">
        <f t="shared" si="384"/>
        <v>Yes</v>
      </c>
      <c r="AJ1700" s="234">
        <f>_xlfn.IFNA(VLOOKUP(F1700,'Compiled report'!C:D,2,FALSE),"")</f>
        <v>42804</v>
      </c>
      <c r="AK1700" s="134" t="str">
        <f t="shared" si="385"/>
        <v>Yes</v>
      </c>
      <c r="AL1700" s="134" t="str">
        <f t="shared" si="386"/>
        <v>Yes</v>
      </c>
      <c r="AM1700" s="134" t="str">
        <f t="shared" si="387"/>
        <v>Yes</v>
      </c>
      <c r="AN1700" s="134" t="str">
        <f t="shared" si="388"/>
        <v>Yes</v>
      </c>
      <c r="AO1700" s="134" t="str">
        <f t="shared" si="391"/>
        <v>Installation Completed</v>
      </c>
      <c r="AP1700" s="137" t="s">
        <v>770</v>
      </c>
    </row>
    <row r="1701" spans="1:42" s="134" customFormat="1" ht="26.1" customHeight="1" x14ac:dyDescent="0.2">
      <c r="A1701" s="258">
        <v>1698</v>
      </c>
      <c r="B1701" s="284" t="s">
        <v>176</v>
      </c>
      <c r="C1701" s="134" t="s">
        <v>102</v>
      </c>
      <c r="D1701" s="171" t="s">
        <v>82</v>
      </c>
      <c r="E1701" s="283" t="s">
        <v>4392</v>
      </c>
      <c r="F1701" s="107">
        <v>1196</v>
      </c>
      <c r="G1701" s="284" t="s">
        <v>176</v>
      </c>
      <c r="H1701" s="284" t="s">
        <v>4480</v>
      </c>
      <c r="I1701" s="284" t="s">
        <v>4481</v>
      </c>
      <c r="J1701" s="284" t="s">
        <v>4482</v>
      </c>
      <c r="K1701" s="284" t="s">
        <v>4483</v>
      </c>
      <c r="L1701" s="284" t="s">
        <v>4436</v>
      </c>
      <c r="M1701" s="284" t="s">
        <v>176</v>
      </c>
      <c r="N1701" s="103" t="s">
        <v>87</v>
      </c>
      <c r="O1701" s="284">
        <v>50700</v>
      </c>
      <c r="Q1701" s="135"/>
      <c r="T1701" s="135"/>
      <c r="U1701" s="171" t="str">
        <f t="shared" si="390"/>
        <v>HBL-GRT-1196</v>
      </c>
      <c r="V1701" s="133" t="s">
        <v>90</v>
      </c>
      <c r="W1701" s="107">
        <v>1196</v>
      </c>
      <c r="X1701" s="171" t="str">
        <f t="shared" si="392"/>
        <v>HBL-GRT-1196-Feb17-1-1</v>
      </c>
      <c r="Y1701" s="118" t="s">
        <v>919</v>
      </c>
      <c r="Z1701" s="134" t="str">
        <f t="shared" si="379"/>
        <v xml:space="preserve"> </v>
      </c>
      <c r="AA1701" s="134" t="str">
        <f t="shared" si="380"/>
        <v xml:space="preserve"> </v>
      </c>
      <c r="AB1701" s="134" t="str">
        <f t="shared" si="389"/>
        <v>Yes</v>
      </c>
      <c r="AC1701" s="134" t="e">
        <f>VLOOKUP(F1701,'Wired Branches'!B:E,4,FALSE)</f>
        <v>#N/A</v>
      </c>
      <c r="AD1701" s="134" t="str">
        <f t="shared" si="381"/>
        <v xml:space="preserve"> </v>
      </c>
      <c r="AE1701" s="150" t="e">
        <f>VLOOKUP(W1701,'Wired Branches'!B:F,5,FALSE)</f>
        <v>#N/A</v>
      </c>
      <c r="AF1701" s="112" t="str">
        <f>_xlfn.IFNA(VLOOKUP(F1701,'Compiled report'!C:F,4,FALSE),"")</f>
        <v/>
      </c>
      <c r="AG1701" s="134" t="str">
        <f t="shared" si="382"/>
        <v xml:space="preserve"> </v>
      </c>
      <c r="AH1701" s="134" t="str">
        <f t="shared" si="383"/>
        <v xml:space="preserve"> </v>
      </c>
      <c r="AI1701" s="134" t="str">
        <f t="shared" si="384"/>
        <v xml:space="preserve"> </v>
      </c>
      <c r="AJ1701" s="234" t="str">
        <f>_xlfn.IFNA(VLOOKUP(F1701,'Compiled report'!C:D,2,FALSE),"")</f>
        <v/>
      </c>
      <c r="AK1701" s="134" t="str">
        <f t="shared" si="385"/>
        <v xml:space="preserve"> </v>
      </c>
      <c r="AL1701" s="134" t="str">
        <f t="shared" si="386"/>
        <v/>
      </c>
      <c r="AM1701" s="134" t="str">
        <f t="shared" si="387"/>
        <v xml:space="preserve"> </v>
      </c>
      <c r="AN1701" s="134" t="str">
        <f t="shared" si="388"/>
        <v xml:space="preserve"> </v>
      </c>
      <c r="AO1701" s="134" t="str">
        <f t="shared" si="391"/>
        <v xml:space="preserve"> </v>
      </c>
      <c r="AP1701" s="137" t="s">
        <v>770</v>
      </c>
    </row>
    <row r="1702" spans="1:42" s="134" customFormat="1" ht="26.1" customHeight="1" x14ac:dyDescent="0.2">
      <c r="A1702" s="258">
        <v>1699</v>
      </c>
      <c r="B1702" s="284" t="s">
        <v>176</v>
      </c>
      <c r="C1702" s="134" t="s">
        <v>102</v>
      </c>
      <c r="D1702" s="171" t="s">
        <v>82</v>
      </c>
      <c r="E1702" s="283" t="s">
        <v>4392</v>
      </c>
      <c r="F1702" s="107">
        <v>1199</v>
      </c>
      <c r="G1702" s="284" t="s">
        <v>176</v>
      </c>
      <c r="H1702" s="284" t="s">
        <v>4484</v>
      </c>
      <c r="I1702" s="284" t="s">
        <v>4485</v>
      </c>
      <c r="J1702" s="284" t="s">
        <v>4486</v>
      </c>
      <c r="K1702" s="284" t="s">
        <v>4487</v>
      </c>
      <c r="L1702" s="284" t="s">
        <v>4436</v>
      </c>
      <c r="M1702" s="284" t="s">
        <v>176</v>
      </c>
      <c r="N1702" s="103" t="s">
        <v>87</v>
      </c>
      <c r="O1702" s="284">
        <v>50700</v>
      </c>
      <c r="Q1702" s="135"/>
      <c r="T1702" s="135"/>
      <c r="U1702" s="171" t="str">
        <f t="shared" si="390"/>
        <v>HBL-GRT-1199</v>
      </c>
      <c r="V1702" s="133" t="s">
        <v>90</v>
      </c>
      <c r="W1702" s="107">
        <v>1199</v>
      </c>
      <c r="X1702" s="171" t="str">
        <f t="shared" si="392"/>
        <v>HBL-GRT-1199-Feb17-1-1</v>
      </c>
      <c r="Y1702" s="118" t="s">
        <v>919</v>
      </c>
      <c r="Z1702" s="134" t="str">
        <f t="shared" si="379"/>
        <v>Yes</v>
      </c>
      <c r="AA1702" s="134" t="str">
        <f t="shared" si="380"/>
        <v>Yes</v>
      </c>
      <c r="AB1702" s="134" t="str">
        <f t="shared" si="389"/>
        <v>Yes</v>
      </c>
      <c r="AC1702" s="134" t="e">
        <f>VLOOKUP(F1702,'Wired Branches'!B:E,4,FALSE)</f>
        <v>#N/A</v>
      </c>
      <c r="AD1702" s="134" t="str">
        <f t="shared" si="381"/>
        <v>255.255.255.0</v>
      </c>
      <c r="AE1702" s="150" t="e">
        <f>VLOOKUP(W1702,'Wired Branches'!B:F,5,FALSE)</f>
        <v>#N/A</v>
      </c>
      <c r="AF1702" s="112" t="str">
        <f>_xlfn.IFNA(VLOOKUP(F1702,'Compiled report'!C:F,4,FALSE),"")</f>
        <v>26515e179</v>
      </c>
      <c r="AG1702" s="134" t="str">
        <f t="shared" si="382"/>
        <v>10.200.57.196</v>
      </c>
      <c r="AH1702" s="134" t="str">
        <f t="shared" si="383"/>
        <v>Yes</v>
      </c>
      <c r="AI1702" s="134" t="str">
        <f t="shared" si="384"/>
        <v>Yes</v>
      </c>
      <c r="AJ1702" s="234">
        <f>_xlfn.IFNA(VLOOKUP(F1702,'Compiled report'!C:D,2,FALSE),"")</f>
        <v>42804</v>
      </c>
      <c r="AK1702" s="134" t="str">
        <f t="shared" si="385"/>
        <v>Yes</v>
      </c>
      <c r="AL1702" s="134" t="str">
        <f t="shared" si="386"/>
        <v>Yes</v>
      </c>
      <c r="AM1702" s="134" t="str">
        <f t="shared" si="387"/>
        <v>Yes</v>
      </c>
      <c r="AN1702" s="134" t="str">
        <f t="shared" si="388"/>
        <v>Yes</v>
      </c>
      <c r="AO1702" s="134" t="str">
        <f t="shared" si="391"/>
        <v>Installation Completed</v>
      </c>
      <c r="AP1702" s="137" t="s">
        <v>770</v>
      </c>
    </row>
    <row r="1703" spans="1:42" s="134" customFormat="1" ht="26.1" customHeight="1" x14ac:dyDescent="0.2">
      <c r="A1703" s="258">
        <v>1700</v>
      </c>
      <c r="B1703" s="284" t="s">
        <v>176</v>
      </c>
      <c r="C1703" s="134" t="s">
        <v>102</v>
      </c>
      <c r="D1703" s="171" t="s">
        <v>82</v>
      </c>
      <c r="E1703" s="283" t="s">
        <v>4392</v>
      </c>
      <c r="F1703" s="107">
        <v>1228</v>
      </c>
      <c r="G1703" s="284" t="s">
        <v>176</v>
      </c>
      <c r="H1703" s="284" t="s">
        <v>4488</v>
      </c>
      <c r="I1703" s="284" t="s">
        <v>4489</v>
      </c>
      <c r="J1703" s="284" t="s">
        <v>4490</v>
      </c>
      <c r="K1703" s="284" t="s">
        <v>4397</v>
      </c>
      <c r="L1703" s="284" t="s">
        <v>4397</v>
      </c>
      <c r="M1703" s="284" t="s">
        <v>176</v>
      </c>
      <c r="N1703" s="103" t="s">
        <v>87</v>
      </c>
      <c r="O1703" s="284">
        <v>50700</v>
      </c>
      <c r="Q1703" s="135"/>
      <c r="T1703" s="135"/>
      <c r="U1703" s="171" t="str">
        <f t="shared" si="390"/>
        <v>HBL-GRT-1228</v>
      </c>
      <c r="V1703" s="133" t="s">
        <v>90</v>
      </c>
      <c r="W1703" s="107">
        <v>1228</v>
      </c>
      <c r="X1703" s="171" t="str">
        <f t="shared" si="392"/>
        <v>HBL-GRT-1228-Feb17-1-1</v>
      </c>
      <c r="Y1703" s="118" t="s">
        <v>919</v>
      </c>
      <c r="Z1703" s="134" t="str">
        <f t="shared" si="379"/>
        <v xml:space="preserve"> </v>
      </c>
      <c r="AA1703" s="134" t="str">
        <f t="shared" si="380"/>
        <v xml:space="preserve"> </v>
      </c>
      <c r="AB1703" s="134" t="str">
        <f t="shared" si="389"/>
        <v>Yes</v>
      </c>
      <c r="AC1703" s="134" t="e">
        <f>VLOOKUP(F1703,'Wired Branches'!B:E,4,FALSE)</f>
        <v>#N/A</v>
      </c>
      <c r="AD1703" s="134" t="str">
        <f t="shared" si="381"/>
        <v xml:space="preserve"> </v>
      </c>
      <c r="AE1703" s="150" t="e">
        <f>VLOOKUP(W1703,'Wired Branches'!B:F,5,FALSE)</f>
        <v>#N/A</v>
      </c>
      <c r="AF1703" s="112" t="str">
        <f>_xlfn.IFNA(VLOOKUP(F1703,'Compiled report'!C:F,4,FALSE),"")</f>
        <v/>
      </c>
      <c r="AG1703" s="134" t="str">
        <f t="shared" si="382"/>
        <v xml:space="preserve"> </v>
      </c>
      <c r="AH1703" s="134" t="str">
        <f t="shared" si="383"/>
        <v xml:space="preserve"> </v>
      </c>
      <c r="AI1703" s="134" t="str">
        <f t="shared" si="384"/>
        <v xml:space="preserve"> </v>
      </c>
      <c r="AJ1703" s="234" t="str">
        <f>_xlfn.IFNA(VLOOKUP(F1703,'Compiled report'!C:D,2,FALSE),"")</f>
        <v/>
      </c>
      <c r="AK1703" s="134" t="str">
        <f t="shared" si="385"/>
        <v xml:space="preserve"> </v>
      </c>
      <c r="AL1703" s="134" t="str">
        <f t="shared" si="386"/>
        <v/>
      </c>
      <c r="AM1703" s="134" t="str">
        <f t="shared" si="387"/>
        <v xml:space="preserve"> </v>
      </c>
      <c r="AN1703" s="134" t="str">
        <f t="shared" si="388"/>
        <v xml:space="preserve"> </v>
      </c>
      <c r="AO1703" s="134" t="str">
        <f t="shared" si="391"/>
        <v xml:space="preserve"> </v>
      </c>
      <c r="AP1703" s="137" t="s">
        <v>770</v>
      </c>
    </row>
    <row r="1704" spans="1:42" s="134" customFormat="1" ht="26.1" customHeight="1" x14ac:dyDescent="0.2">
      <c r="A1704" s="258">
        <v>1701</v>
      </c>
      <c r="B1704" s="284" t="s">
        <v>176</v>
      </c>
      <c r="C1704" s="134" t="s">
        <v>102</v>
      </c>
      <c r="D1704" s="171" t="s">
        <v>82</v>
      </c>
      <c r="E1704" s="283" t="s">
        <v>4392</v>
      </c>
      <c r="F1704" s="107">
        <v>1231</v>
      </c>
      <c r="G1704" s="284" t="s">
        <v>176</v>
      </c>
      <c r="H1704" s="284" t="s">
        <v>4491</v>
      </c>
      <c r="I1704" s="284" t="s">
        <v>4492</v>
      </c>
      <c r="J1704" s="284" t="s">
        <v>4493</v>
      </c>
      <c r="K1704" s="284" t="s">
        <v>4494</v>
      </c>
      <c r="L1704" s="284" t="s">
        <v>4495</v>
      </c>
      <c r="M1704" s="284" t="s">
        <v>176</v>
      </c>
      <c r="N1704" s="103" t="s">
        <v>87</v>
      </c>
      <c r="O1704" s="284">
        <v>50700</v>
      </c>
      <c r="Q1704" s="135"/>
      <c r="T1704" s="135"/>
      <c r="U1704" s="171" t="str">
        <f t="shared" si="390"/>
        <v>HBL-GRT-1231</v>
      </c>
      <c r="V1704" s="133" t="s">
        <v>90</v>
      </c>
      <c r="W1704" s="107">
        <v>1231</v>
      </c>
      <c r="X1704" s="171" t="str">
        <f t="shared" si="392"/>
        <v>HBL-GRT-1231-Feb17-1-1</v>
      </c>
      <c r="Y1704" s="118" t="s">
        <v>919</v>
      </c>
      <c r="Z1704" s="134" t="str">
        <f t="shared" si="379"/>
        <v>Yes</v>
      </c>
      <c r="AA1704" s="134" t="str">
        <f t="shared" si="380"/>
        <v>Yes</v>
      </c>
      <c r="AB1704" s="134" t="str">
        <f t="shared" si="389"/>
        <v>Yes</v>
      </c>
      <c r="AC1704" s="134" t="e">
        <f>VLOOKUP(F1704,'Wired Branches'!B:E,4,FALSE)</f>
        <v>#N/A</v>
      </c>
      <c r="AD1704" s="134" t="str">
        <f t="shared" si="381"/>
        <v>255.255.255.0</v>
      </c>
      <c r="AE1704" s="150" t="e">
        <f>VLOOKUP(W1704,'Wired Branches'!B:F,5,FALSE)</f>
        <v>#N/A</v>
      </c>
      <c r="AF1704" s="112" t="str">
        <f>_xlfn.IFNA(VLOOKUP(F1704,'Compiled report'!C:F,4,FALSE),"")</f>
        <v>26515e17b</v>
      </c>
      <c r="AG1704" s="134" t="str">
        <f t="shared" si="382"/>
        <v>10.200.57.196</v>
      </c>
      <c r="AH1704" s="134" t="str">
        <f t="shared" si="383"/>
        <v>Yes</v>
      </c>
      <c r="AI1704" s="134" t="str">
        <f t="shared" si="384"/>
        <v>Yes</v>
      </c>
      <c r="AJ1704" s="234">
        <f>_xlfn.IFNA(VLOOKUP(F1704,'Compiled report'!C:D,2,FALSE),"")</f>
        <v>42801</v>
      </c>
      <c r="AK1704" s="134" t="str">
        <f t="shared" si="385"/>
        <v>Yes</v>
      </c>
      <c r="AL1704" s="134" t="str">
        <f t="shared" si="386"/>
        <v>Yes</v>
      </c>
      <c r="AM1704" s="134" t="str">
        <f t="shared" si="387"/>
        <v>Yes</v>
      </c>
      <c r="AN1704" s="134" t="str">
        <f t="shared" si="388"/>
        <v>Yes</v>
      </c>
      <c r="AO1704" s="134" t="str">
        <f t="shared" si="391"/>
        <v>Installation Completed</v>
      </c>
      <c r="AP1704" s="137" t="s">
        <v>770</v>
      </c>
    </row>
    <row r="1705" spans="1:42" s="134" customFormat="1" ht="26.1" customHeight="1" x14ac:dyDescent="0.2">
      <c r="A1705" s="258">
        <v>1702</v>
      </c>
      <c r="B1705" s="284" t="s">
        <v>176</v>
      </c>
      <c r="C1705" s="134" t="s">
        <v>102</v>
      </c>
      <c r="D1705" s="171" t="s">
        <v>82</v>
      </c>
      <c r="E1705" s="283" t="s">
        <v>4392</v>
      </c>
      <c r="F1705" s="107">
        <v>1370</v>
      </c>
      <c r="G1705" s="284" t="s">
        <v>176</v>
      </c>
      <c r="H1705" s="284" t="s">
        <v>4496</v>
      </c>
      <c r="I1705" s="284" t="s">
        <v>4497</v>
      </c>
      <c r="J1705" s="284" t="s">
        <v>4498</v>
      </c>
      <c r="K1705" s="284" t="s">
        <v>176</v>
      </c>
      <c r="L1705" s="284" t="s">
        <v>176</v>
      </c>
      <c r="M1705" s="284" t="s">
        <v>176</v>
      </c>
      <c r="N1705" s="103" t="s">
        <v>87</v>
      </c>
      <c r="O1705" s="284">
        <v>50700</v>
      </c>
      <c r="Q1705" s="135"/>
      <c r="T1705" s="135"/>
      <c r="U1705" s="171" t="str">
        <f t="shared" si="390"/>
        <v>HBL-GRT-1370</v>
      </c>
      <c r="V1705" s="133" t="s">
        <v>90</v>
      </c>
      <c r="W1705" s="107">
        <v>1370</v>
      </c>
      <c r="X1705" s="171" t="str">
        <f t="shared" si="392"/>
        <v>HBL-GRT-1370-Feb17-1-1</v>
      </c>
      <c r="Y1705" s="118" t="s">
        <v>919</v>
      </c>
      <c r="Z1705" s="134" t="str">
        <f t="shared" si="379"/>
        <v xml:space="preserve"> </v>
      </c>
      <c r="AA1705" s="134" t="str">
        <f t="shared" si="380"/>
        <v xml:space="preserve"> </v>
      </c>
      <c r="AB1705" s="134" t="str">
        <f t="shared" si="389"/>
        <v>Yes</v>
      </c>
      <c r="AC1705" s="134" t="e">
        <f>VLOOKUP(F1705,'Wired Branches'!B:E,4,FALSE)</f>
        <v>#N/A</v>
      </c>
      <c r="AD1705" s="134" t="str">
        <f t="shared" si="381"/>
        <v xml:space="preserve"> </v>
      </c>
      <c r="AE1705" s="150" t="e">
        <f>VLOOKUP(W1705,'Wired Branches'!B:F,5,FALSE)</f>
        <v>#N/A</v>
      </c>
      <c r="AF1705" s="112" t="str">
        <f>_xlfn.IFNA(VLOOKUP(F1705,'Compiled report'!C:F,4,FALSE),"")</f>
        <v/>
      </c>
      <c r="AG1705" s="134" t="str">
        <f t="shared" si="382"/>
        <v xml:space="preserve"> </v>
      </c>
      <c r="AH1705" s="134" t="str">
        <f t="shared" si="383"/>
        <v xml:space="preserve"> </v>
      </c>
      <c r="AI1705" s="134" t="str">
        <f t="shared" si="384"/>
        <v xml:space="preserve"> </v>
      </c>
      <c r="AJ1705" s="234" t="str">
        <f>_xlfn.IFNA(VLOOKUP(F1705,'Compiled report'!C:D,2,FALSE),"")</f>
        <v/>
      </c>
      <c r="AK1705" s="134" t="str">
        <f t="shared" si="385"/>
        <v xml:space="preserve"> </v>
      </c>
      <c r="AL1705" s="134" t="str">
        <f t="shared" si="386"/>
        <v/>
      </c>
      <c r="AM1705" s="134" t="str">
        <f t="shared" si="387"/>
        <v xml:space="preserve"> </v>
      </c>
      <c r="AN1705" s="134" t="str">
        <f t="shared" si="388"/>
        <v xml:space="preserve"> </v>
      </c>
      <c r="AO1705" s="134" t="str">
        <f t="shared" si="391"/>
        <v xml:space="preserve"> </v>
      </c>
      <c r="AP1705" s="137" t="s">
        <v>770</v>
      </c>
    </row>
    <row r="1706" spans="1:42" s="134" customFormat="1" ht="26.1" customHeight="1" x14ac:dyDescent="0.2">
      <c r="A1706" s="258">
        <v>1703</v>
      </c>
      <c r="B1706" s="284" t="s">
        <v>176</v>
      </c>
      <c r="C1706" s="134" t="s">
        <v>102</v>
      </c>
      <c r="D1706" s="171" t="s">
        <v>82</v>
      </c>
      <c r="E1706" s="283" t="s">
        <v>4392</v>
      </c>
      <c r="F1706" s="107">
        <v>1375</v>
      </c>
      <c r="G1706" s="284" t="s">
        <v>176</v>
      </c>
      <c r="H1706" s="284" t="s">
        <v>4494</v>
      </c>
      <c r="I1706" s="284" t="s">
        <v>4499</v>
      </c>
      <c r="J1706" s="284" t="s">
        <v>4500</v>
      </c>
      <c r="K1706" s="284" t="s">
        <v>4494</v>
      </c>
      <c r="L1706" s="284" t="s">
        <v>4495</v>
      </c>
      <c r="M1706" s="284" t="s">
        <v>4406</v>
      </c>
      <c r="N1706" s="103" t="s">
        <v>87</v>
      </c>
      <c r="O1706" s="284">
        <v>50700</v>
      </c>
      <c r="Q1706" s="135"/>
      <c r="T1706" s="135"/>
      <c r="U1706" s="171" t="str">
        <f t="shared" si="390"/>
        <v>HBL-GRT-1375</v>
      </c>
      <c r="V1706" s="133" t="s">
        <v>90</v>
      </c>
      <c r="W1706" s="107">
        <v>1375</v>
      </c>
      <c r="X1706" s="171" t="str">
        <f t="shared" si="392"/>
        <v>HBL-GRT-1375-Feb17-1-1</v>
      </c>
      <c r="Y1706" s="118" t="s">
        <v>919</v>
      </c>
      <c r="Z1706" s="134" t="str">
        <f t="shared" si="379"/>
        <v xml:space="preserve"> </v>
      </c>
      <c r="AA1706" s="134" t="str">
        <f t="shared" si="380"/>
        <v xml:space="preserve"> </v>
      </c>
      <c r="AB1706" s="134" t="str">
        <f t="shared" si="389"/>
        <v>Yes</v>
      </c>
      <c r="AC1706" s="134" t="e">
        <f>VLOOKUP(F1706,'Wired Branches'!B:E,4,FALSE)</f>
        <v>#N/A</v>
      </c>
      <c r="AD1706" s="134" t="str">
        <f t="shared" si="381"/>
        <v xml:space="preserve"> </v>
      </c>
      <c r="AE1706" s="150" t="e">
        <f>VLOOKUP(W1706,'Wired Branches'!B:F,5,FALSE)</f>
        <v>#N/A</v>
      </c>
      <c r="AF1706" s="112" t="str">
        <f>_xlfn.IFNA(VLOOKUP(F1706,'Compiled report'!C:F,4,FALSE),"")</f>
        <v/>
      </c>
      <c r="AG1706" s="134" t="str">
        <f t="shared" si="382"/>
        <v xml:space="preserve"> </v>
      </c>
      <c r="AH1706" s="134" t="str">
        <f t="shared" si="383"/>
        <v xml:space="preserve"> </v>
      </c>
      <c r="AI1706" s="134" t="str">
        <f t="shared" si="384"/>
        <v xml:space="preserve"> </v>
      </c>
      <c r="AJ1706" s="234" t="str">
        <f>_xlfn.IFNA(VLOOKUP(F1706,'Compiled report'!C:D,2,FALSE),"")</f>
        <v/>
      </c>
      <c r="AK1706" s="134" t="str">
        <f t="shared" si="385"/>
        <v xml:space="preserve"> </v>
      </c>
      <c r="AL1706" s="134" t="str">
        <f t="shared" si="386"/>
        <v/>
      </c>
      <c r="AM1706" s="134" t="str">
        <f t="shared" si="387"/>
        <v xml:space="preserve"> </v>
      </c>
      <c r="AN1706" s="134" t="str">
        <f t="shared" si="388"/>
        <v xml:space="preserve"> </v>
      </c>
      <c r="AO1706" s="134" t="str">
        <f t="shared" si="391"/>
        <v xml:space="preserve"> </v>
      </c>
      <c r="AP1706" s="137" t="s">
        <v>770</v>
      </c>
    </row>
    <row r="1707" spans="1:42" s="134" customFormat="1" ht="26.1" customHeight="1" x14ac:dyDescent="0.2">
      <c r="A1707" s="258">
        <v>1704</v>
      </c>
      <c r="B1707" s="284" t="s">
        <v>176</v>
      </c>
      <c r="C1707" s="134" t="s">
        <v>102</v>
      </c>
      <c r="D1707" s="171" t="s">
        <v>82</v>
      </c>
      <c r="E1707" s="283" t="s">
        <v>4392</v>
      </c>
      <c r="F1707" s="107">
        <v>1381</v>
      </c>
      <c r="G1707" s="284" t="s">
        <v>176</v>
      </c>
      <c r="H1707" s="284" t="s">
        <v>4501</v>
      </c>
      <c r="I1707" s="284" t="s">
        <v>4502</v>
      </c>
      <c r="J1707" s="284" t="s">
        <v>4503</v>
      </c>
      <c r="K1707" s="284" t="s">
        <v>4501</v>
      </c>
      <c r="L1707" s="284" t="s">
        <v>176</v>
      </c>
      <c r="M1707" s="284" t="s">
        <v>176</v>
      </c>
      <c r="N1707" s="103" t="s">
        <v>87</v>
      </c>
      <c r="O1707" s="284">
        <v>50700</v>
      </c>
      <c r="Q1707" s="135"/>
      <c r="T1707" s="135"/>
      <c r="U1707" s="171" t="str">
        <f t="shared" si="390"/>
        <v>HBL-GRT-1381</v>
      </c>
      <c r="V1707" s="133" t="s">
        <v>90</v>
      </c>
      <c r="W1707" s="107">
        <v>1381</v>
      </c>
      <c r="X1707" s="171" t="str">
        <f t="shared" si="392"/>
        <v>HBL-GRT-1381-Feb17-1-1</v>
      </c>
      <c r="Y1707" s="118" t="s">
        <v>919</v>
      </c>
      <c r="Z1707" s="134" t="str">
        <f t="shared" si="379"/>
        <v xml:space="preserve"> </v>
      </c>
      <c r="AA1707" s="134" t="str">
        <f t="shared" si="380"/>
        <v xml:space="preserve"> </v>
      </c>
      <c r="AB1707" s="134" t="str">
        <f t="shared" si="389"/>
        <v>Yes</v>
      </c>
      <c r="AC1707" s="134" t="e">
        <f>VLOOKUP(F1707,'Wired Branches'!B:E,4,FALSE)</f>
        <v>#N/A</v>
      </c>
      <c r="AD1707" s="134" t="str">
        <f t="shared" si="381"/>
        <v xml:space="preserve"> </v>
      </c>
      <c r="AE1707" s="150" t="e">
        <f>VLOOKUP(W1707,'Wired Branches'!B:F,5,FALSE)</f>
        <v>#N/A</v>
      </c>
      <c r="AF1707" s="112" t="str">
        <f>_xlfn.IFNA(VLOOKUP(F1707,'Compiled report'!C:F,4,FALSE),"")</f>
        <v/>
      </c>
      <c r="AG1707" s="134" t="str">
        <f t="shared" si="382"/>
        <v xml:space="preserve"> </v>
      </c>
      <c r="AH1707" s="134" t="str">
        <f t="shared" si="383"/>
        <v xml:space="preserve"> </v>
      </c>
      <c r="AI1707" s="134" t="str">
        <f t="shared" si="384"/>
        <v xml:space="preserve"> </v>
      </c>
      <c r="AJ1707" s="234" t="str">
        <f>_xlfn.IFNA(VLOOKUP(F1707,'Compiled report'!C:D,2,FALSE),"")</f>
        <v/>
      </c>
      <c r="AK1707" s="134" t="str">
        <f t="shared" si="385"/>
        <v xml:space="preserve"> </v>
      </c>
      <c r="AL1707" s="134" t="str">
        <f t="shared" si="386"/>
        <v/>
      </c>
      <c r="AM1707" s="134" t="str">
        <f t="shared" si="387"/>
        <v xml:space="preserve"> </v>
      </c>
      <c r="AN1707" s="134" t="str">
        <f t="shared" si="388"/>
        <v xml:space="preserve"> </v>
      </c>
      <c r="AO1707" s="134" t="str">
        <f t="shared" si="391"/>
        <v xml:space="preserve"> </v>
      </c>
      <c r="AP1707" s="137" t="s">
        <v>770</v>
      </c>
    </row>
    <row r="1708" spans="1:42" s="134" customFormat="1" ht="26.1" customHeight="1" x14ac:dyDescent="0.2">
      <c r="A1708" s="258">
        <v>1705</v>
      </c>
      <c r="B1708" s="284" t="s">
        <v>176</v>
      </c>
      <c r="C1708" s="134" t="s">
        <v>102</v>
      </c>
      <c r="D1708" s="171" t="s">
        <v>82</v>
      </c>
      <c r="E1708" s="283" t="s">
        <v>4392</v>
      </c>
      <c r="F1708" s="107">
        <v>1420</v>
      </c>
      <c r="G1708" s="284" t="s">
        <v>176</v>
      </c>
      <c r="H1708" s="284" t="s">
        <v>4504</v>
      </c>
      <c r="I1708" s="284" t="s">
        <v>4505</v>
      </c>
      <c r="J1708" s="284" t="s">
        <v>4506</v>
      </c>
      <c r="K1708" s="284" t="s">
        <v>176</v>
      </c>
      <c r="L1708" s="284" t="s">
        <v>176</v>
      </c>
      <c r="M1708" s="284" t="s">
        <v>176</v>
      </c>
      <c r="N1708" s="103" t="s">
        <v>87</v>
      </c>
      <c r="O1708" s="284">
        <v>50700</v>
      </c>
      <c r="Q1708" s="135"/>
      <c r="T1708" s="135"/>
      <c r="U1708" s="171" t="str">
        <f t="shared" si="390"/>
        <v>HBL-GRT-1420</v>
      </c>
      <c r="V1708" s="133" t="s">
        <v>90</v>
      </c>
      <c r="W1708" s="107">
        <v>1420</v>
      </c>
      <c r="X1708" s="171" t="str">
        <f t="shared" si="392"/>
        <v>HBL-GRT-1420-Feb17-1-1</v>
      </c>
      <c r="Y1708" s="118" t="s">
        <v>919</v>
      </c>
      <c r="Z1708" s="134" t="str">
        <f t="shared" si="379"/>
        <v>Yes</v>
      </c>
      <c r="AA1708" s="134" t="str">
        <f t="shared" si="380"/>
        <v>Yes</v>
      </c>
      <c r="AB1708" s="134" t="str">
        <f t="shared" si="389"/>
        <v>Yes</v>
      </c>
      <c r="AC1708" s="134" t="e">
        <f>VLOOKUP(F1708,'Wired Branches'!B:E,4,FALSE)</f>
        <v>#N/A</v>
      </c>
      <c r="AD1708" s="134" t="str">
        <f t="shared" si="381"/>
        <v>255.255.255.0</v>
      </c>
      <c r="AE1708" s="150" t="e">
        <f>VLOOKUP(W1708,'Wired Branches'!B:F,5,FALSE)</f>
        <v>#N/A</v>
      </c>
      <c r="AF1708" s="112" t="str">
        <f>_xlfn.IFNA(VLOOKUP(F1708,'Compiled report'!C:F,4,FALSE),"")</f>
        <v>26515e233</v>
      </c>
      <c r="AG1708" s="134" t="str">
        <f t="shared" si="382"/>
        <v>10.200.57.196</v>
      </c>
      <c r="AH1708" s="134" t="str">
        <f t="shared" si="383"/>
        <v>Yes</v>
      </c>
      <c r="AI1708" s="134" t="str">
        <f t="shared" si="384"/>
        <v>Yes</v>
      </c>
      <c r="AJ1708" s="234">
        <f>_xlfn.IFNA(VLOOKUP(F1708,'Compiled report'!C:D,2,FALSE),"")</f>
        <v>42801</v>
      </c>
      <c r="AK1708" s="134" t="str">
        <f t="shared" si="385"/>
        <v>Yes</v>
      </c>
      <c r="AL1708" s="134" t="str">
        <f t="shared" si="386"/>
        <v>Yes</v>
      </c>
      <c r="AM1708" s="134" t="str">
        <f t="shared" si="387"/>
        <v>Yes</v>
      </c>
      <c r="AN1708" s="134" t="str">
        <f t="shared" si="388"/>
        <v>Yes</v>
      </c>
      <c r="AO1708" s="134" t="str">
        <f t="shared" si="391"/>
        <v>Installation Completed</v>
      </c>
      <c r="AP1708" s="137" t="s">
        <v>770</v>
      </c>
    </row>
    <row r="1709" spans="1:42" s="134" customFormat="1" ht="26.1" customHeight="1" x14ac:dyDescent="0.2">
      <c r="A1709" s="258">
        <v>1706</v>
      </c>
      <c r="B1709" s="284" t="s">
        <v>176</v>
      </c>
      <c r="C1709" s="134" t="s">
        <v>102</v>
      </c>
      <c r="D1709" s="171" t="s">
        <v>82</v>
      </c>
      <c r="E1709" s="283" t="s">
        <v>4392</v>
      </c>
      <c r="F1709" s="107">
        <v>1449</v>
      </c>
      <c r="G1709" s="284" t="s">
        <v>176</v>
      </c>
      <c r="H1709" s="284" t="s">
        <v>4507</v>
      </c>
      <c r="I1709" s="284" t="s">
        <v>4508</v>
      </c>
      <c r="J1709" s="284" t="s">
        <v>4509</v>
      </c>
      <c r="K1709" s="284" t="s">
        <v>176</v>
      </c>
      <c r="L1709" s="284" t="s">
        <v>176</v>
      </c>
      <c r="M1709" s="284" t="s">
        <v>176</v>
      </c>
      <c r="N1709" s="103" t="s">
        <v>87</v>
      </c>
      <c r="O1709" s="284">
        <v>50700</v>
      </c>
      <c r="Q1709" s="135"/>
      <c r="T1709" s="135"/>
      <c r="U1709" s="171" t="str">
        <f t="shared" si="390"/>
        <v>HBL-GRT-1449</v>
      </c>
      <c r="V1709" s="133" t="s">
        <v>90</v>
      </c>
      <c r="W1709" s="107">
        <v>1449</v>
      </c>
      <c r="X1709" s="171" t="str">
        <f t="shared" si="392"/>
        <v>HBL-GRT-1449-Feb17-1-1</v>
      </c>
      <c r="Y1709" s="118" t="s">
        <v>919</v>
      </c>
      <c r="Z1709" s="134" t="str">
        <f t="shared" si="379"/>
        <v>Yes</v>
      </c>
      <c r="AA1709" s="134" t="str">
        <f t="shared" si="380"/>
        <v>Yes</v>
      </c>
      <c r="AB1709" s="134" t="str">
        <f t="shared" si="389"/>
        <v>Yes</v>
      </c>
      <c r="AC1709" s="134" t="e">
        <f>VLOOKUP(F1709,'Wired Branches'!B:E,4,FALSE)</f>
        <v>#N/A</v>
      </c>
      <c r="AD1709" s="134" t="str">
        <f t="shared" si="381"/>
        <v>255.255.255.0</v>
      </c>
      <c r="AE1709" s="150" t="e">
        <f>VLOOKUP(W1709,'Wired Branches'!B:F,5,FALSE)</f>
        <v>#N/A</v>
      </c>
      <c r="AF1709" s="112" t="str">
        <f>_xlfn.IFNA(VLOOKUP(F1709,'Compiled report'!C:F,4,FALSE),"")</f>
        <v>26515e234</v>
      </c>
      <c r="AG1709" s="134" t="str">
        <f t="shared" si="382"/>
        <v>10.200.57.196</v>
      </c>
      <c r="AH1709" s="134" t="str">
        <f t="shared" si="383"/>
        <v>Yes</v>
      </c>
      <c r="AI1709" s="134" t="str">
        <f t="shared" si="384"/>
        <v>Yes</v>
      </c>
      <c r="AJ1709" s="234">
        <f>_xlfn.IFNA(VLOOKUP(F1709,'Compiled report'!C:D,2,FALSE),"")</f>
        <v>42801</v>
      </c>
      <c r="AK1709" s="134" t="str">
        <f t="shared" si="385"/>
        <v>Yes</v>
      </c>
      <c r="AL1709" s="134" t="str">
        <f t="shared" si="386"/>
        <v>Yes</v>
      </c>
      <c r="AM1709" s="134" t="str">
        <f t="shared" si="387"/>
        <v>Yes</v>
      </c>
      <c r="AN1709" s="134" t="str">
        <f t="shared" si="388"/>
        <v>Yes</v>
      </c>
      <c r="AO1709" s="134" t="str">
        <f t="shared" si="391"/>
        <v>Installation Completed</v>
      </c>
      <c r="AP1709" s="137" t="s">
        <v>770</v>
      </c>
    </row>
    <row r="1710" spans="1:42" s="134" customFormat="1" ht="26.1" customHeight="1" x14ac:dyDescent="0.2">
      <c r="A1710" s="258">
        <v>1707</v>
      </c>
      <c r="B1710" s="284" t="s">
        <v>176</v>
      </c>
      <c r="C1710" s="134" t="s">
        <v>102</v>
      </c>
      <c r="D1710" s="171" t="s">
        <v>82</v>
      </c>
      <c r="E1710" s="283" t="s">
        <v>4392</v>
      </c>
      <c r="F1710" s="107">
        <v>1451</v>
      </c>
      <c r="G1710" s="284" t="s">
        <v>176</v>
      </c>
      <c r="H1710" s="284" t="s">
        <v>4510</v>
      </c>
      <c r="I1710" s="284" t="s">
        <v>4511</v>
      </c>
      <c r="J1710" s="284" t="s">
        <v>4512</v>
      </c>
      <c r="K1710" s="284" t="s">
        <v>176</v>
      </c>
      <c r="L1710" s="284" t="s">
        <v>176</v>
      </c>
      <c r="M1710" s="284" t="s">
        <v>176</v>
      </c>
      <c r="N1710" s="103" t="s">
        <v>87</v>
      </c>
      <c r="O1710" s="284">
        <v>50700</v>
      </c>
      <c r="Q1710" s="135"/>
      <c r="T1710" s="135"/>
      <c r="U1710" s="171" t="str">
        <f t="shared" si="390"/>
        <v>HBL-GRT-1451</v>
      </c>
      <c r="V1710" s="133" t="s">
        <v>90</v>
      </c>
      <c r="W1710" s="107">
        <v>1451</v>
      </c>
      <c r="X1710" s="171" t="str">
        <f t="shared" si="392"/>
        <v>HBL-GRT-1451-Feb17-1-1</v>
      </c>
      <c r="Y1710" s="118" t="s">
        <v>919</v>
      </c>
      <c r="Z1710" s="134" t="str">
        <f t="shared" si="379"/>
        <v>Yes</v>
      </c>
      <c r="AA1710" s="134" t="str">
        <f t="shared" si="380"/>
        <v>Yes</v>
      </c>
      <c r="AB1710" s="134" t="str">
        <f t="shared" si="389"/>
        <v>Yes</v>
      </c>
      <c r="AC1710" s="134" t="e">
        <f>VLOOKUP(F1710,'Wired Branches'!B:E,4,FALSE)</f>
        <v>#N/A</v>
      </c>
      <c r="AD1710" s="134" t="str">
        <f t="shared" si="381"/>
        <v>255.255.255.0</v>
      </c>
      <c r="AE1710" s="150" t="e">
        <f>VLOOKUP(W1710,'Wired Branches'!B:F,5,FALSE)</f>
        <v>#N/A</v>
      </c>
      <c r="AF1710" s="112" t="str">
        <f>_xlfn.IFNA(VLOOKUP(F1710,'Compiled report'!C:F,4,FALSE),"")</f>
        <v>26515e235</v>
      </c>
      <c r="AG1710" s="134" t="str">
        <f t="shared" si="382"/>
        <v>10.200.57.196</v>
      </c>
      <c r="AH1710" s="134" t="str">
        <f t="shared" si="383"/>
        <v>Yes</v>
      </c>
      <c r="AI1710" s="134" t="str">
        <f t="shared" si="384"/>
        <v>Yes</v>
      </c>
      <c r="AJ1710" s="234">
        <f>_xlfn.IFNA(VLOOKUP(F1710,'Compiled report'!C:D,2,FALSE),"")</f>
        <v>42801</v>
      </c>
      <c r="AK1710" s="134" t="str">
        <f t="shared" si="385"/>
        <v>Yes</v>
      </c>
      <c r="AL1710" s="134" t="str">
        <f t="shared" si="386"/>
        <v>Yes</v>
      </c>
      <c r="AM1710" s="134" t="str">
        <f t="shared" si="387"/>
        <v>Yes</v>
      </c>
      <c r="AN1710" s="134" t="str">
        <f t="shared" si="388"/>
        <v>Yes</v>
      </c>
      <c r="AO1710" s="134" t="str">
        <f t="shared" si="391"/>
        <v>Installation Completed</v>
      </c>
      <c r="AP1710" s="137" t="s">
        <v>770</v>
      </c>
    </row>
    <row r="1711" spans="1:42" s="134" customFormat="1" ht="26.1" customHeight="1" x14ac:dyDescent="0.2">
      <c r="A1711" s="258">
        <v>1708</v>
      </c>
      <c r="B1711" s="284" t="s">
        <v>176</v>
      </c>
      <c r="C1711" s="134" t="s">
        <v>102</v>
      </c>
      <c r="D1711" s="171" t="s">
        <v>82</v>
      </c>
      <c r="E1711" s="283" t="s">
        <v>4392</v>
      </c>
      <c r="F1711" s="107">
        <v>1452</v>
      </c>
      <c r="G1711" s="284" t="s">
        <v>176</v>
      </c>
      <c r="H1711" s="284" t="s">
        <v>4513</v>
      </c>
      <c r="I1711" s="284" t="s">
        <v>4514</v>
      </c>
      <c r="J1711" s="284" t="s">
        <v>4515</v>
      </c>
      <c r="K1711" s="284" t="s">
        <v>176</v>
      </c>
      <c r="L1711" s="284" t="s">
        <v>176</v>
      </c>
      <c r="M1711" s="284" t="s">
        <v>176</v>
      </c>
      <c r="N1711" s="103" t="s">
        <v>87</v>
      </c>
      <c r="O1711" s="284">
        <v>50700</v>
      </c>
      <c r="Q1711" s="135"/>
      <c r="T1711" s="135"/>
      <c r="U1711" s="171" t="str">
        <f t="shared" si="390"/>
        <v>HBL-GRT-1452</v>
      </c>
      <c r="V1711" s="133" t="s">
        <v>90</v>
      </c>
      <c r="W1711" s="107">
        <v>1452</v>
      </c>
      <c r="X1711" s="171" t="str">
        <f t="shared" si="392"/>
        <v>HBL-GRT-1452-Feb17-1-1</v>
      </c>
      <c r="Y1711" s="118" t="s">
        <v>919</v>
      </c>
      <c r="Z1711" s="134" t="str">
        <f t="shared" si="379"/>
        <v>Yes</v>
      </c>
      <c r="AA1711" s="134" t="str">
        <f t="shared" si="380"/>
        <v>Yes</v>
      </c>
      <c r="AB1711" s="134" t="str">
        <f t="shared" si="389"/>
        <v>Yes</v>
      </c>
      <c r="AC1711" s="134" t="e">
        <f>VLOOKUP(F1711,'Wired Branches'!B:E,4,FALSE)</f>
        <v>#N/A</v>
      </c>
      <c r="AD1711" s="134" t="str">
        <f t="shared" si="381"/>
        <v>255.255.255.0</v>
      </c>
      <c r="AE1711" s="150" t="e">
        <f>VLOOKUP(W1711,'Wired Branches'!B:F,5,FALSE)</f>
        <v>#N/A</v>
      </c>
      <c r="AF1711" s="112" t="str">
        <f>_xlfn.IFNA(VLOOKUP(F1711,'Compiled report'!C:F,4,FALSE),"")</f>
        <v>26515e236</v>
      </c>
      <c r="AG1711" s="134" t="str">
        <f t="shared" si="382"/>
        <v>10.200.57.196</v>
      </c>
      <c r="AH1711" s="134" t="str">
        <f t="shared" si="383"/>
        <v>Yes</v>
      </c>
      <c r="AI1711" s="134" t="str">
        <f t="shared" si="384"/>
        <v>Yes</v>
      </c>
      <c r="AJ1711" s="234">
        <f>_xlfn.IFNA(VLOOKUP(F1711,'Compiled report'!C:D,2,FALSE),"")</f>
        <v>42801</v>
      </c>
      <c r="AK1711" s="134" t="str">
        <f t="shared" si="385"/>
        <v>Yes</v>
      </c>
      <c r="AL1711" s="134" t="str">
        <f t="shared" si="386"/>
        <v>Yes</v>
      </c>
      <c r="AM1711" s="134" t="str">
        <f t="shared" si="387"/>
        <v>Yes</v>
      </c>
      <c r="AN1711" s="134" t="str">
        <f t="shared" si="388"/>
        <v>Yes</v>
      </c>
      <c r="AO1711" s="134" t="str">
        <f t="shared" si="391"/>
        <v>Installation Completed</v>
      </c>
      <c r="AP1711" s="137" t="s">
        <v>770</v>
      </c>
    </row>
    <row r="1712" spans="1:42" s="134" customFormat="1" ht="26.1" customHeight="1" x14ac:dyDescent="0.2">
      <c r="A1712" s="258">
        <v>1709</v>
      </c>
      <c r="B1712" s="284" t="s">
        <v>176</v>
      </c>
      <c r="C1712" s="134" t="s">
        <v>102</v>
      </c>
      <c r="D1712" s="171" t="s">
        <v>82</v>
      </c>
      <c r="E1712" s="283" t="s">
        <v>4392</v>
      </c>
      <c r="F1712" s="107">
        <v>1563</v>
      </c>
      <c r="G1712" s="284" t="s">
        <v>176</v>
      </c>
      <c r="H1712" s="284" t="s">
        <v>4516</v>
      </c>
      <c r="I1712" s="284" t="s">
        <v>4517</v>
      </c>
      <c r="J1712" s="284" t="s">
        <v>4518</v>
      </c>
      <c r="K1712" s="284" t="s">
        <v>4516</v>
      </c>
      <c r="L1712" s="284" t="s">
        <v>4436</v>
      </c>
      <c r="M1712" s="284" t="s">
        <v>176</v>
      </c>
      <c r="N1712" s="103" t="s">
        <v>87</v>
      </c>
      <c r="O1712" s="284">
        <v>50700</v>
      </c>
      <c r="Q1712" s="135"/>
      <c r="T1712" s="135"/>
      <c r="U1712" s="171" t="str">
        <f t="shared" si="390"/>
        <v>HBL-GRT-1563</v>
      </c>
      <c r="V1712" s="133" t="s">
        <v>90</v>
      </c>
      <c r="W1712" s="107">
        <v>1563</v>
      </c>
      <c r="X1712" s="171" t="str">
        <f t="shared" si="392"/>
        <v>HBL-GRT-1563-Feb17-1-1</v>
      </c>
      <c r="Y1712" s="118" t="s">
        <v>919</v>
      </c>
      <c r="Z1712" s="134" t="str">
        <f t="shared" si="379"/>
        <v xml:space="preserve"> </v>
      </c>
      <c r="AA1712" s="134" t="str">
        <f t="shared" si="380"/>
        <v xml:space="preserve"> </v>
      </c>
      <c r="AB1712" s="134" t="str">
        <f t="shared" si="389"/>
        <v>Yes</v>
      </c>
      <c r="AC1712" s="134" t="e">
        <f>VLOOKUP(F1712,'Wired Branches'!B:E,4,FALSE)</f>
        <v>#N/A</v>
      </c>
      <c r="AD1712" s="134" t="str">
        <f t="shared" si="381"/>
        <v xml:space="preserve"> </v>
      </c>
      <c r="AE1712" s="150" t="e">
        <f>VLOOKUP(W1712,'Wired Branches'!B:F,5,FALSE)</f>
        <v>#N/A</v>
      </c>
      <c r="AF1712" s="112" t="str">
        <f>_xlfn.IFNA(VLOOKUP(F1712,'Compiled report'!C:F,4,FALSE),"")</f>
        <v/>
      </c>
      <c r="AG1712" s="134" t="str">
        <f t="shared" si="382"/>
        <v xml:space="preserve"> </v>
      </c>
      <c r="AH1712" s="134" t="str">
        <f t="shared" si="383"/>
        <v xml:space="preserve"> </v>
      </c>
      <c r="AI1712" s="134" t="str">
        <f t="shared" si="384"/>
        <v xml:space="preserve"> </v>
      </c>
      <c r="AJ1712" s="234" t="str">
        <f>_xlfn.IFNA(VLOOKUP(F1712,'Compiled report'!C:D,2,FALSE),"")</f>
        <v/>
      </c>
      <c r="AK1712" s="134" t="str">
        <f t="shared" si="385"/>
        <v xml:space="preserve"> </v>
      </c>
      <c r="AL1712" s="134" t="str">
        <f t="shared" si="386"/>
        <v/>
      </c>
      <c r="AM1712" s="134" t="str">
        <f t="shared" si="387"/>
        <v xml:space="preserve"> </v>
      </c>
      <c r="AN1712" s="134" t="str">
        <f t="shared" si="388"/>
        <v xml:space="preserve"> </v>
      </c>
      <c r="AO1712" s="134" t="str">
        <f t="shared" si="391"/>
        <v xml:space="preserve"> </v>
      </c>
      <c r="AP1712" s="137" t="s">
        <v>770</v>
      </c>
    </row>
    <row r="1713" spans="1:42" s="134" customFormat="1" ht="26.1" customHeight="1" x14ac:dyDescent="0.2">
      <c r="A1713" s="258">
        <v>1710</v>
      </c>
      <c r="B1713" s="284" t="s">
        <v>176</v>
      </c>
      <c r="C1713" s="134" t="s">
        <v>102</v>
      </c>
      <c r="D1713" s="171" t="s">
        <v>82</v>
      </c>
      <c r="E1713" s="283" t="s">
        <v>4392</v>
      </c>
      <c r="F1713" s="107">
        <v>1570</v>
      </c>
      <c r="G1713" s="284" t="s">
        <v>176</v>
      </c>
      <c r="H1713" s="284" t="s">
        <v>4519</v>
      </c>
      <c r="I1713" s="284" t="s">
        <v>4520</v>
      </c>
      <c r="J1713" s="284" t="s">
        <v>4521</v>
      </c>
      <c r="K1713" s="284" t="s">
        <v>4522</v>
      </c>
      <c r="L1713" s="284" t="s">
        <v>4397</v>
      </c>
      <c r="M1713" s="284" t="s">
        <v>176</v>
      </c>
      <c r="N1713" s="103" t="s">
        <v>87</v>
      </c>
      <c r="O1713" s="284">
        <v>50700</v>
      </c>
      <c r="Q1713" s="135"/>
      <c r="T1713" s="135"/>
      <c r="U1713" s="171" t="str">
        <f t="shared" si="390"/>
        <v>HBL-GRT-1570</v>
      </c>
      <c r="V1713" s="133" t="s">
        <v>90</v>
      </c>
      <c r="W1713" s="107">
        <v>1570</v>
      </c>
      <c r="X1713" s="171" t="str">
        <f t="shared" si="392"/>
        <v>HBL-GRT-1570-Feb17-1-1</v>
      </c>
      <c r="Y1713" s="118" t="s">
        <v>919</v>
      </c>
      <c r="Z1713" s="134" t="str">
        <f t="shared" si="379"/>
        <v>Yes</v>
      </c>
      <c r="AA1713" s="134" t="str">
        <f t="shared" si="380"/>
        <v>Yes</v>
      </c>
      <c r="AB1713" s="134" t="str">
        <f t="shared" si="389"/>
        <v>Yes</v>
      </c>
      <c r="AC1713" s="134" t="e">
        <f>VLOOKUP(F1713,'Wired Branches'!B:E,4,FALSE)</f>
        <v>#N/A</v>
      </c>
      <c r="AD1713" s="134" t="str">
        <f t="shared" si="381"/>
        <v>255.255.255.0</v>
      </c>
      <c r="AE1713" s="150" t="e">
        <f>VLOOKUP(W1713,'Wired Branches'!B:F,5,FALSE)</f>
        <v>#N/A</v>
      </c>
      <c r="AF1713" s="112" t="str">
        <f>_xlfn.IFNA(VLOOKUP(F1713,'Compiled report'!C:F,4,FALSE),"")</f>
        <v>26515e238</v>
      </c>
      <c r="AG1713" s="134" t="str">
        <f t="shared" si="382"/>
        <v>10.200.57.196</v>
      </c>
      <c r="AH1713" s="134" t="str">
        <f t="shared" si="383"/>
        <v>Yes</v>
      </c>
      <c r="AI1713" s="134" t="str">
        <f t="shared" si="384"/>
        <v>Yes</v>
      </c>
      <c r="AJ1713" s="234">
        <f>_xlfn.IFNA(VLOOKUP(F1713,'Compiled report'!C:D,2,FALSE),"")</f>
        <v>42804</v>
      </c>
      <c r="AK1713" s="134" t="str">
        <f t="shared" si="385"/>
        <v>Yes</v>
      </c>
      <c r="AL1713" s="134" t="str">
        <f t="shared" si="386"/>
        <v>Yes</v>
      </c>
      <c r="AM1713" s="134" t="str">
        <f t="shared" si="387"/>
        <v>Yes</v>
      </c>
      <c r="AN1713" s="134" t="str">
        <f t="shared" si="388"/>
        <v>Yes</v>
      </c>
      <c r="AO1713" s="134" t="str">
        <f t="shared" si="391"/>
        <v>Installation Completed</v>
      </c>
      <c r="AP1713" s="137" t="s">
        <v>770</v>
      </c>
    </row>
    <row r="1714" spans="1:42" s="134" customFormat="1" ht="26.1" customHeight="1" x14ac:dyDescent="0.2">
      <c r="A1714" s="258">
        <v>1711</v>
      </c>
      <c r="B1714" s="284" t="s">
        <v>176</v>
      </c>
      <c r="C1714" s="134" t="s">
        <v>102</v>
      </c>
      <c r="D1714" s="171" t="s">
        <v>82</v>
      </c>
      <c r="E1714" s="283" t="s">
        <v>4392</v>
      </c>
      <c r="F1714" s="107">
        <v>1591</v>
      </c>
      <c r="G1714" s="284" t="s">
        <v>176</v>
      </c>
      <c r="H1714" s="284" t="s">
        <v>4523</v>
      </c>
      <c r="I1714" s="284" t="s">
        <v>4524</v>
      </c>
      <c r="J1714" s="284" t="s">
        <v>4525</v>
      </c>
      <c r="K1714" s="284" t="s">
        <v>4526</v>
      </c>
      <c r="L1714" s="284" t="s">
        <v>176</v>
      </c>
      <c r="M1714" s="284" t="s">
        <v>176</v>
      </c>
      <c r="N1714" s="103" t="s">
        <v>87</v>
      </c>
      <c r="O1714" s="284">
        <v>50700</v>
      </c>
      <c r="Q1714" s="135"/>
      <c r="T1714" s="135"/>
      <c r="U1714" s="171" t="str">
        <f t="shared" si="390"/>
        <v>HBL-GRT-1591</v>
      </c>
      <c r="V1714" s="133" t="s">
        <v>90</v>
      </c>
      <c r="W1714" s="107">
        <v>1591</v>
      </c>
      <c r="X1714" s="171" t="str">
        <f t="shared" si="392"/>
        <v>HBL-GRT-1591-Feb17-1-1</v>
      </c>
      <c r="Y1714" s="118" t="s">
        <v>919</v>
      </c>
      <c r="Z1714" s="134" t="str">
        <f t="shared" ref="Z1714:Z1742" si="393">IF(AJ1714=""," ","Yes")</f>
        <v>Yes</v>
      </c>
      <c r="AA1714" s="134" t="str">
        <f t="shared" ref="AA1714:AA1742" si="394">IF(AJ1714=""," ","Yes")</f>
        <v>Yes</v>
      </c>
      <c r="AB1714" s="134" t="str">
        <f t="shared" si="389"/>
        <v>Yes</v>
      </c>
      <c r="AC1714" s="134" t="e">
        <f>VLOOKUP(F1714,'Wired Branches'!B:E,4,FALSE)</f>
        <v>#N/A</v>
      </c>
      <c r="AD1714" s="134" t="str">
        <f t="shared" ref="AD1714:AD1742" si="395">IF(AJ1714=""," ","255.255.255.0")</f>
        <v>255.255.255.0</v>
      </c>
      <c r="AE1714" s="150" t="e">
        <f>VLOOKUP(W1714,'Wired Branches'!B:F,5,FALSE)</f>
        <v>#N/A</v>
      </c>
      <c r="AF1714" s="112" t="str">
        <f>_xlfn.IFNA(VLOOKUP(F1714,'Compiled report'!C:F,4,FALSE),"")</f>
        <v>26515e239</v>
      </c>
      <c r="AG1714" s="134" t="str">
        <f t="shared" ref="AG1714:AG1742" si="396">IF(AJ1714=""," ","10.200.57.196")</f>
        <v>10.200.57.196</v>
      </c>
      <c r="AH1714" s="134" t="str">
        <f t="shared" ref="AH1714:AH1742" si="397">IF(AJ1714=""," ","Yes")</f>
        <v>Yes</v>
      </c>
      <c r="AI1714" s="134" t="str">
        <f t="shared" ref="AI1714:AI1742" si="398">IF(AJ1714=""," ","Yes")</f>
        <v>Yes</v>
      </c>
      <c r="AJ1714" s="234">
        <f>_xlfn.IFNA(VLOOKUP(F1714,'Compiled report'!C:D,2,FALSE),"")</f>
        <v>42804</v>
      </c>
      <c r="AK1714" s="134" t="str">
        <f t="shared" ref="AK1714:AK1742" si="399">IF(AJ1714=""," ","Yes")</f>
        <v>Yes</v>
      </c>
      <c r="AL1714" s="134" t="str">
        <f t="shared" ref="AL1714:AL1742" si="400">IF((OR(AF1714="",AF1714=0)),"","Yes")</f>
        <v>Yes</v>
      </c>
      <c r="AM1714" s="134" t="str">
        <f t="shared" ref="AM1714:AM1742" si="401">IF(AJ1714=""," ","Yes")</f>
        <v>Yes</v>
      </c>
      <c r="AN1714" s="134" t="str">
        <f t="shared" ref="AN1714:AN1742" si="402">IF(AJ1714=""," ","Yes")</f>
        <v>Yes</v>
      </c>
      <c r="AO1714" s="134" t="str">
        <f t="shared" si="391"/>
        <v>Installation Completed</v>
      </c>
      <c r="AP1714" s="137" t="s">
        <v>770</v>
      </c>
    </row>
    <row r="1715" spans="1:42" s="134" customFormat="1" ht="26.1" customHeight="1" x14ac:dyDescent="0.2">
      <c r="A1715" s="258">
        <v>1712</v>
      </c>
      <c r="B1715" s="284" t="s">
        <v>176</v>
      </c>
      <c r="C1715" s="134" t="s">
        <v>102</v>
      </c>
      <c r="D1715" s="171" t="s">
        <v>82</v>
      </c>
      <c r="E1715" s="283" t="s">
        <v>4392</v>
      </c>
      <c r="F1715" s="107">
        <v>1592</v>
      </c>
      <c r="G1715" s="284" t="s">
        <v>176</v>
      </c>
      <c r="H1715" s="284" t="s">
        <v>4527</v>
      </c>
      <c r="I1715" s="284" t="s">
        <v>4528</v>
      </c>
      <c r="J1715" s="284" t="s">
        <v>4529</v>
      </c>
      <c r="K1715" s="284" t="s">
        <v>4530</v>
      </c>
      <c r="L1715" s="284" t="s">
        <v>4397</v>
      </c>
      <c r="M1715" s="284" t="s">
        <v>176</v>
      </c>
      <c r="N1715" s="103" t="s">
        <v>87</v>
      </c>
      <c r="O1715" s="284">
        <v>50700</v>
      </c>
      <c r="Q1715" s="135"/>
      <c r="T1715" s="135"/>
      <c r="U1715" s="171" t="str">
        <f t="shared" si="390"/>
        <v>HBL-GRT-1592</v>
      </c>
      <c r="V1715" s="133" t="s">
        <v>90</v>
      </c>
      <c r="W1715" s="107">
        <v>1592</v>
      </c>
      <c r="X1715" s="171" t="str">
        <f t="shared" si="392"/>
        <v>HBL-GRT-1592-Feb17-1-1</v>
      </c>
      <c r="Y1715" s="118" t="s">
        <v>919</v>
      </c>
      <c r="Z1715" s="134" t="str">
        <f t="shared" si="393"/>
        <v xml:space="preserve"> </v>
      </c>
      <c r="AA1715" s="134" t="str">
        <f t="shared" si="394"/>
        <v xml:space="preserve"> </v>
      </c>
      <c r="AB1715" s="134" t="str">
        <f t="shared" si="389"/>
        <v>Yes</v>
      </c>
      <c r="AC1715" s="134" t="e">
        <f>VLOOKUP(F1715,'Wired Branches'!B:E,4,FALSE)</f>
        <v>#N/A</v>
      </c>
      <c r="AD1715" s="134" t="str">
        <f t="shared" si="395"/>
        <v xml:space="preserve"> </v>
      </c>
      <c r="AE1715" s="150" t="e">
        <f>VLOOKUP(W1715,'Wired Branches'!B:F,5,FALSE)</f>
        <v>#N/A</v>
      </c>
      <c r="AF1715" s="112" t="str">
        <f>_xlfn.IFNA(VLOOKUP(F1715,'Compiled report'!C:F,4,FALSE),"")</f>
        <v/>
      </c>
      <c r="AG1715" s="134" t="str">
        <f t="shared" si="396"/>
        <v xml:space="preserve"> </v>
      </c>
      <c r="AH1715" s="134" t="str">
        <f t="shared" si="397"/>
        <v xml:space="preserve"> </v>
      </c>
      <c r="AI1715" s="134" t="str">
        <f t="shared" si="398"/>
        <v xml:space="preserve"> </v>
      </c>
      <c r="AJ1715" s="234" t="str">
        <f>_xlfn.IFNA(VLOOKUP(F1715,'Compiled report'!C:D,2,FALSE),"")</f>
        <v/>
      </c>
      <c r="AK1715" s="134" t="str">
        <f t="shared" si="399"/>
        <v xml:space="preserve"> </v>
      </c>
      <c r="AL1715" s="134" t="str">
        <f t="shared" si="400"/>
        <v/>
      </c>
      <c r="AM1715" s="134" t="str">
        <f t="shared" si="401"/>
        <v xml:space="preserve"> </v>
      </c>
      <c r="AN1715" s="134" t="str">
        <f t="shared" si="402"/>
        <v xml:space="preserve"> </v>
      </c>
      <c r="AO1715" s="134" t="str">
        <f t="shared" si="391"/>
        <v xml:space="preserve"> </v>
      </c>
      <c r="AP1715" s="137" t="s">
        <v>770</v>
      </c>
    </row>
    <row r="1716" spans="1:42" s="134" customFormat="1" ht="26.1" customHeight="1" x14ac:dyDescent="0.2">
      <c r="A1716" s="258">
        <v>1713</v>
      </c>
      <c r="B1716" s="284" t="s">
        <v>176</v>
      </c>
      <c r="C1716" s="134" t="s">
        <v>102</v>
      </c>
      <c r="D1716" s="171" t="s">
        <v>82</v>
      </c>
      <c r="E1716" s="283" t="s">
        <v>4392</v>
      </c>
      <c r="F1716" s="107">
        <v>1621</v>
      </c>
      <c r="G1716" s="284" t="s">
        <v>176</v>
      </c>
      <c r="H1716" s="284" t="s">
        <v>4531</v>
      </c>
      <c r="I1716" s="284" t="s">
        <v>4532</v>
      </c>
      <c r="J1716" s="284" t="s">
        <v>4532</v>
      </c>
      <c r="K1716" s="284" t="s">
        <v>4531</v>
      </c>
      <c r="L1716" s="284" t="s">
        <v>4397</v>
      </c>
      <c r="M1716" s="284" t="s">
        <v>176</v>
      </c>
      <c r="N1716" s="103" t="s">
        <v>87</v>
      </c>
      <c r="O1716" s="284">
        <v>50700</v>
      </c>
      <c r="Q1716" s="135"/>
      <c r="T1716" s="135"/>
      <c r="U1716" s="171" t="str">
        <f t="shared" si="390"/>
        <v>HBL-GRT-1621</v>
      </c>
      <c r="V1716" s="133" t="s">
        <v>90</v>
      </c>
      <c r="W1716" s="107">
        <v>1621</v>
      </c>
      <c r="X1716" s="171" t="str">
        <f t="shared" si="392"/>
        <v>HBL-GRT-1621-Feb17-1-1</v>
      </c>
      <c r="Y1716" s="118" t="s">
        <v>919</v>
      </c>
      <c r="Z1716" s="134" t="str">
        <f t="shared" si="393"/>
        <v>Yes</v>
      </c>
      <c r="AA1716" s="134" t="str">
        <f t="shared" si="394"/>
        <v>Yes</v>
      </c>
      <c r="AB1716" s="134" t="str">
        <f t="shared" si="389"/>
        <v>Yes</v>
      </c>
      <c r="AC1716" s="134" t="e">
        <f>VLOOKUP(F1716,'Wired Branches'!B:E,4,FALSE)</f>
        <v>#N/A</v>
      </c>
      <c r="AD1716" s="134" t="str">
        <f t="shared" si="395"/>
        <v>255.255.255.0</v>
      </c>
      <c r="AE1716" s="150" t="e">
        <f>VLOOKUP(W1716,'Wired Branches'!B:F,5,FALSE)</f>
        <v>#N/A</v>
      </c>
      <c r="AF1716" s="112">
        <f>_xlfn.IFNA(VLOOKUP(F1716,'Compiled report'!C:F,4,FALSE),"")</f>
        <v>0</v>
      </c>
      <c r="AG1716" s="134" t="str">
        <f t="shared" si="396"/>
        <v>10.200.57.196</v>
      </c>
      <c r="AH1716" s="134" t="str">
        <f t="shared" si="397"/>
        <v>Yes</v>
      </c>
      <c r="AI1716" s="134" t="str">
        <f t="shared" si="398"/>
        <v>Yes</v>
      </c>
      <c r="AJ1716" s="234">
        <f>_xlfn.IFNA(VLOOKUP(F1716,'Compiled report'!C:D,2,FALSE),"")</f>
        <v>42804</v>
      </c>
      <c r="AK1716" s="134" t="str">
        <f t="shared" si="399"/>
        <v>Yes</v>
      </c>
      <c r="AL1716" s="134" t="str">
        <f t="shared" si="400"/>
        <v/>
      </c>
      <c r="AM1716" s="134" t="str">
        <f t="shared" si="401"/>
        <v>Yes</v>
      </c>
      <c r="AN1716" s="134" t="str">
        <f t="shared" si="402"/>
        <v>Yes</v>
      </c>
      <c r="AO1716" s="134" t="str">
        <f t="shared" si="391"/>
        <v>Installation Completed</v>
      </c>
      <c r="AP1716" s="137" t="s">
        <v>770</v>
      </c>
    </row>
    <row r="1717" spans="1:42" s="134" customFormat="1" ht="26.1" customHeight="1" x14ac:dyDescent="0.2">
      <c r="A1717" s="258">
        <v>1714</v>
      </c>
      <c r="B1717" s="284" t="s">
        <v>176</v>
      </c>
      <c r="C1717" s="134" t="s">
        <v>102</v>
      </c>
      <c r="D1717" s="171" t="s">
        <v>82</v>
      </c>
      <c r="E1717" s="283" t="s">
        <v>4392</v>
      </c>
      <c r="F1717" s="107">
        <v>1622</v>
      </c>
      <c r="G1717" s="284" t="s">
        <v>176</v>
      </c>
      <c r="H1717" s="284" t="s">
        <v>4533</v>
      </c>
      <c r="I1717" s="284" t="s">
        <v>4534</v>
      </c>
      <c r="J1717" s="284" t="s">
        <v>4535</v>
      </c>
      <c r="K1717" s="284" t="s">
        <v>4533</v>
      </c>
      <c r="L1717" s="284" t="s">
        <v>176</v>
      </c>
      <c r="M1717" s="284" t="s">
        <v>176</v>
      </c>
      <c r="N1717" s="103" t="s">
        <v>87</v>
      </c>
      <c r="O1717" s="284">
        <v>50700</v>
      </c>
      <c r="Q1717" s="135"/>
      <c r="T1717" s="135"/>
      <c r="U1717" s="171" t="str">
        <f t="shared" si="390"/>
        <v>HBL-GRT-1622</v>
      </c>
      <c r="V1717" s="133" t="s">
        <v>90</v>
      </c>
      <c r="W1717" s="107">
        <v>1622</v>
      </c>
      <c r="X1717" s="171" t="str">
        <f t="shared" si="392"/>
        <v>HBL-GRT-1622-Feb17-1-1</v>
      </c>
      <c r="Y1717" s="118" t="s">
        <v>919</v>
      </c>
      <c r="Z1717" s="134" t="str">
        <f t="shared" si="393"/>
        <v xml:space="preserve"> </v>
      </c>
      <c r="AA1717" s="134" t="str">
        <f t="shared" si="394"/>
        <v xml:space="preserve"> </v>
      </c>
      <c r="AB1717" s="134" t="str">
        <f t="shared" ref="AB1717:AB1742" si="403">IF(ISBLANK(AJ1717)," ","Yes")</f>
        <v>Yes</v>
      </c>
      <c r="AC1717" s="134" t="e">
        <f>VLOOKUP(F1717,'Wired Branches'!B:E,4,FALSE)</f>
        <v>#N/A</v>
      </c>
      <c r="AD1717" s="134" t="str">
        <f t="shared" si="395"/>
        <v xml:space="preserve"> </v>
      </c>
      <c r="AE1717" s="150" t="e">
        <f>VLOOKUP(W1717,'Wired Branches'!B:F,5,FALSE)</f>
        <v>#N/A</v>
      </c>
      <c r="AF1717" s="112" t="str">
        <f>_xlfn.IFNA(VLOOKUP(F1717,'Compiled report'!C:F,4,FALSE),"")</f>
        <v/>
      </c>
      <c r="AG1717" s="134" t="str">
        <f t="shared" si="396"/>
        <v xml:space="preserve"> </v>
      </c>
      <c r="AH1717" s="134" t="str">
        <f t="shared" si="397"/>
        <v xml:space="preserve"> </v>
      </c>
      <c r="AI1717" s="134" t="str">
        <f t="shared" si="398"/>
        <v xml:space="preserve"> </v>
      </c>
      <c r="AJ1717" s="234" t="str">
        <f>_xlfn.IFNA(VLOOKUP(F1717,'Compiled report'!C:D,2,FALSE),"")</f>
        <v/>
      </c>
      <c r="AK1717" s="134" t="str">
        <f t="shared" si="399"/>
        <v xml:space="preserve"> </v>
      </c>
      <c r="AL1717" s="134" t="str">
        <f t="shared" si="400"/>
        <v/>
      </c>
      <c r="AM1717" s="134" t="str">
        <f t="shared" si="401"/>
        <v xml:space="preserve"> </v>
      </c>
      <c r="AN1717" s="134" t="str">
        <f t="shared" si="402"/>
        <v xml:space="preserve"> </v>
      </c>
      <c r="AO1717" s="134" t="str">
        <f t="shared" si="391"/>
        <v xml:space="preserve"> </v>
      </c>
      <c r="AP1717" s="137" t="s">
        <v>770</v>
      </c>
    </row>
    <row r="1718" spans="1:42" s="134" customFormat="1" ht="26.1" customHeight="1" x14ac:dyDescent="0.2">
      <c r="A1718" s="258">
        <v>1715</v>
      </c>
      <c r="B1718" s="284" t="s">
        <v>176</v>
      </c>
      <c r="C1718" s="134" t="s">
        <v>102</v>
      </c>
      <c r="D1718" s="171" t="s">
        <v>82</v>
      </c>
      <c r="E1718" s="283" t="s">
        <v>4392</v>
      </c>
      <c r="F1718" s="107">
        <v>1623</v>
      </c>
      <c r="G1718" s="284" t="s">
        <v>176</v>
      </c>
      <c r="H1718" s="284" t="s">
        <v>4536</v>
      </c>
      <c r="I1718" s="284" t="s">
        <v>4537</v>
      </c>
      <c r="J1718" s="284" t="s">
        <v>4538</v>
      </c>
      <c r="K1718" s="284" t="s">
        <v>4539</v>
      </c>
      <c r="L1718" s="284" t="s">
        <v>4536</v>
      </c>
      <c r="M1718" s="284" t="s">
        <v>4406</v>
      </c>
      <c r="N1718" s="103" t="s">
        <v>87</v>
      </c>
      <c r="O1718" s="284">
        <v>50700</v>
      </c>
      <c r="Q1718" s="135"/>
      <c r="T1718" s="135"/>
      <c r="U1718" s="171" t="str">
        <f t="shared" si="390"/>
        <v>HBL-GRT-1623</v>
      </c>
      <c r="V1718" s="133" t="s">
        <v>90</v>
      </c>
      <c r="W1718" s="107">
        <v>1623</v>
      </c>
      <c r="X1718" s="171" t="str">
        <f t="shared" si="392"/>
        <v>HBL-GRT-1623-Feb17-1-1</v>
      </c>
      <c r="Y1718" s="118" t="s">
        <v>919</v>
      </c>
      <c r="Z1718" s="134" t="str">
        <f t="shared" si="393"/>
        <v xml:space="preserve"> </v>
      </c>
      <c r="AA1718" s="134" t="str">
        <f t="shared" si="394"/>
        <v xml:space="preserve"> </v>
      </c>
      <c r="AB1718" s="134" t="str">
        <f t="shared" si="403"/>
        <v>Yes</v>
      </c>
      <c r="AC1718" s="134" t="e">
        <f>VLOOKUP(F1718,'Wired Branches'!B:E,4,FALSE)</f>
        <v>#N/A</v>
      </c>
      <c r="AD1718" s="134" t="str">
        <f t="shared" si="395"/>
        <v xml:space="preserve"> </v>
      </c>
      <c r="AE1718" s="150" t="e">
        <f>VLOOKUP(W1718,'Wired Branches'!B:F,5,FALSE)</f>
        <v>#N/A</v>
      </c>
      <c r="AF1718" s="112" t="str">
        <f>_xlfn.IFNA(VLOOKUP(F1718,'Compiled report'!C:F,4,FALSE),"")</f>
        <v/>
      </c>
      <c r="AG1718" s="134" t="str">
        <f t="shared" si="396"/>
        <v xml:space="preserve"> </v>
      </c>
      <c r="AH1718" s="134" t="str">
        <f t="shared" si="397"/>
        <v xml:space="preserve"> </v>
      </c>
      <c r="AI1718" s="134" t="str">
        <f t="shared" si="398"/>
        <v xml:space="preserve"> </v>
      </c>
      <c r="AJ1718" s="234" t="str">
        <f>_xlfn.IFNA(VLOOKUP(F1718,'Compiled report'!C:D,2,FALSE),"")</f>
        <v/>
      </c>
      <c r="AK1718" s="134" t="str">
        <f t="shared" si="399"/>
        <v xml:space="preserve"> </v>
      </c>
      <c r="AL1718" s="134" t="str">
        <f t="shared" si="400"/>
        <v/>
      </c>
      <c r="AM1718" s="134" t="str">
        <f t="shared" si="401"/>
        <v xml:space="preserve"> </v>
      </c>
      <c r="AN1718" s="134" t="str">
        <f t="shared" si="402"/>
        <v xml:space="preserve"> </v>
      </c>
      <c r="AO1718" s="134" t="str">
        <f t="shared" si="391"/>
        <v xml:space="preserve"> </v>
      </c>
      <c r="AP1718" s="137" t="s">
        <v>770</v>
      </c>
    </row>
    <row r="1719" spans="1:42" s="134" customFormat="1" ht="26.1" customHeight="1" x14ac:dyDescent="0.2">
      <c r="A1719" s="258">
        <v>1716</v>
      </c>
      <c r="B1719" s="284" t="s">
        <v>176</v>
      </c>
      <c r="C1719" s="134" t="s">
        <v>102</v>
      </c>
      <c r="D1719" s="171" t="s">
        <v>82</v>
      </c>
      <c r="E1719" s="283" t="s">
        <v>4392</v>
      </c>
      <c r="F1719" s="107">
        <v>1624</v>
      </c>
      <c r="G1719" s="284" t="s">
        <v>176</v>
      </c>
      <c r="H1719" s="284" t="s">
        <v>4540</v>
      </c>
      <c r="I1719" s="284" t="s">
        <v>4541</v>
      </c>
      <c r="J1719" s="284" t="s">
        <v>4542</v>
      </c>
      <c r="K1719" s="284" t="s">
        <v>4543</v>
      </c>
      <c r="L1719" s="284" t="s">
        <v>4543</v>
      </c>
      <c r="M1719" s="284" t="s">
        <v>176</v>
      </c>
      <c r="N1719" s="103" t="s">
        <v>87</v>
      </c>
      <c r="O1719" s="284">
        <v>50700</v>
      </c>
      <c r="Q1719" s="135"/>
      <c r="T1719" s="135"/>
      <c r="U1719" s="171" t="str">
        <f t="shared" si="390"/>
        <v>HBL-GRT-1624</v>
      </c>
      <c r="V1719" s="133" t="s">
        <v>90</v>
      </c>
      <c r="W1719" s="107">
        <v>1624</v>
      </c>
      <c r="X1719" s="171" t="str">
        <f t="shared" si="392"/>
        <v>HBL-GRT-1624-Feb17-1-1</v>
      </c>
      <c r="Y1719" s="118" t="s">
        <v>919</v>
      </c>
      <c r="Z1719" s="134" t="str">
        <f t="shared" si="393"/>
        <v xml:space="preserve"> </v>
      </c>
      <c r="AA1719" s="134" t="str">
        <f t="shared" si="394"/>
        <v xml:space="preserve"> </v>
      </c>
      <c r="AB1719" s="134" t="str">
        <f t="shared" si="403"/>
        <v>Yes</v>
      </c>
      <c r="AC1719" s="134" t="e">
        <f>VLOOKUP(F1719,'Wired Branches'!B:E,4,FALSE)</f>
        <v>#N/A</v>
      </c>
      <c r="AD1719" s="134" t="str">
        <f t="shared" si="395"/>
        <v xml:space="preserve"> </v>
      </c>
      <c r="AE1719" s="150" t="e">
        <f>VLOOKUP(W1719,'Wired Branches'!B:F,5,FALSE)</f>
        <v>#N/A</v>
      </c>
      <c r="AF1719" s="112" t="str">
        <f>_xlfn.IFNA(VLOOKUP(F1719,'Compiled report'!C:F,4,FALSE),"")</f>
        <v/>
      </c>
      <c r="AG1719" s="134" t="str">
        <f t="shared" si="396"/>
        <v xml:space="preserve"> </v>
      </c>
      <c r="AH1719" s="134" t="str">
        <f t="shared" si="397"/>
        <v xml:space="preserve"> </v>
      </c>
      <c r="AI1719" s="134" t="str">
        <f t="shared" si="398"/>
        <v xml:space="preserve"> </v>
      </c>
      <c r="AJ1719" s="234" t="str">
        <f>_xlfn.IFNA(VLOOKUP(F1719,'Compiled report'!C:D,2,FALSE),"")</f>
        <v/>
      </c>
      <c r="AK1719" s="134" t="str">
        <f t="shared" si="399"/>
        <v xml:space="preserve"> </v>
      </c>
      <c r="AL1719" s="134" t="str">
        <f t="shared" si="400"/>
        <v/>
      </c>
      <c r="AM1719" s="134" t="str">
        <f t="shared" si="401"/>
        <v xml:space="preserve"> </v>
      </c>
      <c r="AN1719" s="134" t="str">
        <f t="shared" si="402"/>
        <v xml:space="preserve"> </v>
      </c>
      <c r="AO1719" s="134" t="str">
        <f t="shared" si="391"/>
        <v xml:space="preserve"> </v>
      </c>
      <c r="AP1719" s="137" t="s">
        <v>770</v>
      </c>
    </row>
    <row r="1720" spans="1:42" s="134" customFormat="1" ht="26.1" customHeight="1" x14ac:dyDescent="0.2">
      <c r="A1720" s="258">
        <v>1717</v>
      </c>
      <c r="B1720" s="284" t="s">
        <v>176</v>
      </c>
      <c r="C1720" s="134" t="s">
        <v>102</v>
      </c>
      <c r="D1720" s="171" t="s">
        <v>82</v>
      </c>
      <c r="E1720" s="283" t="s">
        <v>4392</v>
      </c>
      <c r="F1720" s="107">
        <v>1685</v>
      </c>
      <c r="G1720" s="284" t="s">
        <v>176</v>
      </c>
      <c r="H1720" s="284" t="s">
        <v>4544</v>
      </c>
      <c r="I1720" s="284" t="s">
        <v>4545</v>
      </c>
      <c r="J1720" s="284" t="s">
        <v>4546</v>
      </c>
      <c r="K1720" s="284" t="s">
        <v>4547</v>
      </c>
      <c r="L1720" s="284" t="s">
        <v>176</v>
      </c>
      <c r="M1720" s="284" t="s">
        <v>176</v>
      </c>
      <c r="N1720" s="103" t="s">
        <v>87</v>
      </c>
      <c r="O1720" s="284">
        <v>50700</v>
      </c>
      <c r="Q1720" s="135"/>
      <c r="T1720" s="135"/>
      <c r="U1720" s="171" t="str">
        <f t="shared" si="390"/>
        <v>HBL-GRT-1685</v>
      </c>
      <c r="V1720" s="133" t="s">
        <v>90</v>
      </c>
      <c r="W1720" s="107">
        <v>1685</v>
      </c>
      <c r="X1720" s="171" t="str">
        <f t="shared" si="392"/>
        <v>HBL-GRT-1685-Feb17-1-1</v>
      </c>
      <c r="Y1720" s="118" t="s">
        <v>919</v>
      </c>
      <c r="Z1720" s="134" t="str">
        <f t="shared" si="393"/>
        <v xml:space="preserve"> </v>
      </c>
      <c r="AA1720" s="134" t="str">
        <f t="shared" si="394"/>
        <v xml:space="preserve"> </v>
      </c>
      <c r="AB1720" s="134" t="str">
        <f t="shared" si="403"/>
        <v>Yes</v>
      </c>
      <c r="AC1720" s="134" t="e">
        <f>VLOOKUP(F1720,'Wired Branches'!B:E,4,FALSE)</f>
        <v>#N/A</v>
      </c>
      <c r="AD1720" s="134" t="str">
        <f t="shared" si="395"/>
        <v xml:space="preserve"> </v>
      </c>
      <c r="AE1720" s="150" t="e">
        <f>VLOOKUP(W1720,'Wired Branches'!B:F,5,FALSE)</f>
        <v>#N/A</v>
      </c>
      <c r="AF1720" s="112" t="str">
        <f>_xlfn.IFNA(VLOOKUP(F1720,'Compiled report'!C:F,4,FALSE),"")</f>
        <v/>
      </c>
      <c r="AG1720" s="134" t="str">
        <f t="shared" si="396"/>
        <v xml:space="preserve"> </v>
      </c>
      <c r="AH1720" s="134" t="str">
        <f t="shared" si="397"/>
        <v xml:space="preserve"> </v>
      </c>
      <c r="AI1720" s="134" t="str">
        <f t="shared" si="398"/>
        <v xml:space="preserve"> </v>
      </c>
      <c r="AJ1720" s="234" t="str">
        <f>_xlfn.IFNA(VLOOKUP(F1720,'Compiled report'!C:D,2,FALSE),"")</f>
        <v/>
      </c>
      <c r="AK1720" s="134" t="str">
        <f t="shared" si="399"/>
        <v xml:space="preserve"> </v>
      </c>
      <c r="AL1720" s="134" t="str">
        <f t="shared" si="400"/>
        <v/>
      </c>
      <c r="AM1720" s="134" t="str">
        <f t="shared" si="401"/>
        <v xml:space="preserve"> </v>
      </c>
      <c r="AN1720" s="134" t="str">
        <f t="shared" si="402"/>
        <v xml:space="preserve"> </v>
      </c>
      <c r="AO1720" s="134" t="str">
        <f t="shared" si="391"/>
        <v xml:space="preserve"> </v>
      </c>
      <c r="AP1720" s="137" t="s">
        <v>770</v>
      </c>
    </row>
    <row r="1721" spans="1:42" s="134" customFormat="1" ht="26.1" customHeight="1" x14ac:dyDescent="0.2">
      <c r="A1721" s="258">
        <v>1718</v>
      </c>
      <c r="B1721" s="284" t="s">
        <v>176</v>
      </c>
      <c r="C1721" s="134" t="s">
        <v>102</v>
      </c>
      <c r="D1721" s="171" t="s">
        <v>82</v>
      </c>
      <c r="E1721" s="283" t="s">
        <v>4392</v>
      </c>
      <c r="F1721" s="107">
        <v>1705</v>
      </c>
      <c r="G1721" s="284" t="s">
        <v>176</v>
      </c>
      <c r="H1721" s="284" t="s">
        <v>4548</v>
      </c>
      <c r="I1721" s="284" t="s">
        <v>4549</v>
      </c>
      <c r="J1721" s="284" t="s">
        <v>4550</v>
      </c>
      <c r="K1721" s="284" t="s">
        <v>4551</v>
      </c>
      <c r="L1721" s="284" t="s">
        <v>4536</v>
      </c>
      <c r="M1721" s="284" t="s">
        <v>4406</v>
      </c>
      <c r="N1721" s="103" t="s">
        <v>87</v>
      </c>
      <c r="O1721" s="284">
        <v>50700</v>
      </c>
      <c r="Q1721" s="135"/>
      <c r="T1721" s="135"/>
      <c r="U1721" s="171" t="str">
        <f t="shared" si="390"/>
        <v>HBL-GRT-1705</v>
      </c>
      <c r="V1721" s="133" t="s">
        <v>90</v>
      </c>
      <c r="W1721" s="107">
        <v>1705</v>
      </c>
      <c r="X1721" s="171" t="str">
        <f t="shared" si="392"/>
        <v>HBL-GRT-1705-Feb17-1-1</v>
      </c>
      <c r="Y1721" s="118" t="s">
        <v>919</v>
      </c>
      <c r="Z1721" s="134" t="str">
        <f t="shared" si="393"/>
        <v xml:space="preserve"> </v>
      </c>
      <c r="AA1721" s="134" t="str">
        <f t="shared" si="394"/>
        <v xml:space="preserve"> </v>
      </c>
      <c r="AB1721" s="134" t="str">
        <f t="shared" si="403"/>
        <v>Yes</v>
      </c>
      <c r="AC1721" s="134" t="e">
        <f>VLOOKUP(F1721,'Wired Branches'!B:E,4,FALSE)</f>
        <v>#N/A</v>
      </c>
      <c r="AD1721" s="134" t="str">
        <f t="shared" si="395"/>
        <v xml:space="preserve"> </v>
      </c>
      <c r="AE1721" s="150" t="e">
        <f>VLOOKUP(W1721,'Wired Branches'!B:F,5,FALSE)</f>
        <v>#N/A</v>
      </c>
      <c r="AF1721" s="112" t="str">
        <f>_xlfn.IFNA(VLOOKUP(F1721,'Compiled report'!C:F,4,FALSE),"")</f>
        <v/>
      </c>
      <c r="AG1721" s="134" t="str">
        <f t="shared" si="396"/>
        <v xml:space="preserve"> </v>
      </c>
      <c r="AH1721" s="134" t="str">
        <f t="shared" si="397"/>
        <v xml:space="preserve"> </v>
      </c>
      <c r="AI1721" s="134" t="str">
        <f t="shared" si="398"/>
        <v xml:space="preserve"> </v>
      </c>
      <c r="AJ1721" s="234" t="str">
        <f>_xlfn.IFNA(VLOOKUP(F1721,'Compiled report'!C:D,2,FALSE),"")</f>
        <v/>
      </c>
      <c r="AK1721" s="134" t="str">
        <f t="shared" si="399"/>
        <v xml:space="preserve"> </v>
      </c>
      <c r="AL1721" s="134" t="str">
        <f t="shared" si="400"/>
        <v/>
      </c>
      <c r="AM1721" s="134" t="str">
        <f t="shared" si="401"/>
        <v xml:space="preserve"> </v>
      </c>
      <c r="AN1721" s="134" t="str">
        <f t="shared" si="402"/>
        <v xml:space="preserve"> </v>
      </c>
      <c r="AO1721" s="134" t="str">
        <f t="shared" si="391"/>
        <v xml:space="preserve"> </v>
      </c>
      <c r="AP1721" s="137" t="s">
        <v>770</v>
      </c>
    </row>
    <row r="1722" spans="1:42" s="134" customFormat="1" ht="26.1" customHeight="1" x14ac:dyDescent="0.2">
      <c r="A1722" s="258">
        <v>1719</v>
      </c>
      <c r="B1722" s="284" t="s">
        <v>176</v>
      </c>
      <c r="C1722" s="134" t="s">
        <v>102</v>
      </c>
      <c r="D1722" s="171" t="s">
        <v>82</v>
      </c>
      <c r="E1722" s="283" t="s">
        <v>4392</v>
      </c>
      <c r="F1722" s="107">
        <v>1707</v>
      </c>
      <c r="G1722" s="284" t="s">
        <v>176</v>
      </c>
      <c r="H1722" s="284" t="s">
        <v>1306</v>
      </c>
      <c r="I1722" s="284" t="s">
        <v>4552</v>
      </c>
      <c r="J1722" s="284" t="s">
        <v>4553</v>
      </c>
      <c r="K1722" s="284" t="s">
        <v>1306</v>
      </c>
      <c r="L1722" s="284" t="s">
        <v>4397</v>
      </c>
      <c r="M1722" s="284" t="s">
        <v>176</v>
      </c>
      <c r="N1722" s="103" t="s">
        <v>87</v>
      </c>
      <c r="O1722" s="284">
        <v>50700</v>
      </c>
      <c r="Q1722" s="135"/>
      <c r="T1722" s="135"/>
      <c r="U1722" s="171" t="str">
        <f t="shared" si="390"/>
        <v>HBL-GRT-1707</v>
      </c>
      <c r="V1722" s="133" t="s">
        <v>90</v>
      </c>
      <c r="W1722" s="107">
        <v>1707</v>
      </c>
      <c r="X1722" s="171" t="str">
        <f t="shared" si="392"/>
        <v>HBL-GRT-1707-Feb17-1-1</v>
      </c>
      <c r="Y1722" s="118" t="s">
        <v>919</v>
      </c>
      <c r="Z1722" s="134" t="str">
        <f t="shared" si="393"/>
        <v>Yes</v>
      </c>
      <c r="AA1722" s="134" t="str">
        <f t="shared" si="394"/>
        <v>Yes</v>
      </c>
      <c r="AB1722" s="134" t="str">
        <f t="shared" si="403"/>
        <v>Yes</v>
      </c>
      <c r="AC1722" s="134" t="e">
        <f>VLOOKUP(F1722,'Wired Branches'!B:E,4,FALSE)</f>
        <v>#N/A</v>
      </c>
      <c r="AD1722" s="134" t="str">
        <f t="shared" si="395"/>
        <v>255.255.255.0</v>
      </c>
      <c r="AE1722" s="150" t="e">
        <f>VLOOKUP(W1722,'Wired Branches'!B:F,5,FALSE)</f>
        <v>#N/A</v>
      </c>
      <c r="AF1722" s="112" t="str">
        <f>_xlfn.IFNA(VLOOKUP(F1722,'Compiled report'!C:F,4,FALSE),"")</f>
        <v>26515e241</v>
      </c>
      <c r="AG1722" s="134" t="str">
        <f t="shared" si="396"/>
        <v>10.200.57.196</v>
      </c>
      <c r="AH1722" s="134" t="str">
        <f t="shared" si="397"/>
        <v>Yes</v>
      </c>
      <c r="AI1722" s="134" t="str">
        <f t="shared" si="398"/>
        <v>Yes</v>
      </c>
      <c r="AJ1722" s="234">
        <f>_xlfn.IFNA(VLOOKUP(F1722,'Compiled report'!C:D,2,FALSE),"")</f>
        <v>42804</v>
      </c>
      <c r="AK1722" s="134" t="str">
        <f t="shared" si="399"/>
        <v>Yes</v>
      </c>
      <c r="AL1722" s="134" t="str">
        <f t="shared" si="400"/>
        <v>Yes</v>
      </c>
      <c r="AM1722" s="134" t="str">
        <f t="shared" si="401"/>
        <v>Yes</v>
      </c>
      <c r="AN1722" s="134" t="str">
        <f t="shared" si="402"/>
        <v>Yes</v>
      </c>
      <c r="AO1722" s="134" t="str">
        <f t="shared" si="391"/>
        <v>Installation Completed</v>
      </c>
      <c r="AP1722" s="137" t="s">
        <v>770</v>
      </c>
    </row>
    <row r="1723" spans="1:42" s="134" customFormat="1" ht="26.1" customHeight="1" x14ac:dyDescent="0.2">
      <c r="A1723" s="258">
        <v>1720</v>
      </c>
      <c r="B1723" s="284" t="s">
        <v>176</v>
      </c>
      <c r="C1723" s="134" t="s">
        <v>102</v>
      </c>
      <c r="D1723" s="171" t="s">
        <v>82</v>
      </c>
      <c r="E1723" s="283" t="s">
        <v>4392</v>
      </c>
      <c r="F1723" s="107">
        <v>1709</v>
      </c>
      <c r="G1723" s="284" t="s">
        <v>176</v>
      </c>
      <c r="H1723" s="284" t="s">
        <v>4554</v>
      </c>
      <c r="I1723" s="284" t="s">
        <v>4555</v>
      </c>
      <c r="J1723" s="284" t="s">
        <v>4556</v>
      </c>
      <c r="K1723" s="284" t="s">
        <v>4543</v>
      </c>
      <c r="L1723" s="284" t="s">
        <v>4543</v>
      </c>
      <c r="M1723" s="284" t="s">
        <v>176</v>
      </c>
      <c r="N1723" s="103" t="s">
        <v>87</v>
      </c>
      <c r="O1723" s="284">
        <v>50700</v>
      </c>
      <c r="Q1723" s="135"/>
      <c r="T1723" s="135"/>
      <c r="U1723" s="171" t="str">
        <f t="shared" si="390"/>
        <v>HBL-GRT-1709</v>
      </c>
      <c r="V1723" s="133" t="s">
        <v>90</v>
      </c>
      <c r="W1723" s="107">
        <v>1709</v>
      </c>
      <c r="X1723" s="171" t="str">
        <f t="shared" si="392"/>
        <v>HBL-GRT-1709-Feb17-1-1</v>
      </c>
      <c r="Y1723" s="118" t="s">
        <v>919</v>
      </c>
      <c r="Z1723" s="134" t="str">
        <f t="shared" si="393"/>
        <v xml:space="preserve"> </v>
      </c>
      <c r="AA1723" s="134" t="str">
        <f t="shared" si="394"/>
        <v xml:space="preserve"> </v>
      </c>
      <c r="AB1723" s="134" t="str">
        <f t="shared" si="403"/>
        <v>Yes</v>
      </c>
      <c r="AC1723" s="134" t="e">
        <f>VLOOKUP(F1723,'Wired Branches'!B:E,4,FALSE)</f>
        <v>#N/A</v>
      </c>
      <c r="AD1723" s="134" t="str">
        <f t="shared" si="395"/>
        <v xml:space="preserve"> </v>
      </c>
      <c r="AE1723" s="150" t="e">
        <f>VLOOKUP(W1723,'Wired Branches'!B:F,5,FALSE)</f>
        <v>#N/A</v>
      </c>
      <c r="AF1723" s="112" t="str">
        <f>_xlfn.IFNA(VLOOKUP(F1723,'Compiled report'!C:F,4,FALSE),"")</f>
        <v/>
      </c>
      <c r="AG1723" s="134" t="str">
        <f t="shared" si="396"/>
        <v xml:space="preserve"> </v>
      </c>
      <c r="AH1723" s="134" t="str">
        <f t="shared" si="397"/>
        <v xml:space="preserve"> </v>
      </c>
      <c r="AI1723" s="134" t="str">
        <f t="shared" si="398"/>
        <v xml:space="preserve"> </v>
      </c>
      <c r="AJ1723" s="234" t="str">
        <f>_xlfn.IFNA(VLOOKUP(F1723,'Compiled report'!C:D,2,FALSE),"")</f>
        <v/>
      </c>
      <c r="AK1723" s="134" t="str">
        <f t="shared" si="399"/>
        <v xml:space="preserve"> </v>
      </c>
      <c r="AL1723" s="134" t="str">
        <f t="shared" si="400"/>
        <v/>
      </c>
      <c r="AM1723" s="134" t="str">
        <f t="shared" si="401"/>
        <v xml:space="preserve"> </v>
      </c>
      <c r="AN1723" s="134" t="str">
        <f t="shared" si="402"/>
        <v xml:space="preserve"> </v>
      </c>
      <c r="AO1723" s="134" t="str">
        <f t="shared" si="391"/>
        <v xml:space="preserve"> </v>
      </c>
      <c r="AP1723" s="137" t="s">
        <v>770</v>
      </c>
    </row>
    <row r="1724" spans="1:42" s="134" customFormat="1" ht="26.1" customHeight="1" x14ac:dyDescent="0.2">
      <c r="A1724" s="258">
        <v>1721</v>
      </c>
      <c r="B1724" s="284" t="s">
        <v>176</v>
      </c>
      <c r="C1724" s="134" t="s">
        <v>102</v>
      </c>
      <c r="D1724" s="171" t="s">
        <v>82</v>
      </c>
      <c r="E1724" s="283" t="s">
        <v>4392</v>
      </c>
      <c r="F1724" s="107">
        <v>1710</v>
      </c>
      <c r="G1724" s="284" t="s">
        <v>176</v>
      </c>
      <c r="H1724" s="284" t="s">
        <v>4557</v>
      </c>
      <c r="I1724" s="284" t="s">
        <v>4558</v>
      </c>
      <c r="J1724" s="284" t="s">
        <v>4559</v>
      </c>
      <c r="K1724" s="284" t="s">
        <v>4557</v>
      </c>
      <c r="L1724" s="284" t="s">
        <v>4436</v>
      </c>
      <c r="M1724" s="284" t="s">
        <v>176</v>
      </c>
      <c r="N1724" s="103" t="s">
        <v>87</v>
      </c>
      <c r="O1724" s="284">
        <v>50700</v>
      </c>
      <c r="Q1724" s="135"/>
      <c r="T1724" s="135"/>
      <c r="U1724" s="171" t="str">
        <f t="shared" si="390"/>
        <v>HBL-GRT-1710</v>
      </c>
      <c r="V1724" s="133" t="s">
        <v>90</v>
      </c>
      <c r="W1724" s="107">
        <v>1710</v>
      </c>
      <c r="X1724" s="171" t="str">
        <f t="shared" si="392"/>
        <v>HBL-GRT-1710-Feb17-1-1</v>
      </c>
      <c r="Y1724" s="118" t="s">
        <v>919</v>
      </c>
      <c r="Z1724" s="134" t="str">
        <f t="shared" si="393"/>
        <v xml:space="preserve"> </v>
      </c>
      <c r="AA1724" s="134" t="str">
        <f t="shared" si="394"/>
        <v xml:space="preserve"> </v>
      </c>
      <c r="AB1724" s="134" t="str">
        <f t="shared" si="403"/>
        <v>Yes</v>
      </c>
      <c r="AC1724" s="134" t="e">
        <f>VLOOKUP(F1724,'Wired Branches'!B:E,4,FALSE)</f>
        <v>#N/A</v>
      </c>
      <c r="AD1724" s="134" t="str">
        <f t="shared" si="395"/>
        <v xml:space="preserve"> </v>
      </c>
      <c r="AE1724" s="150" t="e">
        <f>VLOOKUP(W1724,'Wired Branches'!B:F,5,FALSE)</f>
        <v>#N/A</v>
      </c>
      <c r="AF1724" s="112" t="str">
        <f>_xlfn.IFNA(VLOOKUP(F1724,'Compiled report'!C:F,4,FALSE),"")</f>
        <v/>
      </c>
      <c r="AG1724" s="134" t="str">
        <f t="shared" si="396"/>
        <v xml:space="preserve"> </v>
      </c>
      <c r="AH1724" s="134" t="str">
        <f t="shared" si="397"/>
        <v xml:space="preserve"> </v>
      </c>
      <c r="AI1724" s="134" t="str">
        <f t="shared" si="398"/>
        <v xml:space="preserve"> </v>
      </c>
      <c r="AJ1724" s="234" t="str">
        <f>_xlfn.IFNA(VLOOKUP(F1724,'Compiled report'!C:D,2,FALSE),"")</f>
        <v/>
      </c>
      <c r="AK1724" s="134" t="str">
        <f t="shared" si="399"/>
        <v xml:space="preserve"> </v>
      </c>
      <c r="AL1724" s="134" t="str">
        <f t="shared" si="400"/>
        <v/>
      </c>
      <c r="AM1724" s="134" t="str">
        <f t="shared" si="401"/>
        <v xml:space="preserve"> </v>
      </c>
      <c r="AN1724" s="134" t="str">
        <f t="shared" si="402"/>
        <v xml:space="preserve"> </v>
      </c>
      <c r="AO1724" s="134" t="str">
        <f t="shared" si="391"/>
        <v xml:space="preserve"> </v>
      </c>
      <c r="AP1724" s="137" t="s">
        <v>770</v>
      </c>
    </row>
    <row r="1725" spans="1:42" s="134" customFormat="1" ht="26.1" customHeight="1" x14ac:dyDescent="0.2">
      <c r="A1725" s="258">
        <v>1722</v>
      </c>
      <c r="B1725" s="284" t="s">
        <v>176</v>
      </c>
      <c r="C1725" s="134" t="s">
        <v>102</v>
      </c>
      <c r="D1725" s="171" t="s">
        <v>82</v>
      </c>
      <c r="E1725" s="283" t="s">
        <v>4392</v>
      </c>
      <c r="F1725" s="107">
        <v>1723</v>
      </c>
      <c r="G1725" s="284" t="s">
        <v>176</v>
      </c>
      <c r="H1725" s="284" t="s">
        <v>4560</v>
      </c>
      <c r="I1725" s="284" t="s">
        <v>4561</v>
      </c>
      <c r="J1725" s="284" t="s">
        <v>4562</v>
      </c>
      <c r="K1725" s="284" t="s">
        <v>4563</v>
      </c>
      <c r="L1725" s="284" t="s">
        <v>4397</v>
      </c>
      <c r="M1725" s="284" t="s">
        <v>176</v>
      </c>
      <c r="N1725" s="103" t="s">
        <v>87</v>
      </c>
      <c r="O1725" s="284">
        <v>50700</v>
      </c>
      <c r="Q1725" s="135"/>
      <c r="T1725" s="135"/>
      <c r="U1725" s="171" t="str">
        <f t="shared" si="390"/>
        <v>HBL-GRT-1723</v>
      </c>
      <c r="V1725" s="133" t="s">
        <v>90</v>
      </c>
      <c r="W1725" s="107">
        <v>1723</v>
      </c>
      <c r="X1725" s="171" t="str">
        <f t="shared" si="392"/>
        <v>HBL-GRT-1723-Feb17-1-1</v>
      </c>
      <c r="Y1725" s="118" t="s">
        <v>919</v>
      </c>
      <c r="Z1725" s="134" t="str">
        <f t="shared" si="393"/>
        <v xml:space="preserve"> </v>
      </c>
      <c r="AA1725" s="134" t="str">
        <f t="shared" si="394"/>
        <v xml:space="preserve"> </v>
      </c>
      <c r="AB1725" s="134" t="str">
        <f t="shared" si="403"/>
        <v>Yes</v>
      </c>
      <c r="AC1725" s="134" t="e">
        <f>VLOOKUP(F1725,'Wired Branches'!B:E,4,FALSE)</f>
        <v>#N/A</v>
      </c>
      <c r="AD1725" s="134" t="str">
        <f t="shared" si="395"/>
        <v xml:space="preserve"> </v>
      </c>
      <c r="AE1725" s="150" t="e">
        <f>VLOOKUP(W1725,'Wired Branches'!B:F,5,FALSE)</f>
        <v>#N/A</v>
      </c>
      <c r="AF1725" s="112" t="str">
        <f>_xlfn.IFNA(VLOOKUP(F1725,'Compiled report'!C:F,4,FALSE),"")</f>
        <v/>
      </c>
      <c r="AG1725" s="134" t="str">
        <f t="shared" si="396"/>
        <v xml:space="preserve"> </v>
      </c>
      <c r="AH1725" s="134" t="str">
        <f t="shared" si="397"/>
        <v xml:space="preserve"> </v>
      </c>
      <c r="AI1725" s="134" t="str">
        <f t="shared" si="398"/>
        <v xml:space="preserve"> </v>
      </c>
      <c r="AJ1725" s="234" t="str">
        <f>_xlfn.IFNA(VLOOKUP(F1725,'Compiled report'!C:D,2,FALSE),"")</f>
        <v/>
      </c>
      <c r="AK1725" s="134" t="str">
        <f t="shared" si="399"/>
        <v xml:space="preserve"> </v>
      </c>
      <c r="AL1725" s="134" t="str">
        <f t="shared" si="400"/>
        <v/>
      </c>
      <c r="AM1725" s="134" t="str">
        <f t="shared" si="401"/>
        <v xml:space="preserve"> </v>
      </c>
      <c r="AN1725" s="134" t="str">
        <f t="shared" si="402"/>
        <v xml:space="preserve"> </v>
      </c>
      <c r="AO1725" s="134" t="str">
        <f t="shared" si="391"/>
        <v xml:space="preserve"> </v>
      </c>
      <c r="AP1725" s="137" t="s">
        <v>770</v>
      </c>
    </row>
    <row r="1726" spans="1:42" s="134" customFormat="1" ht="26.1" customHeight="1" x14ac:dyDescent="0.2">
      <c r="A1726" s="258">
        <v>1723</v>
      </c>
      <c r="B1726" s="284" t="s">
        <v>176</v>
      </c>
      <c r="C1726" s="134" t="s">
        <v>102</v>
      </c>
      <c r="D1726" s="171" t="s">
        <v>82</v>
      </c>
      <c r="E1726" s="283" t="s">
        <v>4392</v>
      </c>
      <c r="F1726" s="107">
        <v>1870</v>
      </c>
      <c r="G1726" s="284" t="s">
        <v>176</v>
      </c>
      <c r="H1726" s="284" t="s">
        <v>4564</v>
      </c>
      <c r="I1726" s="284" t="s">
        <v>4565</v>
      </c>
      <c r="J1726" s="284" t="s">
        <v>4566</v>
      </c>
      <c r="K1726" s="284" t="s">
        <v>4567</v>
      </c>
      <c r="L1726" s="284" t="s">
        <v>4397</v>
      </c>
      <c r="M1726" s="284" t="s">
        <v>176</v>
      </c>
      <c r="N1726" s="103" t="s">
        <v>87</v>
      </c>
      <c r="O1726" s="284">
        <v>50700</v>
      </c>
      <c r="Q1726" s="135"/>
      <c r="T1726" s="135"/>
      <c r="U1726" s="171" t="str">
        <f t="shared" si="390"/>
        <v>HBL-GRT-1870</v>
      </c>
      <c r="V1726" s="133" t="s">
        <v>90</v>
      </c>
      <c r="W1726" s="107">
        <v>1870</v>
      </c>
      <c r="X1726" s="171" t="str">
        <f t="shared" si="392"/>
        <v>HBL-GRT-1870-Feb17-1-1</v>
      </c>
      <c r="Y1726" s="118" t="s">
        <v>919</v>
      </c>
      <c r="Z1726" s="134" t="str">
        <f t="shared" si="393"/>
        <v>Yes</v>
      </c>
      <c r="AA1726" s="134" t="str">
        <f t="shared" si="394"/>
        <v>Yes</v>
      </c>
      <c r="AB1726" s="134" t="str">
        <f t="shared" si="403"/>
        <v>Yes</v>
      </c>
      <c r="AC1726" s="134" t="e">
        <f>VLOOKUP(F1726,'Wired Branches'!B:E,4,FALSE)</f>
        <v>#N/A</v>
      </c>
      <c r="AD1726" s="134" t="str">
        <f t="shared" si="395"/>
        <v>255.255.255.0</v>
      </c>
      <c r="AE1726" s="150" t="e">
        <f>VLOOKUP(W1726,'Wired Branches'!B:F,5,FALSE)</f>
        <v>#N/A</v>
      </c>
      <c r="AF1726" s="112" t="str">
        <f>_xlfn.IFNA(VLOOKUP(F1726,'Compiled report'!C:F,4,FALSE),"")</f>
        <v>26515e1d7</v>
      </c>
      <c r="AG1726" s="134" t="str">
        <f t="shared" si="396"/>
        <v>10.200.57.196</v>
      </c>
      <c r="AH1726" s="134" t="str">
        <f t="shared" si="397"/>
        <v>Yes</v>
      </c>
      <c r="AI1726" s="134" t="str">
        <f t="shared" si="398"/>
        <v>Yes</v>
      </c>
      <c r="AJ1726" s="234">
        <f>_xlfn.IFNA(VLOOKUP(F1726,'Compiled report'!C:D,2,FALSE),"")</f>
        <v>42804</v>
      </c>
      <c r="AK1726" s="134" t="str">
        <f t="shared" si="399"/>
        <v>Yes</v>
      </c>
      <c r="AL1726" s="134" t="str">
        <f t="shared" si="400"/>
        <v>Yes</v>
      </c>
      <c r="AM1726" s="134" t="str">
        <f t="shared" si="401"/>
        <v>Yes</v>
      </c>
      <c r="AN1726" s="134" t="str">
        <f t="shared" si="402"/>
        <v>Yes</v>
      </c>
      <c r="AO1726" s="134" t="str">
        <f t="shared" si="391"/>
        <v>Installation Completed</v>
      </c>
      <c r="AP1726" s="137" t="s">
        <v>770</v>
      </c>
    </row>
    <row r="1727" spans="1:42" s="134" customFormat="1" ht="26.1" customHeight="1" x14ac:dyDescent="0.2">
      <c r="A1727" s="258">
        <v>1724</v>
      </c>
      <c r="B1727" s="284" t="s">
        <v>176</v>
      </c>
      <c r="C1727" s="134" t="s">
        <v>102</v>
      </c>
      <c r="D1727" s="171" t="s">
        <v>82</v>
      </c>
      <c r="E1727" s="283" t="s">
        <v>4392</v>
      </c>
      <c r="F1727" s="107">
        <v>1871</v>
      </c>
      <c r="G1727" s="284" t="s">
        <v>176</v>
      </c>
      <c r="H1727" s="284" t="s">
        <v>4568</v>
      </c>
      <c r="I1727" s="284" t="s">
        <v>4569</v>
      </c>
      <c r="J1727" s="284" t="s">
        <v>4570</v>
      </c>
      <c r="K1727" s="284" t="s">
        <v>4568</v>
      </c>
      <c r="L1727" s="284" t="s">
        <v>4397</v>
      </c>
      <c r="M1727" s="284" t="s">
        <v>176</v>
      </c>
      <c r="N1727" s="103" t="s">
        <v>87</v>
      </c>
      <c r="O1727" s="284">
        <v>50700</v>
      </c>
      <c r="Q1727" s="135"/>
      <c r="T1727" s="135"/>
      <c r="U1727" s="171" t="str">
        <f t="shared" si="390"/>
        <v>HBL-GRT-1871</v>
      </c>
      <c r="V1727" s="133" t="s">
        <v>90</v>
      </c>
      <c r="W1727" s="107">
        <v>1871</v>
      </c>
      <c r="X1727" s="171" t="str">
        <f t="shared" si="392"/>
        <v>HBL-GRT-1871-Feb17-1-1</v>
      </c>
      <c r="Y1727" s="118" t="s">
        <v>919</v>
      </c>
      <c r="Z1727" s="134" t="str">
        <f t="shared" si="393"/>
        <v xml:space="preserve"> </v>
      </c>
      <c r="AA1727" s="134" t="str">
        <f t="shared" si="394"/>
        <v xml:space="preserve"> </v>
      </c>
      <c r="AB1727" s="134" t="str">
        <f t="shared" si="403"/>
        <v>Yes</v>
      </c>
      <c r="AC1727" s="134" t="e">
        <f>VLOOKUP(F1727,'Wired Branches'!B:E,4,FALSE)</f>
        <v>#N/A</v>
      </c>
      <c r="AD1727" s="134" t="str">
        <f t="shared" si="395"/>
        <v xml:space="preserve"> </v>
      </c>
      <c r="AE1727" s="150" t="e">
        <f>VLOOKUP(W1727,'Wired Branches'!B:F,5,FALSE)</f>
        <v>#N/A</v>
      </c>
      <c r="AF1727" s="112" t="str">
        <f>_xlfn.IFNA(VLOOKUP(F1727,'Compiled report'!C:F,4,FALSE),"")</f>
        <v/>
      </c>
      <c r="AG1727" s="134" t="str">
        <f t="shared" si="396"/>
        <v xml:space="preserve"> </v>
      </c>
      <c r="AH1727" s="134" t="str">
        <f t="shared" si="397"/>
        <v xml:space="preserve"> </v>
      </c>
      <c r="AI1727" s="134" t="str">
        <f t="shared" si="398"/>
        <v xml:space="preserve"> </v>
      </c>
      <c r="AJ1727" s="234" t="str">
        <f>_xlfn.IFNA(VLOOKUP(F1727,'Compiled report'!C:D,2,FALSE),"")</f>
        <v/>
      </c>
      <c r="AK1727" s="134" t="str">
        <f t="shared" si="399"/>
        <v xml:space="preserve"> </v>
      </c>
      <c r="AL1727" s="134" t="str">
        <f t="shared" si="400"/>
        <v/>
      </c>
      <c r="AM1727" s="134" t="str">
        <f t="shared" si="401"/>
        <v xml:space="preserve"> </v>
      </c>
      <c r="AN1727" s="134" t="str">
        <f t="shared" si="402"/>
        <v xml:space="preserve"> </v>
      </c>
      <c r="AO1727" s="134" t="str">
        <f t="shared" si="391"/>
        <v xml:space="preserve"> </v>
      </c>
      <c r="AP1727" s="137" t="s">
        <v>770</v>
      </c>
    </row>
    <row r="1728" spans="1:42" s="134" customFormat="1" ht="26.1" customHeight="1" x14ac:dyDescent="0.2">
      <c r="A1728" s="258">
        <v>1725</v>
      </c>
      <c r="B1728" s="284" t="s">
        <v>176</v>
      </c>
      <c r="C1728" s="134" t="s">
        <v>102</v>
      </c>
      <c r="D1728" s="171" t="s">
        <v>82</v>
      </c>
      <c r="E1728" s="283" t="s">
        <v>4392</v>
      </c>
      <c r="F1728" s="107">
        <v>1873</v>
      </c>
      <c r="G1728" s="284" t="s">
        <v>176</v>
      </c>
      <c r="H1728" s="284" t="s">
        <v>4571</v>
      </c>
      <c r="I1728" s="284" t="s">
        <v>4572</v>
      </c>
      <c r="J1728" s="284" t="s">
        <v>4573</v>
      </c>
      <c r="K1728" s="284" t="s">
        <v>4574</v>
      </c>
      <c r="L1728" s="284" t="s">
        <v>4405</v>
      </c>
      <c r="M1728" s="284" t="s">
        <v>4406</v>
      </c>
      <c r="N1728" s="103" t="s">
        <v>87</v>
      </c>
      <c r="O1728" s="284">
        <v>50700</v>
      </c>
      <c r="Q1728" s="135"/>
      <c r="T1728" s="135"/>
      <c r="U1728" s="171" t="str">
        <f t="shared" si="390"/>
        <v>HBL-GRT-1873</v>
      </c>
      <c r="V1728" s="133" t="s">
        <v>90</v>
      </c>
      <c r="W1728" s="107">
        <v>1873</v>
      </c>
      <c r="X1728" s="171" t="str">
        <f t="shared" si="392"/>
        <v>HBL-GRT-1873-Feb17-1-1</v>
      </c>
      <c r="Y1728" s="118" t="s">
        <v>919</v>
      </c>
      <c r="Z1728" s="134" t="str">
        <f t="shared" si="393"/>
        <v xml:space="preserve"> </v>
      </c>
      <c r="AA1728" s="134" t="str">
        <f t="shared" si="394"/>
        <v xml:space="preserve"> </v>
      </c>
      <c r="AB1728" s="134" t="str">
        <f t="shared" si="403"/>
        <v>Yes</v>
      </c>
      <c r="AC1728" s="134" t="e">
        <f>VLOOKUP(F1728,'Wired Branches'!B:E,4,FALSE)</f>
        <v>#N/A</v>
      </c>
      <c r="AD1728" s="134" t="str">
        <f t="shared" si="395"/>
        <v xml:space="preserve"> </v>
      </c>
      <c r="AE1728" s="150" t="e">
        <f>VLOOKUP(W1728,'Wired Branches'!B:F,5,FALSE)</f>
        <v>#N/A</v>
      </c>
      <c r="AF1728" s="112" t="str">
        <f>_xlfn.IFNA(VLOOKUP(F1728,'Compiled report'!C:F,4,FALSE),"")</f>
        <v/>
      </c>
      <c r="AG1728" s="134" t="str">
        <f t="shared" si="396"/>
        <v xml:space="preserve"> </v>
      </c>
      <c r="AH1728" s="134" t="str">
        <f t="shared" si="397"/>
        <v xml:space="preserve"> </v>
      </c>
      <c r="AI1728" s="134" t="str">
        <f t="shared" si="398"/>
        <v xml:space="preserve"> </v>
      </c>
      <c r="AJ1728" s="234" t="str">
        <f>_xlfn.IFNA(VLOOKUP(F1728,'Compiled report'!C:D,2,FALSE),"")</f>
        <v/>
      </c>
      <c r="AK1728" s="134" t="str">
        <f t="shared" si="399"/>
        <v xml:space="preserve"> </v>
      </c>
      <c r="AL1728" s="134" t="str">
        <f t="shared" si="400"/>
        <v/>
      </c>
      <c r="AM1728" s="134" t="str">
        <f t="shared" si="401"/>
        <v xml:space="preserve"> </v>
      </c>
      <c r="AN1728" s="134" t="str">
        <f t="shared" si="402"/>
        <v xml:space="preserve"> </v>
      </c>
      <c r="AO1728" s="134" t="str">
        <f t="shared" si="391"/>
        <v xml:space="preserve"> </v>
      </c>
      <c r="AP1728" s="137" t="s">
        <v>770</v>
      </c>
    </row>
    <row r="1729" spans="1:42" s="134" customFormat="1" ht="26.1" customHeight="1" x14ac:dyDescent="0.2">
      <c r="A1729" s="258">
        <v>1726</v>
      </c>
      <c r="B1729" s="284" t="s">
        <v>176</v>
      </c>
      <c r="C1729" s="134" t="s">
        <v>102</v>
      </c>
      <c r="D1729" s="171" t="s">
        <v>82</v>
      </c>
      <c r="E1729" s="283" t="s">
        <v>4392</v>
      </c>
      <c r="F1729" s="107">
        <v>1949</v>
      </c>
      <c r="G1729" s="284" t="s">
        <v>176</v>
      </c>
      <c r="H1729" s="284" t="s">
        <v>4575</v>
      </c>
      <c r="I1729" s="284" t="s">
        <v>4576</v>
      </c>
      <c r="J1729" s="284" t="s">
        <v>4577</v>
      </c>
      <c r="K1729" s="284" t="s">
        <v>4578</v>
      </c>
      <c r="L1729" s="284" t="s">
        <v>176</v>
      </c>
      <c r="M1729" s="284" t="s">
        <v>176</v>
      </c>
      <c r="N1729" s="103" t="s">
        <v>87</v>
      </c>
      <c r="O1729" s="284">
        <v>50700</v>
      </c>
      <c r="Q1729" s="135"/>
      <c r="T1729" s="135"/>
      <c r="U1729" s="171" t="str">
        <f t="shared" si="390"/>
        <v>HBL-GRT-1949</v>
      </c>
      <c r="V1729" s="133" t="s">
        <v>90</v>
      </c>
      <c r="W1729" s="107">
        <v>1949</v>
      </c>
      <c r="X1729" s="171" t="str">
        <f t="shared" si="392"/>
        <v>HBL-GRT-1949-Feb17-1-1</v>
      </c>
      <c r="Y1729" s="118" t="s">
        <v>919</v>
      </c>
      <c r="Z1729" s="134" t="str">
        <f t="shared" si="393"/>
        <v xml:space="preserve"> </v>
      </c>
      <c r="AA1729" s="134" t="str">
        <f t="shared" si="394"/>
        <v xml:space="preserve"> </v>
      </c>
      <c r="AB1729" s="134" t="str">
        <f t="shared" si="403"/>
        <v>Yes</v>
      </c>
      <c r="AC1729" s="134" t="e">
        <f>VLOOKUP(F1729,'Wired Branches'!B:E,4,FALSE)</f>
        <v>#N/A</v>
      </c>
      <c r="AD1729" s="134" t="str">
        <f t="shared" si="395"/>
        <v xml:space="preserve"> </v>
      </c>
      <c r="AE1729" s="150" t="e">
        <f>VLOOKUP(W1729,'Wired Branches'!B:F,5,FALSE)</f>
        <v>#N/A</v>
      </c>
      <c r="AF1729" s="112" t="str">
        <f>_xlfn.IFNA(VLOOKUP(F1729,'Compiled report'!C:F,4,FALSE),"")</f>
        <v/>
      </c>
      <c r="AG1729" s="134" t="str">
        <f t="shared" si="396"/>
        <v xml:space="preserve"> </v>
      </c>
      <c r="AH1729" s="134" t="str">
        <f t="shared" si="397"/>
        <v xml:space="preserve"> </v>
      </c>
      <c r="AI1729" s="134" t="str">
        <f t="shared" si="398"/>
        <v xml:space="preserve"> </v>
      </c>
      <c r="AJ1729" s="234" t="str">
        <f>_xlfn.IFNA(VLOOKUP(F1729,'Compiled report'!C:D,2,FALSE),"")</f>
        <v/>
      </c>
      <c r="AK1729" s="134" t="str">
        <f t="shared" si="399"/>
        <v xml:space="preserve"> </v>
      </c>
      <c r="AL1729" s="134" t="str">
        <f t="shared" si="400"/>
        <v/>
      </c>
      <c r="AM1729" s="134" t="str">
        <f t="shared" si="401"/>
        <v xml:space="preserve"> </v>
      </c>
      <c r="AN1729" s="134" t="str">
        <f t="shared" si="402"/>
        <v xml:space="preserve"> </v>
      </c>
      <c r="AO1729" s="134" t="str">
        <f t="shared" si="391"/>
        <v xml:space="preserve"> </v>
      </c>
      <c r="AP1729" s="137" t="s">
        <v>770</v>
      </c>
    </row>
    <row r="1730" spans="1:42" s="134" customFormat="1" ht="26.1" customHeight="1" x14ac:dyDescent="0.2">
      <c r="A1730" s="258">
        <v>1727</v>
      </c>
      <c r="B1730" s="284" t="s">
        <v>176</v>
      </c>
      <c r="C1730" s="134" t="s">
        <v>102</v>
      </c>
      <c r="D1730" s="171" t="s">
        <v>82</v>
      </c>
      <c r="E1730" s="283" t="s">
        <v>4392</v>
      </c>
      <c r="F1730" s="107">
        <v>1954</v>
      </c>
      <c r="G1730" s="284" t="s">
        <v>176</v>
      </c>
      <c r="H1730" s="284" t="s">
        <v>4579</v>
      </c>
      <c r="I1730" s="284" t="s">
        <v>4580</v>
      </c>
      <c r="J1730" s="284" t="s">
        <v>4581</v>
      </c>
      <c r="K1730" s="284" t="s">
        <v>4579</v>
      </c>
      <c r="L1730" s="284" t="s">
        <v>4397</v>
      </c>
      <c r="M1730" s="284" t="s">
        <v>176</v>
      </c>
      <c r="N1730" s="103" t="s">
        <v>87</v>
      </c>
      <c r="O1730" s="284">
        <v>50700</v>
      </c>
      <c r="Q1730" s="135"/>
      <c r="T1730" s="135"/>
      <c r="U1730" s="171" t="str">
        <f t="shared" si="390"/>
        <v>HBL-GRT-1954</v>
      </c>
      <c r="V1730" s="133" t="s">
        <v>90</v>
      </c>
      <c r="W1730" s="107">
        <v>1954</v>
      </c>
      <c r="X1730" s="171" t="str">
        <f t="shared" si="392"/>
        <v>HBL-GRT-1954-Feb17-1-1</v>
      </c>
      <c r="Y1730" s="118" t="s">
        <v>919</v>
      </c>
      <c r="Z1730" s="134" t="str">
        <f t="shared" si="393"/>
        <v xml:space="preserve"> </v>
      </c>
      <c r="AA1730" s="134" t="str">
        <f t="shared" si="394"/>
        <v xml:space="preserve"> </v>
      </c>
      <c r="AB1730" s="134" t="str">
        <f t="shared" si="403"/>
        <v>Yes</v>
      </c>
      <c r="AC1730" s="134" t="e">
        <f>VLOOKUP(F1730,'Wired Branches'!B:E,4,FALSE)</f>
        <v>#N/A</v>
      </c>
      <c r="AD1730" s="134" t="str">
        <f t="shared" si="395"/>
        <v xml:space="preserve"> </v>
      </c>
      <c r="AE1730" s="150" t="e">
        <f>VLOOKUP(W1730,'Wired Branches'!B:F,5,FALSE)</f>
        <v>#N/A</v>
      </c>
      <c r="AF1730" s="112" t="str">
        <f>_xlfn.IFNA(VLOOKUP(F1730,'Compiled report'!C:F,4,FALSE),"")</f>
        <v/>
      </c>
      <c r="AG1730" s="134" t="str">
        <f t="shared" si="396"/>
        <v xml:space="preserve"> </v>
      </c>
      <c r="AH1730" s="134" t="str">
        <f t="shared" si="397"/>
        <v xml:space="preserve"> </v>
      </c>
      <c r="AI1730" s="134" t="str">
        <f t="shared" si="398"/>
        <v xml:space="preserve"> </v>
      </c>
      <c r="AJ1730" s="234" t="str">
        <f>_xlfn.IFNA(VLOOKUP(F1730,'Compiled report'!C:D,2,FALSE),"")</f>
        <v/>
      </c>
      <c r="AK1730" s="134" t="str">
        <f t="shared" si="399"/>
        <v xml:space="preserve"> </v>
      </c>
      <c r="AL1730" s="134" t="str">
        <f t="shared" si="400"/>
        <v/>
      </c>
      <c r="AM1730" s="134" t="str">
        <f t="shared" si="401"/>
        <v xml:space="preserve"> </v>
      </c>
      <c r="AN1730" s="134" t="str">
        <f t="shared" si="402"/>
        <v xml:space="preserve"> </v>
      </c>
      <c r="AO1730" s="134" t="str">
        <f t="shared" si="391"/>
        <v xml:space="preserve"> </v>
      </c>
      <c r="AP1730" s="137" t="s">
        <v>770</v>
      </c>
    </row>
    <row r="1731" spans="1:42" s="134" customFormat="1" ht="26.1" customHeight="1" x14ac:dyDescent="0.2">
      <c r="A1731" s="258">
        <v>1728</v>
      </c>
      <c r="B1731" s="284" t="s">
        <v>176</v>
      </c>
      <c r="C1731" s="134" t="s">
        <v>102</v>
      </c>
      <c r="D1731" s="171" t="s">
        <v>82</v>
      </c>
      <c r="E1731" s="283" t="s">
        <v>4392</v>
      </c>
      <c r="F1731" s="107">
        <v>1989</v>
      </c>
      <c r="G1731" s="284" t="s">
        <v>176</v>
      </c>
      <c r="H1731" s="284" t="s">
        <v>4582</v>
      </c>
      <c r="I1731" s="284" t="s">
        <v>4583</v>
      </c>
      <c r="J1731" s="284" t="s">
        <v>4584</v>
      </c>
      <c r="K1731" s="284" t="s">
        <v>4495</v>
      </c>
      <c r="L1731" s="284" t="s">
        <v>4495</v>
      </c>
      <c r="M1731" s="284" t="s">
        <v>4406</v>
      </c>
      <c r="N1731" s="103" t="s">
        <v>87</v>
      </c>
      <c r="O1731" s="284">
        <v>50700</v>
      </c>
      <c r="Q1731" s="135"/>
      <c r="T1731" s="135"/>
      <c r="U1731" s="171" t="str">
        <f t="shared" ref="U1731:U1742" si="404">CONCATENATE(D1731,"-",E1731,"-",F1731)</f>
        <v>HBL-GRT-1989</v>
      </c>
      <c r="V1731" s="133" t="s">
        <v>90</v>
      </c>
      <c r="W1731" s="107">
        <v>1989</v>
      </c>
      <c r="X1731" s="171" t="str">
        <f t="shared" si="392"/>
        <v>HBL-GRT-1989-Feb17-1-1</v>
      </c>
      <c r="Y1731" s="118" t="s">
        <v>919</v>
      </c>
      <c r="Z1731" s="134" t="str">
        <f t="shared" si="393"/>
        <v xml:space="preserve"> </v>
      </c>
      <c r="AA1731" s="134" t="str">
        <f t="shared" si="394"/>
        <v xml:space="preserve"> </v>
      </c>
      <c r="AB1731" s="134" t="str">
        <f t="shared" si="403"/>
        <v>Yes</v>
      </c>
      <c r="AC1731" s="134" t="e">
        <f>VLOOKUP(F1731,'Wired Branches'!B:E,4,FALSE)</f>
        <v>#N/A</v>
      </c>
      <c r="AD1731" s="134" t="str">
        <f t="shared" si="395"/>
        <v xml:space="preserve"> </v>
      </c>
      <c r="AE1731" s="150" t="e">
        <f>VLOOKUP(W1731,'Wired Branches'!B:F,5,FALSE)</f>
        <v>#N/A</v>
      </c>
      <c r="AF1731" s="112" t="str">
        <f>_xlfn.IFNA(VLOOKUP(F1731,'Compiled report'!C:F,4,FALSE),"")</f>
        <v/>
      </c>
      <c r="AG1731" s="134" t="str">
        <f t="shared" si="396"/>
        <v xml:space="preserve"> </v>
      </c>
      <c r="AH1731" s="134" t="str">
        <f t="shared" si="397"/>
        <v xml:space="preserve"> </v>
      </c>
      <c r="AI1731" s="134" t="str">
        <f t="shared" si="398"/>
        <v xml:space="preserve"> </v>
      </c>
      <c r="AJ1731" s="234" t="str">
        <f>_xlfn.IFNA(VLOOKUP(F1731,'Compiled report'!C:D,2,FALSE),"")</f>
        <v/>
      </c>
      <c r="AK1731" s="134" t="str">
        <f t="shared" si="399"/>
        <v xml:space="preserve"> </v>
      </c>
      <c r="AL1731" s="134" t="str">
        <f t="shared" si="400"/>
        <v/>
      </c>
      <c r="AM1731" s="134" t="str">
        <f t="shared" si="401"/>
        <v xml:space="preserve"> </v>
      </c>
      <c r="AN1731" s="134" t="str">
        <f t="shared" si="402"/>
        <v xml:space="preserve"> </v>
      </c>
      <c r="AO1731" s="134" t="str">
        <f t="shared" si="391"/>
        <v xml:space="preserve"> </v>
      </c>
      <c r="AP1731" s="137" t="s">
        <v>770</v>
      </c>
    </row>
    <row r="1732" spans="1:42" s="134" customFormat="1" ht="26.1" customHeight="1" x14ac:dyDescent="0.2">
      <c r="A1732" s="258">
        <v>1729</v>
      </c>
      <c r="B1732" s="284" t="s">
        <v>176</v>
      </c>
      <c r="C1732" s="134" t="s">
        <v>102</v>
      </c>
      <c r="D1732" s="171" t="s">
        <v>82</v>
      </c>
      <c r="E1732" s="283" t="s">
        <v>4392</v>
      </c>
      <c r="F1732" s="107">
        <v>2222</v>
      </c>
      <c r="G1732" s="284" t="s">
        <v>176</v>
      </c>
      <c r="H1732" s="284" t="s">
        <v>4585</v>
      </c>
      <c r="I1732" s="284" t="s">
        <v>4586</v>
      </c>
      <c r="J1732" s="284" t="s">
        <v>4587</v>
      </c>
      <c r="K1732" s="284" t="s">
        <v>4436</v>
      </c>
      <c r="L1732" s="284" t="s">
        <v>4436</v>
      </c>
      <c r="M1732" s="284" t="s">
        <v>176</v>
      </c>
      <c r="N1732" s="103" t="s">
        <v>87</v>
      </c>
      <c r="O1732" s="284">
        <v>50700</v>
      </c>
      <c r="Q1732" s="135"/>
      <c r="T1732" s="135"/>
      <c r="U1732" s="171" t="str">
        <f t="shared" si="404"/>
        <v>HBL-GRT-2222</v>
      </c>
      <c r="V1732" s="133" t="s">
        <v>90</v>
      </c>
      <c r="W1732" s="107">
        <v>2222</v>
      </c>
      <c r="X1732" s="171" t="str">
        <f t="shared" si="392"/>
        <v>HBL-GRT-2222-Feb17-1-1</v>
      </c>
      <c r="Y1732" s="118" t="s">
        <v>919</v>
      </c>
      <c r="Z1732" s="134" t="str">
        <f t="shared" si="393"/>
        <v xml:space="preserve"> </v>
      </c>
      <c r="AA1732" s="134" t="str">
        <f t="shared" si="394"/>
        <v xml:space="preserve"> </v>
      </c>
      <c r="AB1732" s="134" t="str">
        <f t="shared" si="403"/>
        <v>Yes</v>
      </c>
      <c r="AC1732" s="134" t="e">
        <f>VLOOKUP(F1732,'Wired Branches'!B:E,4,FALSE)</f>
        <v>#N/A</v>
      </c>
      <c r="AD1732" s="134" t="str">
        <f t="shared" si="395"/>
        <v xml:space="preserve"> </v>
      </c>
      <c r="AE1732" s="150" t="e">
        <f>VLOOKUP(W1732,'Wired Branches'!B:F,5,FALSE)</f>
        <v>#N/A</v>
      </c>
      <c r="AF1732" s="112" t="str">
        <f>_xlfn.IFNA(VLOOKUP(F1732,'Compiled report'!C:F,4,FALSE),"")</f>
        <v/>
      </c>
      <c r="AG1732" s="134" t="str">
        <f t="shared" si="396"/>
        <v xml:space="preserve"> </v>
      </c>
      <c r="AH1732" s="134" t="str">
        <f t="shared" si="397"/>
        <v xml:space="preserve"> </v>
      </c>
      <c r="AI1732" s="134" t="str">
        <f t="shared" si="398"/>
        <v xml:space="preserve"> </v>
      </c>
      <c r="AJ1732" s="234" t="str">
        <f>_xlfn.IFNA(VLOOKUP(F1732,'Compiled report'!C:D,2,FALSE),"")</f>
        <v/>
      </c>
      <c r="AK1732" s="134" t="str">
        <f t="shared" si="399"/>
        <v xml:space="preserve"> </v>
      </c>
      <c r="AL1732" s="134" t="str">
        <f t="shared" si="400"/>
        <v/>
      </c>
      <c r="AM1732" s="134" t="str">
        <f t="shared" si="401"/>
        <v xml:space="preserve"> </v>
      </c>
      <c r="AN1732" s="134" t="str">
        <f t="shared" si="402"/>
        <v xml:space="preserve"> </v>
      </c>
      <c r="AO1732" s="134" t="str">
        <f t="shared" si="391"/>
        <v xml:space="preserve"> </v>
      </c>
      <c r="AP1732" s="137" t="s">
        <v>770</v>
      </c>
    </row>
    <row r="1733" spans="1:42" s="134" customFormat="1" ht="26.1" customHeight="1" x14ac:dyDescent="0.2">
      <c r="A1733" s="258">
        <v>1730</v>
      </c>
      <c r="B1733" s="284" t="s">
        <v>176</v>
      </c>
      <c r="C1733" s="134" t="s">
        <v>102</v>
      </c>
      <c r="D1733" s="171" t="s">
        <v>82</v>
      </c>
      <c r="E1733" s="283" t="s">
        <v>4392</v>
      </c>
      <c r="F1733" s="107">
        <v>2236</v>
      </c>
      <c r="G1733" s="284" t="s">
        <v>176</v>
      </c>
      <c r="H1733" s="284" t="s">
        <v>4588</v>
      </c>
      <c r="I1733" s="284" t="s">
        <v>4589</v>
      </c>
      <c r="J1733" s="284" t="s">
        <v>4590</v>
      </c>
      <c r="K1733" s="284" t="s">
        <v>4591</v>
      </c>
      <c r="L1733" s="284" t="s">
        <v>176</v>
      </c>
      <c r="M1733" s="284" t="s">
        <v>176</v>
      </c>
      <c r="N1733" s="103" t="s">
        <v>87</v>
      </c>
      <c r="O1733" s="284">
        <v>50700</v>
      </c>
      <c r="Q1733" s="135"/>
      <c r="T1733" s="135"/>
      <c r="U1733" s="171" t="str">
        <f t="shared" si="404"/>
        <v>HBL-GRT-2236</v>
      </c>
      <c r="V1733" s="133" t="s">
        <v>90</v>
      </c>
      <c r="W1733" s="107">
        <v>2236</v>
      </c>
      <c r="X1733" s="171" t="str">
        <f t="shared" si="392"/>
        <v>HBL-GRT-2236-Feb17-1-1</v>
      </c>
      <c r="Y1733" s="118" t="s">
        <v>919</v>
      </c>
      <c r="Z1733" s="134" t="str">
        <f t="shared" si="393"/>
        <v>Yes</v>
      </c>
      <c r="AA1733" s="134" t="str">
        <f t="shared" si="394"/>
        <v>Yes</v>
      </c>
      <c r="AB1733" s="134" t="str">
        <f t="shared" si="403"/>
        <v>Yes</v>
      </c>
      <c r="AC1733" s="134" t="e">
        <f>VLOOKUP(F1733,'Wired Branches'!B:E,4,FALSE)</f>
        <v>#N/A</v>
      </c>
      <c r="AD1733" s="134" t="str">
        <f t="shared" si="395"/>
        <v>255.255.255.0</v>
      </c>
      <c r="AE1733" s="150" t="e">
        <f>VLOOKUP(W1733,'Wired Branches'!B:F,5,FALSE)</f>
        <v>#N/A</v>
      </c>
      <c r="AF1733" s="112" t="str">
        <f>_xlfn.IFNA(VLOOKUP(F1733,'Compiled report'!C:F,4,FALSE),"")</f>
        <v>26515e1de</v>
      </c>
      <c r="AG1733" s="134" t="str">
        <f t="shared" si="396"/>
        <v>10.200.57.196</v>
      </c>
      <c r="AH1733" s="134" t="str">
        <f t="shared" si="397"/>
        <v>Yes</v>
      </c>
      <c r="AI1733" s="134" t="str">
        <f t="shared" si="398"/>
        <v>Yes</v>
      </c>
      <c r="AJ1733" s="234">
        <f>_xlfn.IFNA(VLOOKUP(F1733,'Compiled report'!C:D,2,FALSE),"")</f>
        <v>42804</v>
      </c>
      <c r="AK1733" s="134" t="str">
        <f t="shared" si="399"/>
        <v>Yes</v>
      </c>
      <c r="AL1733" s="134" t="str">
        <f t="shared" si="400"/>
        <v>Yes</v>
      </c>
      <c r="AM1733" s="134" t="str">
        <f t="shared" si="401"/>
        <v>Yes</v>
      </c>
      <c r="AN1733" s="134" t="str">
        <f t="shared" si="402"/>
        <v>Yes</v>
      </c>
      <c r="AO1733" s="134" t="str">
        <f t="shared" si="391"/>
        <v>Installation Completed</v>
      </c>
      <c r="AP1733" s="137" t="s">
        <v>770</v>
      </c>
    </row>
    <row r="1734" spans="1:42" s="134" customFormat="1" ht="26.1" customHeight="1" x14ac:dyDescent="0.2">
      <c r="A1734" s="258">
        <v>1731</v>
      </c>
      <c r="B1734" s="284" t="s">
        <v>176</v>
      </c>
      <c r="C1734" s="134" t="s">
        <v>102</v>
      </c>
      <c r="D1734" s="171" t="s">
        <v>82</v>
      </c>
      <c r="E1734" s="283" t="s">
        <v>4392</v>
      </c>
      <c r="F1734" s="107">
        <v>2260</v>
      </c>
      <c r="G1734" s="284" t="s">
        <v>176</v>
      </c>
      <c r="H1734" s="284" t="s">
        <v>4592</v>
      </c>
      <c r="I1734" s="284" t="s">
        <v>4593</v>
      </c>
      <c r="J1734" s="284" t="s">
        <v>4593</v>
      </c>
      <c r="K1734" s="284" t="s">
        <v>4594</v>
      </c>
      <c r="L1734" s="284" t="s">
        <v>4594</v>
      </c>
      <c r="M1734" s="284" t="s">
        <v>4406</v>
      </c>
      <c r="N1734" s="103" t="s">
        <v>87</v>
      </c>
      <c r="O1734" s="284">
        <v>50700</v>
      </c>
      <c r="Q1734" s="135"/>
      <c r="T1734" s="135"/>
      <c r="U1734" s="171" t="str">
        <f t="shared" si="404"/>
        <v>HBL-GRT-2260</v>
      </c>
      <c r="V1734" s="133" t="s">
        <v>90</v>
      </c>
      <c r="W1734" s="107">
        <v>2260</v>
      </c>
      <c r="X1734" s="171" t="str">
        <f t="shared" si="392"/>
        <v>HBL-GRT-2260-Feb17-1-1</v>
      </c>
      <c r="Y1734" s="118" t="s">
        <v>919</v>
      </c>
      <c r="Z1734" s="134" t="str">
        <f t="shared" si="393"/>
        <v xml:space="preserve"> </v>
      </c>
      <c r="AA1734" s="134" t="str">
        <f t="shared" si="394"/>
        <v xml:space="preserve"> </v>
      </c>
      <c r="AB1734" s="134" t="str">
        <f t="shared" si="403"/>
        <v>Yes</v>
      </c>
      <c r="AC1734" s="134" t="e">
        <f>VLOOKUP(F1734,'Wired Branches'!B:E,4,FALSE)</f>
        <v>#N/A</v>
      </c>
      <c r="AD1734" s="134" t="str">
        <f t="shared" si="395"/>
        <v xml:space="preserve"> </v>
      </c>
      <c r="AE1734" s="150" t="e">
        <f>VLOOKUP(W1734,'Wired Branches'!B:F,5,FALSE)</f>
        <v>#N/A</v>
      </c>
      <c r="AF1734" s="112" t="str">
        <f>_xlfn.IFNA(VLOOKUP(F1734,'Compiled report'!C:F,4,FALSE),"")</f>
        <v/>
      </c>
      <c r="AG1734" s="134" t="str">
        <f t="shared" si="396"/>
        <v xml:space="preserve"> </v>
      </c>
      <c r="AH1734" s="134" t="str">
        <f t="shared" si="397"/>
        <v xml:space="preserve"> </v>
      </c>
      <c r="AI1734" s="134" t="str">
        <f t="shared" si="398"/>
        <v xml:space="preserve"> </v>
      </c>
      <c r="AJ1734" s="234" t="str">
        <f>_xlfn.IFNA(VLOOKUP(F1734,'Compiled report'!C:D,2,FALSE),"")</f>
        <v/>
      </c>
      <c r="AK1734" s="134" t="str">
        <f t="shared" si="399"/>
        <v xml:space="preserve"> </v>
      </c>
      <c r="AL1734" s="134" t="str">
        <f t="shared" si="400"/>
        <v/>
      </c>
      <c r="AM1734" s="134" t="str">
        <f t="shared" si="401"/>
        <v xml:space="preserve"> </v>
      </c>
      <c r="AN1734" s="134" t="str">
        <f t="shared" si="402"/>
        <v xml:space="preserve"> </v>
      </c>
      <c r="AO1734" s="134" t="str">
        <f t="shared" si="391"/>
        <v xml:space="preserve"> </v>
      </c>
      <c r="AP1734" s="137" t="s">
        <v>770</v>
      </c>
    </row>
    <row r="1735" spans="1:42" s="134" customFormat="1" ht="26.1" customHeight="1" x14ac:dyDescent="0.2">
      <c r="A1735" s="258">
        <v>1732</v>
      </c>
      <c r="B1735" s="284" t="s">
        <v>176</v>
      </c>
      <c r="C1735" s="134" t="s">
        <v>102</v>
      </c>
      <c r="D1735" s="171" t="s">
        <v>82</v>
      </c>
      <c r="E1735" s="283" t="s">
        <v>4392</v>
      </c>
      <c r="F1735" s="107">
        <v>2288</v>
      </c>
      <c r="G1735" s="284" t="s">
        <v>176</v>
      </c>
      <c r="H1735" s="284" t="s">
        <v>4595</v>
      </c>
      <c r="I1735" s="284" t="s">
        <v>4596</v>
      </c>
      <c r="J1735" s="284" t="s">
        <v>4597</v>
      </c>
      <c r="K1735" s="284" t="s">
        <v>176</v>
      </c>
      <c r="L1735" s="284" t="s">
        <v>176</v>
      </c>
      <c r="M1735" s="284" t="s">
        <v>176</v>
      </c>
      <c r="N1735" s="103" t="s">
        <v>87</v>
      </c>
      <c r="O1735" s="284">
        <v>50700</v>
      </c>
      <c r="Q1735" s="135"/>
      <c r="T1735" s="135"/>
      <c r="U1735" s="171" t="str">
        <f t="shared" si="404"/>
        <v>HBL-GRT-2288</v>
      </c>
      <c r="V1735" s="133" t="s">
        <v>90</v>
      </c>
      <c r="W1735" s="107">
        <v>2288</v>
      </c>
      <c r="X1735" s="171" t="str">
        <f t="shared" si="392"/>
        <v>HBL-GRT-2288-Feb17-1-1</v>
      </c>
      <c r="Y1735" s="118" t="s">
        <v>919</v>
      </c>
      <c r="Z1735" s="134" t="str">
        <f t="shared" si="393"/>
        <v xml:space="preserve"> </v>
      </c>
      <c r="AA1735" s="134" t="str">
        <f t="shared" si="394"/>
        <v xml:space="preserve"> </v>
      </c>
      <c r="AB1735" s="134" t="str">
        <f t="shared" si="403"/>
        <v>Yes</v>
      </c>
      <c r="AC1735" s="134" t="e">
        <f>VLOOKUP(F1735,'Wired Branches'!B:E,4,FALSE)</f>
        <v>#N/A</v>
      </c>
      <c r="AD1735" s="134" t="str">
        <f t="shared" si="395"/>
        <v xml:space="preserve"> </v>
      </c>
      <c r="AE1735" s="150" t="e">
        <f>VLOOKUP(W1735,'Wired Branches'!B:F,5,FALSE)</f>
        <v>#N/A</v>
      </c>
      <c r="AF1735" s="112" t="str">
        <f>_xlfn.IFNA(VLOOKUP(F1735,'Compiled report'!C:F,4,FALSE),"")</f>
        <v/>
      </c>
      <c r="AG1735" s="134" t="str">
        <f t="shared" si="396"/>
        <v xml:space="preserve"> </v>
      </c>
      <c r="AH1735" s="134" t="str">
        <f t="shared" si="397"/>
        <v xml:space="preserve"> </v>
      </c>
      <c r="AI1735" s="134" t="str">
        <f t="shared" si="398"/>
        <v xml:space="preserve"> </v>
      </c>
      <c r="AJ1735" s="234" t="str">
        <f>_xlfn.IFNA(VLOOKUP(F1735,'Compiled report'!C:D,2,FALSE),"")</f>
        <v/>
      </c>
      <c r="AK1735" s="134" t="str">
        <f t="shared" si="399"/>
        <v xml:space="preserve"> </v>
      </c>
      <c r="AL1735" s="134" t="str">
        <f t="shared" si="400"/>
        <v/>
      </c>
      <c r="AM1735" s="134" t="str">
        <f t="shared" si="401"/>
        <v xml:space="preserve"> </v>
      </c>
      <c r="AN1735" s="134" t="str">
        <f t="shared" si="402"/>
        <v xml:space="preserve"> </v>
      </c>
      <c r="AO1735" s="134" t="str">
        <f t="shared" si="391"/>
        <v xml:space="preserve"> </v>
      </c>
      <c r="AP1735" s="137" t="s">
        <v>770</v>
      </c>
    </row>
    <row r="1736" spans="1:42" s="134" customFormat="1" ht="26.1" customHeight="1" x14ac:dyDescent="0.2">
      <c r="A1736" s="258">
        <v>1733</v>
      </c>
      <c r="B1736" s="284" t="s">
        <v>176</v>
      </c>
      <c r="C1736" s="134" t="s">
        <v>102</v>
      </c>
      <c r="D1736" s="171" t="s">
        <v>82</v>
      </c>
      <c r="E1736" s="283" t="s">
        <v>4392</v>
      </c>
      <c r="F1736" s="107">
        <v>2296</v>
      </c>
      <c r="G1736" s="284" t="s">
        <v>176</v>
      </c>
      <c r="H1736" s="284" t="s">
        <v>4598</v>
      </c>
      <c r="I1736" s="284" t="s">
        <v>4599</v>
      </c>
      <c r="J1736" s="284" t="s">
        <v>4600</v>
      </c>
      <c r="K1736" s="284" t="s">
        <v>4601</v>
      </c>
      <c r="L1736" s="284" t="s">
        <v>176</v>
      </c>
      <c r="M1736" s="284" t="s">
        <v>176</v>
      </c>
      <c r="N1736" s="103" t="s">
        <v>87</v>
      </c>
      <c r="O1736" s="284">
        <v>50700</v>
      </c>
      <c r="Q1736" s="135"/>
      <c r="T1736" s="135"/>
      <c r="U1736" s="171" t="str">
        <f t="shared" si="404"/>
        <v>HBL-GRT-2296</v>
      </c>
      <c r="V1736" s="133" t="s">
        <v>90</v>
      </c>
      <c r="W1736" s="107">
        <v>2296</v>
      </c>
      <c r="X1736" s="171" t="str">
        <f t="shared" si="392"/>
        <v>HBL-GRT-2296-Feb17-1-1</v>
      </c>
      <c r="Y1736" s="118" t="s">
        <v>919</v>
      </c>
      <c r="Z1736" s="134" t="str">
        <f t="shared" si="393"/>
        <v>Yes</v>
      </c>
      <c r="AA1736" s="134" t="str">
        <f t="shared" si="394"/>
        <v>Yes</v>
      </c>
      <c r="AB1736" s="134" t="str">
        <f t="shared" si="403"/>
        <v>Yes</v>
      </c>
      <c r="AC1736" s="134" t="e">
        <f>VLOOKUP(F1736,'Wired Branches'!B:E,4,FALSE)</f>
        <v>#N/A</v>
      </c>
      <c r="AD1736" s="134" t="str">
        <f t="shared" si="395"/>
        <v>255.255.255.0</v>
      </c>
      <c r="AE1736" s="150" t="e">
        <f>VLOOKUP(W1736,'Wired Branches'!B:F,5,FALSE)</f>
        <v>#N/A</v>
      </c>
      <c r="AF1736" s="112">
        <f>_xlfn.IFNA(VLOOKUP(F1736,'Compiled report'!C:F,4,FALSE),"")</f>
        <v>0</v>
      </c>
      <c r="AG1736" s="134" t="str">
        <f t="shared" si="396"/>
        <v>10.200.57.196</v>
      </c>
      <c r="AH1736" s="134" t="str">
        <f t="shared" si="397"/>
        <v>Yes</v>
      </c>
      <c r="AI1736" s="134" t="str">
        <f t="shared" si="398"/>
        <v>Yes</v>
      </c>
      <c r="AJ1736" s="234">
        <f>_xlfn.IFNA(VLOOKUP(F1736,'Compiled report'!C:D,2,FALSE),"")</f>
        <v>42801</v>
      </c>
      <c r="AK1736" s="134" t="str">
        <f t="shared" si="399"/>
        <v>Yes</v>
      </c>
      <c r="AL1736" s="134" t="str">
        <f t="shared" si="400"/>
        <v/>
      </c>
      <c r="AM1736" s="134" t="str">
        <f t="shared" si="401"/>
        <v>Yes</v>
      </c>
      <c r="AN1736" s="134" t="str">
        <f t="shared" si="402"/>
        <v>Yes</v>
      </c>
      <c r="AO1736" s="134" t="str">
        <f t="shared" si="391"/>
        <v>Installation Completed</v>
      </c>
      <c r="AP1736" s="137" t="s">
        <v>770</v>
      </c>
    </row>
    <row r="1737" spans="1:42" s="134" customFormat="1" ht="26.1" customHeight="1" x14ac:dyDescent="0.2">
      <c r="A1737" s="258">
        <v>1734</v>
      </c>
      <c r="B1737" s="284" t="s">
        <v>176</v>
      </c>
      <c r="C1737" s="134" t="s">
        <v>102</v>
      </c>
      <c r="D1737" s="171" t="s">
        <v>82</v>
      </c>
      <c r="E1737" s="283" t="s">
        <v>4392</v>
      </c>
      <c r="F1737" s="107">
        <v>2316</v>
      </c>
      <c r="G1737" s="284" t="s">
        <v>176</v>
      </c>
      <c r="H1737" s="284" t="s">
        <v>4602</v>
      </c>
      <c r="I1737" s="284" t="s">
        <v>4603</v>
      </c>
      <c r="J1737" s="284" t="s">
        <v>4604</v>
      </c>
      <c r="K1737" s="284" t="s">
        <v>4605</v>
      </c>
      <c r="L1737" s="284" t="s">
        <v>176</v>
      </c>
      <c r="M1737" s="284" t="s">
        <v>176</v>
      </c>
      <c r="N1737" s="103" t="s">
        <v>87</v>
      </c>
      <c r="O1737" s="284">
        <v>50700</v>
      </c>
      <c r="Q1737" s="135"/>
      <c r="T1737" s="135"/>
      <c r="U1737" s="171" t="str">
        <f t="shared" si="404"/>
        <v>HBL-GRT-2316</v>
      </c>
      <c r="V1737" s="133" t="s">
        <v>90</v>
      </c>
      <c r="W1737" s="107">
        <v>2316</v>
      </c>
      <c r="X1737" s="171" t="str">
        <f t="shared" si="392"/>
        <v>HBL-GRT-2316-Feb17-1-1</v>
      </c>
      <c r="Y1737" s="118" t="s">
        <v>919</v>
      </c>
      <c r="Z1737" s="134" t="str">
        <f t="shared" si="393"/>
        <v>Yes</v>
      </c>
      <c r="AA1737" s="134" t="str">
        <f t="shared" si="394"/>
        <v>Yes</v>
      </c>
      <c r="AB1737" s="134" t="str">
        <f t="shared" si="403"/>
        <v>Yes</v>
      </c>
      <c r="AC1737" s="134" t="e">
        <f>VLOOKUP(F1737,'Wired Branches'!B:E,4,FALSE)</f>
        <v>#N/A</v>
      </c>
      <c r="AD1737" s="134" t="str">
        <f t="shared" si="395"/>
        <v>255.255.255.0</v>
      </c>
      <c r="AE1737" s="150" t="e">
        <f>VLOOKUP(W1737,'Wired Branches'!B:F,5,FALSE)</f>
        <v>#N/A</v>
      </c>
      <c r="AF1737" s="112" t="str">
        <f>_xlfn.IFNA(VLOOKUP(F1737,'Compiled report'!C:F,4,FALSE),"")</f>
        <v>26515e1bf</v>
      </c>
      <c r="AG1737" s="134" t="str">
        <f t="shared" si="396"/>
        <v>10.200.57.196</v>
      </c>
      <c r="AH1737" s="134" t="str">
        <f t="shared" si="397"/>
        <v>Yes</v>
      </c>
      <c r="AI1737" s="134" t="str">
        <f t="shared" si="398"/>
        <v>Yes</v>
      </c>
      <c r="AJ1737" s="234">
        <f>_xlfn.IFNA(VLOOKUP(F1737,'Compiled report'!C:D,2,FALSE),"")</f>
        <v>42804</v>
      </c>
      <c r="AK1737" s="134" t="str">
        <f t="shared" si="399"/>
        <v>Yes</v>
      </c>
      <c r="AL1737" s="134" t="str">
        <f t="shared" si="400"/>
        <v>Yes</v>
      </c>
      <c r="AM1737" s="134" t="str">
        <f t="shared" si="401"/>
        <v>Yes</v>
      </c>
      <c r="AN1737" s="134" t="str">
        <f t="shared" si="402"/>
        <v>Yes</v>
      </c>
      <c r="AO1737" s="134" t="str">
        <f t="shared" si="391"/>
        <v>Installation Completed</v>
      </c>
      <c r="AP1737" s="137" t="s">
        <v>770</v>
      </c>
    </row>
    <row r="1738" spans="1:42" s="134" customFormat="1" ht="26.1" customHeight="1" x14ac:dyDescent="0.2">
      <c r="A1738" s="258">
        <v>1735</v>
      </c>
      <c r="B1738" s="284" t="s">
        <v>176</v>
      </c>
      <c r="C1738" s="134" t="s">
        <v>102</v>
      </c>
      <c r="D1738" s="171" t="s">
        <v>82</v>
      </c>
      <c r="E1738" s="283" t="s">
        <v>4392</v>
      </c>
      <c r="F1738" s="107">
        <v>2351</v>
      </c>
      <c r="G1738" s="284" t="s">
        <v>176</v>
      </c>
      <c r="H1738" s="284" t="s">
        <v>4606</v>
      </c>
      <c r="I1738" s="284" t="s">
        <v>4607</v>
      </c>
      <c r="J1738" s="284" t="s">
        <v>4608</v>
      </c>
      <c r="K1738" s="284" t="s">
        <v>4609</v>
      </c>
      <c r="L1738" s="284" t="s">
        <v>4610</v>
      </c>
      <c r="M1738" s="284" t="s">
        <v>4406</v>
      </c>
      <c r="N1738" s="103" t="s">
        <v>87</v>
      </c>
      <c r="O1738" s="284">
        <v>50700</v>
      </c>
      <c r="Q1738" s="135"/>
      <c r="T1738" s="135"/>
      <c r="U1738" s="171" t="str">
        <f t="shared" si="404"/>
        <v>HBL-GRT-2351</v>
      </c>
      <c r="V1738" s="133" t="s">
        <v>90</v>
      </c>
      <c r="W1738" s="107">
        <v>2351</v>
      </c>
      <c r="X1738" s="171" t="str">
        <f t="shared" si="392"/>
        <v>HBL-GRT-2351-Feb17-1-1</v>
      </c>
      <c r="Y1738" s="118" t="s">
        <v>919</v>
      </c>
      <c r="Z1738" s="134" t="str">
        <f t="shared" si="393"/>
        <v xml:space="preserve"> </v>
      </c>
      <c r="AA1738" s="134" t="str">
        <f t="shared" si="394"/>
        <v xml:space="preserve"> </v>
      </c>
      <c r="AB1738" s="134" t="str">
        <f t="shared" si="403"/>
        <v>Yes</v>
      </c>
      <c r="AC1738" s="134" t="e">
        <f>VLOOKUP(F1738,'Wired Branches'!B:E,4,FALSE)</f>
        <v>#N/A</v>
      </c>
      <c r="AD1738" s="134" t="str">
        <f t="shared" si="395"/>
        <v xml:space="preserve"> </v>
      </c>
      <c r="AE1738" s="150" t="e">
        <f>VLOOKUP(W1738,'Wired Branches'!B:F,5,FALSE)</f>
        <v>#N/A</v>
      </c>
      <c r="AF1738" s="112" t="str">
        <f>_xlfn.IFNA(VLOOKUP(F1738,'Compiled report'!C:F,4,FALSE),"")</f>
        <v/>
      </c>
      <c r="AG1738" s="134" t="str">
        <f t="shared" si="396"/>
        <v xml:space="preserve"> </v>
      </c>
      <c r="AH1738" s="134" t="str">
        <f t="shared" si="397"/>
        <v xml:space="preserve"> </v>
      </c>
      <c r="AI1738" s="134" t="str">
        <f t="shared" si="398"/>
        <v xml:space="preserve"> </v>
      </c>
      <c r="AJ1738" s="234" t="str">
        <f>_xlfn.IFNA(VLOOKUP(F1738,'Compiled report'!C:D,2,FALSE),"")</f>
        <v/>
      </c>
      <c r="AK1738" s="134" t="str">
        <f t="shared" si="399"/>
        <v xml:space="preserve"> </v>
      </c>
      <c r="AL1738" s="134" t="str">
        <f t="shared" si="400"/>
        <v/>
      </c>
      <c r="AM1738" s="134" t="str">
        <f t="shared" si="401"/>
        <v xml:space="preserve"> </v>
      </c>
      <c r="AN1738" s="134" t="str">
        <f t="shared" si="402"/>
        <v xml:space="preserve"> </v>
      </c>
      <c r="AO1738" s="134" t="str">
        <f t="shared" si="391"/>
        <v xml:space="preserve"> </v>
      </c>
      <c r="AP1738" s="137" t="s">
        <v>770</v>
      </c>
    </row>
    <row r="1739" spans="1:42" s="134" customFormat="1" ht="26.1" customHeight="1" x14ac:dyDescent="0.2">
      <c r="A1739" s="258">
        <v>1736</v>
      </c>
      <c r="B1739" s="284" t="s">
        <v>176</v>
      </c>
      <c r="C1739" s="134" t="s">
        <v>102</v>
      </c>
      <c r="D1739" s="171" t="s">
        <v>82</v>
      </c>
      <c r="E1739" s="283" t="s">
        <v>4392</v>
      </c>
      <c r="F1739" s="107">
        <v>5011</v>
      </c>
      <c r="G1739" s="284" t="s">
        <v>176</v>
      </c>
      <c r="H1739" s="284" t="s">
        <v>4611</v>
      </c>
      <c r="I1739" s="284" t="s">
        <v>4612</v>
      </c>
      <c r="J1739" s="284" t="s">
        <v>4613</v>
      </c>
      <c r="K1739" s="284" t="s">
        <v>176</v>
      </c>
      <c r="L1739" s="284" t="s">
        <v>4614</v>
      </c>
      <c r="M1739" s="284" t="s">
        <v>176</v>
      </c>
      <c r="N1739" s="103" t="s">
        <v>87</v>
      </c>
      <c r="O1739" s="284">
        <v>50700</v>
      </c>
      <c r="Q1739" s="135"/>
      <c r="T1739" s="135"/>
      <c r="U1739" s="171" t="str">
        <f t="shared" si="404"/>
        <v>HBL-GRT-5011</v>
      </c>
      <c r="V1739" s="133" t="s">
        <v>90</v>
      </c>
      <c r="W1739" s="107">
        <v>5011</v>
      </c>
      <c r="X1739" s="171" t="str">
        <f t="shared" si="392"/>
        <v>HBL-GRT-5011-Feb17-1-1</v>
      </c>
      <c r="Y1739" s="118" t="s">
        <v>919</v>
      </c>
      <c r="Z1739" s="134" t="str">
        <f t="shared" si="393"/>
        <v>Yes</v>
      </c>
      <c r="AA1739" s="134" t="str">
        <f t="shared" si="394"/>
        <v>Yes</v>
      </c>
      <c r="AB1739" s="134" t="str">
        <f t="shared" si="403"/>
        <v>Yes</v>
      </c>
      <c r="AC1739" s="134" t="e">
        <f>VLOOKUP(F1739,'Wired Branches'!B:E,4,FALSE)</f>
        <v>#N/A</v>
      </c>
      <c r="AD1739" s="134" t="str">
        <f t="shared" si="395"/>
        <v>255.255.255.0</v>
      </c>
      <c r="AE1739" s="150" t="e">
        <f>VLOOKUP(W1739,'Wired Branches'!B:F,5,FALSE)</f>
        <v>#N/A</v>
      </c>
      <c r="AF1739" s="112" t="str">
        <f>_xlfn.IFNA(VLOOKUP(F1739,'Compiled report'!C:F,4,FALSE),"")</f>
        <v>26515e1c1</v>
      </c>
      <c r="AG1739" s="134" t="str">
        <f t="shared" si="396"/>
        <v>10.200.57.196</v>
      </c>
      <c r="AH1739" s="134" t="str">
        <f t="shared" si="397"/>
        <v>Yes</v>
      </c>
      <c r="AI1739" s="134" t="str">
        <f t="shared" si="398"/>
        <v>Yes</v>
      </c>
      <c r="AJ1739" s="234">
        <f>_xlfn.IFNA(VLOOKUP(F1739,'Compiled report'!C:D,2,FALSE),"")</f>
        <v>42801</v>
      </c>
      <c r="AK1739" s="134" t="str">
        <f t="shared" si="399"/>
        <v>Yes</v>
      </c>
      <c r="AL1739" s="134" t="str">
        <f t="shared" si="400"/>
        <v>Yes</v>
      </c>
      <c r="AM1739" s="134" t="str">
        <f t="shared" si="401"/>
        <v>Yes</v>
      </c>
      <c r="AN1739" s="134" t="str">
        <f t="shared" si="402"/>
        <v>Yes</v>
      </c>
      <c r="AO1739" s="134" t="str">
        <f t="shared" si="391"/>
        <v>Installation Completed</v>
      </c>
      <c r="AP1739" s="137" t="s">
        <v>770</v>
      </c>
    </row>
    <row r="1740" spans="1:42" s="134" customFormat="1" ht="26.1" customHeight="1" x14ac:dyDescent="0.2">
      <c r="A1740" s="258">
        <v>1737</v>
      </c>
      <c r="B1740" s="284" t="s">
        <v>176</v>
      </c>
      <c r="C1740" s="134" t="s">
        <v>102</v>
      </c>
      <c r="D1740" s="171" t="s">
        <v>82</v>
      </c>
      <c r="E1740" s="283" t="s">
        <v>4392</v>
      </c>
      <c r="F1740" s="107">
        <v>2368</v>
      </c>
      <c r="G1740" s="284" t="s">
        <v>176</v>
      </c>
      <c r="H1740" s="284" t="s">
        <v>3922</v>
      </c>
      <c r="I1740" s="284" t="s">
        <v>4615</v>
      </c>
      <c r="J1740" s="284" t="s">
        <v>4615</v>
      </c>
      <c r="K1740" s="284" t="s">
        <v>3922</v>
      </c>
      <c r="L1740" s="284" t="s">
        <v>4614</v>
      </c>
      <c r="M1740" s="284" t="s">
        <v>176</v>
      </c>
      <c r="N1740" s="103" t="s">
        <v>87</v>
      </c>
      <c r="O1740" s="284">
        <v>50700</v>
      </c>
      <c r="Q1740" s="135"/>
      <c r="T1740" s="135"/>
      <c r="U1740" s="171" t="str">
        <f t="shared" si="404"/>
        <v>HBL-GRT-2368</v>
      </c>
      <c r="V1740" s="133" t="s">
        <v>90</v>
      </c>
      <c r="W1740" s="107">
        <v>2368</v>
      </c>
      <c r="X1740" s="171" t="str">
        <f t="shared" si="392"/>
        <v>HBL-GRT-2368-Feb17-1-1</v>
      </c>
      <c r="Y1740" s="118" t="s">
        <v>919</v>
      </c>
      <c r="Z1740" s="134" t="str">
        <f t="shared" si="393"/>
        <v>Yes</v>
      </c>
      <c r="AA1740" s="134" t="str">
        <f t="shared" si="394"/>
        <v>Yes</v>
      </c>
      <c r="AB1740" s="134" t="str">
        <f t="shared" si="403"/>
        <v>Yes</v>
      </c>
      <c r="AC1740" s="134" t="e">
        <f>VLOOKUP(F1740,'Wired Branches'!B:E,4,FALSE)</f>
        <v>#N/A</v>
      </c>
      <c r="AD1740" s="134" t="str">
        <f t="shared" si="395"/>
        <v>255.255.255.0</v>
      </c>
      <c r="AE1740" s="150" t="e">
        <f>VLOOKUP(W1740,'Wired Branches'!B:F,5,FALSE)</f>
        <v>#N/A</v>
      </c>
      <c r="AF1740" s="112">
        <f>_xlfn.IFNA(VLOOKUP(F1740,'Compiled report'!C:F,4,FALSE),"")</f>
        <v>0</v>
      </c>
      <c r="AG1740" s="134" t="str">
        <f t="shared" si="396"/>
        <v>10.200.57.196</v>
      </c>
      <c r="AH1740" s="134" t="str">
        <f t="shared" si="397"/>
        <v>Yes</v>
      </c>
      <c r="AI1740" s="134" t="str">
        <f t="shared" si="398"/>
        <v>Yes</v>
      </c>
      <c r="AJ1740" s="234">
        <f>_xlfn.IFNA(VLOOKUP(F1740,'Compiled report'!C:D,2,FALSE),"")</f>
        <v>42804</v>
      </c>
      <c r="AK1740" s="134" t="str">
        <f t="shared" si="399"/>
        <v>Yes</v>
      </c>
      <c r="AL1740" s="134" t="str">
        <f t="shared" si="400"/>
        <v/>
      </c>
      <c r="AM1740" s="134" t="str">
        <f t="shared" si="401"/>
        <v>Yes</v>
      </c>
      <c r="AN1740" s="134" t="str">
        <f t="shared" si="402"/>
        <v>Yes</v>
      </c>
      <c r="AO1740" s="134" t="str">
        <f t="shared" si="391"/>
        <v>Installation Completed</v>
      </c>
      <c r="AP1740" s="137" t="s">
        <v>770</v>
      </c>
    </row>
    <row r="1741" spans="1:42" s="134" customFormat="1" ht="26.1" customHeight="1" x14ac:dyDescent="0.2">
      <c r="A1741" s="258">
        <v>1738</v>
      </c>
      <c r="B1741" s="284" t="s">
        <v>176</v>
      </c>
      <c r="C1741" s="134" t="s">
        <v>102</v>
      </c>
      <c r="D1741" s="171" t="s">
        <v>82</v>
      </c>
      <c r="E1741" s="283" t="s">
        <v>4392</v>
      </c>
      <c r="F1741" s="107">
        <v>2402</v>
      </c>
      <c r="G1741" s="284" t="s">
        <v>176</v>
      </c>
      <c r="H1741" s="284" t="s">
        <v>4616</v>
      </c>
      <c r="I1741" s="284" t="s">
        <v>4617</v>
      </c>
      <c r="J1741" s="284" t="s">
        <v>4618</v>
      </c>
      <c r="K1741" s="284" t="s">
        <v>4619</v>
      </c>
      <c r="L1741" s="284" t="s">
        <v>4620</v>
      </c>
      <c r="M1741" s="284" t="s">
        <v>176</v>
      </c>
      <c r="N1741" s="103" t="s">
        <v>87</v>
      </c>
      <c r="O1741" s="284">
        <v>50700</v>
      </c>
      <c r="Q1741" s="135"/>
      <c r="T1741" s="135"/>
      <c r="U1741" s="171" t="str">
        <f t="shared" si="404"/>
        <v>HBL-GRT-2402</v>
      </c>
      <c r="V1741" s="133" t="s">
        <v>90</v>
      </c>
      <c r="W1741" s="107">
        <v>2402</v>
      </c>
      <c r="X1741" s="171" t="str">
        <f t="shared" si="392"/>
        <v>HBL-GRT-2402-Feb17-1-1</v>
      </c>
      <c r="Y1741" s="118" t="s">
        <v>919</v>
      </c>
      <c r="Z1741" s="134" t="str">
        <f t="shared" si="393"/>
        <v xml:space="preserve"> </v>
      </c>
      <c r="AA1741" s="134" t="str">
        <f t="shared" si="394"/>
        <v xml:space="preserve"> </v>
      </c>
      <c r="AB1741" s="134" t="str">
        <f t="shared" si="403"/>
        <v>Yes</v>
      </c>
      <c r="AC1741" s="134" t="e">
        <f>VLOOKUP(F1741,'Wired Branches'!B:E,4,FALSE)</f>
        <v>#N/A</v>
      </c>
      <c r="AD1741" s="134" t="str">
        <f t="shared" si="395"/>
        <v xml:space="preserve"> </v>
      </c>
      <c r="AE1741" s="150" t="e">
        <f>VLOOKUP(W1741,'Wired Branches'!B:F,5,FALSE)</f>
        <v>#N/A</v>
      </c>
      <c r="AF1741" s="112" t="str">
        <f>_xlfn.IFNA(VLOOKUP(F1741,'Compiled report'!C:F,4,FALSE),"")</f>
        <v/>
      </c>
      <c r="AG1741" s="134" t="str">
        <f t="shared" si="396"/>
        <v xml:space="preserve"> </v>
      </c>
      <c r="AH1741" s="134" t="str">
        <f t="shared" si="397"/>
        <v xml:space="preserve"> </v>
      </c>
      <c r="AI1741" s="134" t="str">
        <f t="shared" si="398"/>
        <v xml:space="preserve"> </v>
      </c>
      <c r="AJ1741" s="234" t="str">
        <f>_xlfn.IFNA(VLOOKUP(F1741,'Compiled report'!C:D,2,FALSE),"")</f>
        <v/>
      </c>
      <c r="AK1741" s="134" t="str">
        <f t="shared" si="399"/>
        <v xml:space="preserve"> </v>
      </c>
      <c r="AL1741" s="134" t="str">
        <f t="shared" si="400"/>
        <v/>
      </c>
      <c r="AM1741" s="134" t="str">
        <f t="shared" si="401"/>
        <v xml:space="preserve"> </v>
      </c>
      <c r="AN1741" s="134" t="str">
        <f t="shared" si="402"/>
        <v xml:space="preserve"> </v>
      </c>
      <c r="AO1741" s="134" t="str">
        <f t="shared" si="391"/>
        <v xml:space="preserve"> </v>
      </c>
      <c r="AP1741" s="137" t="s">
        <v>770</v>
      </c>
    </row>
    <row r="1742" spans="1:42" s="134" customFormat="1" ht="26.1" customHeight="1" x14ac:dyDescent="0.2">
      <c r="A1742" s="258">
        <v>1739</v>
      </c>
      <c r="B1742" s="284" t="s">
        <v>176</v>
      </c>
      <c r="C1742" s="134" t="s">
        <v>102</v>
      </c>
      <c r="D1742" s="171" t="s">
        <v>82</v>
      </c>
      <c r="E1742" s="283" t="s">
        <v>4392</v>
      </c>
      <c r="F1742" s="107">
        <v>2422</v>
      </c>
      <c r="G1742" s="284" t="s">
        <v>176</v>
      </c>
      <c r="H1742" s="284" t="s">
        <v>4621</v>
      </c>
      <c r="I1742" s="284" t="s">
        <v>4622</v>
      </c>
      <c r="J1742" s="284" t="s">
        <v>4623</v>
      </c>
      <c r="K1742" s="284" t="s">
        <v>4624</v>
      </c>
      <c r="L1742" s="284" t="s">
        <v>4614</v>
      </c>
      <c r="M1742" s="284" t="s">
        <v>176</v>
      </c>
      <c r="N1742" s="103" t="s">
        <v>87</v>
      </c>
      <c r="O1742" s="284">
        <v>50700</v>
      </c>
      <c r="Q1742" s="135"/>
      <c r="T1742" s="135"/>
      <c r="U1742" s="171" t="str">
        <f t="shared" si="404"/>
        <v>HBL-GRT-2422</v>
      </c>
      <c r="V1742" s="133" t="s">
        <v>90</v>
      </c>
      <c r="W1742" s="107">
        <v>2422</v>
      </c>
      <c r="X1742" s="171" t="str">
        <f t="shared" si="392"/>
        <v>HBL-GRT-2422-Feb17-1-1</v>
      </c>
      <c r="Y1742" s="118" t="s">
        <v>919</v>
      </c>
      <c r="Z1742" s="134" t="str">
        <f t="shared" si="393"/>
        <v>Yes</v>
      </c>
      <c r="AA1742" s="134" t="str">
        <f t="shared" si="394"/>
        <v>Yes</v>
      </c>
      <c r="AB1742" s="134" t="str">
        <f t="shared" si="403"/>
        <v>Yes</v>
      </c>
      <c r="AC1742" s="134" t="e">
        <f>VLOOKUP(F1742,'Wired Branches'!B:E,4,FALSE)</f>
        <v>#N/A</v>
      </c>
      <c r="AD1742" s="134" t="str">
        <f t="shared" si="395"/>
        <v>255.255.255.0</v>
      </c>
      <c r="AE1742" s="150" t="e">
        <f>VLOOKUP(W1742,'Wired Branches'!B:F,5,FALSE)</f>
        <v>#N/A</v>
      </c>
      <c r="AF1742" s="112" t="str">
        <f>_xlfn.IFNA(VLOOKUP(F1742,'Compiled report'!C:F,4,FALSE),"")</f>
        <v>26515e21b</v>
      </c>
      <c r="AG1742" s="134" t="str">
        <f t="shared" si="396"/>
        <v>10.200.57.196</v>
      </c>
      <c r="AH1742" s="134" t="str">
        <f t="shared" si="397"/>
        <v>Yes</v>
      </c>
      <c r="AI1742" s="134" t="str">
        <f t="shared" si="398"/>
        <v>Yes</v>
      </c>
      <c r="AJ1742" s="234">
        <f>_xlfn.IFNA(VLOOKUP(F1742,'Compiled report'!C:D,2,FALSE),"")</f>
        <v>42804</v>
      </c>
      <c r="AK1742" s="134" t="str">
        <f t="shared" si="399"/>
        <v>Yes</v>
      </c>
      <c r="AL1742" s="134" t="str">
        <f t="shared" si="400"/>
        <v>Yes</v>
      </c>
      <c r="AM1742" s="134" t="str">
        <f t="shared" si="401"/>
        <v>Yes</v>
      </c>
      <c r="AN1742" s="134" t="str">
        <f t="shared" si="402"/>
        <v>Yes</v>
      </c>
      <c r="AO1742" s="134" t="str">
        <f t="shared" ref="AO1742" si="405">IF(AJ1742=""," ","Installation Completed")</f>
        <v>Installation Completed</v>
      </c>
      <c r="AP1742" s="137" t="s">
        <v>770</v>
      </c>
    </row>
    <row r="1743" spans="1:42" s="134" customFormat="1" ht="26.1" customHeight="1" x14ac:dyDescent="0.2">
      <c r="A1743" s="258"/>
      <c r="F1743" s="192"/>
      <c r="Q1743" s="135"/>
      <c r="T1743" s="135"/>
      <c r="V1743" s="136"/>
      <c r="Y1743" s="136"/>
      <c r="AF1743" s="192"/>
      <c r="AJ1743" s="235"/>
      <c r="AK1743" s="135"/>
    </row>
    <row r="1744" spans="1:42" s="134" customFormat="1" ht="26.1" customHeight="1" x14ac:dyDescent="0.2">
      <c r="A1744" s="258"/>
      <c r="F1744" s="192"/>
      <c r="Q1744" s="135"/>
      <c r="T1744" s="135"/>
      <c r="V1744" s="136"/>
      <c r="Y1744" s="136"/>
      <c r="AF1744" s="192"/>
      <c r="AJ1744" s="235"/>
      <c r="AK1744" s="135"/>
    </row>
    <row r="1745" spans="1:37" s="134" customFormat="1" ht="26.1" customHeight="1" x14ac:dyDescent="0.2">
      <c r="A1745" s="258"/>
      <c r="F1745" s="192"/>
      <c r="Q1745" s="135"/>
      <c r="T1745" s="135"/>
      <c r="V1745" s="136"/>
      <c r="Y1745" s="136"/>
      <c r="AF1745" s="192"/>
      <c r="AJ1745" s="235"/>
      <c r="AK1745" s="135"/>
    </row>
    <row r="1746" spans="1:37" s="134" customFormat="1" ht="26.1" customHeight="1" x14ac:dyDescent="0.2">
      <c r="A1746" s="258"/>
      <c r="F1746" s="192"/>
      <c r="Q1746" s="135"/>
      <c r="T1746" s="135"/>
      <c r="V1746" s="136"/>
      <c r="Y1746" s="136"/>
      <c r="AF1746" s="192"/>
      <c r="AJ1746" s="235"/>
      <c r="AK1746" s="135"/>
    </row>
    <row r="1747" spans="1:37" s="134" customFormat="1" ht="26.1" customHeight="1" x14ac:dyDescent="0.2">
      <c r="A1747" s="258"/>
      <c r="F1747" s="192"/>
      <c r="Q1747" s="135"/>
      <c r="T1747" s="135"/>
      <c r="V1747" s="136"/>
      <c r="Y1747" s="136"/>
      <c r="AF1747" s="192"/>
      <c r="AJ1747" s="235"/>
      <c r="AK1747" s="135"/>
    </row>
    <row r="1748" spans="1:37" s="134" customFormat="1" ht="26.1" customHeight="1" x14ac:dyDescent="0.2">
      <c r="A1748" s="258"/>
      <c r="F1748" s="192"/>
      <c r="Q1748" s="135"/>
      <c r="T1748" s="135"/>
      <c r="V1748" s="136"/>
      <c r="Y1748" s="136"/>
      <c r="AF1748" s="192"/>
      <c r="AJ1748" s="235"/>
      <c r="AK1748" s="135"/>
    </row>
    <row r="1749" spans="1:37" s="134" customFormat="1" ht="26.1" customHeight="1" x14ac:dyDescent="0.2">
      <c r="A1749" s="258"/>
      <c r="F1749" s="192"/>
      <c r="Q1749" s="135"/>
      <c r="T1749" s="135"/>
      <c r="V1749" s="136"/>
      <c r="Y1749" s="136"/>
      <c r="AF1749" s="192"/>
      <c r="AJ1749" s="235"/>
      <c r="AK1749" s="135"/>
    </row>
    <row r="1750" spans="1:37" s="134" customFormat="1" ht="26.1" customHeight="1" x14ac:dyDescent="0.2">
      <c r="A1750" s="258"/>
      <c r="F1750" s="192"/>
      <c r="Q1750" s="135"/>
      <c r="T1750" s="135"/>
      <c r="V1750" s="136"/>
      <c r="Y1750" s="136"/>
      <c r="AF1750" s="192"/>
      <c r="AJ1750" s="235"/>
      <c r="AK1750" s="135"/>
    </row>
    <row r="1751" spans="1:37" s="134" customFormat="1" ht="26.1" customHeight="1" x14ac:dyDescent="0.2">
      <c r="A1751" s="258"/>
      <c r="F1751" s="192"/>
      <c r="Q1751" s="135"/>
      <c r="T1751" s="135"/>
      <c r="V1751" s="136"/>
      <c r="Y1751" s="136"/>
      <c r="AF1751" s="192"/>
      <c r="AJ1751" s="235"/>
      <c r="AK1751" s="135"/>
    </row>
    <row r="1752" spans="1:37" s="134" customFormat="1" ht="26.1" customHeight="1" x14ac:dyDescent="0.2">
      <c r="A1752" s="258"/>
      <c r="F1752" s="192"/>
      <c r="Q1752" s="135"/>
      <c r="T1752" s="135"/>
      <c r="V1752" s="136"/>
      <c r="Y1752" s="136"/>
      <c r="AF1752" s="192"/>
      <c r="AJ1752" s="235"/>
      <c r="AK1752" s="135"/>
    </row>
    <row r="1753" spans="1:37" s="134" customFormat="1" ht="26.1" customHeight="1" x14ac:dyDescent="0.2">
      <c r="A1753" s="258"/>
      <c r="F1753" s="192"/>
      <c r="Q1753" s="135"/>
      <c r="T1753" s="135"/>
      <c r="V1753" s="136"/>
      <c r="Y1753" s="136"/>
      <c r="AF1753" s="192"/>
      <c r="AJ1753" s="235"/>
      <c r="AK1753" s="135"/>
    </row>
    <row r="1754" spans="1:37" s="134" customFormat="1" ht="26.1" customHeight="1" x14ac:dyDescent="0.2">
      <c r="A1754" s="258"/>
      <c r="F1754" s="192"/>
      <c r="Q1754" s="135"/>
      <c r="T1754" s="135"/>
      <c r="V1754" s="136"/>
      <c r="Y1754" s="136"/>
      <c r="AF1754" s="192"/>
      <c r="AJ1754" s="235"/>
      <c r="AK1754" s="135"/>
    </row>
    <row r="1755" spans="1:37" s="134" customFormat="1" ht="26.1" customHeight="1" x14ac:dyDescent="0.2">
      <c r="A1755" s="258"/>
      <c r="F1755" s="192"/>
      <c r="Q1755" s="135"/>
      <c r="T1755" s="135"/>
      <c r="V1755" s="136"/>
      <c r="Y1755" s="136"/>
      <c r="AF1755" s="192"/>
      <c r="AJ1755" s="235"/>
      <c r="AK1755" s="135"/>
    </row>
    <row r="1756" spans="1:37" s="134" customFormat="1" ht="26.1" customHeight="1" x14ac:dyDescent="0.2">
      <c r="A1756" s="258"/>
      <c r="F1756" s="192"/>
      <c r="Q1756" s="135"/>
      <c r="T1756" s="135"/>
      <c r="V1756" s="136"/>
      <c r="Y1756" s="136"/>
      <c r="AF1756" s="192"/>
      <c r="AJ1756" s="235"/>
      <c r="AK1756" s="135"/>
    </row>
    <row r="1757" spans="1:37" s="134" customFormat="1" ht="26.1" customHeight="1" x14ac:dyDescent="0.2">
      <c r="A1757" s="258"/>
      <c r="F1757" s="192"/>
      <c r="Q1757" s="135"/>
      <c r="T1757" s="135"/>
      <c r="V1757" s="136"/>
      <c r="Y1757" s="136"/>
      <c r="AF1757" s="192"/>
      <c r="AJ1757" s="235"/>
      <c r="AK1757" s="135"/>
    </row>
    <row r="1758" spans="1:37" s="134" customFormat="1" ht="26.1" customHeight="1" x14ac:dyDescent="0.2">
      <c r="A1758" s="258"/>
      <c r="F1758" s="192"/>
      <c r="Q1758" s="135"/>
      <c r="T1758" s="135"/>
      <c r="V1758" s="136"/>
      <c r="Y1758" s="136"/>
      <c r="AF1758" s="192"/>
      <c r="AJ1758" s="235"/>
      <c r="AK1758" s="135"/>
    </row>
    <row r="1759" spans="1:37" s="134" customFormat="1" ht="26.1" customHeight="1" x14ac:dyDescent="0.2">
      <c r="A1759" s="258"/>
      <c r="F1759" s="192"/>
      <c r="Q1759" s="135"/>
      <c r="T1759" s="135"/>
      <c r="V1759" s="136"/>
      <c r="Y1759" s="136"/>
      <c r="AF1759" s="192"/>
      <c r="AJ1759" s="235"/>
      <c r="AK1759" s="135"/>
    </row>
    <row r="1760" spans="1:37" s="134" customFormat="1" ht="26.1" customHeight="1" x14ac:dyDescent="0.2">
      <c r="A1760" s="258"/>
      <c r="F1760" s="192"/>
      <c r="Q1760" s="135"/>
      <c r="T1760" s="135"/>
      <c r="V1760" s="136"/>
      <c r="Y1760" s="136"/>
      <c r="AF1760" s="192"/>
      <c r="AJ1760" s="235"/>
      <c r="AK1760" s="135"/>
    </row>
    <row r="1761" spans="1:37" s="134" customFormat="1" ht="26.1" customHeight="1" x14ac:dyDescent="0.2">
      <c r="A1761" s="258"/>
      <c r="F1761" s="192"/>
      <c r="Q1761" s="135"/>
      <c r="T1761" s="135"/>
      <c r="V1761" s="136"/>
      <c r="Y1761" s="136"/>
      <c r="AF1761" s="192"/>
      <c r="AJ1761" s="235"/>
      <c r="AK1761" s="135"/>
    </row>
    <row r="1762" spans="1:37" s="134" customFormat="1" ht="26.1" customHeight="1" x14ac:dyDescent="0.2">
      <c r="A1762" s="258"/>
      <c r="F1762" s="192"/>
      <c r="Q1762" s="135"/>
      <c r="T1762" s="135"/>
      <c r="V1762" s="136"/>
      <c r="Y1762" s="136"/>
      <c r="AF1762" s="192"/>
      <c r="AJ1762" s="235"/>
      <c r="AK1762" s="135"/>
    </row>
    <row r="1763" spans="1:37" s="134" customFormat="1" ht="26.1" customHeight="1" x14ac:dyDescent="0.2">
      <c r="A1763" s="258"/>
      <c r="F1763" s="192"/>
      <c r="Q1763" s="135"/>
      <c r="T1763" s="135"/>
      <c r="V1763" s="136"/>
      <c r="Y1763" s="136"/>
      <c r="AF1763" s="192"/>
      <c r="AJ1763" s="235"/>
      <c r="AK1763" s="135"/>
    </row>
    <row r="1764" spans="1:37" s="134" customFormat="1" ht="26.1" customHeight="1" x14ac:dyDescent="0.2">
      <c r="A1764" s="258"/>
      <c r="F1764" s="192"/>
      <c r="Q1764" s="135"/>
      <c r="T1764" s="135"/>
      <c r="V1764" s="136"/>
      <c r="Y1764" s="136"/>
      <c r="AF1764" s="192"/>
      <c r="AJ1764" s="235"/>
      <c r="AK1764" s="135"/>
    </row>
    <row r="1765" spans="1:37" s="134" customFormat="1" ht="26.1" customHeight="1" x14ac:dyDescent="0.2">
      <c r="A1765" s="258"/>
      <c r="F1765" s="192"/>
      <c r="Q1765" s="135"/>
      <c r="T1765" s="135"/>
      <c r="V1765" s="136"/>
      <c r="Y1765" s="136"/>
      <c r="AF1765" s="192"/>
      <c r="AJ1765" s="235"/>
      <c r="AK1765" s="135"/>
    </row>
    <row r="1766" spans="1:37" s="134" customFormat="1" ht="26.1" customHeight="1" x14ac:dyDescent="0.2">
      <c r="A1766" s="258"/>
      <c r="F1766" s="192"/>
      <c r="Q1766" s="135"/>
      <c r="T1766" s="135"/>
      <c r="V1766" s="136"/>
      <c r="Y1766" s="136"/>
      <c r="AF1766" s="192"/>
      <c r="AJ1766" s="235"/>
      <c r="AK1766" s="135"/>
    </row>
    <row r="1767" spans="1:37" s="134" customFormat="1" ht="26.1" customHeight="1" x14ac:dyDescent="0.2">
      <c r="A1767" s="258"/>
      <c r="F1767" s="192"/>
      <c r="Q1767" s="135"/>
      <c r="T1767" s="135"/>
      <c r="V1767" s="136"/>
      <c r="Y1767" s="136"/>
      <c r="AF1767" s="192"/>
      <c r="AJ1767" s="235"/>
      <c r="AK1767" s="135"/>
    </row>
    <row r="1768" spans="1:37" s="134" customFormat="1" ht="26.1" customHeight="1" x14ac:dyDescent="0.2">
      <c r="A1768" s="258"/>
      <c r="F1768" s="192"/>
      <c r="Q1768" s="135"/>
      <c r="T1768" s="135"/>
      <c r="V1768" s="136"/>
      <c r="Y1768" s="136"/>
      <c r="AF1768" s="192"/>
      <c r="AJ1768" s="235"/>
      <c r="AK1768" s="135"/>
    </row>
    <row r="1769" spans="1:37" s="134" customFormat="1" ht="26.1" customHeight="1" x14ac:dyDescent="0.2">
      <c r="A1769" s="258"/>
      <c r="F1769" s="192"/>
      <c r="Q1769" s="135"/>
      <c r="T1769" s="135"/>
      <c r="V1769" s="136"/>
      <c r="Y1769" s="136"/>
      <c r="AF1769" s="192"/>
      <c r="AJ1769" s="235"/>
      <c r="AK1769" s="135"/>
    </row>
    <row r="1770" spans="1:37" s="134" customFormat="1" ht="26.1" customHeight="1" x14ac:dyDescent="0.2">
      <c r="A1770" s="258"/>
      <c r="F1770" s="192"/>
      <c r="Q1770" s="135"/>
      <c r="T1770" s="135"/>
      <c r="V1770" s="136"/>
      <c r="Y1770" s="136"/>
      <c r="AF1770" s="192"/>
      <c r="AJ1770" s="235"/>
      <c r="AK1770" s="135"/>
    </row>
    <row r="1771" spans="1:37" s="134" customFormat="1" ht="26.1" customHeight="1" x14ac:dyDescent="0.2">
      <c r="A1771" s="258"/>
      <c r="F1771" s="192"/>
      <c r="Q1771" s="135"/>
      <c r="T1771" s="135"/>
      <c r="V1771" s="136"/>
      <c r="Y1771" s="136"/>
      <c r="AF1771" s="192"/>
      <c r="AJ1771" s="235"/>
      <c r="AK1771" s="135"/>
    </row>
    <row r="1772" spans="1:37" s="134" customFormat="1" ht="26.1" customHeight="1" x14ac:dyDescent="0.2">
      <c r="A1772" s="258"/>
      <c r="F1772" s="192"/>
      <c r="Q1772" s="135"/>
      <c r="T1772" s="135"/>
      <c r="V1772" s="136"/>
      <c r="Y1772" s="136"/>
      <c r="AF1772" s="192"/>
      <c r="AJ1772" s="235"/>
      <c r="AK1772" s="135"/>
    </row>
    <row r="1773" spans="1:37" s="134" customFormat="1" ht="26.1" customHeight="1" x14ac:dyDescent="0.2">
      <c r="A1773" s="258"/>
      <c r="F1773" s="192"/>
      <c r="Q1773" s="135"/>
      <c r="T1773" s="135"/>
      <c r="V1773" s="136"/>
      <c r="Y1773" s="136"/>
      <c r="AF1773" s="192"/>
      <c r="AJ1773" s="235"/>
      <c r="AK1773" s="135"/>
    </row>
    <row r="1774" spans="1:37" s="134" customFormat="1" ht="26.1" customHeight="1" x14ac:dyDescent="0.2">
      <c r="A1774" s="258"/>
      <c r="F1774" s="192"/>
      <c r="Q1774" s="135"/>
      <c r="T1774" s="135"/>
      <c r="V1774" s="136"/>
      <c r="Y1774" s="136"/>
      <c r="AF1774" s="192"/>
      <c r="AJ1774" s="235"/>
      <c r="AK1774" s="135"/>
    </row>
    <row r="1775" spans="1:37" s="134" customFormat="1" ht="26.1" customHeight="1" x14ac:dyDescent="0.2">
      <c r="A1775" s="258"/>
      <c r="F1775" s="192"/>
      <c r="Q1775" s="135"/>
      <c r="T1775" s="135"/>
      <c r="V1775" s="136"/>
      <c r="Y1775" s="136"/>
      <c r="AF1775" s="192"/>
      <c r="AJ1775" s="235"/>
      <c r="AK1775" s="135"/>
    </row>
    <row r="1776" spans="1:37" s="134" customFormat="1" ht="26.1" customHeight="1" x14ac:dyDescent="0.2">
      <c r="A1776" s="258"/>
      <c r="F1776" s="192"/>
      <c r="Q1776" s="135"/>
      <c r="T1776" s="135"/>
      <c r="V1776" s="136"/>
      <c r="Y1776" s="136"/>
      <c r="AF1776" s="192"/>
      <c r="AJ1776" s="235"/>
      <c r="AK1776" s="135"/>
    </row>
    <row r="1777" spans="1:37" s="134" customFormat="1" ht="26.1" customHeight="1" x14ac:dyDescent="0.2">
      <c r="A1777" s="258"/>
      <c r="F1777" s="192"/>
      <c r="Q1777" s="135"/>
      <c r="T1777" s="135"/>
      <c r="V1777" s="136"/>
      <c r="Y1777" s="136"/>
      <c r="AF1777" s="192"/>
      <c r="AJ1777" s="235"/>
      <c r="AK1777" s="135"/>
    </row>
    <row r="1778" spans="1:37" s="134" customFormat="1" ht="26.1" customHeight="1" x14ac:dyDescent="0.2">
      <c r="A1778" s="258"/>
      <c r="F1778" s="192"/>
      <c r="Q1778" s="135"/>
      <c r="T1778" s="135"/>
      <c r="V1778" s="136"/>
      <c r="Y1778" s="136"/>
      <c r="AF1778" s="192"/>
      <c r="AJ1778" s="235"/>
      <c r="AK1778" s="135"/>
    </row>
    <row r="1779" spans="1:37" s="134" customFormat="1" ht="26.1" customHeight="1" x14ac:dyDescent="0.2">
      <c r="A1779" s="258"/>
      <c r="F1779" s="192"/>
      <c r="Q1779" s="135"/>
      <c r="T1779" s="135"/>
      <c r="V1779" s="136"/>
      <c r="Y1779" s="136"/>
      <c r="AF1779" s="192"/>
      <c r="AJ1779" s="235"/>
      <c r="AK1779" s="135"/>
    </row>
    <row r="1780" spans="1:37" s="134" customFormat="1" ht="26.1" customHeight="1" x14ac:dyDescent="0.2">
      <c r="A1780" s="258"/>
      <c r="F1780" s="192"/>
      <c r="Q1780" s="135"/>
      <c r="T1780" s="135"/>
      <c r="V1780" s="136"/>
      <c r="Y1780" s="136"/>
      <c r="AF1780" s="192"/>
      <c r="AJ1780" s="235"/>
      <c r="AK1780" s="135"/>
    </row>
    <row r="1781" spans="1:37" s="134" customFormat="1" ht="26.1" customHeight="1" x14ac:dyDescent="0.2">
      <c r="A1781" s="258"/>
      <c r="F1781" s="192"/>
      <c r="Q1781" s="135"/>
      <c r="T1781" s="135"/>
      <c r="V1781" s="136"/>
      <c r="Y1781" s="136"/>
      <c r="AF1781" s="192"/>
      <c r="AJ1781" s="235"/>
      <c r="AK1781" s="135"/>
    </row>
    <row r="1782" spans="1:37" s="134" customFormat="1" ht="26.1" customHeight="1" x14ac:dyDescent="0.2">
      <c r="A1782" s="258"/>
      <c r="F1782" s="192"/>
      <c r="Q1782" s="135"/>
      <c r="T1782" s="135"/>
      <c r="V1782" s="136"/>
      <c r="Y1782" s="136"/>
      <c r="AF1782" s="192"/>
      <c r="AJ1782" s="235"/>
      <c r="AK1782" s="135"/>
    </row>
    <row r="1783" spans="1:37" s="134" customFormat="1" ht="26.1" customHeight="1" x14ac:dyDescent="0.2">
      <c r="A1783" s="258"/>
      <c r="F1783" s="192"/>
      <c r="Q1783" s="135"/>
      <c r="T1783" s="135"/>
      <c r="V1783" s="136"/>
      <c r="Y1783" s="136"/>
      <c r="AF1783" s="192"/>
      <c r="AJ1783" s="235"/>
      <c r="AK1783" s="135"/>
    </row>
    <row r="1784" spans="1:37" s="134" customFormat="1" ht="26.1" customHeight="1" x14ac:dyDescent="0.2">
      <c r="A1784" s="258"/>
      <c r="F1784" s="192"/>
      <c r="Q1784" s="135"/>
      <c r="T1784" s="135"/>
      <c r="V1784" s="136"/>
      <c r="Y1784" s="136"/>
      <c r="AF1784" s="192"/>
      <c r="AJ1784" s="235"/>
      <c r="AK1784" s="135"/>
    </row>
    <row r="1785" spans="1:37" s="134" customFormat="1" ht="26.1" customHeight="1" x14ac:dyDescent="0.2">
      <c r="A1785" s="258"/>
      <c r="F1785" s="192"/>
      <c r="Q1785" s="135"/>
      <c r="T1785" s="135"/>
      <c r="V1785" s="136"/>
      <c r="Y1785" s="136"/>
      <c r="AF1785" s="192"/>
      <c r="AJ1785" s="235"/>
      <c r="AK1785" s="135"/>
    </row>
    <row r="1786" spans="1:37" s="134" customFormat="1" ht="26.1" customHeight="1" x14ac:dyDescent="0.2">
      <c r="A1786" s="258"/>
      <c r="F1786" s="192"/>
      <c r="Q1786" s="135"/>
      <c r="T1786" s="135"/>
      <c r="V1786" s="136"/>
      <c r="Y1786" s="136"/>
      <c r="AF1786" s="192"/>
      <c r="AJ1786" s="235"/>
      <c r="AK1786" s="135"/>
    </row>
    <row r="1787" spans="1:37" s="134" customFormat="1" ht="26.1" customHeight="1" x14ac:dyDescent="0.2">
      <c r="A1787" s="258"/>
      <c r="F1787" s="192"/>
      <c r="Q1787" s="135"/>
      <c r="T1787" s="135"/>
      <c r="V1787" s="136"/>
      <c r="Y1787" s="136"/>
      <c r="AF1787" s="192"/>
      <c r="AJ1787" s="235"/>
      <c r="AK1787" s="135"/>
    </row>
    <row r="1788" spans="1:37" s="134" customFormat="1" ht="26.1" customHeight="1" x14ac:dyDescent="0.2">
      <c r="A1788" s="258"/>
      <c r="F1788" s="192"/>
      <c r="Q1788" s="135"/>
      <c r="T1788" s="135"/>
      <c r="V1788" s="136"/>
      <c r="Y1788" s="136"/>
      <c r="AF1788" s="192"/>
      <c r="AJ1788" s="235"/>
      <c r="AK1788" s="135"/>
    </row>
    <row r="1789" spans="1:37" s="134" customFormat="1" ht="26.1" customHeight="1" x14ac:dyDescent="0.2">
      <c r="A1789" s="258"/>
      <c r="F1789" s="192"/>
      <c r="Q1789" s="135"/>
      <c r="T1789" s="135"/>
      <c r="V1789" s="136"/>
      <c r="Y1789" s="136"/>
      <c r="AF1789" s="192"/>
      <c r="AJ1789" s="235"/>
      <c r="AK1789" s="135"/>
    </row>
    <row r="1790" spans="1:37" s="134" customFormat="1" ht="26.1" customHeight="1" x14ac:dyDescent="0.2">
      <c r="A1790" s="258"/>
      <c r="F1790" s="192"/>
      <c r="Q1790" s="135"/>
      <c r="T1790" s="135"/>
      <c r="V1790" s="136"/>
      <c r="Y1790" s="136"/>
      <c r="AF1790" s="192"/>
      <c r="AJ1790" s="235"/>
      <c r="AK1790" s="135"/>
    </row>
    <row r="1791" spans="1:37" s="134" customFormat="1" ht="26.1" customHeight="1" x14ac:dyDescent="0.2">
      <c r="A1791" s="258"/>
      <c r="F1791" s="192"/>
      <c r="Q1791" s="135"/>
      <c r="T1791" s="135"/>
      <c r="V1791" s="136"/>
      <c r="Y1791" s="136"/>
      <c r="AF1791" s="192"/>
      <c r="AJ1791" s="235"/>
      <c r="AK1791" s="135"/>
    </row>
    <row r="1792" spans="1:37" s="134" customFormat="1" ht="26.1" customHeight="1" x14ac:dyDescent="0.2">
      <c r="A1792" s="258"/>
      <c r="F1792" s="192"/>
      <c r="Q1792" s="135"/>
      <c r="T1792" s="135"/>
      <c r="V1792" s="136"/>
      <c r="Y1792" s="136"/>
      <c r="AF1792" s="192"/>
      <c r="AJ1792" s="235"/>
      <c r="AK1792" s="135"/>
    </row>
    <row r="1793" spans="1:37" s="134" customFormat="1" ht="26.1" customHeight="1" x14ac:dyDescent="0.2">
      <c r="A1793" s="258"/>
      <c r="F1793" s="192"/>
      <c r="Q1793" s="135"/>
      <c r="T1793" s="135"/>
      <c r="V1793" s="136"/>
      <c r="Y1793" s="136"/>
      <c r="AF1793" s="192"/>
      <c r="AJ1793" s="235"/>
      <c r="AK1793" s="135"/>
    </row>
    <row r="1794" spans="1:37" s="134" customFormat="1" ht="26.1" customHeight="1" x14ac:dyDescent="0.2">
      <c r="A1794" s="258"/>
      <c r="F1794" s="192"/>
      <c r="Q1794" s="135"/>
      <c r="T1794" s="135"/>
      <c r="V1794" s="136"/>
      <c r="Y1794" s="136"/>
      <c r="AF1794" s="192"/>
      <c r="AJ1794" s="235"/>
      <c r="AK1794" s="135"/>
    </row>
    <row r="1795" spans="1:37" s="134" customFormat="1" ht="26.1" customHeight="1" x14ac:dyDescent="0.2">
      <c r="A1795" s="258"/>
      <c r="F1795" s="192"/>
      <c r="Q1795" s="135"/>
      <c r="T1795" s="135"/>
      <c r="V1795" s="136"/>
      <c r="Y1795" s="136"/>
      <c r="AF1795" s="192"/>
      <c r="AJ1795" s="235"/>
      <c r="AK1795" s="135"/>
    </row>
    <row r="1796" spans="1:37" s="134" customFormat="1" ht="26.1" customHeight="1" x14ac:dyDescent="0.2">
      <c r="A1796" s="258"/>
      <c r="F1796" s="192"/>
      <c r="Q1796" s="135"/>
      <c r="T1796" s="135"/>
      <c r="V1796" s="136"/>
      <c r="Y1796" s="136"/>
      <c r="AF1796" s="192"/>
      <c r="AJ1796" s="235"/>
      <c r="AK1796" s="135"/>
    </row>
    <row r="1797" spans="1:37" s="134" customFormat="1" ht="26.1" customHeight="1" x14ac:dyDescent="0.2">
      <c r="A1797" s="258"/>
      <c r="F1797" s="192"/>
      <c r="Q1797" s="135"/>
      <c r="T1797" s="135"/>
      <c r="V1797" s="136"/>
      <c r="Y1797" s="136"/>
      <c r="AF1797" s="192"/>
      <c r="AJ1797" s="235"/>
      <c r="AK1797" s="135"/>
    </row>
    <row r="1798" spans="1:37" s="134" customFormat="1" ht="26.1" customHeight="1" x14ac:dyDescent="0.2">
      <c r="A1798" s="258"/>
      <c r="F1798" s="192"/>
      <c r="Q1798" s="135"/>
      <c r="T1798" s="135"/>
      <c r="V1798" s="136"/>
      <c r="Y1798" s="136"/>
      <c r="AF1798" s="192"/>
      <c r="AJ1798" s="235"/>
      <c r="AK1798" s="135"/>
    </row>
    <row r="1799" spans="1:37" s="134" customFormat="1" ht="26.1" customHeight="1" x14ac:dyDescent="0.2">
      <c r="A1799" s="258"/>
      <c r="F1799" s="192"/>
      <c r="Q1799" s="135"/>
      <c r="T1799" s="135"/>
      <c r="V1799" s="136"/>
      <c r="Y1799" s="136"/>
      <c r="AF1799" s="192"/>
      <c r="AJ1799" s="235"/>
      <c r="AK1799" s="135"/>
    </row>
    <row r="1800" spans="1:37" s="134" customFormat="1" ht="26.1" customHeight="1" x14ac:dyDescent="0.2">
      <c r="A1800" s="258"/>
      <c r="F1800" s="192"/>
      <c r="Q1800" s="135"/>
      <c r="T1800" s="135"/>
      <c r="V1800" s="136"/>
      <c r="Y1800" s="136"/>
      <c r="AF1800" s="192"/>
      <c r="AJ1800" s="235"/>
      <c r="AK1800" s="135"/>
    </row>
    <row r="1801" spans="1:37" s="134" customFormat="1" ht="26.1" customHeight="1" x14ac:dyDescent="0.2">
      <c r="A1801" s="258"/>
      <c r="F1801" s="192"/>
      <c r="Q1801" s="135"/>
      <c r="T1801" s="135"/>
      <c r="V1801" s="136"/>
      <c r="Y1801" s="136"/>
      <c r="AF1801" s="192"/>
      <c r="AJ1801" s="235"/>
      <c r="AK1801" s="135"/>
    </row>
    <row r="1802" spans="1:37" s="134" customFormat="1" ht="26.1" customHeight="1" x14ac:dyDescent="0.2">
      <c r="A1802" s="258"/>
      <c r="F1802" s="192"/>
      <c r="Q1802" s="135"/>
      <c r="T1802" s="135"/>
      <c r="V1802" s="136"/>
      <c r="Y1802" s="136"/>
      <c r="AF1802" s="192"/>
      <c r="AJ1802" s="235"/>
      <c r="AK1802" s="135"/>
    </row>
    <row r="1803" spans="1:37" s="134" customFormat="1" ht="26.1" customHeight="1" x14ac:dyDescent="0.2">
      <c r="A1803" s="258"/>
      <c r="F1803" s="192"/>
      <c r="Q1803" s="135"/>
      <c r="T1803" s="135"/>
      <c r="V1803" s="136"/>
      <c r="Y1803" s="136"/>
      <c r="AF1803" s="192"/>
      <c r="AJ1803" s="235"/>
      <c r="AK1803" s="135"/>
    </row>
    <row r="1804" spans="1:37" s="134" customFormat="1" ht="26.1" customHeight="1" x14ac:dyDescent="0.2">
      <c r="A1804" s="258"/>
      <c r="F1804" s="192"/>
      <c r="Q1804" s="135"/>
      <c r="T1804" s="135"/>
      <c r="V1804" s="136"/>
      <c r="Y1804" s="136"/>
      <c r="AF1804" s="192"/>
      <c r="AJ1804" s="235"/>
      <c r="AK1804" s="135"/>
    </row>
    <row r="1805" spans="1:37" s="134" customFormat="1" ht="26.1" customHeight="1" x14ac:dyDescent="0.2">
      <c r="A1805" s="258"/>
      <c r="F1805" s="192"/>
      <c r="Q1805" s="135"/>
      <c r="T1805" s="135"/>
      <c r="V1805" s="136"/>
      <c r="Y1805" s="136"/>
      <c r="AF1805" s="192"/>
      <c r="AJ1805" s="235"/>
      <c r="AK1805" s="135"/>
    </row>
    <row r="1806" spans="1:37" s="134" customFormat="1" ht="26.1" customHeight="1" x14ac:dyDescent="0.2">
      <c r="A1806" s="258"/>
      <c r="F1806" s="192"/>
      <c r="Q1806" s="135"/>
      <c r="T1806" s="135"/>
      <c r="V1806" s="136"/>
      <c r="Y1806" s="136"/>
      <c r="AF1806" s="192"/>
      <c r="AJ1806" s="235"/>
      <c r="AK1806" s="135"/>
    </row>
    <row r="1807" spans="1:37" s="134" customFormat="1" ht="26.1" customHeight="1" x14ac:dyDescent="0.2">
      <c r="A1807" s="258"/>
      <c r="F1807" s="192"/>
      <c r="Q1807" s="135"/>
      <c r="T1807" s="135"/>
      <c r="V1807" s="136"/>
      <c r="Y1807" s="136"/>
      <c r="AF1807" s="192"/>
      <c r="AJ1807" s="235"/>
      <c r="AK1807" s="135"/>
    </row>
    <row r="1808" spans="1:37" s="134" customFormat="1" ht="26.1" customHeight="1" x14ac:dyDescent="0.2">
      <c r="A1808" s="258"/>
      <c r="F1808" s="192"/>
      <c r="Q1808" s="135"/>
      <c r="T1808" s="135"/>
      <c r="V1808" s="136"/>
      <c r="Y1808" s="136"/>
      <c r="AF1808" s="192"/>
      <c r="AJ1808" s="235"/>
      <c r="AK1808" s="135"/>
    </row>
    <row r="1809" spans="1:37" s="134" customFormat="1" ht="26.1" customHeight="1" x14ac:dyDescent="0.2">
      <c r="A1809" s="258"/>
      <c r="F1809" s="192"/>
      <c r="Q1809" s="135"/>
      <c r="T1809" s="135"/>
      <c r="V1809" s="136"/>
      <c r="Y1809" s="136"/>
      <c r="AF1809" s="192"/>
      <c r="AJ1809" s="235"/>
      <c r="AK1809" s="135"/>
    </row>
    <row r="1810" spans="1:37" s="134" customFormat="1" ht="26.1" customHeight="1" x14ac:dyDescent="0.2">
      <c r="A1810" s="258"/>
      <c r="F1810" s="192"/>
      <c r="Q1810" s="135"/>
      <c r="T1810" s="135"/>
      <c r="V1810" s="136"/>
      <c r="Y1810" s="136"/>
      <c r="AF1810" s="192"/>
      <c r="AJ1810" s="235"/>
      <c r="AK1810" s="135"/>
    </row>
    <row r="1811" spans="1:37" s="134" customFormat="1" ht="26.1" customHeight="1" x14ac:dyDescent="0.2">
      <c r="A1811" s="258"/>
      <c r="F1811" s="192"/>
      <c r="Q1811" s="135"/>
      <c r="T1811" s="135"/>
      <c r="V1811" s="136"/>
      <c r="Y1811" s="136"/>
      <c r="AF1811" s="192"/>
      <c r="AJ1811" s="235"/>
      <c r="AK1811" s="135"/>
    </row>
    <row r="1812" spans="1:37" s="134" customFormat="1" ht="26.1" customHeight="1" x14ac:dyDescent="0.2">
      <c r="A1812" s="258"/>
      <c r="F1812" s="192"/>
      <c r="Q1812" s="135"/>
      <c r="T1812" s="135"/>
      <c r="V1812" s="136"/>
      <c r="Y1812" s="136"/>
      <c r="AF1812" s="192"/>
      <c r="AJ1812" s="235"/>
      <c r="AK1812" s="135"/>
    </row>
    <row r="1813" spans="1:37" s="134" customFormat="1" ht="26.1" customHeight="1" x14ac:dyDescent="0.2">
      <c r="A1813" s="258"/>
      <c r="F1813" s="192"/>
      <c r="Q1813" s="135"/>
      <c r="T1813" s="135"/>
      <c r="V1813" s="136"/>
      <c r="Y1813" s="136"/>
      <c r="AF1813" s="192"/>
      <c r="AJ1813" s="235"/>
      <c r="AK1813" s="135"/>
    </row>
    <row r="1814" spans="1:37" s="134" customFormat="1" ht="26.1" customHeight="1" x14ac:dyDescent="0.2">
      <c r="A1814" s="258"/>
      <c r="F1814" s="192"/>
      <c r="Q1814" s="135"/>
      <c r="T1814" s="135"/>
      <c r="V1814" s="136"/>
      <c r="Y1814" s="136"/>
      <c r="AF1814" s="192"/>
      <c r="AJ1814" s="235"/>
      <c r="AK1814" s="135"/>
    </row>
    <row r="1815" spans="1:37" s="134" customFormat="1" ht="26.1" customHeight="1" x14ac:dyDescent="0.2">
      <c r="A1815" s="258"/>
      <c r="F1815" s="192"/>
      <c r="Q1815" s="135"/>
      <c r="T1815" s="135"/>
      <c r="V1815" s="136"/>
      <c r="Y1815" s="136"/>
      <c r="AF1815" s="192"/>
      <c r="AJ1815" s="235"/>
      <c r="AK1815" s="135"/>
    </row>
    <row r="1816" spans="1:37" s="134" customFormat="1" ht="26.1" customHeight="1" x14ac:dyDescent="0.2">
      <c r="A1816" s="258"/>
      <c r="F1816" s="192"/>
      <c r="Q1816" s="135"/>
      <c r="T1816" s="135"/>
      <c r="V1816" s="136"/>
      <c r="Y1816" s="136"/>
      <c r="AF1816" s="192"/>
      <c r="AJ1816" s="235"/>
      <c r="AK1816" s="135"/>
    </row>
    <row r="1817" spans="1:37" s="134" customFormat="1" ht="26.1" customHeight="1" x14ac:dyDescent="0.2">
      <c r="A1817" s="258"/>
      <c r="F1817" s="192"/>
      <c r="Q1817" s="135"/>
      <c r="T1817" s="135"/>
      <c r="V1817" s="136"/>
      <c r="Y1817" s="136"/>
      <c r="AF1817" s="192"/>
      <c r="AJ1817" s="235"/>
      <c r="AK1817" s="135"/>
    </row>
    <row r="1818" spans="1:37" s="134" customFormat="1" ht="26.1" customHeight="1" x14ac:dyDescent="0.2">
      <c r="A1818" s="258"/>
      <c r="F1818" s="192"/>
      <c r="Q1818" s="135"/>
      <c r="T1818" s="135"/>
      <c r="V1818" s="136"/>
      <c r="Y1818" s="136"/>
      <c r="AF1818" s="192"/>
      <c r="AJ1818" s="235"/>
      <c r="AK1818" s="135"/>
    </row>
    <row r="1819" spans="1:37" s="134" customFormat="1" ht="26.1" customHeight="1" x14ac:dyDescent="0.2">
      <c r="A1819" s="258"/>
      <c r="F1819" s="192"/>
      <c r="Q1819" s="135"/>
      <c r="T1819" s="135"/>
      <c r="V1819" s="136"/>
      <c r="Y1819" s="136"/>
      <c r="AF1819" s="192"/>
      <c r="AJ1819" s="235"/>
      <c r="AK1819" s="135"/>
    </row>
    <row r="1820" spans="1:37" s="134" customFormat="1" ht="26.1" customHeight="1" x14ac:dyDescent="0.2">
      <c r="A1820" s="258"/>
      <c r="F1820" s="192"/>
      <c r="Q1820" s="135"/>
      <c r="T1820" s="135"/>
      <c r="V1820" s="136"/>
      <c r="Y1820" s="136"/>
      <c r="AF1820" s="192"/>
      <c r="AJ1820" s="235"/>
      <c r="AK1820" s="135"/>
    </row>
    <row r="1821" spans="1:37" s="134" customFormat="1" ht="26.1" customHeight="1" x14ac:dyDescent="0.2">
      <c r="A1821" s="258"/>
      <c r="F1821" s="192"/>
      <c r="Q1821" s="135"/>
      <c r="T1821" s="135"/>
      <c r="V1821" s="136"/>
      <c r="Y1821" s="136"/>
      <c r="AF1821" s="192"/>
      <c r="AJ1821" s="235"/>
      <c r="AK1821" s="135"/>
    </row>
    <row r="1822" spans="1:37" s="134" customFormat="1" ht="26.1" customHeight="1" x14ac:dyDescent="0.2">
      <c r="A1822" s="258"/>
      <c r="F1822" s="192"/>
      <c r="Q1822" s="135"/>
      <c r="T1822" s="135"/>
      <c r="V1822" s="136"/>
      <c r="Y1822" s="136"/>
      <c r="AF1822" s="192"/>
      <c r="AJ1822" s="235"/>
      <c r="AK1822" s="135"/>
    </row>
    <row r="1823" spans="1:37" s="134" customFormat="1" ht="26.1" customHeight="1" x14ac:dyDescent="0.2">
      <c r="A1823" s="258"/>
      <c r="F1823" s="192"/>
      <c r="Q1823" s="135"/>
      <c r="T1823" s="135"/>
      <c r="V1823" s="136"/>
      <c r="Y1823" s="136"/>
      <c r="AF1823" s="192"/>
      <c r="AJ1823" s="235"/>
      <c r="AK1823" s="135"/>
    </row>
    <row r="1824" spans="1:37" s="134" customFormat="1" ht="26.1" customHeight="1" x14ac:dyDescent="0.2">
      <c r="A1824" s="258"/>
      <c r="F1824" s="192"/>
      <c r="Q1824" s="135"/>
      <c r="T1824" s="135"/>
      <c r="V1824" s="136"/>
      <c r="Y1824" s="136"/>
      <c r="AF1824" s="192"/>
      <c r="AJ1824" s="235"/>
      <c r="AK1824" s="135"/>
    </row>
    <row r="1825" spans="1:37" s="134" customFormat="1" ht="26.1" customHeight="1" x14ac:dyDescent="0.2">
      <c r="A1825" s="258"/>
      <c r="F1825" s="192"/>
      <c r="Q1825" s="135"/>
      <c r="T1825" s="135"/>
      <c r="V1825" s="136"/>
      <c r="Y1825" s="136"/>
      <c r="AF1825" s="192"/>
      <c r="AJ1825" s="235"/>
      <c r="AK1825" s="135"/>
    </row>
    <row r="1826" spans="1:37" s="134" customFormat="1" ht="26.1" customHeight="1" x14ac:dyDescent="0.2">
      <c r="A1826" s="258"/>
      <c r="F1826" s="192"/>
      <c r="Q1826" s="135"/>
      <c r="T1826" s="135"/>
      <c r="V1826" s="136"/>
      <c r="Y1826" s="136"/>
      <c r="AF1826" s="192"/>
      <c r="AJ1826" s="235"/>
      <c r="AK1826" s="135"/>
    </row>
    <row r="1827" spans="1:37" s="134" customFormat="1" ht="26.1" customHeight="1" x14ac:dyDescent="0.2">
      <c r="A1827" s="258"/>
      <c r="F1827" s="192"/>
      <c r="Q1827" s="135"/>
      <c r="T1827" s="135"/>
      <c r="V1827" s="136"/>
      <c r="Y1827" s="136"/>
      <c r="AF1827" s="192"/>
      <c r="AJ1827" s="235"/>
      <c r="AK1827" s="135"/>
    </row>
    <row r="1828" spans="1:37" s="134" customFormat="1" ht="26.1" customHeight="1" x14ac:dyDescent="0.2">
      <c r="A1828" s="258"/>
      <c r="F1828" s="192"/>
      <c r="Q1828" s="135"/>
      <c r="T1828" s="135"/>
      <c r="V1828" s="136"/>
      <c r="Y1828" s="136"/>
      <c r="AF1828" s="192"/>
      <c r="AJ1828" s="235"/>
      <c r="AK1828" s="135"/>
    </row>
    <row r="1829" spans="1:37" s="134" customFormat="1" ht="26.1" customHeight="1" x14ac:dyDescent="0.2">
      <c r="A1829" s="258"/>
      <c r="F1829" s="192"/>
      <c r="Q1829" s="135"/>
      <c r="T1829" s="135"/>
      <c r="V1829" s="136"/>
      <c r="Y1829" s="136"/>
      <c r="AF1829" s="192"/>
      <c r="AJ1829" s="235"/>
      <c r="AK1829" s="135"/>
    </row>
    <row r="1830" spans="1:37" s="134" customFormat="1" ht="26.1" customHeight="1" x14ac:dyDescent="0.2">
      <c r="A1830" s="258"/>
      <c r="F1830" s="192"/>
      <c r="Q1830" s="135"/>
      <c r="T1830" s="135"/>
      <c r="V1830" s="136"/>
      <c r="Y1830" s="136"/>
      <c r="AF1830" s="192"/>
      <c r="AJ1830" s="235"/>
      <c r="AK1830" s="135"/>
    </row>
    <row r="1831" spans="1:37" s="134" customFormat="1" ht="26.1" customHeight="1" x14ac:dyDescent="0.2">
      <c r="A1831" s="258"/>
      <c r="F1831" s="192"/>
      <c r="Q1831" s="135"/>
      <c r="T1831" s="135"/>
      <c r="V1831" s="136"/>
      <c r="Y1831" s="136"/>
      <c r="AF1831" s="192"/>
      <c r="AJ1831" s="235"/>
      <c r="AK1831" s="135"/>
    </row>
    <row r="1832" spans="1:37" s="134" customFormat="1" ht="26.1" customHeight="1" x14ac:dyDescent="0.2">
      <c r="A1832" s="258"/>
      <c r="F1832" s="192"/>
      <c r="Q1832" s="135"/>
      <c r="T1832" s="135"/>
      <c r="V1832" s="136"/>
      <c r="Y1832" s="136"/>
      <c r="AF1832" s="192"/>
      <c r="AJ1832" s="235"/>
      <c r="AK1832" s="135"/>
    </row>
  </sheetData>
  <autoFilter ref="A1:AP1742"/>
  <mergeCells count="113">
    <mergeCell ref="G89:G92"/>
    <mergeCell ref="J33:J35"/>
    <mergeCell ref="K33:K35"/>
    <mergeCell ref="R33:R35"/>
    <mergeCell ref="N16:N17"/>
    <mergeCell ref="M16:M17"/>
    <mergeCell ref="L30:L31"/>
    <mergeCell ref="M30:M31"/>
    <mergeCell ref="H33:H35"/>
    <mergeCell ref="I33:I35"/>
    <mergeCell ref="Q33:Q35"/>
    <mergeCell ref="M6:M7"/>
    <mergeCell ref="K30:K31"/>
    <mergeCell ref="L33:L35"/>
    <mergeCell ref="M33:M35"/>
    <mergeCell ref="N33:N35"/>
    <mergeCell ref="O33:O35"/>
    <mergeCell ref="H45:H46"/>
    <mergeCell ref="I45:I46"/>
    <mergeCell ref="G33:G35"/>
    <mergeCell ref="N30:N31"/>
    <mergeCell ref="T33:T35"/>
    <mergeCell ref="T45:T46"/>
    <mergeCell ref="Q45:Q46"/>
    <mergeCell ref="O30:O31"/>
    <mergeCell ref="P30:P31"/>
    <mergeCell ref="B89:B92"/>
    <mergeCell ref="I89:I92"/>
    <mergeCell ref="J65:J67"/>
    <mergeCell ref="K65:K67"/>
    <mergeCell ref="B65:B69"/>
    <mergeCell ref="H65:H67"/>
    <mergeCell ref="B55:B57"/>
    <mergeCell ref="H55:H57"/>
    <mergeCell ref="B58:B64"/>
    <mergeCell ref="H58:H64"/>
    <mergeCell ref="I58:I64"/>
    <mergeCell ref="I65:I67"/>
    <mergeCell ref="H89:H92"/>
    <mergeCell ref="G55:G57"/>
    <mergeCell ref="G58:G64"/>
    <mergeCell ref="G65:G69"/>
    <mergeCell ref="T89:T92"/>
    <mergeCell ref="B33:B35"/>
    <mergeCell ref="R30:R31"/>
    <mergeCell ref="T58:T64"/>
    <mergeCell ref="L27:L29"/>
    <mergeCell ref="M27:M29"/>
    <mergeCell ref="N27:N29"/>
    <mergeCell ref="Q27:Q29"/>
    <mergeCell ref="P27:P29"/>
    <mergeCell ref="S27:S29"/>
    <mergeCell ref="S16:S17"/>
    <mergeCell ref="P16:P17"/>
    <mergeCell ref="Q16:Q17"/>
    <mergeCell ref="L16:L17"/>
    <mergeCell ref="O16:O17"/>
    <mergeCell ref="S45:S46"/>
    <mergeCell ref="N58:N64"/>
    <mergeCell ref="N55:N57"/>
    <mergeCell ref="O27:O29"/>
    <mergeCell ref="T16:T17"/>
    <mergeCell ref="T27:T29"/>
    <mergeCell ref="T55:T57"/>
    <mergeCell ref="S30:S31"/>
    <mergeCell ref="T30:T31"/>
    <mergeCell ref="Q30:Q31"/>
    <mergeCell ref="P33:P35"/>
    <mergeCell ref="S33:S35"/>
    <mergeCell ref="T6:T7"/>
    <mergeCell ref="H68:H69"/>
    <mergeCell ref="I68:I69"/>
    <mergeCell ref="J68:J69"/>
    <mergeCell ref="K68:K69"/>
    <mergeCell ref="T65:T67"/>
    <mergeCell ref="T68:T69"/>
    <mergeCell ref="L68:L69"/>
    <mergeCell ref="N68:N69"/>
    <mergeCell ref="L65:L67"/>
    <mergeCell ref="N65:N67"/>
    <mergeCell ref="J58:J64"/>
    <mergeCell ref="K58:K64"/>
    <mergeCell ref="L58:L64"/>
    <mergeCell ref="N45:N46"/>
    <mergeCell ref="P45:P46"/>
    <mergeCell ref="K6:K7"/>
    <mergeCell ref="J6:J7"/>
    <mergeCell ref="L6:L7"/>
    <mergeCell ref="P6:P7"/>
    <mergeCell ref="Q6:Q7"/>
    <mergeCell ref="S6:S7"/>
    <mergeCell ref="O6:O7"/>
    <mergeCell ref="R6:R7"/>
    <mergeCell ref="C33:C35"/>
    <mergeCell ref="B6:B7"/>
    <mergeCell ref="H6:H7"/>
    <mergeCell ref="I6:I7"/>
    <mergeCell ref="K16:K17"/>
    <mergeCell ref="J16:J17"/>
    <mergeCell ref="B27:B29"/>
    <mergeCell ref="H27:H29"/>
    <mergeCell ref="I27:I29"/>
    <mergeCell ref="K27:K29"/>
    <mergeCell ref="J27:J29"/>
    <mergeCell ref="B16:B17"/>
    <mergeCell ref="H16:H17"/>
    <mergeCell ref="I16:I17"/>
    <mergeCell ref="H30:H31"/>
    <mergeCell ref="I30:I31"/>
    <mergeCell ref="J30:J31"/>
    <mergeCell ref="G6:G7"/>
    <mergeCell ref="G16:G17"/>
    <mergeCell ref="G27:G29"/>
  </mergeCells>
  <conditionalFormatting sqref="V33:V35">
    <cfRule type="duplicateValues" dxfId="64" priority="11" stopIfTrue="1"/>
  </conditionalFormatting>
  <conditionalFormatting sqref="W83:W85">
    <cfRule type="duplicateValues" dxfId="63" priority="26" stopIfTrue="1"/>
  </conditionalFormatting>
  <conditionalFormatting sqref="W365:W483 W356:W363">
    <cfRule type="duplicateValues" dxfId="62" priority="27" stopIfTrue="1"/>
  </conditionalFormatting>
  <conditionalFormatting sqref="F356:F363 F365:F483">
    <cfRule type="duplicateValues" dxfId="61" priority="34" stopIfTrue="1"/>
  </conditionalFormatting>
  <conditionalFormatting sqref="F83:F85">
    <cfRule type="duplicateValues" dxfId="60" priority="38" stopIfTrue="1"/>
  </conditionalFormatting>
  <hyperlinks>
    <hyperlink ref="Q36" r:id="rId1"/>
    <hyperlink ref="Q38" r:id="rId2"/>
    <hyperlink ref="Q37" r:id="rId3"/>
    <hyperlink ref="Q85" r:id="rId4"/>
    <hyperlink ref="Q73" r:id="rId5"/>
    <hyperlink ref="Q72" r:id="rId6"/>
    <hyperlink ref="Q70" r:id="rId7"/>
    <hyperlink ref="Q71" r:id="rId8"/>
    <hyperlink ref="Q87:Q89" r:id="rId9" display="zulfiqar.ali1@hbl.com"/>
    <hyperlink ref="Q16" r:id="rId10"/>
    <hyperlink ref="Q27" r:id="rId11"/>
    <hyperlink ref="Q26" r:id="rId12"/>
    <hyperlink ref="Q40" r:id="rId13"/>
    <hyperlink ref="Q1116" r:id="rId14" display="ilyas.ahmad@hbl.com"/>
    <hyperlink ref="Q95:Q97" r:id="rId15" display="ilyas.ahmad@hbl.com"/>
    <hyperlink ref="Q79" r:id="rId16"/>
    <hyperlink ref="Q78" r:id="rId17"/>
    <hyperlink ref="Q80" r:id="rId18"/>
    <hyperlink ref="Q81" r:id="rId19"/>
    <hyperlink ref="Q33" r:id="rId20"/>
    <hyperlink ref="Q74" r:id="rId21" display="mailto:zaheer.memon@hbl.com"/>
    <hyperlink ref="Q75" r:id="rId22" display="mailto:Faqir.gopang@hbl.com"/>
    <hyperlink ref="Q77" r:id="rId23" display="mailto:Zulfiqar.siddiqui@hbl.com"/>
    <hyperlink ref="Q15" r:id="rId24" display="mailto:majid.latif@hbl.com"/>
    <hyperlink ref="Q12" r:id="rId25" display="mailto:faisal.mahmood@hbl.com"/>
    <hyperlink ref="Q14" r:id="rId26" display="mailto:qamar.zaman@hbl.com"/>
    <hyperlink ref="Q18" r:id="rId27"/>
  </hyperlinks>
  <pageMargins left="0.7" right="0.7" top="0.75" bottom="0.75" header="0.3" footer="0.3"/>
  <pageSetup orientation="portrait" r:id="rId28"/>
  <ignoredErrors>
    <ignoredError sqref="Y5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tabSelected="1" zoomScale="50" zoomScaleNormal="50" workbookViewId="0">
      <selection sqref="A1:A21"/>
    </sheetView>
  </sheetViews>
  <sheetFormatPr defaultRowHeight="15" x14ac:dyDescent="0.25"/>
  <cols>
    <col min="2" max="2" width="17" bestFit="1" customWidth="1"/>
    <col min="3" max="3" width="23.28515625" bestFit="1" customWidth="1"/>
    <col min="4" max="4" width="13.85546875" bestFit="1" customWidth="1"/>
    <col min="5" max="5" width="22.42578125" bestFit="1" customWidth="1"/>
    <col min="6" max="6" width="13" bestFit="1" customWidth="1"/>
    <col min="7" max="7" width="20.140625" bestFit="1" customWidth="1"/>
    <col min="8" max="8" width="25.85546875" bestFit="1" customWidth="1"/>
  </cols>
  <sheetData>
    <row r="2" spans="2:8" ht="15.75" thickBot="1" x14ac:dyDescent="0.3">
      <c r="C2" t="s">
        <v>6144</v>
      </c>
      <c r="D2" t="s">
        <v>6145</v>
      </c>
      <c r="E2" t="s">
        <v>6146</v>
      </c>
      <c r="F2" t="s">
        <v>6147</v>
      </c>
      <c r="G2" t="s">
        <v>6148</v>
      </c>
      <c r="H2" t="s">
        <v>6149</v>
      </c>
    </row>
    <row r="3" spans="2:8" ht="38.25" thickBot="1" x14ac:dyDescent="0.35">
      <c r="B3" s="376" t="s">
        <v>12</v>
      </c>
      <c r="C3" s="377">
        <v>184</v>
      </c>
      <c r="D3">
        <v>4</v>
      </c>
      <c r="E3">
        <f>C3*1</f>
        <v>184</v>
      </c>
    </row>
    <row r="4" spans="2:8" ht="39" thickTop="1" thickBot="1" x14ac:dyDescent="0.35">
      <c r="B4" s="378" t="s">
        <v>24</v>
      </c>
      <c r="C4" s="379">
        <v>66</v>
      </c>
      <c r="E4">
        <f t="shared" ref="E4:E21" si="0">C4*1</f>
        <v>66</v>
      </c>
    </row>
    <row r="5" spans="2:8" ht="19.5" thickBot="1" x14ac:dyDescent="0.35">
      <c r="B5" s="380" t="s">
        <v>25</v>
      </c>
      <c r="C5" s="381">
        <v>49</v>
      </c>
      <c r="E5">
        <f t="shared" si="0"/>
        <v>49</v>
      </c>
    </row>
    <row r="6" spans="2:8" ht="38.25" thickBot="1" x14ac:dyDescent="0.35">
      <c r="B6" s="382" t="s">
        <v>26</v>
      </c>
      <c r="C6" s="383">
        <v>79</v>
      </c>
      <c r="E6">
        <f t="shared" si="0"/>
        <v>79</v>
      </c>
    </row>
    <row r="7" spans="2:8" ht="19.5" thickBot="1" x14ac:dyDescent="0.35">
      <c r="B7" s="380" t="s">
        <v>27</v>
      </c>
      <c r="C7" s="381">
        <v>107</v>
      </c>
      <c r="E7">
        <f t="shared" si="0"/>
        <v>107</v>
      </c>
    </row>
    <row r="8" spans="2:8" ht="38.25" thickBot="1" x14ac:dyDescent="0.35">
      <c r="B8" s="382" t="s">
        <v>28</v>
      </c>
      <c r="C8" s="383">
        <v>64</v>
      </c>
      <c r="E8">
        <f t="shared" si="0"/>
        <v>64</v>
      </c>
    </row>
    <row r="9" spans="2:8" ht="19.5" thickBot="1" x14ac:dyDescent="0.35">
      <c r="B9" s="380" t="s">
        <v>29</v>
      </c>
      <c r="C9" s="381">
        <v>38</v>
      </c>
      <c r="E9">
        <f t="shared" si="0"/>
        <v>38</v>
      </c>
    </row>
    <row r="10" spans="2:8" ht="38.25" thickBot="1" x14ac:dyDescent="0.35">
      <c r="B10" s="382" t="s">
        <v>14</v>
      </c>
      <c r="C10" s="383">
        <v>148</v>
      </c>
      <c r="E10">
        <f t="shared" si="0"/>
        <v>148</v>
      </c>
    </row>
    <row r="11" spans="2:8" ht="38.25" thickBot="1" x14ac:dyDescent="0.35">
      <c r="B11" s="380" t="s">
        <v>30</v>
      </c>
      <c r="C11" s="381">
        <v>109</v>
      </c>
      <c r="E11">
        <f t="shared" si="0"/>
        <v>109</v>
      </c>
    </row>
    <row r="12" spans="2:8" ht="38.25" thickBot="1" x14ac:dyDescent="0.35">
      <c r="B12" s="382" t="s">
        <v>31</v>
      </c>
      <c r="C12" s="383">
        <v>96</v>
      </c>
      <c r="E12">
        <f t="shared" si="0"/>
        <v>96</v>
      </c>
    </row>
    <row r="13" spans="2:8" ht="19.5" thickBot="1" x14ac:dyDescent="0.35">
      <c r="B13" s="380" t="s">
        <v>32</v>
      </c>
      <c r="C13" s="381">
        <v>75</v>
      </c>
      <c r="E13">
        <f t="shared" si="0"/>
        <v>75</v>
      </c>
    </row>
    <row r="14" spans="2:8" ht="19.5" thickBot="1" x14ac:dyDescent="0.35">
      <c r="B14" s="382" t="s">
        <v>33</v>
      </c>
      <c r="C14" s="383">
        <v>57</v>
      </c>
      <c r="E14">
        <f t="shared" si="0"/>
        <v>57</v>
      </c>
    </row>
    <row r="15" spans="2:8" ht="38.25" thickBot="1" x14ac:dyDescent="0.35">
      <c r="B15" s="380" t="s">
        <v>34</v>
      </c>
      <c r="C15" s="381">
        <v>36</v>
      </c>
      <c r="E15">
        <f t="shared" si="0"/>
        <v>36</v>
      </c>
    </row>
    <row r="16" spans="2:8" ht="19.5" thickBot="1" x14ac:dyDescent="0.35">
      <c r="B16" s="382" t="s">
        <v>35</v>
      </c>
      <c r="C16" s="383">
        <v>126</v>
      </c>
      <c r="E16">
        <f t="shared" si="0"/>
        <v>126</v>
      </c>
    </row>
    <row r="17" spans="2:5" ht="38.25" thickBot="1" x14ac:dyDescent="0.35">
      <c r="B17" s="380" t="s">
        <v>36</v>
      </c>
      <c r="C17" s="381">
        <v>102</v>
      </c>
      <c r="E17">
        <f t="shared" si="0"/>
        <v>102</v>
      </c>
    </row>
    <row r="18" spans="2:5" ht="38.25" thickBot="1" x14ac:dyDescent="0.35">
      <c r="B18" s="382" t="s">
        <v>37</v>
      </c>
      <c r="C18" s="383">
        <v>71</v>
      </c>
      <c r="E18">
        <f t="shared" si="0"/>
        <v>71</v>
      </c>
    </row>
    <row r="19" spans="2:5" ht="38.25" thickBot="1" x14ac:dyDescent="0.35">
      <c r="B19" s="380" t="s">
        <v>38</v>
      </c>
      <c r="C19" s="381">
        <v>78</v>
      </c>
      <c r="E19">
        <f>C19*1</f>
        <v>78</v>
      </c>
    </row>
    <row r="20" spans="2:5" ht="19.5" thickBot="1" x14ac:dyDescent="0.35">
      <c r="B20" s="382" t="s">
        <v>39</v>
      </c>
      <c r="C20" s="383">
        <v>68</v>
      </c>
      <c r="E20">
        <f t="shared" si="0"/>
        <v>68</v>
      </c>
    </row>
    <row r="21" spans="2:5" ht="19.5" thickBot="1" x14ac:dyDescent="0.35">
      <c r="B21" s="380" t="s">
        <v>40</v>
      </c>
      <c r="C21" s="381">
        <v>81</v>
      </c>
      <c r="E21">
        <f t="shared" si="0"/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65"/>
  <sheetViews>
    <sheetView topLeftCell="A34" zoomScale="91" zoomScaleNormal="91" workbookViewId="0">
      <selection activeCell="H12" sqref="H12"/>
    </sheetView>
  </sheetViews>
  <sheetFormatPr defaultRowHeight="15" x14ac:dyDescent="0.25"/>
  <cols>
    <col min="3" max="3" width="17.28515625" style="210" bestFit="1" customWidth="1"/>
    <col min="4" max="4" width="13" style="211" customWidth="1"/>
    <col min="5" max="5" width="14" style="210" bestFit="1" customWidth="1"/>
    <col min="6" max="6" width="12.28515625" style="212" bestFit="1" customWidth="1"/>
    <col min="7" max="7" width="41.140625" style="213" customWidth="1"/>
    <col min="8" max="8" width="23.140625" style="214" customWidth="1"/>
    <col min="9" max="9" width="19.85546875" style="214" customWidth="1"/>
    <col min="10" max="10" width="13.42578125" customWidth="1"/>
    <col min="11" max="11" width="14" customWidth="1"/>
    <col min="12" max="12" width="9.85546875" customWidth="1"/>
    <col min="13" max="13" width="9.7109375" customWidth="1"/>
    <col min="15" max="15" width="17.7109375" customWidth="1"/>
    <col min="16" max="16" width="15.140625" bestFit="1" customWidth="1"/>
    <col min="17" max="17" width="16.140625" bestFit="1" customWidth="1"/>
  </cols>
  <sheetData>
    <row r="1" spans="2:17" ht="15" customHeight="1" x14ac:dyDescent="0.25">
      <c r="D1" s="446" t="s">
        <v>4625</v>
      </c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8"/>
    </row>
    <row r="2" spans="2:17" ht="15.75" customHeight="1" thickBot="1" x14ac:dyDescent="0.3">
      <c r="D2" s="449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1"/>
    </row>
    <row r="3" spans="2:17" ht="15.75" customHeight="1" x14ac:dyDescent="0.25"/>
    <row r="4" spans="2:17" s="214" customFormat="1" x14ac:dyDescent="0.25">
      <c r="B4" s="215" t="s">
        <v>4626</v>
      </c>
      <c r="C4" s="216" t="s">
        <v>4627</v>
      </c>
      <c r="D4" s="216" t="s">
        <v>4628</v>
      </c>
      <c r="E4" s="216" t="s">
        <v>4629</v>
      </c>
      <c r="F4" s="217" t="s">
        <v>4630</v>
      </c>
      <c r="G4" s="218" t="s">
        <v>4631</v>
      </c>
      <c r="H4" s="218" t="s">
        <v>4632</v>
      </c>
      <c r="I4" s="218" t="s">
        <v>4633</v>
      </c>
      <c r="J4" s="218" t="s">
        <v>4634</v>
      </c>
      <c r="K4" s="218" t="s">
        <v>4635</v>
      </c>
      <c r="L4" s="218" t="s">
        <v>4636</v>
      </c>
      <c r="M4" s="218" t="s">
        <v>4637</v>
      </c>
      <c r="N4" s="218" t="s">
        <v>4638</v>
      </c>
      <c r="O4" s="218" t="s">
        <v>79</v>
      </c>
      <c r="P4" s="218" t="s">
        <v>4639</v>
      </c>
      <c r="Q4" s="218" t="s">
        <v>4640</v>
      </c>
    </row>
    <row r="5" spans="2:17" x14ac:dyDescent="0.25">
      <c r="B5" s="219">
        <v>1</v>
      </c>
      <c r="C5" s="220">
        <v>1741</v>
      </c>
      <c r="D5" s="221">
        <v>42739</v>
      </c>
      <c r="E5" s="220">
        <v>1741</v>
      </c>
      <c r="F5" s="222" t="s">
        <v>4641</v>
      </c>
      <c r="G5" s="223" t="str">
        <f>VLOOKUP(C5,MIS!F:H,3,FALSE)</f>
        <v>PANORAMA CENTRE</v>
      </c>
      <c r="H5" s="282" t="str">
        <f t="shared" ref="H5:H68" si="0">IF(ISBLANK(C5)," ","1")</f>
        <v>1</v>
      </c>
      <c r="I5" s="282" t="str">
        <f t="shared" ref="I5:I23" si="1">IF(ISBLANK(C5)," ","1")</f>
        <v>1</v>
      </c>
      <c r="J5" s="280" t="str">
        <f>VLOOKUP(C5,MIS!F:G,2,FALSE)</f>
        <v>LAHORE</v>
      </c>
      <c r="K5" s="280" t="str">
        <f t="shared" ref="K5:K68" si="2">IF(ISBLANK(C5)," ","Yes")</f>
        <v>Yes</v>
      </c>
      <c r="L5" s="280" t="str">
        <f t="shared" ref="L5:L68" si="3">IF(ISBLANK(C5)," ","Yes")</f>
        <v>Yes</v>
      </c>
      <c r="M5" s="280" t="str">
        <f t="shared" ref="M5:M68" si="4">IF(ISBLANK(C5)," ","Yes")</f>
        <v>Yes</v>
      </c>
      <c r="N5" s="280" t="s">
        <v>239</v>
      </c>
      <c r="O5" s="280"/>
      <c r="P5" s="280" t="s">
        <v>239</v>
      </c>
      <c r="Q5" s="280" t="s">
        <v>239</v>
      </c>
    </row>
    <row r="6" spans="2:17" x14ac:dyDescent="0.25">
      <c r="B6" s="219">
        <v>2</v>
      </c>
      <c r="C6" s="220">
        <v>1218</v>
      </c>
      <c r="D6" s="221">
        <v>42739</v>
      </c>
      <c r="E6" s="220">
        <v>1218</v>
      </c>
      <c r="F6" s="222" t="s">
        <v>4642</v>
      </c>
      <c r="G6" s="223" t="str">
        <f>VLOOKUP(C6,MIS!F:H,3,FALSE)</f>
        <v>NASEERABAD, KARACHI</v>
      </c>
      <c r="H6" s="282" t="str">
        <f t="shared" si="0"/>
        <v>1</v>
      </c>
      <c r="I6" s="282" t="str">
        <f t="shared" si="1"/>
        <v>1</v>
      </c>
      <c r="J6" s="280" t="str">
        <f>VLOOKUP(C6,MIS!F:G,2,FALSE)</f>
        <v>KARACHI</v>
      </c>
      <c r="K6" s="280" t="str">
        <f t="shared" si="2"/>
        <v>Yes</v>
      </c>
      <c r="L6" s="280" t="str">
        <f t="shared" si="3"/>
        <v>Yes</v>
      </c>
      <c r="M6" s="280" t="str">
        <f t="shared" si="4"/>
        <v>Yes</v>
      </c>
      <c r="N6" s="280" t="s">
        <v>239</v>
      </c>
      <c r="O6" s="280"/>
      <c r="P6" s="280" t="s">
        <v>239</v>
      </c>
      <c r="Q6" s="280" t="s">
        <v>239</v>
      </c>
    </row>
    <row r="7" spans="2:17" x14ac:dyDescent="0.25">
      <c r="B7" s="219">
        <v>3</v>
      </c>
      <c r="C7" s="220">
        <v>5042</v>
      </c>
      <c r="D7" s="221">
        <v>42739</v>
      </c>
      <c r="E7" s="220">
        <v>5042</v>
      </c>
      <c r="F7" s="222">
        <v>265161014</v>
      </c>
      <c r="G7" s="223" t="str">
        <f>VLOOKUP(C7,MIS!F:H,3,FALSE)</f>
        <v>IBB REGAL CHOWK</v>
      </c>
      <c r="H7" s="282" t="str">
        <f t="shared" si="0"/>
        <v>1</v>
      </c>
      <c r="I7" s="282" t="str">
        <f t="shared" si="1"/>
        <v>1</v>
      </c>
      <c r="J7" s="280" t="str">
        <f>VLOOKUP(C7,MIS!F:G,2,FALSE)</f>
        <v>LAHORE</v>
      </c>
      <c r="K7" s="280" t="str">
        <f t="shared" si="2"/>
        <v>Yes</v>
      </c>
      <c r="L7" s="280" t="str">
        <f t="shared" si="3"/>
        <v>Yes</v>
      </c>
      <c r="M7" s="280" t="str">
        <f t="shared" si="4"/>
        <v>Yes</v>
      </c>
      <c r="N7" s="280" t="s">
        <v>239</v>
      </c>
      <c r="O7" s="280"/>
      <c r="P7" s="280" t="s">
        <v>239</v>
      </c>
      <c r="Q7" s="280" t="s">
        <v>239</v>
      </c>
    </row>
    <row r="8" spans="2:17" x14ac:dyDescent="0.25">
      <c r="B8" s="219">
        <v>4</v>
      </c>
      <c r="C8" s="220">
        <v>1118</v>
      </c>
      <c r="D8" s="221">
        <v>42739</v>
      </c>
      <c r="E8" s="220">
        <v>1118</v>
      </c>
      <c r="F8" s="222" t="s">
        <v>4643</v>
      </c>
      <c r="G8" s="223" t="str">
        <f>VLOOKUP(C8,MIS!F:H,3,FALSE)</f>
        <v>SHAHRAH-E-PAKISTAN, KARACHI</v>
      </c>
      <c r="H8" s="282" t="str">
        <f t="shared" si="0"/>
        <v>1</v>
      </c>
      <c r="I8" s="282" t="str">
        <f t="shared" si="1"/>
        <v>1</v>
      </c>
      <c r="J8" s="280" t="str">
        <f>VLOOKUP(C8,MIS!F:G,2,FALSE)</f>
        <v>KARACHI</v>
      </c>
      <c r="K8" s="280" t="str">
        <f t="shared" si="2"/>
        <v>Yes</v>
      </c>
      <c r="L8" s="280" t="str">
        <f t="shared" si="3"/>
        <v>Yes</v>
      </c>
      <c r="M8" s="280" t="str">
        <f t="shared" si="4"/>
        <v>Yes</v>
      </c>
      <c r="N8" s="280" t="s">
        <v>239</v>
      </c>
      <c r="O8" s="280"/>
      <c r="P8" s="280" t="s">
        <v>239</v>
      </c>
      <c r="Q8" s="280" t="s">
        <v>239</v>
      </c>
    </row>
    <row r="9" spans="2:17" x14ac:dyDescent="0.25">
      <c r="B9" s="219">
        <v>5</v>
      </c>
      <c r="C9" s="220">
        <v>631</v>
      </c>
      <c r="D9" s="221">
        <v>42739</v>
      </c>
      <c r="E9" s="220">
        <v>631</v>
      </c>
      <c r="F9" s="222" t="s">
        <v>4644</v>
      </c>
      <c r="G9" s="223" t="str">
        <f>VLOOKUP(C9,MIS!F:H,3,FALSE)</f>
        <v>KARIMABAD, KARACHI</v>
      </c>
      <c r="H9" s="282" t="str">
        <f t="shared" si="0"/>
        <v>1</v>
      </c>
      <c r="I9" s="282" t="str">
        <f t="shared" si="1"/>
        <v>1</v>
      </c>
      <c r="J9" s="280" t="str">
        <f>VLOOKUP(C9,MIS!F:G,2,FALSE)</f>
        <v>KARACHI</v>
      </c>
      <c r="K9" s="280" t="str">
        <f t="shared" si="2"/>
        <v>Yes</v>
      </c>
      <c r="L9" s="280" t="str">
        <f t="shared" si="3"/>
        <v>Yes</v>
      </c>
      <c r="M9" s="280" t="str">
        <f t="shared" si="4"/>
        <v>Yes</v>
      </c>
      <c r="N9" s="280" t="s">
        <v>239</v>
      </c>
      <c r="O9" s="280"/>
      <c r="P9" s="280" t="s">
        <v>239</v>
      </c>
      <c r="Q9" s="280" t="s">
        <v>239</v>
      </c>
    </row>
    <row r="10" spans="2:17" x14ac:dyDescent="0.25">
      <c r="B10" s="219">
        <v>6</v>
      </c>
      <c r="C10" s="220">
        <v>552</v>
      </c>
      <c r="D10" s="221">
        <v>42739</v>
      </c>
      <c r="E10" s="220">
        <v>552</v>
      </c>
      <c r="F10" s="222" t="s">
        <v>4645</v>
      </c>
      <c r="G10" s="223" t="str">
        <f>VLOOKUP(C10,MIS!F:H,3,FALSE)</f>
        <v>WAPDA HOUSE</v>
      </c>
      <c r="H10" s="282" t="str">
        <f t="shared" si="0"/>
        <v>1</v>
      </c>
      <c r="I10" s="282" t="str">
        <f t="shared" si="1"/>
        <v>1</v>
      </c>
      <c r="J10" s="280" t="str">
        <f>VLOOKUP(C10,MIS!F:G,2,FALSE)</f>
        <v>LAHORE</v>
      </c>
      <c r="K10" s="280" t="str">
        <f t="shared" si="2"/>
        <v>Yes</v>
      </c>
      <c r="L10" s="280" t="str">
        <f t="shared" si="3"/>
        <v>Yes</v>
      </c>
      <c r="M10" s="280" t="str">
        <f t="shared" si="4"/>
        <v>Yes</v>
      </c>
      <c r="N10" s="280" t="s">
        <v>239</v>
      </c>
      <c r="O10" s="280"/>
      <c r="P10" s="280" t="s">
        <v>239</v>
      </c>
      <c r="Q10" s="280" t="s">
        <v>239</v>
      </c>
    </row>
    <row r="11" spans="2:17" x14ac:dyDescent="0.25">
      <c r="B11" s="219">
        <v>7</v>
      </c>
      <c r="C11" s="220">
        <v>20</v>
      </c>
      <c r="D11" s="221">
        <v>42739</v>
      </c>
      <c r="E11" s="220">
        <v>20</v>
      </c>
      <c r="F11" s="222" t="s">
        <v>4646</v>
      </c>
      <c r="G11" s="223" t="str">
        <f>VLOOKUP(C11,MIS!F:H,3,FALSE)</f>
        <v>LIAQUATABAD, KARACHI</v>
      </c>
      <c r="H11" s="282" t="str">
        <f t="shared" si="0"/>
        <v>1</v>
      </c>
      <c r="I11" s="282" t="str">
        <f t="shared" si="1"/>
        <v>1</v>
      </c>
      <c r="J11" s="280" t="str">
        <f>VLOOKUP(C11,MIS!F:G,2,FALSE)</f>
        <v>KARACHI</v>
      </c>
      <c r="K11" s="280" t="str">
        <f t="shared" si="2"/>
        <v>Yes</v>
      </c>
      <c r="L11" s="280" t="str">
        <f t="shared" si="3"/>
        <v>Yes</v>
      </c>
      <c r="M11" s="280" t="str">
        <f t="shared" si="4"/>
        <v>Yes</v>
      </c>
      <c r="N11" s="280" t="s">
        <v>239</v>
      </c>
      <c r="O11" s="280"/>
      <c r="P11" s="280" t="s">
        <v>239</v>
      </c>
      <c r="Q11" s="280" t="s">
        <v>239</v>
      </c>
    </row>
    <row r="12" spans="2:17" x14ac:dyDescent="0.25">
      <c r="B12" s="219">
        <v>8</v>
      </c>
      <c r="C12" s="220">
        <v>18</v>
      </c>
      <c r="D12" s="221">
        <v>42740</v>
      </c>
      <c r="E12" s="220">
        <v>18</v>
      </c>
      <c r="F12" s="222">
        <v>265161108</v>
      </c>
      <c r="G12" s="223" t="str">
        <f>VLOOKUP(C12,MIS!F:H,3,FALSE)</f>
        <v>KUTCHERY ROAD, KARACHI</v>
      </c>
      <c r="H12" s="282" t="str">
        <f t="shared" si="0"/>
        <v>1</v>
      </c>
      <c r="I12" s="282" t="str">
        <f t="shared" si="1"/>
        <v>1</v>
      </c>
      <c r="J12" s="280" t="str">
        <f>VLOOKUP(C12,MIS!F:G,2,FALSE)</f>
        <v>KARACHI</v>
      </c>
      <c r="K12" s="280" t="str">
        <f t="shared" si="2"/>
        <v>Yes</v>
      </c>
      <c r="L12" s="280" t="str">
        <f t="shared" si="3"/>
        <v>Yes</v>
      </c>
      <c r="M12" s="280" t="str">
        <f t="shared" si="4"/>
        <v>Yes</v>
      </c>
      <c r="N12" s="280" t="s">
        <v>239</v>
      </c>
      <c r="O12" s="280"/>
      <c r="P12" s="280" t="s">
        <v>239</v>
      </c>
      <c r="Q12" s="280" t="s">
        <v>239</v>
      </c>
    </row>
    <row r="13" spans="2:17" x14ac:dyDescent="0.25">
      <c r="B13" s="219">
        <v>9</v>
      </c>
      <c r="C13" s="220">
        <v>1089</v>
      </c>
      <c r="D13" s="221">
        <v>42740</v>
      </c>
      <c r="E13" s="220">
        <v>1089</v>
      </c>
      <c r="F13" s="222">
        <v>265161079</v>
      </c>
      <c r="G13" s="223" t="str">
        <f>VLOOKUP(C13,MIS!F:H,3,FALSE)</f>
        <v>JACOB LINES, KARACHI</v>
      </c>
      <c r="H13" s="282" t="str">
        <f t="shared" si="0"/>
        <v>1</v>
      </c>
      <c r="I13" s="282" t="str">
        <f t="shared" si="1"/>
        <v>1</v>
      </c>
      <c r="J13" s="280" t="str">
        <f>VLOOKUP(C13,MIS!F:G,2,FALSE)</f>
        <v>KARACHI</v>
      </c>
      <c r="K13" s="280" t="str">
        <f t="shared" si="2"/>
        <v>Yes</v>
      </c>
      <c r="L13" s="280" t="str">
        <f t="shared" si="3"/>
        <v>Yes</v>
      </c>
      <c r="M13" s="280" t="str">
        <f t="shared" si="4"/>
        <v>Yes</v>
      </c>
      <c r="N13" s="280" t="s">
        <v>239</v>
      </c>
      <c r="O13" s="280"/>
      <c r="P13" s="280" t="s">
        <v>239</v>
      </c>
      <c r="Q13" s="280" t="s">
        <v>239</v>
      </c>
    </row>
    <row r="14" spans="2:17" x14ac:dyDescent="0.25">
      <c r="B14" s="219">
        <v>10</v>
      </c>
      <c r="C14" s="220">
        <v>8</v>
      </c>
      <c r="D14" s="221">
        <v>42740</v>
      </c>
      <c r="E14" s="220">
        <v>8</v>
      </c>
      <c r="F14" s="222">
        <v>265161115</v>
      </c>
      <c r="G14" s="223" t="str">
        <f>VLOOKUP(C14,MIS!F:H,3,FALSE)</f>
        <v>IDDGAH, KARACHI</v>
      </c>
      <c r="H14" s="282" t="str">
        <f t="shared" si="0"/>
        <v>1</v>
      </c>
      <c r="I14" s="282" t="str">
        <f t="shared" si="1"/>
        <v>1</v>
      </c>
      <c r="J14" s="280" t="str">
        <f>VLOOKUP(C14,MIS!F:G,2,FALSE)</f>
        <v>KARACHI</v>
      </c>
      <c r="K14" s="280" t="str">
        <f t="shared" si="2"/>
        <v>Yes</v>
      </c>
      <c r="L14" s="280" t="str">
        <f t="shared" si="3"/>
        <v>Yes</v>
      </c>
      <c r="M14" s="280" t="str">
        <f t="shared" si="4"/>
        <v>Yes</v>
      </c>
      <c r="N14" s="280" t="s">
        <v>239</v>
      </c>
      <c r="O14" s="280" t="s">
        <v>4647</v>
      </c>
      <c r="P14" s="280" t="s">
        <v>239</v>
      </c>
      <c r="Q14" s="280" t="s">
        <v>239</v>
      </c>
    </row>
    <row r="15" spans="2:17" x14ac:dyDescent="0.25">
      <c r="B15" s="219">
        <v>11</v>
      </c>
      <c r="C15" s="220">
        <v>15</v>
      </c>
      <c r="D15" s="221">
        <v>42740</v>
      </c>
      <c r="E15" s="220">
        <v>15</v>
      </c>
      <c r="F15" s="222">
        <v>265161119</v>
      </c>
      <c r="G15" s="223" t="str">
        <f>VLOOKUP(C15,MIS!F:H,3,FALSE)</f>
        <v>K.M.C. KARACHI</v>
      </c>
      <c r="H15" s="282" t="str">
        <f t="shared" si="0"/>
        <v>1</v>
      </c>
      <c r="I15" s="282" t="str">
        <f t="shared" si="1"/>
        <v>1</v>
      </c>
      <c r="J15" s="280" t="str">
        <f>VLOOKUP(C15,MIS!F:G,2,FALSE)</f>
        <v>KARACHI</v>
      </c>
      <c r="K15" s="280" t="str">
        <f t="shared" si="2"/>
        <v>Yes</v>
      </c>
      <c r="L15" s="280" t="str">
        <f t="shared" si="3"/>
        <v>Yes</v>
      </c>
      <c r="M15" s="280" t="str">
        <f t="shared" si="4"/>
        <v>Yes</v>
      </c>
      <c r="N15" s="280" t="s">
        <v>239</v>
      </c>
      <c r="O15" s="280"/>
      <c r="P15" s="280" t="s">
        <v>239</v>
      </c>
      <c r="Q15" s="280" t="s">
        <v>239</v>
      </c>
    </row>
    <row r="16" spans="2:17" x14ac:dyDescent="0.25">
      <c r="B16" s="219">
        <v>12</v>
      </c>
      <c r="C16" s="220">
        <v>4</v>
      </c>
      <c r="D16" s="221">
        <v>42740</v>
      </c>
      <c r="E16" s="220">
        <v>4</v>
      </c>
      <c r="F16" s="222">
        <v>265161113</v>
      </c>
      <c r="G16" s="223" t="str">
        <f>VLOOKUP(C16,MIS!F:H,3,FALSE)</f>
        <v>CLOTH MARKET, KARACHI</v>
      </c>
      <c r="H16" s="282" t="str">
        <f t="shared" si="0"/>
        <v>1</v>
      </c>
      <c r="I16" s="282" t="str">
        <f t="shared" si="1"/>
        <v>1</v>
      </c>
      <c r="J16" s="280" t="str">
        <f>VLOOKUP(C16,MIS!F:G,2,FALSE)</f>
        <v>KARACHI</v>
      </c>
      <c r="K16" s="280" t="str">
        <f t="shared" si="2"/>
        <v>Yes</v>
      </c>
      <c r="L16" s="280" t="str">
        <f t="shared" si="3"/>
        <v>Yes</v>
      </c>
      <c r="M16" s="280" t="str">
        <f t="shared" si="4"/>
        <v>Yes</v>
      </c>
      <c r="N16" s="280" t="s">
        <v>239</v>
      </c>
      <c r="O16" s="280"/>
      <c r="P16" s="280" t="s">
        <v>239</v>
      </c>
      <c r="Q16" s="280" t="s">
        <v>239</v>
      </c>
    </row>
    <row r="17" spans="2:17" x14ac:dyDescent="0.25">
      <c r="B17" s="219">
        <v>13</v>
      </c>
      <c r="C17" s="220">
        <v>1252</v>
      </c>
      <c r="D17" s="221">
        <v>42740</v>
      </c>
      <c r="E17" s="220">
        <v>1252</v>
      </c>
      <c r="F17" s="222" t="s">
        <v>4648</v>
      </c>
      <c r="G17" s="223" t="str">
        <f>VLOOKUP(C17,MIS!F:H,3,FALSE)</f>
        <v>F. J. M. C.</v>
      </c>
      <c r="H17" s="282" t="str">
        <f t="shared" si="0"/>
        <v>1</v>
      </c>
      <c r="I17" s="282" t="str">
        <f t="shared" si="1"/>
        <v>1</v>
      </c>
      <c r="J17" s="280" t="str">
        <f>VLOOKUP(C17,MIS!F:G,2,FALSE)</f>
        <v>LAHORE</v>
      </c>
      <c r="K17" s="280" t="str">
        <f t="shared" si="2"/>
        <v>Yes</v>
      </c>
      <c r="L17" s="280" t="str">
        <f t="shared" si="3"/>
        <v>Yes</v>
      </c>
      <c r="M17" s="280" t="str">
        <f t="shared" si="4"/>
        <v>Yes</v>
      </c>
      <c r="N17" s="280" t="s">
        <v>239</v>
      </c>
      <c r="O17" s="280"/>
      <c r="P17" s="280" t="s">
        <v>239</v>
      </c>
      <c r="Q17" s="280" t="s">
        <v>239</v>
      </c>
    </row>
    <row r="18" spans="2:17" x14ac:dyDescent="0.25">
      <c r="B18" s="219">
        <v>14</v>
      </c>
      <c r="C18" s="220">
        <v>1315</v>
      </c>
      <c r="D18" s="221">
        <v>42740</v>
      </c>
      <c r="E18" s="220">
        <v>1315</v>
      </c>
      <c r="F18" s="222" t="s">
        <v>4649</v>
      </c>
      <c r="G18" s="223" t="str">
        <f>VLOOKUP(C18,MIS!F:H,3,FALSE)</f>
        <v>EMPRESS ROAD</v>
      </c>
      <c r="H18" s="282" t="str">
        <f t="shared" si="0"/>
        <v>1</v>
      </c>
      <c r="I18" s="282" t="str">
        <f t="shared" si="1"/>
        <v>1</v>
      </c>
      <c r="J18" s="280" t="str">
        <f>VLOOKUP(C18,MIS!F:G,2,FALSE)</f>
        <v>LAHORE</v>
      </c>
      <c r="K18" s="280" t="str">
        <f t="shared" si="2"/>
        <v>Yes</v>
      </c>
      <c r="L18" s="280" t="str">
        <f t="shared" si="3"/>
        <v>Yes</v>
      </c>
      <c r="M18" s="280" t="str">
        <f t="shared" si="4"/>
        <v>Yes</v>
      </c>
      <c r="N18" s="280" t="s">
        <v>239</v>
      </c>
      <c r="O18" s="280"/>
      <c r="P18" s="280" t="s">
        <v>239</v>
      </c>
      <c r="Q18" s="280" t="s">
        <v>239</v>
      </c>
    </row>
    <row r="19" spans="2:17" x14ac:dyDescent="0.25">
      <c r="B19" s="219">
        <v>15</v>
      </c>
      <c r="C19" s="220">
        <v>605</v>
      </c>
      <c r="D19" s="221">
        <v>42740</v>
      </c>
      <c r="E19" s="220">
        <v>605</v>
      </c>
      <c r="F19" s="222" t="s">
        <v>4650</v>
      </c>
      <c r="G19" s="223" t="str">
        <f>VLOOKUP(C19,MIS!F:H,3,FALSE)</f>
        <v>KOT ABDULLAH SHAH</v>
      </c>
      <c r="H19" s="282" t="str">
        <f t="shared" si="0"/>
        <v>1</v>
      </c>
      <c r="I19" s="282" t="str">
        <f t="shared" si="1"/>
        <v>1</v>
      </c>
      <c r="J19" s="280" t="str">
        <f>VLOOKUP(C19,MIS!F:G,2,FALSE)</f>
        <v>LAHORE</v>
      </c>
      <c r="K19" s="280" t="str">
        <f t="shared" si="2"/>
        <v>Yes</v>
      </c>
      <c r="L19" s="280" t="str">
        <f t="shared" si="3"/>
        <v>Yes</v>
      </c>
      <c r="M19" s="280" t="str">
        <f t="shared" si="4"/>
        <v>Yes</v>
      </c>
      <c r="N19" s="280" t="s">
        <v>239</v>
      </c>
      <c r="O19" s="280" t="s">
        <v>4647</v>
      </c>
      <c r="P19" s="280" t="s">
        <v>239</v>
      </c>
      <c r="Q19" s="280" t="s">
        <v>239</v>
      </c>
    </row>
    <row r="20" spans="2:17" x14ac:dyDescent="0.25">
      <c r="B20" s="219">
        <v>16</v>
      </c>
      <c r="C20" s="220">
        <v>2312</v>
      </c>
      <c r="D20" s="221">
        <v>42740</v>
      </c>
      <c r="E20" s="220">
        <v>2312</v>
      </c>
      <c r="F20" s="222">
        <v>26516100</v>
      </c>
      <c r="G20" s="223" t="str">
        <f>VLOOKUP(C20,MIS!F:H,3,FALSE)</f>
        <v>CITY COURT BRANCH, KARACHI.</v>
      </c>
      <c r="H20" s="282" t="str">
        <f t="shared" si="0"/>
        <v>1</v>
      </c>
      <c r="I20" s="282" t="str">
        <f t="shared" si="1"/>
        <v>1</v>
      </c>
      <c r="J20" s="280" t="str">
        <f>VLOOKUP(C20,MIS!F:G,2,FALSE)</f>
        <v>KARACHI</v>
      </c>
      <c r="K20" s="280" t="str">
        <f t="shared" si="2"/>
        <v>Yes</v>
      </c>
      <c r="L20" s="280" t="str">
        <f t="shared" si="3"/>
        <v>Yes</v>
      </c>
      <c r="M20" s="280" t="str">
        <f t="shared" si="4"/>
        <v>Yes</v>
      </c>
      <c r="N20" s="280" t="s">
        <v>239</v>
      </c>
      <c r="O20" s="280"/>
      <c r="P20" s="280" t="s">
        <v>239</v>
      </c>
      <c r="Q20" s="280" t="s">
        <v>239</v>
      </c>
    </row>
    <row r="21" spans="2:17" x14ac:dyDescent="0.25">
      <c r="B21" s="219">
        <v>17</v>
      </c>
      <c r="C21" s="220">
        <v>551</v>
      </c>
      <c r="D21" s="221">
        <v>42740</v>
      </c>
      <c r="E21" s="220">
        <v>551</v>
      </c>
      <c r="F21" s="222" t="s">
        <v>4651</v>
      </c>
      <c r="G21" s="223" t="str">
        <f>VLOOKUP(C21,MIS!F:H,3,FALSE)</f>
        <v>TEMPLE ROAD</v>
      </c>
      <c r="H21" s="282" t="str">
        <f t="shared" si="0"/>
        <v>1</v>
      </c>
      <c r="I21" s="282" t="str">
        <f t="shared" si="1"/>
        <v>1</v>
      </c>
      <c r="J21" s="280" t="str">
        <f>VLOOKUP(C21,MIS!F:G,2,FALSE)</f>
        <v>LAHORE</v>
      </c>
      <c r="K21" s="280" t="str">
        <f t="shared" si="2"/>
        <v>Yes</v>
      </c>
      <c r="L21" s="280" t="str">
        <f t="shared" si="3"/>
        <v>Yes</v>
      </c>
      <c r="M21" s="280" t="str">
        <f t="shared" si="4"/>
        <v>Yes</v>
      </c>
      <c r="N21" s="280" t="s">
        <v>239</v>
      </c>
      <c r="O21" s="280"/>
      <c r="P21" s="280" t="s">
        <v>239</v>
      </c>
      <c r="Q21" s="280" t="s">
        <v>239</v>
      </c>
    </row>
    <row r="22" spans="2:17" x14ac:dyDescent="0.25">
      <c r="B22" s="219">
        <v>18</v>
      </c>
      <c r="C22" s="220">
        <v>130</v>
      </c>
      <c r="D22" s="221">
        <v>42740</v>
      </c>
      <c r="E22" s="220">
        <v>130</v>
      </c>
      <c r="F22" s="222" t="s">
        <v>4652</v>
      </c>
      <c r="G22" s="223" t="str">
        <f>VLOOKUP(C22,MIS!F:H,3,FALSE)</f>
        <v>JADL ROAD</v>
      </c>
      <c r="H22" s="282" t="str">
        <f t="shared" si="0"/>
        <v>1</v>
      </c>
      <c r="I22" s="282" t="str">
        <f t="shared" si="1"/>
        <v>1</v>
      </c>
      <c r="J22" s="280" t="str">
        <f>VLOOKUP(C22,MIS!F:G,2,FALSE)</f>
        <v>LAHORE</v>
      </c>
      <c r="K22" s="280" t="str">
        <f t="shared" si="2"/>
        <v>Yes</v>
      </c>
      <c r="L22" s="280" t="str">
        <f t="shared" si="3"/>
        <v>Yes</v>
      </c>
      <c r="M22" s="280" t="str">
        <f t="shared" si="4"/>
        <v>Yes</v>
      </c>
      <c r="N22" s="280" t="s">
        <v>239</v>
      </c>
      <c r="O22" s="280"/>
      <c r="P22" s="280" t="s">
        <v>239</v>
      </c>
      <c r="Q22" s="280" t="s">
        <v>239</v>
      </c>
    </row>
    <row r="23" spans="2:17" x14ac:dyDescent="0.25">
      <c r="B23" s="219">
        <v>19</v>
      </c>
      <c r="C23" s="224">
        <v>2381</v>
      </c>
      <c r="D23" s="221">
        <v>42741</v>
      </c>
      <c r="E23" s="224">
        <v>2381</v>
      </c>
      <c r="F23" s="222" t="s">
        <v>4653</v>
      </c>
      <c r="G23" s="223" t="str">
        <f>VLOOKUP(C23,MIS!F:H,3,FALSE)</f>
        <v xml:space="preserve">KARACH UNIVERSITY CAMPUS BRANCH KARACHI </v>
      </c>
      <c r="H23" s="282" t="str">
        <f t="shared" si="0"/>
        <v>1</v>
      </c>
      <c r="I23" s="282" t="str">
        <f t="shared" si="1"/>
        <v>1</v>
      </c>
      <c r="J23" s="280" t="str">
        <f>VLOOKUP(C23,MIS!F:G,2,FALSE)</f>
        <v>KARACHI</v>
      </c>
      <c r="K23" s="280" t="str">
        <f t="shared" si="2"/>
        <v>Yes</v>
      </c>
      <c r="L23" s="280" t="str">
        <f t="shared" si="3"/>
        <v>Yes</v>
      </c>
      <c r="M23" s="280" t="str">
        <f t="shared" si="4"/>
        <v>Yes</v>
      </c>
      <c r="N23" s="280" t="s">
        <v>239</v>
      </c>
      <c r="O23" s="280"/>
      <c r="P23" s="280" t="s">
        <v>239</v>
      </c>
      <c r="Q23" s="280" t="s">
        <v>239</v>
      </c>
    </row>
    <row r="24" spans="2:17" x14ac:dyDescent="0.25">
      <c r="B24" s="219">
        <v>20</v>
      </c>
      <c r="C24" s="224">
        <v>1212</v>
      </c>
      <c r="D24" s="221">
        <v>42741</v>
      </c>
      <c r="E24" s="224">
        <v>1212</v>
      </c>
      <c r="F24" s="222">
        <v>265161037</v>
      </c>
      <c r="G24" s="223" t="str">
        <f>VLOOKUP(C24,MIS!F:H,3,FALSE)</f>
        <v>HUSSADN 'D' SILVA,N.NAZIMABAD, KARA</v>
      </c>
      <c r="H24" s="282" t="str">
        <f t="shared" si="0"/>
        <v>1</v>
      </c>
      <c r="I24" s="173">
        <v>2</v>
      </c>
      <c r="J24" s="280" t="str">
        <f>VLOOKUP(C24,MIS!F:G,2,FALSE)</f>
        <v>KARACHI</v>
      </c>
      <c r="K24" s="280" t="str">
        <f t="shared" si="2"/>
        <v>Yes</v>
      </c>
      <c r="L24" s="280" t="str">
        <f t="shared" si="3"/>
        <v>Yes</v>
      </c>
      <c r="M24" s="280" t="str">
        <f t="shared" si="4"/>
        <v>Yes</v>
      </c>
      <c r="N24" s="280" t="s">
        <v>239</v>
      </c>
      <c r="O24" s="280"/>
      <c r="P24" s="280" t="s">
        <v>239</v>
      </c>
      <c r="Q24" s="280" t="s">
        <v>239</v>
      </c>
    </row>
    <row r="25" spans="2:17" x14ac:dyDescent="0.25">
      <c r="B25" s="219">
        <v>21</v>
      </c>
      <c r="C25" s="224">
        <v>2404</v>
      </c>
      <c r="D25" s="221">
        <v>42741</v>
      </c>
      <c r="E25" s="224">
        <v>2404</v>
      </c>
      <c r="F25" s="222">
        <v>265161093</v>
      </c>
      <c r="G25" s="223" t="str">
        <f>VLOOKUP(C25,MIS!F:H,3,FALSE)</f>
        <v>BURHANI CIRCLE BRANCH, NORTH NAZIMABAD</v>
      </c>
      <c r="H25" s="282" t="str">
        <f t="shared" si="0"/>
        <v>1</v>
      </c>
      <c r="I25" s="282" t="str">
        <f t="shared" ref="I25:I56" si="5">IF(ISBLANK(C25)," ","1")</f>
        <v>1</v>
      </c>
      <c r="J25" s="280" t="str">
        <f>VLOOKUP(C25,MIS!F:G,2,FALSE)</f>
        <v>KARACHI</v>
      </c>
      <c r="K25" s="280" t="str">
        <f t="shared" si="2"/>
        <v>Yes</v>
      </c>
      <c r="L25" s="280" t="str">
        <f t="shared" si="3"/>
        <v>Yes</v>
      </c>
      <c r="M25" s="280" t="str">
        <f t="shared" si="4"/>
        <v>Yes</v>
      </c>
      <c r="N25" s="280" t="s">
        <v>239</v>
      </c>
      <c r="O25" s="280"/>
      <c r="P25" s="280" t="s">
        <v>239</v>
      </c>
      <c r="Q25" s="280" t="s">
        <v>239</v>
      </c>
    </row>
    <row r="26" spans="2:17" x14ac:dyDescent="0.25">
      <c r="B26" s="219">
        <v>22</v>
      </c>
      <c r="C26" s="224">
        <v>19</v>
      </c>
      <c r="D26" s="221">
        <v>42741</v>
      </c>
      <c r="E26" s="224">
        <v>19</v>
      </c>
      <c r="F26" s="222">
        <v>265161109</v>
      </c>
      <c r="G26" s="223" t="str">
        <f>VLOOKUP(C26,MIS!F:H,3,FALSE)</f>
        <v>KARACHI-LANDHI INDUSTRIAL AREA</v>
      </c>
      <c r="H26" s="282" t="str">
        <f t="shared" si="0"/>
        <v>1</v>
      </c>
      <c r="I26" s="282" t="str">
        <f t="shared" si="5"/>
        <v>1</v>
      </c>
      <c r="J26" s="280" t="str">
        <f>VLOOKUP(C26,MIS!F:G,2,FALSE)</f>
        <v>KARACHI</v>
      </c>
      <c r="K26" s="280" t="str">
        <f t="shared" si="2"/>
        <v>Yes</v>
      </c>
      <c r="L26" s="280" t="str">
        <f t="shared" si="3"/>
        <v>Yes</v>
      </c>
      <c r="M26" s="280" t="str">
        <f t="shared" si="4"/>
        <v>Yes</v>
      </c>
      <c r="N26" s="280" t="s">
        <v>239</v>
      </c>
      <c r="O26" s="280" t="s">
        <v>4647</v>
      </c>
      <c r="P26" s="280" t="s">
        <v>239</v>
      </c>
      <c r="Q26" s="280" t="s">
        <v>239</v>
      </c>
    </row>
    <row r="27" spans="2:17" x14ac:dyDescent="0.25">
      <c r="B27" s="219">
        <v>23</v>
      </c>
      <c r="C27" s="224">
        <v>2384</v>
      </c>
      <c r="D27" s="221">
        <v>42741</v>
      </c>
      <c r="E27" s="224">
        <v>2384</v>
      </c>
      <c r="F27" s="222" t="s">
        <v>4654</v>
      </c>
      <c r="G27" s="223" t="str">
        <f>VLOOKUP(C27,MIS!F:H,3,FALSE)</f>
        <v>ISLAMABAD - DIPLOMATIC ENCLAVE</v>
      </c>
      <c r="H27" s="282" t="str">
        <f t="shared" si="0"/>
        <v>1</v>
      </c>
      <c r="I27" s="282" t="str">
        <f t="shared" si="5"/>
        <v>1</v>
      </c>
      <c r="J27" s="280" t="str">
        <f>VLOOKUP(C27,MIS!F:G,2,FALSE)</f>
        <v>ISLAMABAD</v>
      </c>
      <c r="K27" s="280" t="str">
        <f t="shared" si="2"/>
        <v>Yes</v>
      </c>
      <c r="L27" s="280" t="str">
        <f t="shared" si="3"/>
        <v>Yes</v>
      </c>
      <c r="M27" s="280" t="str">
        <f t="shared" si="4"/>
        <v>Yes</v>
      </c>
      <c r="N27" s="280" t="s">
        <v>239</v>
      </c>
      <c r="O27" s="280"/>
      <c r="P27" s="280" t="s">
        <v>239</v>
      </c>
      <c r="Q27" s="280" t="s">
        <v>239</v>
      </c>
    </row>
    <row r="28" spans="2:17" x14ac:dyDescent="0.25">
      <c r="B28" s="219">
        <v>24</v>
      </c>
      <c r="C28" s="224">
        <v>1119</v>
      </c>
      <c r="D28" s="221">
        <v>42741</v>
      </c>
      <c r="E28" s="224">
        <v>1119</v>
      </c>
      <c r="F28" s="222">
        <v>265161050</v>
      </c>
      <c r="G28" s="223" t="str">
        <f>VLOOKUP(C28,MIS!F:H,3,FALSE)</f>
        <v>SAKHI HASSAN DARBAR, KARACHI</v>
      </c>
      <c r="H28" s="282" t="str">
        <f t="shared" si="0"/>
        <v>1</v>
      </c>
      <c r="I28" s="282" t="str">
        <f t="shared" si="5"/>
        <v>1</v>
      </c>
      <c r="J28" s="280" t="str">
        <f>VLOOKUP(C28,MIS!F:G,2,FALSE)</f>
        <v>KARACHI</v>
      </c>
      <c r="K28" s="280" t="str">
        <f t="shared" si="2"/>
        <v>Yes</v>
      </c>
      <c r="L28" s="280" t="str">
        <f t="shared" si="3"/>
        <v>Yes</v>
      </c>
      <c r="M28" s="280" t="str">
        <f t="shared" si="4"/>
        <v>Yes</v>
      </c>
      <c r="N28" s="280" t="s">
        <v>239</v>
      </c>
      <c r="O28" s="280" t="s">
        <v>4647</v>
      </c>
      <c r="P28" s="280" t="s">
        <v>239</v>
      </c>
      <c r="Q28" s="280" t="s">
        <v>239</v>
      </c>
    </row>
    <row r="29" spans="2:17" x14ac:dyDescent="0.25">
      <c r="B29" s="219">
        <v>25</v>
      </c>
      <c r="C29" s="224">
        <v>294</v>
      </c>
      <c r="D29" s="221">
        <v>42741</v>
      </c>
      <c r="E29" s="224">
        <v>294</v>
      </c>
      <c r="F29" s="222" t="s">
        <v>4655</v>
      </c>
      <c r="G29" s="223" t="str">
        <f>VLOOKUP(C29,MIS!F:H,3,FALSE)</f>
        <v>ISLAMABAD - QUADD-E-AZAM UNIVERSITY</v>
      </c>
      <c r="H29" s="282" t="str">
        <f t="shared" si="0"/>
        <v>1</v>
      </c>
      <c r="I29" s="282" t="str">
        <f t="shared" si="5"/>
        <v>1</v>
      </c>
      <c r="J29" s="280" t="str">
        <f>VLOOKUP(C29,MIS!F:G,2,FALSE)</f>
        <v>ISLAMABAD</v>
      </c>
      <c r="K29" s="280" t="str">
        <f t="shared" si="2"/>
        <v>Yes</v>
      </c>
      <c r="L29" s="280" t="str">
        <f t="shared" si="3"/>
        <v>Yes</v>
      </c>
      <c r="M29" s="280" t="str">
        <f t="shared" si="4"/>
        <v>Yes</v>
      </c>
      <c r="N29" s="280" t="s">
        <v>239</v>
      </c>
      <c r="O29" s="280"/>
      <c r="P29" s="280" t="s">
        <v>239</v>
      </c>
      <c r="Q29" s="280" t="s">
        <v>239</v>
      </c>
    </row>
    <row r="30" spans="2:17" x14ac:dyDescent="0.25">
      <c r="B30" s="219">
        <v>26</v>
      </c>
      <c r="C30" s="224">
        <v>2214</v>
      </c>
      <c r="D30" s="221">
        <v>42741</v>
      </c>
      <c r="E30" s="224">
        <v>2214</v>
      </c>
      <c r="F30" s="222" t="s">
        <v>4656</v>
      </c>
      <c r="G30" s="223" t="str">
        <f>VLOOKUP(C30,MIS!F:H,3,FALSE)</f>
        <v>ABUL HASAN ISPHANI RD. KARACHI</v>
      </c>
      <c r="H30" s="282" t="str">
        <f t="shared" si="0"/>
        <v>1</v>
      </c>
      <c r="I30" s="282" t="str">
        <f t="shared" si="5"/>
        <v>1</v>
      </c>
      <c r="J30" s="280" t="str">
        <f>VLOOKUP(C30,MIS!F:G,2,FALSE)</f>
        <v>KARACHI</v>
      </c>
      <c r="K30" s="280" t="str">
        <f t="shared" si="2"/>
        <v>Yes</v>
      </c>
      <c r="L30" s="280" t="str">
        <f t="shared" si="3"/>
        <v>Yes</v>
      </c>
      <c r="M30" s="280" t="str">
        <f t="shared" si="4"/>
        <v>Yes</v>
      </c>
      <c r="N30" s="280" t="s">
        <v>239</v>
      </c>
      <c r="O30" s="280"/>
      <c r="P30" s="280" t="s">
        <v>239</v>
      </c>
      <c r="Q30" s="280" t="s">
        <v>239</v>
      </c>
    </row>
    <row r="31" spans="2:17" x14ac:dyDescent="0.25">
      <c r="B31" s="219">
        <v>27</v>
      </c>
      <c r="C31" s="224">
        <v>1765</v>
      </c>
      <c r="D31" s="221">
        <v>42741</v>
      </c>
      <c r="E31" s="224">
        <v>1765</v>
      </c>
      <c r="F31" s="222" t="s">
        <v>4657</v>
      </c>
      <c r="G31" s="223" t="str">
        <f>VLOOKUP(C31,MIS!F:H,3,FALSE)</f>
        <v>ISLAMABAD - PTV HEADQUARTERS</v>
      </c>
      <c r="H31" s="282" t="str">
        <f t="shared" si="0"/>
        <v>1</v>
      </c>
      <c r="I31" s="282" t="str">
        <f t="shared" si="5"/>
        <v>1</v>
      </c>
      <c r="J31" s="280" t="str">
        <f>VLOOKUP(C31,MIS!F:G,2,FALSE)</f>
        <v>ISLAMABAD</v>
      </c>
      <c r="K31" s="280" t="str">
        <f t="shared" si="2"/>
        <v>Yes</v>
      </c>
      <c r="L31" s="280" t="str">
        <f t="shared" si="3"/>
        <v>Yes</v>
      </c>
      <c r="M31" s="280" t="str">
        <f t="shared" si="4"/>
        <v>Yes</v>
      </c>
      <c r="N31" s="280" t="s">
        <v>239</v>
      </c>
      <c r="O31" s="280"/>
      <c r="P31" s="280" t="s">
        <v>239</v>
      </c>
      <c r="Q31" s="280" t="s">
        <v>239</v>
      </c>
    </row>
    <row r="32" spans="2:17" x14ac:dyDescent="0.25">
      <c r="B32" s="219">
        <v>28</v>
      </c>
      <c r="C32" s="224">
        <v>2380</v>
      </c>
      <c r="D32" s="221">
        <v>42741</v>
      </c>
      <c r="E32" s="224">
        <v>2380</v>
      </c>
      <c r="F32" s="222">
        <v>265161000000000</v>
      </c>
      <c r="G32" s="223" t="str">
        <f>VLOOKUP(C32,MIS!F:H,3,FALSE)</f>
        <v>KDA MARKET BRANCH GULSHAN E IQBAL KARACHI</v>
      </c>
      <c r="H32" s="282" t="str">
        <f t="shared" si="0"/>
        <v>1</v>
      </c>
      <c r="I32" s="282" t="str">
        <f t="shared" si="5"/>
        <v>1</v>
      </c>
      <c r="J32" s="280" t="str">
        <f>VLOOKUP(C32,MIS!F:G,2,FALSE)</f>
        <v>KARACHI</v>
      </c>
      <c r="K32" s="280" t="str">
        <f t="shared" si="2"/>
        <v>Yes</v>
      </c>
      <c r="L32" s="280" t="str">
        <f t="shared" si="3"/>
        <v>Yes</v>
      </c>
      <c r="M32" s="280" t="str">
        <f t="shared" si="4"/>
        <v>Yes</v>
      </c>
      <c r="N32" s="280" t="s">
        <v>239</v>
      </c>
      <c r="O32" s="280"/>
      <c r="P32" s="280" t="s">
        <v>239</v>
      </c>
      <c r="Q32" s="280" t="s">
        <v>239</v>
      </c>
    </row>
    <row r="33" spans="2:17" x14ac:dyDescent="0.25">
      <c r="B33" s="219">
        <v>29</v>
      </c>
      <c r="C33" s="224">
        <v>296</v>
      </c>
      <c r="D33" s="221">
        <v>42742</v>
      </c>
      <c r="E33" s="224">
        <v>296</v>
      </c>
      <c r="F33" s="222" t="s">
        <v>4658</v>
      </c>
      <c r="G33" s="223" t="str">
        <f>VLOOKUP(C33,MIS!F:H,3,FALSE)</f>
        <v>ISLAMABAD - I-9  INDUSTRIAL AREA</v>
      </c>
      <c r="H33" s="282" t="str">
        <f t="shared" si="0"/>
        <v>1</v>
      </c>
      <c r="I33" s="282" t="str">
        <f t="shared" si="5"/>
        <v>1</v>
      </c>
      <c r="J33" s="280" t="str">
        <f>VLOOKUP(C33,MIS!F:G,2,FALSE)</f>
        <v>ISLAMABAD</v>
      </c>
      <c r="K33" s="280" t="str">
        <f t="shared" si="2"/>
        <v>Yes</v>
      </c>
      <c r="L33" s="280" t="str">
        <f t="shared" si="3"/>
        <v>Yes</v>
      </c>
      <c r="M33" s="280" t="str">
        <f t="shared" si="4"/>
        <v>Yes</v>
      </c>
      <c r="N33" s="280" t="s">
        <v>92</v>
      </c>
      <c r="O33" s="280"/>
      <c r="P33" s="280" t="s">
        <v>239</v>
      </c>
      <c r="Q33" s="280" t="s">
        <v>239</v>
      </c>
    </row>
    <row r="34" spans="2:17" x14ac:dyDescent="0.25">
      <c r="B34" s="219">
        <v>30</v>
      </c>
      <c r="C34" s="224">
        <v>696</v>
      </c>
      <c r="D34" s="221">
        <v>42742</v>
      </c>
      <c r="E34" s="224">
        <v>696</v>
      </c>
      <c r="F34" s="222">
        <v>265161020</v>
      </c>
      <c r="G34" s="223" t="str">
        <f>VLOOKUP(C34,MIS!F:H,3,FALSE)</f>
        <v>KHYBER BAZAR, PESHAWAR</v>
      </c>
      <c r="H34" s="282" t="str">
        <f t="shared" si="0"/>
        <v>1</v>
      </c>
      <c r="I34" s="282" t="str">
        <f t="shared" si="5"/>
        <v>1</v>
      </c>
      <c r="J34" s="280" t="str">
        <f>VLOOKUP(C34,MIS!F:G,2,FALSE)</f>
        <v>PESHAWAR</v>
      </c>
      <c r="K34" s="280" t="str">
        <f t="shared" si="2"/>
        <v>Yes</v>
      </c>
      <c r="L34" s="280" t="str">
        <f t="shared" si="3"/>
        <v>Yes</v>
      </c>
      <c r="M34" s="280" t="str">
        <f t="shared" si="4"/>
        <v>Yes</v>
      </c>
      <c r="N34" s="280" t="s">
        <v>239</v>
      </c>
      <c r="O34" s="280" t="s">
        <v>4647</v>
      </c>
      <c r="P34" s="280" t="s">
        <v>239</v>
      </c>
      <c r="Q34" s="280" t="s">
        <v>239</v>
      </c>
    </row>
    <row r="35" spans="2:17" x14ac:dyDescent="0.25">
      <c r="B35" s="219">
        <v>31</v>
      </c>
      <c r="C35" s="224">
        <v>2242</v>
      </c>
      <c r="D35" s="221">
        <v>42742</v>
      </c>
      <c r="E35" s="224">
        <v>2242</v>
      </c>
      <c r="F35" s="222">
        <v>265161026</v>
      </c>
      <c r="G35" s="223" t="str">
        <f>VLOOKUP(C35,MIS!F:H,3,FALSE)</f>
        <v>GULBAHAR COLONY NO.2. PESHAWAR</v>
      </c>
      <c r="H35" s="282" t="str">
        <f t="shared" si="0"/>
        <v>1</v>
      </c>
      <c r="I35" s="282" t="str">
        <f t="shared" si="5"/>
        <v>1</v>
      </c>
      <c r="J35" s="280" t="str">
        <f>VLOOKUP(C35,MIS!F:G,2,FALSE)</f>
        <v>PESHAWAR</v>
      </c>
      <c r="K35" s="280" t="str">
        <f t="shared" si="2"/>
        <v>Yes</v>
      </c>
      <c r="L35" s="280" t="str">
        <f t="shared" si="3"/>
        <v>Yes</v>
      </c>
      <c r="M35" s="280" t="str">
        <f t="shared" si="4"/>
        <v>Yes</v>
      </c>
      <c r="N35" s="280" t="s">
        <v>239</v>
      </c>
      <c r="O35" s="280" t="s">
        <v>4647</v>
      </c>
      <c r="P35" s="280" t="s">
        <v>239</v>
      </c>
      <c r="Q35" s="280" t="s">
        <v>239</v>
      </c>
    </row>
    <row r="36" spans="2:17" x14ac:dyDescent="0.25">
      <c r="B36" s="219">
        <v>32</v>
      </c>
      <c r="C36" s="224">
        <v>2443</v>
      </c>
      <c r="D36" s="221">
        <v>42744</v>
      </c>
      <c r="E36" s="224">
        <v>2443</v>
      </c>
      <c r="F36" s="222">
        <v>265161069</v>
      </c>
      <c r="G36" s="223" t="str">
        <f>VLOOKUP(C36,MIS!F:H,3,FALSE)</f>
        <v>SHAHRAH-E-FADSAL BRANCH KARACHI</v>
      </c>
      <c r="H36" s="282" t="str">
        <f t="shared" si="0"/>
        <v>1</v>
      </c>
      <c r="I36" s="282" t="str">
        <f t="shared" si="5"/>
        <v>1</v>
      </c>
      <c r="J36" s="280" t="str">
        <f>VLOOKUP(C36,MIS!F:G,2,FALSE)</f>
        <v>KARACHI</v>
      </c>
      <c r="K36" s="280" t="str">
        <f t="shared" si="2"/>
        <v>Yes</v>
      </c>
      <c r="L36" s="280" t="str">
        <f t="shared" si="3"/>
        <v>Yes</v>
      </c>
      <c r="M36" s="280" t="str">
        <f t="shared" si="4"/>
        <v>Yes</v>
      </c>
      <c r="N36" s="280" t="s">
        <v>239</v>
      </c>
      <c r="O36" s="280" t="s">
        <v>4647</v>
      </c>
      <c r="P36" s="280" t="s">
        <v>239</v>
      </c>
      <c r="Q36" s="280" t="s">
        <v>239</v>
      </c>
    </row>
    <row r="37" spans="2:17" x14ac:dyDescent="0.25">
      <c r="B37" s="219">
        <v>33</v>
      </c>
      <c r="C37" s="224">
        <v>914</v>
      </c>
      <c r="D37" s="221">
        <v>42744</v>
      </c>
      <c r="E37" s="224">
        <v>914</v>
      </c>
      <c r="F37" s="222">
        <v>265161073</v>
      </c>
      <c r="G37" s="223" t="str">
        <f>VLOOKUP(C37,MIS!F:H,3,FALSE)</f>
        <v>RIZVIA SOCIETY, KARACHI</v>
      </c>
      <c r="H37" s="282" t="str">
        <f t="shared" si="0"/>
        <v>1</v>
      </c>
      <c r="I37" s="282" t="str">
        <f t="shared" si="5"/>
        <v>1</v>
      </c>
      <c r="J37" s="280" t="str">
        <f>VLOOKUP(C37,MIS!F:G,2,FALSE)</f>
        <v>KARACHI</v>
      </c>
      <c r="K37" s="280" t="str">
        <f t="shared" si="2"/>
        <v>Yes</v>
      </c>
      <c r="L37" s="280" t="str">
        <f t="shared" si="3"/>
        <v>Yes</v>
      </c>
      <c r="M37" s="280" t="str">
        <f t="shared" si="4"/>
        <v>Yes</v>
      </c>
      <c r="N37" s="280" t="s">
        <v>239</v>
      </c>
      <c r="O37" s="280"/>
      <c r="P37" s="280" t="s">
        <v>239</v>
      </c>
      <c r="Q37" s="280" t="s">
        <v>239</v>
      </c>
    </row>
    <row r="38" spans="2:17" x14ac:dyDescent="0.25">
      <c r="B38" s="219">
        <v>34</v>
      </c>
      <c r="C38" s="224">
        <v>959</v>
      </c>
      <c r="D38" s="221">
        <v>42744</v>
      </c>
      <c r="E38" s="224">
        <v>959</v>
      </c>
      <c r="F38" s="222" t="s">
        <v>4659</v>
      </c>
      <c r="G38" s="223" t="str">
        <f>VLOOKUP(C38,MIS!F:H,3,FALSE)</f>
        <v>SUPER MARKET, PESHAW</v>
      </c>
      <c r="H38" s="282" t="str">
        <f t="shared" si="0"/>
        <v>1</v>
      </c>
      <c r="I38" s="282" t="str">
        <f t="shared" si="5"/>
        <v>1</v>
      </c>
      <c r="J38" s="280" t="str">
        <f>VLOOKUP(C38,MIS!F:G,2,FALSE)</f>
        <v>PESHAWAR</v>
      </c>
      <c r="K38" s="280" t="str">
        <f t="shared" si="2"/>
        <v>Yes</v>
      </c>
      <c r="L38" s="280" t="str">
        <f t="shared" si="3"/>
        <v>Yes</v>
      </c>
      <c r="M38" s="280" t="str">
        <f t="shared" si="4"/>
        <v>Yes</v>
      </c>
      <c r="N38" s="280" t="s">
        <v>239</v>
      </c>
      <c r="O38" s="280"/>
      <c r="P38" s="280" t="s">
        <v>239</v>
      </c>
      <c r="Q38" s="280" t="s">
        <v>239</v>
      </c>
    </row>
    <row r="39" spans="2:17" x14ac:dyDescent="0.25">
      <c r="B39" s="219">
        <v>35</v>
      </c>
      <c r="C39" s="224">
        <v>25</v>
      </c>
      <c r="D39" s="221">
        <v>42744</v>
      </c>
      <c r="E39" s="224">
        <v>251</v>
      </c>
      <c r="F39" s="222" t="s">
        <v>4660</v>
      </c>
      <c r="G39" s="111" t="s">
        <v>2479</v>
      </c>
      <c r="H39" s="282" t="str">
        <f t="shared" si="0"/>
        <v>1</v>
      </c>
      <c r="I39" s="282" t="str">
        <f t="shared" si="5"/>
        <v>1</v>
      </c>
      <c r="J39" s="280" t="s">
        <v>419</v>
      </c>
      <c r="K39" s="280" t="str">
        <f t="shared" si="2"/>
        <v>Yes</v>
      </c>
      <c r="L39" s="280" t="str">
        <f t="shared" si="3"/>
        <v>Yes</v>
      </c>
      <c r="M39" s="280" t="str">
        <f t="shared" si="4"/>
        <v>Yes</v>
      </c>
      <c r="N39" s="280" t="s">
        <v>239</v>
      </c>
      <c r="O39" s="280"/>
      <c r="P39" s="280" t="s">
        <v>239</v>
      </c>
      <c r="Q39" s="280" t="s">
        <v>239</v>
      </c>
    </row>
    <row r="40" spans="2:17" x14ac:dyDescent="0.25">
      <c r="B40" s="219">
        <v>36</v>
      </c>
      <c r="C40" s="224">
        <v>1848</v>
      </c>
      <c r="D40" s="221">
        <v>42744</v>
      </c>
      <c r="E40" s="224">
        <v>1848</v>
      </c>
      <c r="F40" s="222" t="s">
        <v>4661</v>
      </c>
      <c r="G40" s="223" t="str">
        <f>VLOOKUP(C40,MIS!F:H,3,FALSE)</f>
        <v>BLOCK-2 GULSHAN-E-IQBAL</v>
      </c>
      <c r="H40" s="282" t="str">
        <f t="shared" si="0"/>
        <v>1</v>
      </c>
      <c r="I40" s="282" t="str">
        <f t="shared" si="5"/>
        <v>1</v>
      </c>
      <c r="J40" s="280" t="str">
        <f>VLOOKUP(C40,MIS!F:G,2,FALSE)</f>
        <v>KARACHI</v>
      </c>
      <c r="K40" s="280" t="str">
        <f t="shared" si="2"/>
        <v>Yes</v>
      </c>
      <c r="L40" s="280" t="str">
        <f t="shared" si="3"/>
        <v>Yes</v>
      </c>
      <c r="M40" s="280" t="str">
        <f t="shared" si="4"/>
        <v>Yes</v>
      </c>
      <c r="N40" s="280" t="s">
        <v>239</v>
      </c>
      <c r="O40" s="280"/>
      <c r="P40" s="280" t="s">
        <v>239</v>
      </c>
      <c r="Q40" s="280" t="s">
        <v>239</v>
      </c>
    </row>
    <row r="41" spans="2:17" x14ac:dyDescent="0.25">
      <c r="B41" s="219">
        <v>37</v>
      </c>
      <c r="C41" s="224">
        <v>460</v>
      </c>
      <c r="D41" s="221">
        <v>42744</v>
      </c>
      <c r="E41" s="224">
        <v>460</v>
      </c>
      <c r="F41" s="222" t="s">
        <v>4662</v>
      </c>
      <c r="G41" s="223" t="str">
        <f>VLOOKUP(C41,MIS!F:H,3,FALSE)</f>
        <v>ISLAMABAD - FOREIGN AFFADRS BUILDING</v>
      </c>
      <c r="H41" s="282" t="str">
        <f t="shared" si="0"/>
        <v>1</v>
      </c>
      <c r="I41" s="282" t="str">
        <f t="shared" si="5"/>
        <v>1</v>
      </c>
      <c r="J41" s="280" t="str">
        <f>VLOOKUP(C41,MIS!F:G,2,FALSE)</f>
        <v>ISLAMABAD</v>
      </c>
      <c r="K41" s="280" t="str">
        <f t="shared" si="2"/>
        <v>Yes</v>
      </c>
      <c r="L41" s="280" t="str">
        <f t="shared" si="3"/>
        <v>Yes</v>
      </c>
      <c r="M41" s="280" t="str">
        <f t="shared" si="4"/>
        <v>Yes</v>
      </c>
      <c r="N41" s="280" t="s">
        <v>239</v>
      </c>
      <c r="O41" s="280"/>
      <c r="P41" s="280" t="s">
        <v>239</v>
      </c>
      <c r="Q41" s="280" t="s">
        <v>239</v>
      </c>
    </row>
    <row r="42" spans="2:17" x14ac:dyDescent="0.25">
      <c r="B42" s="219">
        <v>38</v>
      </c>
      <c r="C42" s="224">
        <v>1280</v>
      </c>
      <c r="D42" s="221">
        <v>42744</v>
      </c>
      <c r="E42" s="224">
        <v>1280</v>
      </c>
      <c r="F42" s="222" t="s">
        <v>4663</v>
      </c>
      <c r="G42" s="223" t="str">
        <f>VLOOKUP(C42,MIS!F:H,3,FALSE)</f>
        <v>SURIZAD PAYAN</v>
      </c>
      <c r="H42" s="282" t="str">
        <f t="shared" si="0"/>
        <v>1</v>
      </c>
      <c r="I42" s="282" t="str">
        <f t="shared" si="5"/>
        <v>1</v>
      </c>
      <c r="J42" s="280" t="str">
        <f>VLOOKUP(C42,MIS!F:G,2,FALSE)</f>
        <v>PESHAWAR</v>
      </c>
      <c r="K42" s="280" t="str">
        <f t="shared" si="2"/>
        <v>Yes</v>
      </c>
      <c r="L42" s="280" t="str">
        <f t="shared" si="3"/>
        <v>Yes</v>
      </c>
      <c r="M42" s="280" t="str">
        <f t="shared" si="4"/>
        <v>Yes</v>
      </c>
      <c r="N42" s="280" t="s">
        <v>239</v>
      </c>
      <c r="O42" s="280"/>
      <c r="P42" s="280" t="s">
        <v>239</v>
      </c>
      <c r="Q42" s="280" t="s">
        <v>239</v>
      </c>
    </row>
    <row r="43" spans="2:17" x14ac:dyDescent="0.25">
      <c r="B43" s="219">
        <v>39</v>
      </c>
      <c r="C43" s="224">
        <v>463</v>
      </c>
      <c r="D43" s="221">
        <v>42744</v>
      </c>
      <c r="E43" s="224">
        <v>463</v>
      </c>
      <c r="F43" s="222" t="s">
        <v>4664</v>
      </c>
      <c r="G43" s="223" t="str">
        <f>VLOOKUP(C43,MIS!F:H,3,FALSE)</f>
        <v>SUNEHRI MASJID ROAD</v>
      </c>
      <c r="H43" s="282" t="str">
        <f t="shared" si="0"/>
        <v>1</v>
      </c>
      <c r="I43" s="282" t="str">
        <f t="shared" si="5"/>
        <v>1</v>
      </c>
      <c r="J43" s="280" t="str">
        <f>VLOOKUP(C43,MIS!F:G,2,FALSE)</f>
        <v>PESHAWAR</v>
      </c>
      <c r="K43" s="280" t="str">
        <f t="shared" si="2"/>
        <v>Yes</v>
      </c>
      <c r="L43" s="280" t="str">
        <f t="shared" si="3"/>
        <v>Yes</v>
      </c>
      <c r="M43" s="280" t="str">
        <f t="shared" si="4"/>
        <v>Yes</v>
      </c>
      <c r="N43" s="280" t="s">
        <v>239</v>
      </c>
      <c r="O43" s="280"/>
      <c r="P43" s="280" t="s">
        <v>239</v>
      </c>
      <c r="Q43" s="280" t="s">
        <v>239</v>
      </c>
    </row>
    <row r="44" spans="2:17" x14ac:dyDescent="0.25">
      <c r="B44" s="219">
        <v>40</v>
      </c>
      <c r="C44" s="224">
        <v>1220</v>
      </c>
      <c r="D44" s="221">
        <v>42744</v>
      </c>
      <c r="E44" s="224">
        <v>1220</v>
      </c>
      <c r="F44" s="222" t="s">
        <v>4665</v>
      </c>
      <c r="G44" s="223" t="str">
        <f>VLOOKUP(C44,MIS!F:H,3,FALSE)</f>
        <v>P.E.C.H.S.COMM. AREA, KARACHI</v>
      </c>
      <c r="H44" s="282" t="str">
        <f t="shared" si="0"/>
        <v>1</v>
      </c>
      <c r="I44" s="282" t="str">
        <f t="shared" si="5"/>
        <v>1</v>
      </c>
      <c r="J44" s="280" t="str">
        <f>VLOOKUP(C44,MIS!F:G,2,FALSE)</f>
        <v>KARACHI</v>
      </c>
      <c r="K44" s="280" t="str">
        <f t="shared" si="2"/>
        <v>Yes</v>
      </c>
      <c r="L44" s="280" t="str">
        <f t="shared" si="3"/>
        <v>Yes</v>
      </c>
      <c r="M44" s="280" t="str">
        <f t="shared" si="4"/>
        <v>Yes</v>
      </c>
      <c r="N44" s="280" t="s">
        <v>239</v>
      </c>
      <c r="O44" s="280"/>
      <c r="P44" s="280" t="s">
        <v>239</v>
      </c>
      <c r="Q44" s="280" t="s">
        <v>239</v>
      </c>
    </row>
    <row r="45" spans="2:17" x14ac:dyDescent="0.25">
      <c r="B45" s="219">
        <v>41</v>
      </c>
      <c r="C45" s="224">
        <v>1982</v>
      </c>
      <c r="D45" s="221">
        <v>42744</v>
      </c>
      <c r="E45" s="224">
        <v>1982</v>
      </c>
      <c r="F45" s="222">
        <v>2.6515000000000003E+204</v>
      </c>
      <c r="G45" s="223" t="str">
        <f>VLOOKUP(C45,MIS!F:H,3,FALSE)</f>
        <v>ISLAMABAD - SUPREME COURT BUILDING</v>
      </c>
      <c r="H45" s="282" t="str">
        <f t="shared" si="0"/>
        <v>1</v>
      </c>
      <c r="I45" s="282" t="str">
        <f t="shared" si="5"/>
        <v>1</v>
      </c>
      <c r="J45" s="280" t="str">
        <f>VLOOKUP(C45,MIS!F:G,2,FALSE)</f>
        <v>ISLAMABAD</v>
      </c>
      <c r="K45" s="280" t="str">
        <f t="shared" si="2"/>
        <v>Yes</v>
      </c>
      <c r="L45" s="280" t="str">
        <f t="shared" si="3"/>
        <v>Yes</v>
      </c>
      <c r="M45" s="280" t="str">
        <f t="shared" si="4"/>
        <v>Yes</v>
      </c>
      <c r="N45" s="280" t="s">
        <v>239</v>
      </c>
      <c r="O45" s="280"/>
      <c r="P45" s="280" t="s">
        <v>239</v>
      </c>
      <c r="Q45" s="280" t="s">
        <v>239</v>
      </c>
    </row>
    <row r="46" spans="2:17" x14ac:dyDescent="0.25">
      <c r="B46" s="219">
        <v>42</v>
      </c>
      <c r="C46" s="224">
        <v>1235</v>
      </c>
      <c r="D46" s="221">
        <v>42744</v>
      </c>
      <c r="E46" s="224">
        <v>1235</v>
      </c>
      <c r="F46" s="222">
        <v>265161047</v>
      </c>
      <c r="G46" s="223" t="str">
        <f>VLOOKUP(C46,MIS!F:H,3,FALSE)</f>
        <v>ISLAMABAD - SECRETARIATE  "Q" BLOCK</v>
      </c>
      <c r="H46" s="282" t="str">
        <f t="shared" si="0"/>
        <v>1</v>
      </c>
      <c r="I46" s="282" t="str">
        <f t="shared" si="5"/>
        <v>1</v>
      </c>
      <c r="J46" s="280" t="str">
        <f>VLOOKUP(C46,MIS!F:G,2,FALSE)</f>
        <v>ISLAMABAD</v>
      </c>
      <c r="K46" s="280" t="str">
        <f t="shared" si="2"/>
        <v>Yes</v>
      </c>
      <c r="L46" s="280" t="str">
        <f t="shared" si="3"/>
        <v>Yes</v>
      </c>
      <c r="M46" s="280" t="str">
        <f t="shared" si="4"/>
        <v>Yes</v>
      </c>
      <c r="N46" s="280" t="s">
        <v>239</v>
      </c>
      <c r="O46" s="280"/>
      <c r="P46" s="280" t="s">
        <v>239</v>
      </c>
      <c r="Q46" s="280" t="s">
        <v>239</v>
      </c>
    </row>
    <row r="47" spans="2:17" x14ac:dyDescent="0.25">
      <c r="B47" s="219">
        <v>43</v>
      </c>
      <c r="C47" s="224">
        <v>2306</v>
      </c>
      <c r="D47" s="221">
        <v>42744</v>
      </c>
      <c r="E47" s="224">
        <v>2306</v>
      </c>
      <c r="F47" s="222">
        <v>2.6514999999999998E+304</v>
      </c>
      <c r="G47" s="223" t="str">
        <f>VLOOKUP(C47,MIS!F:H,3,FALSE)</f>
        <v>ISLAMABAD - SERENA BUSINESS COMPLEX</v>
      </c>
      <c r="H47" s="282" t="str">
        <f t="shared" si="0"/>
        <v>1</v>
      </c>
      <c r="I47" s="282" t="str">
        <f t="shared" si="5"/>
        <v>1</v>
      </c>
      <c r="J47" s="280" t="str">
        <f>VLOOKUP(C47,MIS!F:G,2,FALSE)</f>
        <v>ISLAMABAD</v>
      </c>
      <c r="K47" s="280" t="str">
        <f t="shared" si="2"/>
        <v>Yes</v>
      </c>
      <c r="L47" s="280" t="str">
        <f t="shared" si="3"/>
        <v>Yes</v>
      </c>
      <c r="M47" s="280" t="str">
        <f t="shared" si="4"/>
        <v>Yes</v>
      </c>
      <c r="N47" s="280" t="s">
        <v>239</v>
      </c>
      <c r="O47" s="280"/>
      <c r="P47" s="280" t="s">
        <v>239</v>
      </c>
      <c r="Q47" s="280" t="s">
        <v>239</v>
      </c>
    </row>
    <row r="48" spans="2:17" x14ac:dyDescent="0.25">
      <c r="B48" s="219">
        <v>44</v>
      </c>
      <c r="C48" s="224">
        <v>1855</v>
      </c>
      <c r="D48" s="221">
        <v>42744</v>
      </c>
      <c r="E48" s="224">
        <v>1855</v>
      </c>
      <c r="F48" s="222">
        <v>265161023</v>
      </c>
      <c r="G48" s="223" t="str">
        <f>VLOOKUP(C48,MIS!F:H,3,FALSE)</f>
        <v>BADBER</v>
      </c>
      <c r="H48" s="282" t="str">
        <f t="shared" si="0"/>
        <v>1</v>
      </c>
      <c r="I48" s="282" t="str">
        <f t="shared" si="5"/>
        <v>1</v>
      </c>
      <c r="J48" s="280" t="str">
        <f>VLOOKUP(C48,MIS!F:G,2,FALSE)</f>
        <v>PESHAWAR</v>
      </c>
      <c r="K48" s="280" t="str">
        <f t="shared" si="2"/>
        <v>Yes</v>
      </c>
      <c r="L48" s="280" t="str">
        <f t="shared" si="3"/>
        <v>Yes</v>
      </c>
      <c r="M48" s="280" t="str">
        <f t="shared" si="4"/>
        <v>Yes</v>
      </c>
      <c r="N48" s="280" t="s">
        <v>239</v>
      </c>
      <c r="O48" s="280"/>
      <c r="P48" s="280" t="s">
        <v>239</v>
      </c>
      <c r="Q48" s="280" t="s">
        <v>239</v>
      </c>
    </row>
    <row r="49" spans="2:17" x14ac:dyDescent="0.25">
      <c r="B49" s="219">
        <v>45</v>
      </c>
      <c r="C49" s="224">
        <v>62</v>
      </c>
      <c r="D49" s="221">
        <v>42744</v>
      </c>
      <c r="E49" s="224">
        <v>62</v>
      </c>
      <c r="F49" s="222" t="s">
        <v>4666</v>
      </c>
      <c r="G49" s="223" t="str">
        <f>VLOOKUP(C49,MIS!F:H,3,FALSE)</f>
        <v>GARDEN, KARACHI</v>
      </c>
      <c r="H49" s="282" t="str">
        <f t="shared" si="0"/>
        <v>1</v>
      </c>
      <c r="I49" s="282" t="str">
        <f t="shared" si="5"/>
        <v>1</v>
      </c>
      <c r="J49" s="280" t="str">
        <f>VLOOKUP(C49,MIS!F:G,2,FALSE)</f>
        <v>KARACHI</v>
      </c>
      <c r="K49" s="280" t="str">
        <f t="shared" si="2"/>
        <v>Yes</v>
      </c>
      <c r="L49" s="280" t="str">
        <f t="shared" si="3"/>
        <v>Yes</v>
      </c>
      <c r="M49" s="280" t="str">
        <f t="shared" si="4"/>
        <v>Yes</v>
      </c>
      <c r="N49" s="280" t="s">
        <v>239</v>
      </c>
      <c r="O49" s="280"/>
      <c r="P49" s="280" t="s">
        <v>239</v>
      </c>
      <c r="Q49" s="280" t="s">
        <v>239</v>
      </c>
    </row>
    <row r="50" spans="2:17" x14ac:dyDescent="0.25">
      <c r="B50" s="219">
        <v>46</v>
      </c>
      <c r="C50" s="224">
        <v>24</v>
      </c>
      <c r="D50" s="221">
        <v>42744</v>
      </c>
      <c r="E50" s="224">
        <v>241</v>
      </c>
      <c r="F50" s="222" t="s">
        <v>4667</v>
      </c>
      <c r="G50" s="111" t="s">
        <v>2477</v>
      </c>
      <c r="H50" s="282" t="str">
        <f t="shared" si="0"/>
        <v>1</v>
      </c>
      <c r="I50" s="282" t="str">
        <f t="shared" si="5"/>
        <v>1</v>
      </c>
      <c r="J50" s="280" t="s">
        <v>419</v>
      </c>
      <c r="K50" s="280" t="str">
        <f t="shared" si="2"/>
        <v>Yes</v>
      </c>
      <c r="L50" s="280" t="str">
        <f t="shared" si="3"/>
        <v>Yes</v>
      </c>
      <c r="M50" s="280" t="str">
        <f t="shared" si="4"/>
        <v>Yes</v>
      </c>
      <c r="N50" s="280" t="s">
        <v>239</v>
      </c>
      <c r="O50" s="280"/>
      <c r="P50" s="280" t="s">
        <v>239</v>
      </c>
      <c r="Q50" s="280" t="s">
        <v>239</v>
      </c>
    </row>
    <row r="51" spans="2:17" x14ac:dyDescent="0.25">
      <c r="B51" s="219">
        <v>47</v>
      </c>
      <c r="C51" s="224">
        <v>4134</v>
      </c>
      <c r="D51" s="221">
        <v>42744</v>
      </c>
      <c r="E51" s="224">
        <v>4134</v>
      </c>
      <c r="F51" s="222" t="s">
        <v>4668</v>
      </c>
      <c r="G51" s="223" t="str">
        <f>VLOOKUP(C51,MIS!F:H,3,FALSE)</f>
        <v>LITIGATION SUB CENTRE PESHAWAR</v>
      </c>
      <c r="H51" s="282" t="str">
        <f t="shared" si="0"/>
        <v>1</v>
      </c>
      <c r="I51" s="282" t="str">
        <f t="shared" si="5"/>
        <v>1</v>
      </c>
      <c r="J51" s="280" t="str">
        <f>VLOOKUP(C51,MIS!F:G,2,FALSE)</f>
        <v>PESHAWAR</v>
      </c>
      <c r="K51" s="280" t="str">
        <f t="shared" si="2"/>
        <v>Yes</v>
      </c>
      <c r="L51" s="280" t="str">
        <f t="shared" si="3"/>
        <v>Yes</v>
      </c>
      <c r="M51" s="280" t="str">
        <f t="shared" si="4"/>
        <v>Yes</v>
      </c>
      <c r="N51" s="280" t="s">
        <v>239</v>
      </c>
      <c r="O51" s="280"/>
      <c r="P51" s="280" t="s">
        <v>239</v>
      </c>
      <c r="Q51" s="280" t="s">
        <v>239</v>
      </c>
    </row>
    <row r="52" spans="2:17" x14ac:dyDescent="0.25">
      <c r="B52" s="219">
        <v>48</v>
      </c>
      <c r="C52" s="224">
        <v>1403</v>
      </c>
      <c r="D52" s="221">
        <v>42744</v>
      </c>
      <c r="E52" s="224">
        <v>1403</v>
      </c>
      <c r="F52" s="222" t="s">
        <v>4669</v>
      </c>
      <c r="G52" s="223" t="str">
        <f>VLOOKUP(C52,MIS!F:H,3,FALSE)</f>
        <v>ABDULLAH HAROON ROAD, KARACHI</v>
      </c>
      <c r="H52" s="282" t="str">
        <f t="shared" si="0"/>
        <v>1</v>
      </c>
      <c r="I52" s="282" t="str">
        <f t="shared" si="5"/>
        <v>1</v>
      </c>
      <c r="J52" s="280" t="str">
        <f>VLOOKUP(C52,MIS!F:G,2,FALSE)</f>
        <v>KARACHI</v>
      </c>
      <c r="K52" s="280" t="str">
        <f t="shared" si="2"/>
        <v>Yes</v>
      </c>
      <c r="L52" s="280" t="str">
        <f t="shared" si="3"/>
        <v>Yes</v>
      </c>
      <c r="M52" s="280" t="str">
        <f t="shared" si="4"/>
        <v>Yes</v>
      </c>
      <c r="N52" s="280" t="s">
        <v>239</v>
      </c>
      <c r="O52" s="280"/>
      <c r="P52" s="280" t="s">
        <v>239</v>
      </c>
      <c r="Q52" s="280" t="s">
        <v>239</v>
      </c>
    </row>
    <row r="53" spans="2:17" x14ac:dyDescent="0.25">
      <c r="B53" s="219">
        <v>49</v>
      </c>
      <c r="C53" s="224">
        <v>412</v>
      </c>
      <c r="D53" s="221">
        <v>42744</v>
      </c>
      <c r="E53" s="224">
        <v>412</v>
      </c>
      <c r="F53" s="222" t="s">
        <v>4670</v>
      </c>
      <c r="G53" s="223" t="str">
        <f>VLOOKUP(C53,MIS!F:H,3,FALSE)</f>
        <v>PAF CAVAGNARY ROAD, PESHAWAR</v>
      </c>
      <c r="H53" s="282" t="str">
        <f t="shared" si="0"/>
        <v>1</v>
      </c>
      <c r="I53" s="282" t="str">
        <f t="shared" si="5"/>
        <v>1</v>
      </c>
      <c r="J53" s="280" t="str">
        <f>VLOOKUP(C53,MIS!F:G,2,FALSE)</f>
        <v>PESHAWAR</v>
      </c>
      <c r="K53" s="280" t="str">
        <f t="shared" si="2"/>
        <v>Yes</v>
      </c>
      <c r="L53" s="280" t="str">
        <f t="shared" si="3"/>
        <v>Yes</v>
      </c>
      <c r="M53" s="280" t="str">
        <f t="shared" si="4"/>
        <v>Yes</v>
      </c>
      <c r="N53" s="280" t="s">
        <v>239</v>
      </c>
      <c r="O53" s="280"/>
      <c r="P53" s="280" t="s">
        <v>239</v>
      </c>
      <c r="Q53" s="280" t="s">
        <v>239</v>
      </c>
    </row>
    <row r="54" spans="2:17" x14ac:dyDescent="0.25">
      <c r="B54" s="219">
        <v>50</v>
      </c>
      <c r="C54" s="224">
        <v>34</v>
      </c>
      <c r="D54" s="221">
        <v>42744</v>
      </c>
      <c r="E54" s="224">
        <v>34</v>
      </c>
      <c r="F54" s="222" t="s">
        <v>4671</v>
      </c>
      <c r="G54" s="223" t="str">
        <f>VLOOKUP(C54,MIS!F:H,3,FALSE)</f>
        <v>S.D.V., KARACHI</v>
      </c>
      <c r="H54" s="282" t="str">
        <f t="shared" si="0"/>
        <v>1</v>
      </c>
      <c r="I54" s="282" t="str">
        <f t="shared" si="5"/>
        <v>1</v>
      </c>
      <c r="J54" s="280" t="str">
        <f>VLOOKUP(C54,MIS!F:G,2,FALSE)</f>
        <v>KARACHI</v>
      </c>
      <c r="K54" s="280" t="str">
        <f t="shared" si="2"/>
        <v>Yes</v>
      </c>
      <c r="L54" s="280" t="str">
        <f t="shared" si="3"/>
        <v>Yes</v>
      </c>
      <c r="M54" s="280" t="str">
        <f t="shared" si="4"/>
        <v>Yes</v>
      </c>
      <c r="N54" s="280" t="s">
        <v>239</v>
      </c>
      <c r="O54" s="280" t="s">
        <v>4647</v>
      </c>
      <c r="P54" s="280" t="s">
        <v>239</v>
      </c>
      <c r="Q54" s="280" t="s">
        <v>239</v>
      </c>
    </row>
    <row r="55" spans="2:17" x14ac:dyDescent="0.25">
      <c r="B55" s="219">
        <v>51</v>
      </c>
      <c r="C55" s="224">
        <v>90</v>
      </c>
      <c r="D55" s="221">
        <v>42745</v>
      </c>
      <c r="E55" s="224">
        <v>90</v>
      </c>
      <c r="F55" s="222" t="s">
        <v>4672</v>
      </c>
      <c r="G55" s="223" t="str">
        <f>VLOOKUP(C55,MIS!F:H,3,FALSE)</f>
        <v>DABGARI GATE PESHAWAR</v>
      </c>
      <c r="H55" s="282" t="str">
        <f t="shared" si="0"/>
        <v>1</v>
      </c>
      <c r="I55" s="282" t="str">
        <f t="shared" si="5"/>
        <v>1</v>
      </c>
      <c r="J55" s="280" t="str">
        <f>VLOOKUP(C55,MIS!F:G,2,FALSE)</f>
        <v>PESHAWAR</v>
      </c>
      <c r="K55" s="280" t="str">
        <f t="shared" si="2"/>
        <v>Yes</v>
      </c>
      <c r="L55" s="280" t="str">
        <f t="shared" si="3"/>
        <v>Yes</v>
      </c>
      <c r="M55" s="280" t="str">
        <f t="shared" si="4"/>
        <v>Yes</v>
      </c>
      <c r="N55" s="280" t="s">
        <v>239</v>
      </c>
      <c r="O55" s="280"/>
      <c r="P55" s="280" t="s">
        <v>239</v>
      </c>
      <c r="Q55" s="280" t="s">
        <v>239</v>
      </c>
    </row>
    <row r="56" spans="2:17" x14ac:dyDescent="0.25">
      <c r="B56" s="219">
        <v>52</v>
      </c>
      <c r="C56" s="224">
        <v>112</v>
      </c>
      <c r="D56" s="221">
        <v>42745</v>
      </c>
      <c r="E56" s="224">
        <v>112</v>
      </c>
      <c r="F56" s="222" t="s">
        <v>4673</v>
      </c>
      <c r="G56" s="223" t="str">
        <f>VLOOKUP(C56,MIS!F:H,3,FALSE)</f>
        <v>ISLAMABAD - AABPARA MARKET</v>
      </c>
      <c r="H56" s="282" t="str">
        <f t="shared" si="0"/>
        <v>1</v>
      </c>
      <c r="I56" s="282" t="str">
        <f t="shared" si="5"/>
        <v>1</v>
      </c>
      <c r="J56" s="280" t="str">
        <f>VLOOKUP(C56,MIS!F:G,2,FALSE)</f>
        <v>ISLAMABAD</v>
      </c>
      <c r="K56" s="280" t="str">
        <f t="shared" si="2"/>
        <v>Yes</v>
      </c>
      <c r="L56" s="280" t="str">
        <f t="shared" si="3"/>
        <v>Yes</v>
      </c>
      <c r="M56" s="280" t="str">
        <f t="shared" si="4"/>
        <v>Yes</v>
      </c>
      <c r="N56" s="280" t="s">
        <v>239</v>
      </c>
      <c r="O56" s="280"/>
      <c r="P56" s="280" t="s">
        <v>239</v>
      </c>
      <c r="Q56" s="280" t="s">
        <v>239</v>
      </c>
    </row>
    <row r="57" spans="2:17" x14ac:dyDescent="0.25">
      <c r="B57" s="219">
        <v>53</v>
      </c>
      <c r="C57" s="224">
        <v>369</v>
      </c>
      <c r="D57" s="221">
        <v>42745</v>
      </c>
      <c r="E57" s="224">
        <v>369</v>
      </c>
      <c r="F57" s="222" t="s">
        <v>4674</v>
      </c>
      <c r="G57" s="223" t="str">
        <f>VLOOKUP(C57,MIS!F:H,3,FALSE)</f>
        <v>KARACHI-ORANGI TOWN</v>
      </c>
      <c r="H57" s="282" t="str">
        <f t="shared" si="0"/>
        <v>1</v>
      </c>
      <c r="I57" s="282" t="str">
        <f t="shared" ref="I57:I89" si="6">IF(ISBLANK(C57)," ","1")</f>
        <v>1</v>
      </c>
      <c r="J57" s="280" t="str">
        <f>VLOOKUP(C57,MIS!F:G,2,FALSE)</f>
        <v>KARACHI</v>
      </c>
      <c r="K57" s="280" t="str">
        <f t="shared" si="2"/>
        <v>Yes</v>
      </c>
      <c r="L57" s="280" t="str">
        <f t="shared" si="3"/>
        <v>Yes</v>
      </c>
      <c r="M57" s="280" t="str">
        <f t="shared" si="4"/>
        <v>Yes</v>
      </c>
      <c r="N57" s="280" t="s">
        <v>239</v>
      </c>
      <c r="O57" s="280"/>
      <c r="P57" s="280" t="s">
        <v>239</v>
      </c>
      <c r="Q57" s="280" t="s">
        <v>239</v>
      </c>
    </row>
    <row r="58" spans="2:17" x14ac:dyDescent="0.25">
      <c r="B58" s="219">
        <v>54</v>
      </c>
      <c r="C58" s="224">
        <v>225</v>
      </c>
      <c r="D58" s="221">
        <v>42745</v>
      </c>
      <c r="E58" s="224">
        <v>225</v>
      </c>
      <c r="F58" s="222" t="s">
        <v>4675</v>
      </c>
      <c r="G58" s="223" t="str">
        <f>VLOOKUP(C58,MIS!F:H,3,FALSE)</f>
        <v>MEWA MANDI, PESHAWAR</v>
      </c>
      <c r="H58" s="282" t="str">
        <f t="shared" si="0"/>
        <v>1</v>
      </c>
      <c r="I58" s="282" t="str">
        <f t="shared" si="6"/>
        <v>1</v>
      </c>
      <c r="J58" s="280" t="str">
        <f>VLOOKUP(C58,MIS!F:G,2,FALSE)</f>
        <v>PESHAWAR</v>
      </c>
      <c r="K58" s="280" t="str">
        <f t="shared" si="2"/>
        <v>Yes</v>
      </c>
      <c r="L58" s="280" t="str">
        <f t="shared" si="3"/>
        <v>Yes</v>
      </c>
      <c r="M58" s="280" t="str">
        <f t="shared" si="4"/>
        <v>Yes</v>
      </c>
      <c r="N58" s="280" t="s">
        <v>239</v>
      </c>
      <c r="O58" s="280"/>
      <c r="P58" s="280" t="s">
        <v>239</v>
      </c>
      <c r="Q58" s="280" t="s">
        <v>239</v>
      </c>
    </row>
    <row r="59" spans="2:17" x14ac:dyDescent="0.25">
      <c r="B59" s="219">
        <v>55</v>
      </c>
      <c r="C59" s="224">
        <v>454</v>
      </c>
      <c r="D59" s="221">
        <v>42745</v>
      </c>
      <c r="E59" s="224">
        <v>454</v>
      </c>
      <c r="F59" s="222" t="s">
        <v>4676</v>
      </c>
      <c r="G59" s="223" t="str">
        <f>VLOOKUP(C59,MIS!F:H,3,FALSE)</f>
        <v>ISLAMABAD - SECRETARIATE  "A" BLOCK</v>
      </c>
      <c r="H59" s="282" t="str">
        <f t="shared" si="0"/>
        <v>1</v>
      </c>
      <c r="I59" s="282" t="str">
        <f t="shared" si="6"/>
        <v>1</v>
      </c>
      <c r="J59" s="280" t="str">
        <f>VLOOKUP(C59,MIS!F:G,2,FALSE)</f>
        <v>ISLAMABAD</v>
      </c>
      <c r="K59" s="280" t="str">
        <f t="shared" si="2"/>
        <v>Yes</v>
      </c>
      <c r="L59" s="280" t="str">
        <f t="shared" si="3"/>
        <v>Yes</v>
      </c>
      <c r="M59" s="280" t="str">
        <f t="shared" si="4"/>
        <v>Yes</v>
      </c>
      <c r="N59" s="280" t="s">
        <v>239</v>
      </c>
      <c r="O59" s="280"/>
      <c r="P59" s="280" t="s">
        <v>239</v>
      </c>
      <c r="Q59" s="280" t="s">
        <v>239</v>
      </c>
    </row>
    <row r="60" spans="2:17" x14ac:dyDescent="0.25">
      <c r="B60" s="219">
        <v>56</v>
      </c>
      <c r="C60" s="224">
        <v>1353</v>
      </c>
      <c r="D60" s="221">
        <v>42745</v>
      </c>
      <c r="E60" s="224">
        <v>1353</v>
      </c>
      <c r="F60" s="222" t="s">
        <v>4677</v>
      </c>
      <c r="G60" s="223" t="str">
        <f>VLOOKUP(C60,MIS!F:H,3,FALSE)</f>
        <v>ISLAMABAD - F-6   SUPER MARKET</v>
      </c>
      <c r="H60" s="282" t="str">
        <f t="shared" si="0"/>
        <v>1</v>
      </c>
      <c r="I60" s="282" t="str">
        <f t="shared" si="6"/>
        <v>1</v>
      </c>
      <c r="J60" s="280" t="str">
        <f>VLOOKUP(C60,MIS!F:G,2,FALSE)</f>
        <v>ISLAMABAD</v>
      </c>
      <c r="K60" s="280" t="str">
        <f t="shared" si="2"/>
        <v>Yes</v>
      </c>
      <c r="L60" s="280" t="str">
        <f t="shared" si="3"/>
        <v>Yes</v>
      </c>
      <c r="M60" s="280" t="str">
        <f t="shared" si="4"/>
        <v>Yes</v>
      </c>
      <c r="N60" s="280" t="s">
        <v>239</v>
      </c>
      <c r="O60" s="280"/>
      <c r="P60" s="280" t="s">
        <v>239</v>
      </c>
      <c r="Q60" s="280" t="s">
        <v>239</v>
      </c>
    </row>
    <row r="61" spans="2:17" x14ac:dyDescent="0.25">
      <c r="B61" s="219">
        <v>57</v>
      </c>
      <c r="C61" s="224">
        <v>417</v>
      </c>
      <c r="D61" s="221">
        <v>42745</v>
      </c>
      <c r="E61" s="224">
        <v>417</v>
      </c>
      <c r="F61" s="222" t="s">
        <v>4676</v>
      </c>
      <c r="G61" s="223" t="str">
        <f>VLOOKUP(C61,MIS!F:H,3,FALSE)</f>
        <v>BANK SQUARE. PESHAWAR</v>
      </c>
      <c r="H61" s="282" t="str">
        <f t="shared" si="0"/>
        <v>1</v>
      </c>
      <c r="I61" s="282" t="str">
        <f t="shared" si="6"/>
        <v>1</v>
      </c>
      <c r="J61" s="280" t="str">
        <f>VLOOKUP(C61,MIS!F:G,2,FALSE)</f>
        <v>PESHAWAR</v>
      </c>
      <c r="K61" s="280" t="str">
        <f t="shared" si="2"/>
        <v>Yes</v>
      </c>
      <c r="L61" s="280" t="str">
        <f t="shared" si="3"/>
        <v>Yes</v>
      </c>
      <c r="M61" s="280" t="str">
        <f t="shared" si="4"/>
        <v>Yes</v>
      </c>
      <c r="N61" s="280" t="s">
        <v>239</v>
      </c>
      <c r="O61" s="280"/>
      <c r="P61" s="280" t="s">
        <v>239</v>
      </c>
      <c r="Q61" s="280" t="s">
        <v>239</v>
      </c>
    </row>
    <row r="62" spans="2:17" x14ac:dyDescent="0.25">
      <c r="B62" s="219">
        <v>58</v>
      </c>
      <c r="C62" s="224">
        <v>233</v>
      </c>
      <c r="D62" s="221">
        <v>42745</v>
      </c>
      <c r="E62" s="224">
        <v>233</v>
      </c>
      <c r="F62" s="222" t="s">
        <v>4678</v>
      </c>
      <c r="G62" s="223" t="str">
        <f>VLOOKUP(C62,MIS!F:H,3,FALSE)</f>
        <v>QISSA KHAWANI BAZAR, PESHAWAR.</v>
      </c>
      <c r="H62" s="282" t="str">
        <f t="shared" si="0"/>
        <v>1</v>
      </c>
      <c r="I62" s="282" t="str">
        <f t="shared" si="6"/>
        <v>1</v>
      </c>
      <c r="J62" s="280" t="str">
        <f>VLOOKUP(C62,MIS!F:G,2,FALSE)</f>
        <v>PESHAWAR</v>
      </c>
      <c r="K62" s="280" t="str">
        <f t="shared" si="2"/>
        <v>Yes</v>
      </c>
      <c r="L62" s="280" t="str">
        <f t="shared" si="3"/>
        <v>Yes</v>
      </c>
      <c r="M62" s="280" t="str">
        <f t="shared" si="4"/>
        <v>Yes</v>
      </c>
      <c r="N62" s="280" t="s">
        <v>239</v>
      </c>
      <c r="O62" s="280"/>
      <c r="P62" s="280" t="s">
        <v>239</v>
      </c>
      <c r="Q62" s="280" t="s">
        <v>239</v>
      </c>
    </row>
    <row r="63" spans="2:17" x14ac:dyDescent="0.25">
      <c r="B63" s="219">
        <v>59</v>
      </c>
      <c r="C63" s="224">
        <v>53</v>
      </c>
      <c r="D63" s="221">
        <v>42745</v>
      </c>
      <c r="E63" s="224">
        <v>53</v>
      </c>
      <c r="F63" s="222" t="s">
        <v>4679</v>
      </c>
      <c r="G63" s="223" t="str">
        <f>VLOOKUP(C63,MIS!F:H,3,FALSE)</f>
        <v>PAPOSH NAGAR, KARACHI</v>
      </c>
      <c r="H63" s="282" t="str">
        <f t="shared" si="0"/>
        <v>1</v>
      </c>
      <c r="I63" s="282" t="str">
        <f t="shared" si="6"/>
        <v>1</v>
      </c>
      <c r="J63" s="280" t="str">
        <f>VLOOKUP(C63,MIS!F:G,2,FALSE)</f>
        <v>KARACHI</v>
      </c>
      <c r="K63" s="280" t="str">
        <f t="shared" si="2"/>
        <v>Yes</v>
      </c>
      <c r="L63" s="280" t="str">
        <f t="shared" si="3"/>
        <v>Yes</v>
      </c>
      <c r="M63" s="280" t="str">
        <f t="shared" si="4"/>
        <v>Yes</v>
      </c>
      <c r="N63" s="280" t="s">
        <v>239</v>
      </c>
      <c r="O63" s="280"/>
      <c r="P63" s="280" t="s">
        <v>239</v>
      </c>
      <c r="Q63" s="280" t="s">
        <v>239</v>
      </c>
    </row>
    <row r="64" spans="2:17" x14ac:dyDescent="0.25">
      <c r="B64" s="219">
        <v>60</v>
      </c>
      <c r="C64" s="224">
        <v>878</v>
      </c>
      <c r="D64" s="221">
        <v>42745</v>
      </c>
      <c r="E64" s="224">
        <v>878</v>
      </c>
      <c r="F64" s="222" t="s">
        <v>4680</v>
      </c>
      <c r="G64" s="223" t="str">
        <f>VLOOKUP(C64,MIS!F:H,3,FALSE)</f>
        <v>DASTAGIR COLONY, KARACHI</v>
      </c>
      <c r="H64" s="282" t="str">
        <f t="shared" si="0"/>
        <v>1</v>
      </c>
      <c r="I64" s="282" t="str">
        <f t="shared" si="6"/>
        <v>1</v>
      </c>
      <c r="J64" s="280" t="str">
        <f>VLOOKUP(C64,MIS!F:G,2,FALSE)</f>
        <v>KARACHI</v>
      </c>
      <c r="K64" s="280" t="str">
        <f t="shared" si="2"/>
        <v>Yes</v>
      </c>
      <c r="L64" s="280" t="str">
        <f t="shared" si="3"/>
        <v>Yes</v>
      </c>
      <c r="M64" s="280" t="str">
        <f t="shared" si="4"/>
        <v>Yes</v>
      </c>
      <c r="N64" s="280" t="s">
        <v>239</v>
      </c>
      <c r="O64" s="280"/>
      <c r="P64" s="280" t="s">
        <v>239</v>
      </c>
      <c r="Q64" s="280" t="s">
        <v>239</v>
      </c>
    </row>
    <row r="65" spans="2:17" x14ac:dyDescent="0.25">
      <c r="B65" s="219">
        <v>61</v>
      </c>
      <c r="C65" s="224">
        <v>172</v>
      </c>
      <c r="D65" s="221">
        <v>42746</v>
      </c>
      <c r="E65" s="224">
        <v>172</v>
      </c>
      <c r="F65" s="222" t="s">
        <v>4681</v>
      </c>
      <c r="G65" s="223" t="str">
        <f>VLOOKUP(C65,MIS!F:H,3,FALSE)</f>
        <v>MADN MARKET GULBERG</v>
      </c>
      <c r="H65" s="282" t="str">
        <f t="shared" si="0"/>
        <v>1</v>
      </c>
      <c r="I65" s="282" t="str">
        <f t="shared" si="6"/>
        <v>1</v>
      </c>
      <c r="J65" s="280" t="str">
        <f>VLOOKUP(C65,MIS!F:G,2,FALSE)</f>
        <v>LAHORE</v>
      </c>
      <c r="K65" s="280" t="str">
        <f t="shared" si="2"/>
        <v>Yes</v>
      </c>
      <c r="L65" s="280" t="str">
        <f t="shared" si="3"/>
        <v>Yes</v>
      </c>
      <c r="M65" s="280" t="str">
        <f t="shared" si="4"/>
        <v>Yes</v>
      </c>
      <c r="N65" s="280" t="s">
        <v>239</v>
      </c>
      <c r="O65" s="280"/>
      <c r="P65" s="280" t="s">
        <v>239</v>
      </c>
      <c r="Q65" s="280" t="s">
        <v>239</v>
      </c>
    </row>
    <row r="66" spans="2:17" x14ac:dyDescent="0.25">
      <c r="B66" s="219">
        <v>62</v>
      </c>
      <c r="C66" s="224">
        <v>2249</v>
      </c>
      <c r="D66" s="221">
        <v>42746</v>
      </c>
      <c r="E66" s="224">
        <v>2249</v>
      </c>
      <c r="F66" s="222" t="s">
        <v>4682</v>
      </c>
      <c r="G66" s="223" t="str">
        <f>VLOOKUP(C66,MIS!F:H,3,FALSE)</f>
        <v>F-11 MARKAZ  ISLAMABAD</v>
      </c>
      <c r="H66" s="282" t="str">
        <f t="shared" si="0"/>
        <v>1</v>
      </c>
      <c r="I66" s="282" t="str">
        <f t="shared" si="6"/>
        <v>1</v>
      </c>
      <c r="J66" s="280" t="str">
        <f>VLOOKUP(C66,MIS!F:G,2,FALSE)</f>
        <v>ISLAMABAD</v>
      </c>
      <c r="K66" s="280" t="str">
        <f t="shared" si="2"/>
        <v>Yes</v>
      </c>
      <c r="L66" s="280" t="str">
        <f t="shared" si="3"/>
        <v>Yes</v>
      </c>
      <c r="M66" s="280" t="str">
        <f t="shared" si="4"/>
        <v>Yes</v>
      </c>
      <c r="N66" s="280" t="s">
        <v>239</v>
      </c>
      <c r="O66" s="280"/>
      <c r="P66" s="280" t="s">
        <v>239</v>
      </c>
      <c r="Q66" s="280" t="s">
        <v>239</v>
      </c>
    </row>
    <row r="67" spans="2:17" x14ac:dyDescent="0.25">
      <c r="B67" s="219">
        <v>63</v>
      </c>
      <c r="C67" s="224">
        <v>2362</v>
      </c>
      <c r="D67" s="221">
        <v>42746</v>
      </c>
      <c r="E67" s="224">
        <v>2362</v>
      </c>
      <c r="F67" s="222" t="s">
        <v>4683</v>
      </c>
      <c r="G67" s="223" t="str">
        <f>VLOOKUP(C67,MIS!F:H,3,FALSE)</f>
        <v>RING ROAD BRANCH</v>
      </c>
      <c r="H67" s="282" t="str">
        <f t="shared" si="0"/>
        <v>1</v>
      </c>
      <c r="I67" s="282" t="str">
        <f t="shared" si="6"/>
        <v>1</v>
      </c>
      <c r="J67" s="280" t="str">
        <f>VLOOKUP(C67,MIS!F:G,2,FALSE)</f>
        <v>PESHAWAR</v>
      </c>
      <c r="K67" s="280" t="str">
        <f t="shared" si="2"/>
        <v>Yes</v>
      </c>
      <c r="L67" s="280" t="str">
        <f t="shared" si="3"/>
        <v>Yes</v>
      </c>
      <c r="M67" s="280" t="str">
        <f t="shared" si="4"/>
        <v>Yes</v>
      </c>
      <c r="N67" s="280" t="s">
        <v>239</v>
      </c>
      <c r="O67" s="280"/>
      <c r="P67" s="280" t="s">
        <v>239</v>
      </c>
      <c r="Q67" s="280" t="s">
        <v>239</v>
      </c>
    </row>
    <row r="68" spans="2:17" x14ac:dyDescent="0.25">
      <c r="B68" s="219">
        <v>64</v>
      </c>
      <c r="C68" s="224">
        <v>2469</v>
      </c>
      <c r="D68" s="221">
        <v>42746</v>
      </c>
      <c r="E68" s="224">
        <v>2469</v>
      </c>
      <c r="F68" s="222" t="s">
        <v>4684</v>
      </c>
      <c r="G68" s="223" t="str">
        <f>VLOOKUP(C68,MIS!F:H,3,FALSE)</f>
        <v>KHAYABAN-E-ITTEHAD</v>
      </c>
      <c r="H68" s="282" t="str">
        <f t="shared" si="0"/>
        <v>1</v>
      </c>
      <c r="I68" s="282" t="str">
        <f t="shared" si="6"/>
        <v>1</v>
      </c>
      <c r="J68" s="280" t="str">
        <f>VLOOKUP(C68,MIS!F:G,2,FALSE)</f>
        <v>KARACHI</v>
      </c>
      <c r="K68" s="280" t="str">
        <f t="shared" si="2"/>
        <v>Yes</v>
      </c>
      <c r="L68" s="280" t="str">
        <f t="shared" si="3"/>
        <v>Yes</v>
      </c>
      <c r="M68" s="280" t="str">
        <f t="shared" si="4"/>
        <v>Yes</v>
      </c>
      <c r="N68" s="280" t="s">
        <v>239</v>
      </c>
      <c r="O68" s="280"/>
      <c r="P68" s="280" t="s">
        <v>239</v>
      </c>
      <c r="Q68" s="280" t="s">
        <v>239</v>
      </c>
    </row>
    <row r="69" spans="2:17" x14ac:dyDescent="0.25">
      <c r="B69" s="219">
        <v>65</v>
      </c>
      <c r="C69" s="224">
        <v>541</v>
      </c>
      <c r="D69" s="221">
        <v>42746</v>
      </c>
      <c r="E69" s="224">
        <v>541</v>
      </c>
      <c r="F69" s="222">
        <v>265161104</v>
      </c>
      <c r="G69" s="223" t="str">
        <f>VLOOKUP(C69,MIS!F:H,3,FALSE)</f>
        <v>DEFENCE HOUSING SOCIETY, KARACHI</v>
      </c>
      <c r="H69" s="282" t="str">
        <f t="shared" ref="H69:H134" si="7">IF(ISBLANK(C69)," ","1")</f>
        <v>1</v>
      </c>
      <c r="I69" s="282" t="str">
        <f t="shared" si="6"/>
        <v>1</v>
      </c>
      <c r="J69" s="280" t="str">
        <f>VLOOKUP(C69,MIS!F:G,2,FALSE)</f>
        <v>KARACHI</v>
      </c>
      <c r="K69" s="280" t="str">
        <f t="shared" ref="K69:K134" si="8">IF(ISBLANK(C69)," ","Yes")</f>
        <v>Yes</v>
      </c>
      <c r="L69" s="280" t="str">
        <f t="shared" ref="L69:L134" si="9">IF(ISBLANK(C69)," ","Yes")</f>
        <v>Yes</v>
      </c>
      <c r="M69" s="280" t="str">
        <f t="shared" ref="M69:M134" si="10">IF(ISBLANK(C69)," ","Yes")</f>
        <v>Yes</v>
      </c>
      <c r="N69" s="280" t="s">
        <v>239</v>
      </c>
      <c r="O69" s="280"/>
      <c r="P69" s="280" t="s">
        <v>239</v>
      </c>
      <c r="Q69" s="280" t="s">
        <v>239</v>
      </c>
    </row>
    <row r="70" spans="2:17" x14ac:dyDescent="0.25">
      <c r="B70" s="219">
        <v>66</v>
      </c>
      <c r="C70" s="225">
        <v>3812</v>
      </c>
      <c r="D70" s="221">
        <v>42746</v>
      </c>
      <c r="E70" s="225">
        <v>3812</v>
      </c>
      <c r="F70" s="222"/>
      <c r="G70" s="223" t="str">
        <f>VLOOKUP(C70,MIS!F:H,3,FALSE)</f>
        <v>IT- CENTRE PESHAWRA</v>
      </c>
      <c r="H70" s="282" t="str">
        <f t="shared" si="7"/>
        <v>1</v>
      </c>
      <c r="I70" s="282" t="str">
        <f t="shared" si="6"/>
        <v>1</v>
      </c>
      <c r="J70" s="280" t="str">
        <f>VLOOKUP(C70,MIS!F:G,2,FALSE)</f>
        <v>PESHAWAR</v>
      </c>
      <c r="K70" s="280" t="str">
        <f t="shared" si="8"/>
        <v>Yes</v>
      </c>
      <c r="L70" s="280" t="str">
        <f t="shared" si="9"/>
        <v>Yes</v>
      </c>
      <c r="M70" s="280" t="str">
        <f t="shared" si="10"/>
        <v>Yes</v>
      </c>
      <c r="N70" s="280" t="str">
        <f t="shared" ref="N70" si="11">IF(ISBLANK(F70),"No","Yes")</f>
        <v>No</v>
      </c>
      <c r="O70" s="280" t="str">
        <f t="shared" ref="O70" si="12">IF(N70="No","Network Issue"," ")</f>
        <v>Network Issue</v>
      </c>
      <c r="P70" s="280" t="s">
        <v>239</v>
      </c>
      <c r="Q70" s="280" t="s">
        <v>239</v>
      </c>
    </row>
    <row r="71" spans="2:17" x14ac:dyDescent="0.25">
      <c r="B71" s="219">
        <v>67</v>
      </c>
      <c r="C71" s="224">
        <v>4114</v>
      </c>
      <c r="D71" s="221">
        <v>42746</v>
      </c>
      <c r="E71" s="224">
        <v>4114</v>
      </c>
      <c r="F71" s="222" t="s">
        <v>4685</v>
      </c>
      <c r="G71" s="223" t="str">
        <f>VLOOKUP(C71,MIS!F:H,3,FALSE)</f>
        <v>CAD- PESHAWAR</v>
      </c>
      <c r="H71" s="282" t="str">
        <f t="shared" si="7"/>
        <v>1</v>
      </c>
      <c r="I71" s="282" t="str">
        <f t="shared" si="6"/>
        <v>1</v>
      </c>
      <c r="J71" s="280" t="str">
        <f>VLOOKUP(C71,MIS!F:G,2,FALSE)</f>
        <v>PESHAWAR</v>
      </c>
      <c r="K71" s="280" t="str">
        <f t="shared" si="8"/>
        <v>Yes</v>
      </c>
      <c r="L71" s="280" t="str">
        <f t="shared" si="9"/>
        <v>Yes</v>
      </c>
      <c r="M71" s="280" t="str">
        <f t="shared" si="10"/>
        <v>Yes</v>
      </c>
      <c r="N71" s="280" t="s">
        <v>239</v>
      </c>
      <c r="O71" s="280"/>
      <c r="P71" s="280" t="s">
        <v>239</v>
      </c>
      <c r="Q71" s="280" t="s">
        <v>239</v>
      </c>
    </row>
    <row r="72" spans="2:17" x14ac:dyDescent="0.25">
      <c r="B72" s="219">
        <v>68</v>
      </c>
      <c r="C72" s="224">
        <v>2313</v>
      </c>
      <c r="D72" s="221">
        <v>42746</v>
      </c>
      <c r="E72" s="224">
        <v>2313</v>
      </c>
      <c r="F72" s="222" t="s">
        <v>4686</v>
      </c>
      <c r="G72" s="223" t="str">
        <f>VLOOKUP(C72,MIS!F:H,3,FALSE)</f>
        <v>DOLMEN MALL BRANCH CLIFTON</v>
      </c>
      <c r="H72" s="282" t="str">
        <f t="shared" si="7"/>
        <v>1</v>
      </c>
      <c r="I72" s="282" t="str">
        <f t="shared" si="6"/>
        <v>1</v>
      </c>
      <c r="J72" s="280" t="str">
        <f>VLOOKUP(C72,MIS!F:G,2,FALSE)</f>
        <v>KARACHI</v>
      </c>
      <c r="K72" s="280" t="str">
        <f t="shared" si="8"/>
        <v>Yes</v>
      </c>
      <c r="L72" s="280" t="str">
        <f t="shared" si="9"/>
        <v>Yes</v>
      </c>
      <c r="M72" s="280" t="str">
        <f t="shared" si="10"/>
        <v>Yes</v>
      </c>
      <c r="N72" s="280" t="s">
        <v>239</v>
      </c>
      <c r="O72" s="280"/>
      <c r="P72" s="280" t="s">
        <v>239</v>
      </c>
      <c r="Q72" s="280" t="s">
        <v>239</v>
      </c>
    </row>
    <row r="73" spans="2:17" x14ac:dyDescent="0.25">
      <c r="B73" s="219">
        <v>69</v>
      </c>
      <c r="C73" s="224">
        <v>1910</v>
      </c>
      <c r="D73" s="221">
        <v>42746</v>
      </c>
      <c r="E73" s="224">
        <v>1910</v>
      </c>
      <c r="F73" s="222" t="s">
        <v>4687</v>
      </c>
      <c r="G73" s="223" t="str">
        <f>VLOOKUP(C73,MIS!F:H,3,FALSE)</f>
        <v>KORANGI ROAD PHASE-2 (DHA), KARACHI</v>
      </c>
      <c r="H73" s="282" t="str">
        <f t="shared" si="7"/>
        <v>1</v>
      </c>
      <c r="I73" s="282" t="str">
        <f t="shared" si="6"/>
        <v>1</v>
      </c>
      <c r="J73" s="280" t="str">
        <f>VLOOKUP(C73,MIS!F:G,2,FALSE)</f>
        <v>KARACHI</v>
      </c>
      <c r="K73" s="280" t="str">
        <f t="shared" si="8"/>
        <v>Yes</v>
      </c>
      <c r="L73" s="280" t="str">
        <f t="shared" si="9"/>
        <v>Yes</v>
      </c>
      <c r="M73" s="280" t="str">
        <f t="shared" si="10"/>
        <v>Yes</v>
      </c>
      <c r="N73" s="280" t="s">
        <v>239</v>
      </c>
      <c r="O73" s="280"/>
      <c r="P73" s="280" t="s">
        <v>239</v>
      </c>
      <c r="Q73" s="280" t="s">
        <v>239</v>
      </c>
    </row>
    <row r="74" spans="2:17" x14ac:dyDescent="0.25">
      <c r="B74" s="219">
        <v>70</v>
      </c>
      <c r="C74" s="224">
        <v>2446</v>
      </c>
      <c r="D74" s="221">
        <v>42746</v>
      </c>
      <c r="E74" s="224">
        <v>2446</v>
      </c>
      <c r="F74" s="222" t="s">
        <v>4688</v>
      </c>
      <c r="G74" s="223" t="str">
        <f>VLOOKUP(C74,MIS!F:H,3,FALSE)</f>
        <v>COLLEGE ROAD F - 7 ISLAMABD</v>
      </c>
      <c r="H74" s="282" t="str">
        <f t="shared" si="7"/>
        <v>1</v>
      </c>
      <c r="I74" s="282" t="str">
        <f t="shared" si="6"/>
        <v>1</v>
      </c>
      <c r="J74" s="280" t="str">
        <f>VLOOKUP(C74,MIS!F:G,2,FALSE)</f>
        <v>ISLAMABAD</v>
      </c>
      <c r="K74" s="280" t="str">
        <f t="shared" si="8"/>
        <v>Yes</v>
      </c>
      <c r="L74" s="280" t="str">
        <f t="shared" si="9"/>
        <v>Yes</v>
      </c>
      <c r="M74" s="280" t="str">
        <f t="shared" si="10"/>
        <v>Yes</v>
      </c>
      <c r="N74" s="280" t="s">
        <v>239</v>
      </c>
      <c r="O74" s="280"/>
      <c r="P74" s="280" t="s">
        <v>239</v>
      </c>
      <c r="Q74" s="280" t="s">
        <v>239</v>
      </c>
    </row>
    <row r="75" spans="2:17" x14ac:dyDescent="0.25">
      <c r="B75" s="219">
        <v>71</v>
      </c>
      <c r="C75" s="224">
        <v>1088</v>
      </c>
      <c r="D75" s="221">
        <v>42746</v>
      </c>
      <c r="E75" s="224">
        <v>1088</v>
      </c>
      <c r="F75" s="222"/>
      <c r="G75" s="223" t="str">
        <f>VLOOKUP(C75,MIS!F:H,3,FALSE)</f>
        <v>FACTORY AREA GULBERG</v>
      </c>
      <c r="H75" s="282" t="str">
        <f t="shared" si="7"/>
        <v>1</v>
      </c>
      <c r="I75" s="282" t="str">
        <f t="shared" si="6"/>
        <v>1</v>
      </c>
      <c r="J75" s="280" t="str">
        <f>VLOOKUP(C75,MIS!F:G,2,FALSE)</f>
        <v>LAHORE</v>
      </c>
      <c r="K75" s="280" t="str">
        <f t="shared" si="8"/>
        <v>Yes</v>
      </c>
      <c r="L75" s="280" t="str">
        <f t="shared" si="9"/>
        <v>Yes</v>
      </c>
      <c r="M75" s="280" t="str">
        <f t="shared" si="10"/>
        <v>Yes</v>
      </c>
      <c r="N75" s="280" t="str">
        <f t="shared" ref="N75" si="13">IF(ISBLANK(F75),"No","Yes")</f>
        <v>No</v>
      </c>
      <c r="O75" s="280" t="s">
        <v>4689</v>
      </c>
      <c r="P75" s="280" t="s">
        <v>239</v>
      </c>
      <c r="Q75" s="280" t="s">
        <v>239</v>
      </c>
    </row>
    <row r="76" spans="2:17" x14ac:dyDescent="0.25">
      <c r="B76" s="219">
        <v>72</v>
      </c>
      <c r="C76" s="224">
        <v>5036</v>
      </c>
      <c r="D76" s="221">
        <v>42746</v>
      </c>
      <c r="E76" s="224">
        <v>5036</v>
      </c>
      <c r="F76" s="222" t="s">
        <v>4690</v>
      </c>
      <c r="G76" s="223" t="str">
        <f>VLOOKUP(C76,MIS!F:H,3,FALSE)</f>
        <v>IB - F-10 BRANCH ISLAMABAD</v>
      </c>
      <c r="H76" s="282" t="str">
        <f t="shared" si="7"/>
        <v>1</v>
      </c>
      <c r="I76" s="282" t="str">
        <f t="shared" si="6"/>
        <v>1</v>
      </c>
      <c r="J76" s="280" t="str">
        <f>VLOOKUP(C76,MIS!F:G,2,FALSE)</f>
        <v>ISLAMABAD</v>
      </c>
      <c r="K76" s="280" t="str">
        <f t="shared" si="8"/>
        <v>Yes</v>
      </c>
      <c r="L76" s="280" t="str">
        <f t="shared" si="9"/>
        <v>Yes</v>
      </c>
      <c r="M76" s="280" t="str">
        <f t="shared" si="10"/>
        <v>Yes</v>
      </c>
      <c r="N76" s="280" t="s">
        <v>239</v>
      </c>
      <c r="O76" s="280"/>
      <c r="P76" s="280" t="s">
        <v>239</v>
      </c>
      <c r="Q76" s="280" t="s">
        <v>239</v>
      </c>
    </row>
    <row r="77" spans="2:17" x14ac:dyDescent="0.25">
      <c r="B77" s="219">
        <v>73</v>
      </c>
      <c r="C77" s="224">
        <v>2269</v>
      </c>
      <c r="D77" s="221">
        <v>42746</v>
      </c>
      <c r="E77" s="224">
        <v>2269</v>
      </c>
      <c r="F77" s="222" t="s">
        <v>4691</v>
      </c>
      <c r="G77" s="223" t="str">
        <f>VLOOKUP(C77,MIS!F:H,3,FALSE)</f>
        <v>F-10, MARKAZ, ISLAMABAD</v>
      </c>
      <c r="H77" s="282" t="str">
        <f t="shared" si="7"/>
        <v>1</v>
      </c>
      <c r="I77" s="282" t="str">
        <f t="shared" si="6"/>
        <v>1</v>
      </c>
      <c r="J77" s="280" t="str">
        <f>VLOOKUP(C77,MIS!F:G,2,FALSE)</f>
        <v>ISLAMABAD</v>
      </c>
      <c r="K77" s="280" t="str">
        <f t="shared" si="8"/>
        <v>Yes</v>
      </c>
      <c r="L77" s="280" t="str">
        <f t="shared" si="9"/>
        <v>Yes</v>
      </c>
      <c r="M77" s="280" t="str">
        <f t="shared" si="10"/>
        <v>Yes</v>
      </c>
      <c r="N77" s="280" t="s">
        <v>239</v>
      </c>
      <c r="O77" s="280"/>
      <c r="P77" s="280" t="s">
        <v>239</v>
      </c>
      <c r="Q77" s="280" t="s">
        <v>239</v>
      </c>
    </row>
    <row r="78" spans="2:17" x14ac:dyDescent="0.25">
      <c r="B78" s="219">
        <v>74</v>
      </c>
      <c r="C78" s="224">
        <v>1155</v>
      </c>
      <c r="D78" s="221">
        <v>42746</v>
      </c>
      <c r="E78" s="224">
        <v>1155</v>
      </c>
      <c r="F78" s="222">
        <v>265161052</v>
      </c>
      <c r="G78" s="223" t="str">
        <f>VLOOKUP(C78,MIS!F:H,3,FALSE)</f>
        <v>KARACHI-BADAR COM.AREA, 26TH ST.DHA</v>
      </c>
      <c r="H78" s="282" t="str">
        <f t="shared" si="7"/>
        <v>1</v>
      </c>
      <c r="I78" s="282" t="str">
        <f t="shared" si="6"/>
        <v>1</v>
      </c>
      <c r="J78" s="280" t="str">
        <f>VLOOKUP(C78,MIS!F:G,2,FALSE)</f>
        <v>KARACHI</v>
      </c>
      <c r="K78" s="280" t="str">
        <f t="shared" si="8"/>
        <v>Yes</v>
      </c>
      <c r="L78" s="280" t="str">
        <f t="shared" si="9"/>
        <v>Yes</v>
      </c>
      <c r="M78" s="280" t="str">
        <f t="shared" si="10"/>
        <v>Yes</v>
      </c>
      <c r="N78" s="280" t="s">
        <v>239</v>
      </c>
      <c r="O78" s="280" t="s">
        <v>4647</v>
      </c>
      <c r="P78" s="280" t="s">
        <v>239</v>
      </c>
      <c r="Q78" s="280" t="s">
        <v>239</v>
      </c>
    </row>
    <row r="79" spans="2:17" x14ac:dyDescent="0.25">
      <c r="B79" s="219">
        <v>75</v>
      </c>
      <c r="C79" s="224">
        <v>2282</v>
      </c>
      <c r="D79" s="221">
        <v>42746</v>
      </c>
      <c r="E79" s="224">
        <v>2282</v>
      </c>
      <c r="F79" s="222" t="s">
        <v>4692</v>
      </c>
      <c r="G79" s="223" t="str">
        <f>VLOOKUP(C79,MIS!F:H,3,FALSE)</f>
        <v>KHAYABAN-E-BUKHARI</v>
      </c>
      <c r="H79" s="282" t="str">
        <f t="shared" si="7"/>
        <v>1</v>
      </c>
      <c r="I79" s="282" t="str">
        <f t="shared" si="6"/>
        <v>1</v>
      </c>
      <c r="J79" s="280" t="str">
        <f>VLOOKUP(C79,MIS!F:G,2,FALSE)</f>
        <v>KARACHI</v>
      </c>
      <c r="K79" s="280" t="str">
        <f t="shared" si="8"/>
        <v>Yes</v>
      </c>
      <c r="L79" s="280" t="str">
        <f t="shared" si="9"/>
        <v>Yes</v>
      </c>
      <c r="M79" s="280" t="str">
        <f t="shared" si="10"/>
        <v>Yes</v>
      </c>
      <c r="N79" s="280" t="s">
        <v>239</v>
      </c>
      <c r="O79" s="280"/>
      <c r="P79" s="280" t="s">
        <v>239</v>
      </c>
      <c r="Q79" s="280" t="s">
        <v>239</v>
      </c>
    </row>
    <row r="80" spans="2:17" x14ac:dyDescent="0.25">
      <c r="B80" s="219">
        <v>76</v>
      </c>
      <c r="C80" s="224">
        <v>1783</v>
      </c>
      <c r="D80" s="221">
        <v>42747</v>
      </c>
      <c r="E80" s="224">
        <v>1783</v>
      </c>
      <c r="F80" s="222" t="s">
        <v>4693</v>
      </c>
      <c r="G80" s="223" t="str">
        <f>VLOOKUP(C80,MIS!F:H,3,FALSE)</f>
        <v>KEHKASHAN, KARACHI</v>
      </c>
      <c r="H80" s="282" t="str">
        <f t="shared" si="7"/>
        <v>1</v>
      </c>
      <c r="I80" s="282" t="str">
        <f t="shared" si="6"/>
        <v>1</v>
      </c>
      <c r="J80" s="280" t="str">
        <f>VLOOKUP(C80,MIS!F:G,2,FALSE)</f>
        <v>KARACHI</v>
      </c>
      <c r="K80" s="280" t="str">
        <f t="shared" si="8"/>
        <v>Yes</v>
      </c>
      <c r="L80" s="280" t="str">
        <f t="shared" si="9"/>
        <v>Yes</v>
      </c>
      <c r="M80" s="280" t="str">
        <f t="shared" si="10"/>
        <v>Yes</v>
      </c>
      <c r="N80" s="280" t="s">
        <v>239</v>
      </c>
      <c r="O80" s="280"/>
      <c r="P80" s="280" t="s">
        <v>239</v>
      </c>
      <c r="Q80" s="280" t="s">
        <v>239</v>
      </c>
    </row>
    <row r="81" spans="2:17" x14ac:dyDescent="0.25">
      <c r="B81" s="219">
        <v>77</v>
      </c>
      <c r="C81" s="224">
        <v>2490</v>
      </c>
      <c r="D81" s="221">
        <v>42747</v>
      </c>
      <c r="E81" s="224">
        <v>2490</v>
      </c>
      <c r="F81" s="222">
        <v>265161086</v>
      </c>
      <c r="G81" s="223" t="str">
        <f>VLOOKUP(C81,MIS!F:H,3,FALSE)</f>
        <v>PUNJAB CHOWRANGI BRANCH</v>
      </c>
      <c r="H81" s="282" t="str">
        <f t="shared" si="7"/>
        <v>1</v>
      </c>
      <c r="I81" s="282" t="str">
        <f t="shared" si="6"/>
        <v>1</v>
      </c>
      <c r="J81" s="280" t="str">
        <f>VLOOKUP(C81,MIS!F:G,2,FALSE)</f>
        <v>KARACHI</v>
      </c>
      <c r="K81" s="280" t="str">
        <f t="shared" si="8"/>
        <v>Yes</v>
      </c>
      <c r="L81" s="280" t="str">
        <f t="shared" si="9"/>
        <v>Yes</v>
      </c>
      <c r="M81" s="280" t="str">
        <f t="shared" si="10"/>
        <v>Yes</v>
      </c>
      <c r="N81" s="280" t="s">
        <v>239</v>
      </c>
      <c r="O81" s="280"/>
      <c r="P81" s="280" t="s">
        <v>239</v>
      </c>
      <c r="Q81" s="280" t="s">
        <v>239</v>
      </c>
    </row>
    <row r="82" spans="2:17" x14ac:dyDescent="0.25">
      <c r="B82" s="219">
        <v>78</v>
      </c>
      <c r="C82" s="224">
        <v>5035</v>
      </c>
      <c r="D82" s="221">
        <v>42747</v>
      </c>
      <c r="E82" s="224">
        <v>5035</v>
      </c>
      <c r="F82" s="222" t="s">
        <v>4694</v>
      </c>
      <c r="G82" s="223" t="str">
        <f>VLOOKUP(C82,MIS!F:H,3,FALSE)</f>
        <v>IBB TRUCK STAND GT R</v>
      </c>
      <c r="H82" s="282" t="str">
        <f t="shared" si="7"/>
        <v>1</v>
      </c>
      <c r="I82" s="282" t="str">
        <f t="shared" si="6"/>
        <v>1</v>
      </c>
      <c r="J82" s="280" t="str">
        <f>VLOOKUP(C82,MIS!F:G,2,FALSE)</f>
        <v>PESHAWAR</v>
      </c>
      <c r="K82" s="280" t="str">
        <f t="shared" si="8"/>
        <v>Yes</v>
      </c>
      <c r="L82" s="280" t="str">
        <f t="shared" si="9"/>
        <v>Yes</v>
      </c>
      <c r="M82" s="280" t="str">
        <f t="shared" si="10"/>
        <v>Yes</v>
      </c>
      <c r="N82" s="280" t="s">
        <v>239</v>
      </c>
      <c r="O82" s="280"/>
      <c r="P82" s="280" t="s">
        <v>239</v>
      </c>
      <c r="Q82" s="280" t="s">
        <v>239</v>
      </c>
    </row>
    <row r="83" spans="2:17" x14ac:dyDescent="0.25">
      <c r="B83" s="219">
        <v>79</v>
      </c>
      <c r="C83" s="224">
        <v>361</v>
      </c>
      <c r="D83" s="221">
        <v>42747</v>
      </c>
      <c r="E83" s="224">
        <v>361</v>
      </c>
      <c r="F83" s="222" t="s">
        <v>4695</v>
      </c>
      <c r="G83" s="223" t="str">
        <f>VLOOKUP(C83,MIS!F:H,3,FALSE)</f>
        <v>BARA</v>
      </c>
      <c r="H83" s="282" t="str">
        <f t="shared" si="7"/>
        <v>1</v>
      </c>
      <c r="I83" s="282" t="str">
        <f t="shared" si="6"/>
        <v>1</v>
      </c>
      <c r="J83" s="280" t="str">
        <f>VLOOKUP(C83,MIS!F:G,2,FALSE)</f>
        <v>PESHAWAR</v>
      </c>
      <c r="K83" s="280" t="str">
        <f t="shared" si="8"/>
        <v>Yes</v>
      </c>
      <c r="L83" s="280" t="str">
        <f t="shared" si="9"/>
        <v>Yes</v>
      </c>
      <c r="M83" s="280" t="str">
        <f t="shared" si="10"/>
        <v>Yes</v>
      </c>
      <c r="N83" s="280" t="s">
        <v>239</v>
      </c>
      <c r="O83" s="280"/>
      <c r="P83" s="280" t="s">
        <v>239</v>
      </c>
      <c r="Q83" s="280" t="s">
        <v>239</v>
      </c>
    </row>
    <row r="84" spans="2:17" x14ac:dyDescent="0.25">
      <c r="B84" s="219">
        <v>80</v>
      </c>
      <c r="C84" s="224">
        <v>5012</v>
      </c>
      <c r="D84" s="221">
        <v>42747</v>
      </c>
      <c r="E84" s="224">
        <v>5012</v>
      </c>
      <c r="F84" s="222" t="s">
        <v>4696</v>
      </c>
      <c r="G84" s="223" t="str">
        <f>VLOOKUP(C84,MIS!F:H,3,FALSE)</f>
        <v>ISLAMIC BANKING CIVIC CENTER BRANCH ISLAMABAD</v>
      </c>
      <c r="H84" s="282" t="str">
        <f t="shared" si="7"/>
        <v>1</v>
      </c>
      <c r="I84" s="282" t="str">
        <f t="shared" si="6"/>
        <v>1</v>
      </c>
      <c r="J84" s="280" t="str">
        <f>VLOOKUP(C84,MIS!F:G,2,FALSE)</f>
        <v>ISLAMABAD</v>
      </c>
      <c r="K84" s="280" t="str">
        <f t="shared" si="8"/>
        <v>Yes</v>
      </c>
      <c r="L84" s="280" t="str">
        <f t="shared" si="9"/>
        <v>Yes</v>
      </c>
      <c r="M84" s="280" t="str">
        <f t="shared" si="10"/>
        <v>Yes</v>
      </c>
      <c r="N84" s="280" t="s">
        <v>239</v>
      </c>
      <c r="O84" s="280"/>
      <c r="P84" s="280" t="s">
        <v>239</v>
      </c>
      <c r="Q84" s="280" t="s">
        <v>239</v>
      </c>
    </row>
    <row r="85" spans="2:17" x14ac:dyDescent="0.25">
      <c r="B85" s="219">
        <v>81</v>
      </c>
      <c r="C85" s="224">
        <v>2460</v>
      </c>
      <c r="D85" s="221">
        <v>42747</v>
      </c>
      <c r="E85" s="224">
        <v>2460</v>
      </c>
      <c r="F85" s="222" t="s">
        <v>5998</v>
      </c>
      <c r="G85" s="223" t="str">
        <f>VLOOKUP(C85,MIS!F:H,3,FALSE)</f>
        <v>CADet Collage Kohat</v>
      </c>
      <c r="H85" s="282" t="str">
        <f t="shared" si="7"/>
        <v>1</v>
      </c>
      <c r="I85" s="282" t="str">
        <f t="shared" si="6"/>
        <v>1</v>
      </c>
      <c r="J85" s="280" t="str">
        <f>VLOOKUP(C85,MIS!F:G,2,FALSE)</f>
        <v>PESHAWAR</v>
      </c>
      <c r="K85" s="280" t="str">
        <f t="shared" si="8"/>
        <v>Yes</v>
      </c>
      <c r="L85" s="280" t="str">
        <f t="shared" si="9"/>
        <v>Yes</v>
      </c>
      <c r="M85" s="280" t="str">
        <f t="shared" si="10"/>
        <v>Yes</v>
      </c>
      <c r="N85" s="280" t="str">
        <f t="shared" ref="N85" si="14">IF(ISBLANK(F85),"No","Yes")</f>
        <v>Yes</v>
      </c>
      <c r="O85" s="280" t="s">
        <v>4647</v>
      </c>
      <c r="P85" s="280" t="s">
        <v>239</v>
      </c>
      <c r="Q85" s="280" t="s">
        <v>239</v>
      </c>
    </row>
    <row r="86" spans="2:17" x14ac:dyDescent="0.25">
      <c r="B86" s="219">
        <v>82</v>
      </c>
      <c r="C86" s="224">
        <v>2344</v>
      </c>
      <c r="D86" s="221">
        <v>42747</v>
      </c>
      <c r="E86" s="224">
        <v>2344</v>
      </c>
      <c r="F86" s="222" t="s">
        <v>4697</v>
      </c>
      <c r="G86" s="223" t="str">
        <f>VLOOKUP(C86,MIS!F:H,3,FALSE)</f>
        <v>CENTAURUS MALL ISLAMABAD</v>
      </c>
      <c r="H86" s="282" t="str">
        <f t="shared" si="7"/>
        <v>1</v>
      </c>
      <c r="I86" s="282" t="str">
        <f t="shared" si="6"/>
        <v>1</v>
      </c>
      <c r="J86" s="280" t="str">
        <f>VLOOKUP(C86,MIS!F:G,2,FALSE)</f>
        <v>ISLAMABAD</v>
      </c>
      <c r="K86" s="280" t="str">
        <f t="shared" si="8"/>
        <v>Yes</v>
      </c>
      <c r="L86" s="280" t="str">
        <f t="shared" si="9"/>
        <v>Yes</v>
      </c>
      <c r="M86" s="280" t="str">
        <f t="shared" si="10"/>
        <v>Yes</v>
      </c>
      <c r="N86" s="280" t="s">
        <v>92</v>
      </c>
      <c r="O86" s="280" t="s">
        <v>4647</v>
      </c>
      <c r="P86" s="280" t="s">
        <v>239</v>
      </c>
      <c r="Q86" s="280" t="s">
        <v>239</v>
      </c>
    </row>
    <row r="87" spans="2:17" x14ac:dyDescent="0.25">
      <c r="B87" s="219">
        <v>83</v>
      </c>
      <c r="C87" s="224">
        <v>2479</v>
      </c>
      <c r="D87" s="221">
        <v>42747</v>
      </c>
      <c r="E87" s="224">
        <v>2479</v>
      </c>
      <c r="F87" s="222" t="s">
        <v>4698</v>
      </c>
      <c r="G87" s="223" t="str">
        <f>VLOOKUP(C87,MIS!F:H,3,FALSE)</f>
        <v>I &amp; T CENTER G - 8 ISLAMABAD</v>
      </c>
      <c r="H87" s="282" t="str">
        <f t="shared" si="7"/>
        <v>1</v>
      </c>
      <c r="I87" s="282" t="str">
        <f t="shared" si="6"/>
        <v>1</v>
      </c>
      <c r="J87" s="280" t="str">
        <f>VLOOKUP(C87,MIS!F:G,2,FALSE)</f>
        <v>ISLAMABAD</v>
      </c>
      <c r="K87" s="280" t="str">
        <f t="shared" si="8"/>
        <v>Yes</v>
      </c>
      <c r="L87" s="280" t="str">
        <f t="shared" si="9"/>
        <v>Yes</v>
      </c>
      <c r="M87" s="280" t="str">
        <f t="shared" si="10"/>
        <v>Yes</v>
      </c>
      <c r="N87" s="280" t="s">
        <v>239</v>
      </c>
      <c r="O87" s="280"/>
      <c r="P87" s="280" t="s">
        <v>239</v>
      </c>
      <c r="Q87" s="280" t="s">
        <v>239</v>
      </c>
    </row>
    <row r="88" spans="2:17" x14ac:dyDescent="0.25">
      <c r="B88" s="219">
        <v>84</v>
      </c>
      <c r="C88" s="224">
        <v>2339</v>
      </c>
      <c r="D88" s="221">
        <v>42747</v>
      </c>
      <c r="E88" s="224">
        <v>2339</v>
      </c>
      <c r="F88" s="222" t="s">
        <v>4699</v>
      </c>
      <c r="G88" s="223" t="str">
        <f>VLOOKUP(C88,MIS!F:H,3,FALSE)</f>
        <v>AAMIR PLAZA BLUE AREA ISLAMABAD</v>
      </c>
      <c r="H88" s="282" t="str">
        <f t="shared" si="7"/>
        <v>1</v>
      </c>
      <c r="I88" s="282" t="str">
        <f t="shared" si="6"/>
        <v>1</v>
      </c>
      <c r="J88" s="280" t="str">
        <f>VLOOKUP(C88,MIS!F:G,2,FALSE)</f>
        <v>ISLAMABAD</v>
      </c>
      <c r="K88" s="280" t="str">
        <f t="shared" si="8"/>
        <v>Yes</v>
      </c>
      <c r="L88" s="280" t="str">
        <f t="shared" si="9"/>
        <v>Yes</v>
      </c>
      <c r="M88" s="280" t="str">
        <f t="shared" si="10"/>
        <v>Yes</v>
      </c>
      <c r="N88" s="280" t="s">
        <v>239</v>
      </c>
      <c r="O88" s="280"/>
      <c r="P88" s="280" t="s">
        <v>239</v>
      </c>
      <c r="Q88" s="280" t="s">
        <v>239</v>
      </c>
    </row>
    <row r="89" spans="2:17" x14ac:dyDescent="0.25">
      <c r="B89" s="219">
        <v>85</v>
      </c>
      <c r="C89" s="224">
        <v>2355</v>
      </c>
      <c r="D89" s="221">
        <v>42747</v>
      </c>
      <c r="E89" s="224">
        <v>2355</v>
      </c>
      <c r="F89" s="222"/>
      <c r="G89" s="223" t="str">
        <f>VLOOKUP(C89,MIS!F:H,3,FALSE)</f>
        <v xml:space="preserve">GIZRI SANITARY MARKET BRANCH KARACHI </v>
      </c>
      <c r="H89" s="282" t="str">
        <f t="shared" si="7"/>
        <v>1</v>
      </c>
      <c r="I89" s="282" t="str">
        <f t="shared" si="6"/>
        <v>1</v>
      </c>
      <c r="J89" s="280" t="str">
        <f>VLOOKUP(C89,MIS!F:G,2,FALSE)</f>
        <v>KARACHI</v>
      </c>
      <c r="K89" s="280" t="str">
        <f t="shared" si="8"/>
        <v>Yes</v>
      </c>
      <c r="L89" s="280" t="str">
        <f t="shared" si="9"/>
        <v>Yes</v>
      </c>
      <c r="M89" s="280" t="str">
        <f t="shared" si="10"/>
        <v>Yes</v>
      </c>
      <c r="N89" s="280" t="str">
        <f t="shared" ref="N89" si="15">IF(ISBLANK(F89),"No","Yes")</f>
        <v>No</v>
      </c>
      <c r="O89" s="280" t="str">
        <f t="shared" ref="O89" si="16">IF(N89="No","Network Issue"," ")</f>
        <v>Network Issue</v>
      </c>
      <c r="P89" s="280" t="s">
        <v>239</v>
      </c>
      <c r="Q89" s="280" t="s">
        <v>239</v>
      </c>
    </row>
    <row r="90" spans="2:17" x14ac:dyDescent="0.25">
      <c r="B90" s="219">
        <v>86</v>
      </c>
      <c r="C90" s="224">
        <v>2341</v>
      </c>
      <c r="D90" s="221">
        <v>42748</v>
      </c>
      <c r="E90" s="224">
        <v>2341</v>
      </c>
      <c r="F90" s="222" t="s">
        <v>4700</v>
      </c>
      <c r="G90" s="223" t="str">
        <f>VLOOKUP(C90,MIS!F:H,3,FALSE)</f>
        <v>WORLD TRADE CENTER BRANCH, CLIFTON, KARACHI</v>
      </c>
      <c r="H90" s="282" t="str">
        <f t="shared" si="7"/>
        <v>1</v>
      </c>
      <c r="I90" s="282" t="str">
        <f t="shared" ref="I90:I122" si="17">IF(ISBLANK(C90)," ","1")</f>
        <v>1</v>
      </c>
      <c r="J90" s="280" t="str">
        <f>VLOOKUP(C90,MIS!F:G,2,FALSE)</f>
        <v>KARACHI</v>
      </c>
      <c r="K90" s="280" t="str">
        <f t="shared" si="8"/>
        <v>Yes</v>
      </c>
      <c r="L90" s="280" t="str">
        <f t="shared" si="9"/>
        <v>Yes</v>
      </c>
      <c r="M90" s="280" t="str">
        <f t="shared" si="10"/>
        <v>Yes</v>
      </c>
      <c r="N90" s="157" t="s">
        <v>239</v>
      </c>
      <c r="O90" s="280" t="s">
        <v>4647</v>
      </c>
      <c r="P90" s="157" t="s">
        <v>239</v>
      </c>
      <c r="Q90" s="157" t="s">
        <v>239</v>
      </c>
    </row>
    <row r="91" spans="2:17" x14ac:dyDescent="0.25">
      <c r="B91" s="219">
        <v>87</v>
      </c>
      <c r="C91" s="220">
        <v>2273</v>
      </c>
      <c r="D91" s="221">
        <v>42748</v>
      </c>
      <c r="E91" s="220">
        <v>2273</v>
      </c>
      <c r="F91" s="222" t="s">
        <v>4701</v>
      </c>
      <c r="G91" s="223" t="str">
        <f>VLOOKUP(C91,MIS!F:H,3,FALSE)</f>
        <v>G -10, MARKAZ, ISLAMABAD</v>
      </c>
      <c r="H91" s="282" t="str">
        <f t="shared" si="7"/>
        <v>1</v>
      </c>
      <c r="I91" s="282" t="str">
        <f t="shared" si="17"/>
        <v>1</v>
      </c>
      <c r="J91" s="280" t="str">
        <f>VLOOKUP(C91,MIS!F:G,2,FALSE)</f>
        <v>ISLAMABAD</v>
      </c>
      <c r="K91" s="280" t="str">
        <f t="shared" si="8"/>
        <v>Yes</v>
      </c>
      <c r="L91" s="280" t="str">
        <f t="shared" si="9"/>
        <v>Yes</v>
      </c>
      <c r="M91" s="280" t="str">
        <f t="shared" si="10"/>
        <v>Yes</v>
      </c>
      <c r="N91" s="157" t="s">
        <v>239</v>
      </c>
      <c r="O91" s="280"/>
      <c r="P91" s="157" t="s">
        <v>239</v>
      </c>
      <c r="Q91" s="157" t="s">
        <v>239</v>
      </c>
    </row>
    <row r="92" spans="2:17" x14ac:dyDescent="0.25">
      <c r="B92" s="219">
        <v>88</v>
      </c>
      <c r="C92" s="220">
        <v>898</v>
      </c>
      <c r="D92" s="221">
        <v>42748</v>
      </c>
      <c r="E92" s="220">
        <v>898</v>
      </c>
      <c r="F92" s="222" t="s">
        <v>4702</v>
      </c>
      <c r="G92" s="223" t="str">
        <f>VLOOKUP(C92,MIS!F:H,3,FALSE)</f>
        <v>POLICE ROAD, PESHAWAR</v>
      </c>
      <c r="H92" s="282" t="str">
        <f t="shared" si="7"/>
        <v>1</v>
      </c>
      <c r="I92" s="282" t="str">
        <f t="shared" si="17"/>
        <v>1</v>
      </c>
      <c r="J92" s="280" t="str">
        <f>VLOOKUP(C92,MIS!F:G,2,FALSE)</f>
        <v>PESHAWAR</v>
      </c>
      <c r="K92" s="280" t="str">
        <f t="shared" si="8"/>
        <v>Yes</v>
      </c>
      <c r="L92" s="280" t="str">
        <f t="shared" si="9"/>
        <v>Yes</v>
      </c>
      <c r="M92" s="280" t="str">
        <f t="shared" si="10"/>
        <v>Yes</v>
      </c>
      <c r="N92" s="157" t="s">
        <v>239</v>
      </c>
      <c r="O92" s="280"/>
      <c r="P92" s="157" t="s">
        <v>239</v>
      </c>
      <c r="Q92" s="157" t="s">
        <v>239</v>
      </c>
    </row>
    <row r="93" spans="2:17" x14ac:dyDescent="0.25">
      <c r="B93" s="219">
        <v>89</v>
      </c>
      <c r="C93" s="220">
        <v>2323</v>
      </c>
      <c r="D93" s="221">
        <v>42748</v>
      </c>
      <c r="E93" s="220">
        <v>2323</v>
      </c>
      <c r="F93" s="222" t="s">
        <v>4703</v>
      </c>
      <c r="G93" s="223" t="str">
        <f>VLOOKUP(C93,MIS!F:H,3,FALSE)</f>
        <v>WARSAK ROAD BRANCH</v>
      </c>
      <c r="H93" s="282" t="str">
        <f t="shared" si="7"/>
        <v>1</v>
      </c>
      <c r="I93" s="282" t="str">
        <f t="shared" si="17"/>
        <v>1</v>
      </c>
      <c r="J93" s="280" t="str">
        <f>VLOOKUP(C93,MIS!F:G,2,FALSE)</f>
        <v>PESHAWAR</v>
      </c>
      <c r="K93" s="280" t="str">
        <f t="shared" si="8"/>
        <v>Yes</v>
      </c>
      <c r="L93" s="280" t="str">
        <f t="shared" si="9"/>
        <v>Yes</v>
      </c>
      <c r="M93" s="280" t="str">
        <f t="shared" si="10"/>
        <v>Yes</v>
      </c>
      <c r="N93" s="157" t="s">
        <v>239</v>
      </c>
      <c r="O93" s="280"/>
      <c r="P93" s="157" t="s">
        <v>239</v>
      </c>
      <c r="Q93" s="157" t="s">
        <v>239</v>
      </c>
    </row>
    <row r="94" spans="2:17" x14ac:dyDescent="0.25">
      <c r="B94" s="219">
        <v>90</v>
      </c>
      <c r="C94" s="220">
        <v>1853</v>
      </c>
      <c r="D94" s="221">
        <v>42748</v>
      </c>
      <c r="E94" s="220">
        <v>1853</v>
      </c>
      <c r="F94" s="222" t="s">
        <v>4704</v>
      </c>
      <c r="G94" s="223" t="str">
        <f>VLOOKUP(C94,MIS!F:H,3,FALSE)</f>
        <v>ISLAMABAD - G-9/4   IND. &amp; TRADING CENTRE</v>
      </c>
      <c r="H94" s="282" t="str">
        <f t="shared" si="7"/>
        <v>1</v>
      </c>
      <c r="I94" s="282" t="str">
        <f t="shared" si="17"/>
        <v>1</v>
      </c>
      <c r="J94" s="280" t="str">
        <f>VLOOKUP(C94,MIS!F:G,2,FALSE)</f>
        <v>ISLAMABAD</v>
      </c>
      <c r="K94" s="280" t="str">
        <f t="shared" si="8"/>
        <v>Yes</v>
      </c>
      <c r="L94" s="280" t="str">
        <f t="shared" si="9"/>
        <v>Yes</v>
      </c>
      <c r="M94" s="280" t="str">
        <f t="shared" si="10"/>
        <v>Yes</v>
      </c>
      <c r="N94" s="157" t="s">
        <v>239</v>
      </c>
      <c r="O94" s="280"/>
      <c r="P94" s="157" t="s">
        <v>239</v>
      </c>
      <c r="Q94" s="157" t="s">
        <v>239</v>
      </c>
    </row>
    <row r="95" spans="2:17" x14ac:dyDescent="0.25">
      <c r="B95" s="219">
        <v>91</v>
      </c>
      <c r="C95" s="220">
        <v>502</v>
      </c>
      <c r="D95" s="221">
        <v>42748</v>
      </c>
      <c r="E95" s="220">
        <v>502</v>
      </c>
      <c r="F95" s="222" t="s">
        <v>4705</v>
      </c>
      <c r="G95" s="223" t="str">
        <f>VLOOKUP(C95,MIS!F:H,3,FALSE)</f>
        <v>BARKAT-E-HYDRI, KARACHI</v>
      </c>
      <c r="H95" s="282" t="str">
        <f t="shared" si="7"/>
        <v>1</v>
      </c>
      <c r="I95" s="282" t="str">
        <f t="shared" si="17"/>
        <v>1</v>
      </c>
      <c r="J95" s="280" t="str">
        <f>VLOOKUP(C95,MIS!F:G,2,FALSE)</f>
        <v>KARACHI</v>
      </c>
      <c r="K95" s="280" t="str">
        <f t="shared" si="8"/>
        <v>Yes</v>
      </c>
      <c r="L95" s="280" t="str">
        <f t="shared" si="9"/>
        <v>Yes</v>
      </c>
      <c r="M95" s="280" t="str">
        <f t="shared" si="10"/>
        <v>Yes</v>
      </c>
      <c r="N95" s="157" t="s">
        <v>239</v>
      </c>
      <c r="O95" s="280" t="s">
        <v>4647</v>
      </c>
      <c r="P95" s="157" t="s">
        <v>239</v>
      </c>
      <c r="Q95" s="157" t="s">
        <v>239</v>
      </c>
    </row>
    <row r="96" spans="2:17" x14ac:dyDescent="0.25">
      <c r="B96" s="219">
        <v>92</v>
      </c>
      <c r="C96" s="220">
        <v>1679</v>
      </c>
      <c r="D96" s="221">
        <v>42748</v>
      </c>
      <c r="E96" s="220">
        <v>1679</v>
      </c>
      <c r="F96" s="222" t="s">
        <v>4706</v>
      </c>
      <c r="G96" s="223" t="str">
        <f>VLOOKUP(C96,MIS!F:H,3,FALSE)</f>
        <v>SHAHRAH-E-JAHANGIR, KARACHI</v>
      </c>
      <c r="H96" s="282" t="str">
        <f t="shared" si="7"/>
        <v>1</v>
      </c>
      <c r="I96" s="282" t="str">
        <f t="shared" si="17"/>
        <v>1</v>
      </c>
      <c r="J96" s="280" t="str">
        <f>VLOOKUP(C96,MIS!F:G,2,FALSE)</f>
        <v>KARACHI</v>
      </c>
      <c r="K96" s="280" t="str">
        <f t="shared" si="8"/>
        <v>Yes</v>
      </c>
      <c r="L96" s="280" t="str">
        <f t="shared" si="9"/>
        <v>Yes</v>
      </c>
      <c r="M96" s="280" t="str">
        <f t="shared" si="10"/>
        <v>Yes</v>
      </c>
      <c r="N96" s="157" t="s">
        <v>239</v>
      </c>
      <c r="O96" s="280"/>
      <c r="P96" s="157" t="s">
        <v>239</v>
      </c>
      <c r="Q96" s="157" t="s">
        <v>239</v>
      </c>
    </row>
    <row r="97" spans="2:17" x14ac:dyDescent="0.25">
      <c r="B97" s="219">
        <v>93</v>
      </c>
      <c r="C97" s="220">
        <v>1101</v>
      </c>
      <c r="D97" s="221">
        <v>42748</v>
      </c>
      <c r="E97" s="220">
        <v>1101</v>
      </c>
      <c r="F97" s="222"/>
      <c r="G97" s="223" t="str">
        <f>VLOOKUP(C97,MIS!F:H,3,FALSE)</f>
        <v>AL-BADAR SQUARE, KARACHI</v>
      </c>
      <c r="H97" s="282" t="str">
        <f t="shared" si="7"/>
        <v>1</v>
      </c>
      <c r="I97" s="282" t="str">
        <f t="shared" si="17"/>
        <v>1</v>
      </c>
      <c r="J97" s="280" t="str">
        <f>VLOOKUP(C97,MIS!F:G,2,FALSE)</f>
        <v>KARACHI</v>
      </c>
      <c r="K97" s="280" t="str">
        <f t="shared" si="8"/>
        <v>Yes</v>
      </c>
      <c r="L97" s="280" t="str">
        <f t="shared" si="9"/>
        <v>Yes</v>
      </c>
      <c r="M97" s="280" t="str">
        <f t="shared" si="10"/>
        <v>Yes</v>
      </c>
      <c r="N97" s="280" t="str">
        <f t="shared" ref="N97" si="18">IF(ISBLANK(F97),"No","Yes")</f>
        <v>No</v>
      </c>
      <c r="O97" s="280" t="str">
        <f t="shared" ref="O97" si="19">IF(N97="No","Network Issue"," ")</f>
        <v>Network Issue</v>
      </c>
      <c r="P97" s="157" t="s">
        <v>239</v>
      </c>
      <c r="Q97" s="157" t="s">
        <v>239</v>
      </c>
    </row>
    <row r="98" spans="2:17" x14ac:dyDescent="0.25">
      <c r="B98" s="219">
        <v>94</v>
      </c>
      <c r="C98" s="224">
        <v>1697</v>
      </c>
      <c r="D98" s="221">
        <v>42751</v>
      </c>
      <c r="E98" s="224">
        <v>1697</v>
      </c>
      <c r="F98" s="222" t="s">
        <v>4707</v>
      </c>
      <c r="G98" s="223" t="str">
        <f>VLOOKUP(C98,MIS!F:H,3,FALSE)</f>
        <v>UNIVERSITY TOWN, PESHAWAR</v>
      </c>
      <c r="H98" s="282" t="str">
        <f t="shared" si="7"/>
        <v>1</v>
      </c>
      <c r="I98" s="282" t="str">
        <f t="shared" si="17"/>
        <v>1</v>
      </c>
      <c r="J98" s="280" t="str">
        <f>VLOOKUP(C98,MIS!F:G,2,FALSE)</f>
        <v>PESHAWAR</v>
      </c>
      <c r="K98" s="280" t="str">
        <f t="shared" si="8"/>
        <v>Yes</v>
      </c>
      <c r="L98" s="280" t="str">
        <f t="shared" si="9"/>
        <v>Yes</v>
      </c>
      <c r="M98" s="280" t="str">
        <f t="shared" si="10"/>
        <v>Yes</v>
      </c>
      <c r="N98" s="157" t="s">
        <v>239</v>
      </c>
      <c r="O98" s="280"/>
      <c r="P98" s="157" t="s">
        <v>239</v>
      </c>
      <c r="Q98" s="157" t="s">
        <v>239</v>
      </c>
    </row>
    <row r="99" spans="2:17" x14ac:dyDescent="0.25">
      <c r="B99" s="219">
        <v>95</v>
      </c>
      <c r="C99" s="224">
        <v>127</v>
      </c>
      <c r="D99" s="221">
        <v>42751</v>
      </c>
      <c r="E99" s="224">
        <v>127</v>
      </c>
      <c r="F99" s="222" t="s">
        <v>4708</v>
      </c>
      <c r="G99" s="223" t="str">
        <f>VLOOKUP(C99,MIS!F:H,3,FALSE)</f>
        <v>CIVIL LINES</v>
      </c>
      <c r="H99" s="282" t="str">
        <f t="shared" si="7"/>
        <v>1</v>
      </c>
      <c r="I99" s="282" t="str">
        <f t="shared" si="17"/>
        <v>1</v>
      </c>
      <c r="J99" s="280" t="str">
        <f>VLOOKUP(C99,MIS!F:G,2,FALSE)</f>
        <v>LAHORE</v>
      </c>
      <c r="K99" s="280" t="str">
        <f t="shared" si="8"/>
        <v>Yes</v>
      </c>
      <c r="L99" s="280" t="str">
        <f t="shared" si="9"/>
        <v>Yes</v>
      </c>
      <c r="M99" s="280" t="str">
        <f t="shared" si="10"/>
        <v>Yes</v>
      </c>
      <c r="N99" s="157" t="s">
        <v>239</v>
      </c>
      <c r="O99" s="280"/>
      <c r="P99" s="157" t="s">
        <v>239</v>
      </c>
      <c r="Q99" s="157" t="s">
        <v>239</v>
      </c>
    </row>
    <row r="100" spans="2:17" x14ac:dyDescent="0.25">
      <c r="B100" s="219">
        <v>96</v>
      </c>
      <c r="C100" s="224">
        <v>136</v>
      </c>
      <c r="D100" s="221">
        <v>42751</v>
      </c>
      <c r="E100" s="224">
        <v>136</v>
      </c>
      <c r="F100" s="222" t="s">
        <v>4709</v>
      </c>
      <c r="G100" s="223" t="str">
        <f>VLOOKUP(C100,MIS!F:H,3,FALSE)</f>
        <v>URDU BAZAR</v>
      </c>
      <c r="H100" s="282" t="str">
        <f t="shared" si="7"/>
        <v>1</v>
      </c>
      <c r="I100" s="282" t="str">
        <f t="shared" si="17"/>
        <v>1</v>
      </c>
      <c r="J100" s="280" t="str">
        <f>VLOOKUP(C100,MIS!F:G,2,FALSE)</f>
        <v>LAHORE</v>
      </c>
      <c r="K100" s="280" t="str">
        <f t="shared" si="8"/>
        <v>Yes</v>
      </c>
      <c r="L100" s="280" t="str">
        <f t="shared" si="9"/>
        <v>Yes</v>
      </c>
      <c r="M100" s="280" t="str">
        <f t="shared" si="10"/>
        <v>Yes</v>
      </c>
      <c r="N100" s="157" t="s">
        <v>239</v>
      </c>
      <c r="O100" s="280"/>
      <c r="P100" s="157" t="s">
        <v>239</v>
      </c>
      <c r="Q100" s="157" t="s">
        <v>239</v>
      </c>
    </row>
    <row r="101" spans="2:17" x14ac:dyDescent="0.25">
      <c r="B101" s="219">
        <v>97</v>
      </c>
      <c r="C101" s="224">
        <v>401</v>
      </c>
      <c r="D101" s="221">
        <v>42751</v>
      </c>
      <c r="E101" s="224">
        <v>401</v>
      </c>
      <c r="F101" s="222" t="s">
        <v>4710</v>
      </c>
      <c r="G101" s="223" t="str">
        <f>VLOOKUP(C101,MIS!F:H,3,FALSE)</f>
        <v>CHAUBURJI</v>
      </c>
      <c r="H101" s="282" t="str">
        <f t="shared" si="7"/>
        <v>1</v>
      </c>
      <c r="I101" s="282" t="str">
        <f t="shared" si="17"/>
        <v>1</v>
      </c>
      <c r="J101" s="280" t="str">
        <f>VLOOKUP(C101,MIS!F:G,2,FALSE)</f>
        <v>LAHORE</v>
      </c>
      <c r="K101" s="280" t="str">
        <f t="shared" si="8"/>
        <v>Yes</v>
      </c>
      <c r="L101" s="280" t="str">
        <f t="shared" si="9"/>
        <v>Yes</v>
      </c>
      <c r="M101" s="280" t="str">
        <f t="shared" si="10"/>
        <v>Yes</v>
      </c>
      <c r="N101" s="157" t="s">
        <v>239</v>
      </c>
      <c r="O101" s="280"/>
      <c r="P101" s="157" t="s">
        <v>239</v>
      </c>
      <c r="Q101" s="157" t="s">
        <v>239</v>
      </c>
    </row>
    <row r="102" spans="2:17" x14ac:dyDescent="0.25">
      <c r="B102" s="219">
        <v>98</v>
      </c>
      <c r="C102" s="224">
        <v>404</v>
      </c>
      <c r="D102" s="221">
        <v>42751</v>
      </c>
      <c r="E102" s="224">
        <v>404</v>
      </c>
      <c r="F102" s="222" t="s">
        <v>4711</v>
      </c>
      <c r="G102" s="223" t="str">
        <f>VLOOKUP(C102,MIS!F:H,3,FALSE)</f>
        <v>UNIVERSITY CAMPUS, P</v>
      </c>
      <c r="H102" s="282" t="str">
        <f t="shared" si="7"/>
        <v>1</v>
      </c>
      <c r="I102" s="282" t="str">
        <f t="shared" si="17"/>
        <v>1</v>
      </c>
      <c r="J102" s="280" t="str">
        <f>VLOOKUP(C102,MIS!F:G,2,FALSE)</f>
        <v>PESHAWAR</v>
      </c>
      <c r="K102" s="280" t="str">
        <f t="shared" si="8"/>
        <v>Yes</v>
      </c>
      <c r="L102" s="280" t="str">
        <f t="shared" si="9"/>
        <v>Yes</v>
      </c>
      <c r="M102" s="280" t="str">
        <f t="shared" si="10"/>
        <v>Yes</v>
      </c>
      <c r="N102" s="157" t="s">
        <v>239</v>
      </c>
      <c r="O102" s="280"/>
      <c r="P102" s="157" t="s">
        <v>239</v>
      </c>
      <c r="Q102" s="157" t="s">
        <v>239</v>
      </c>
    </row>
    <row r="103" spans="2:17" x14ac:dyDescent="0.25">
      <c r="B103" s="219">
        <v>99</v>
      </c>
      <c r="C103" s="224">
        <v>5031</v>
      </c>
      <c r="D103" s="221">
        <v>42751</v>
      </c>
      <c r="E103" s="224">
        <v>5031</v>
      </c>
      <c r="F103" s="222" t="s">
        <v>4712</v>
      </c>
      <c r="G103" s="223" t="str">
        <f>VLOOKUP(C103,MIS!F:H,3,FALSE)</f>
        <v>IBB NEW BARA MARKET</v>
      </c>
      <c r="H103" s="282" t="str">
        <f t="shared" si="7"/>
        <v>1</v>
      </c>
      <c r="I103" s="282" t="str">
        <f t="shared" si="17"/>
        <v>1</v>
      </c>
      <c r="J103" s="280" t="str">
        <f>VLOOKUP(C103,MIS!F:G,2,FALSE)</f>
        <v>PESHAWAR</v>
      </c>
      <c r="K103" s="280" t="str">
        <f t="shared" si="8"/>
        <v>Yes</v>
      </c>
      <c r="L103" s="280" t="str">
        <f t="shared" si="9"/>
        <v>Yes</v>
      </c>
      <c r="M103" s="280" t="str">
        <f t="shared" si="10"/>
        <v>Yes</v>
      </c>
      <c r="N103" s="157" t="s">
        <v>239</v>
      </c>
      <c r="O103" s="280"/>
      <c r="P103" s="157" t="s">
        <v>239</v>
      </c>
      <c r="Q103" s="157" t="s">
        <v>239</v>
      </c>
    </row>
    <row r="104" spans="2:17" x14ac:dyDescent="0.25">
      <c r="B104" s="219">
        <v>100</v>
      </c>
      <c r="C104" s="224">
        <v>1549</v>
      </c>
      <c r="D104" s="221">
        <v>42751</v>
      </c>
      <c r="E104" s="224">
        <v>1549</v>
      </c>
      <c r="F104" s="222" t="s">
        <v>4713</v>
      </c>
      <c r="G104" s="223" t="str">
        <f>VLOOKUP(C104,MIS!F:H,3,FALSE)</f>
        <v>GULSHAN-E-IQBAL BLOCK NO.5, KARACHI</v>
      </c>
      <c r="H104" s="282" t="str">
        <f t="shared" si="7"/>
        <v>1</v>
      </c>
      <c r="I104" s="282" t="str">
        <f t="shared" si="17"/>
        <v>1</v>
      </c>
      <c r="J104" s="280" t="str">
        <f>VLOOKUP(C104,MIS!F:G,2,FALSE)</f>
        <v>KARACHI</v>
      </c>
      <c r="K104" s="280" t="str">
        <f t="shared" si="8"/>
        <v>Yes</v>
      </c>
      <c r="L104" s="280" t="str">
        <f t="shared" si="9"/>
        <v>Yes</v>
      </c>
      <c r="M104" s="280" t="str">
        <f t="shared" si="10"/>
        <v>Yes</v>
      </c>
      <c r="N104" s="157" t="s">
        <v>239</v>
      </c>
      <c r="O104" s="280"/>
      <c r="P104" s="157" t="s">
        <v>239</v>
      </c>
      <c r="Q104" s="157" t="s">
        <v>239</v>
      </c>
    </row>
    <row r="105" spans="2:17" x14ac:dyDescent="0.25">
      <c r="B105" s="219">
        <v>101</v>
      </c>
      <c r="C105" s="224">
        <v>5002</v>
      </c>
      <c r="D105" s="221">
        <v>42751</v>
      </c>
      <c r="E105" s="224">
        <v>5002</v>
      </c>
      <c r="F105" s="222" t="s">
        <v>4714</v>
      </c>
      <c r="G105" s="223" t="str">
        <f>VLOOKUP(C105,MIS!F:H,3,FALSE)</f>
        <v>IBB JAMRUD ROAD BR</v>
      </c>
      <c r="H105" s="282" t="str">
        <f t="shared" si="7"/>
        <v>1</v>
      </c>
      <c r="I105" s="282" t="str">
        <f t="shared" si="17"/>
        <v>1</v>
      </c>
      <c r="J105" s="280" t="str">
        <f>VLOOKUP(C105,MIS!F:G,2,FALSE)</f>
        <v>PESHAWAR</v>
      </c>
      <c r="K105" s="280" t="str">
        <f t="shared" si="8"/>
        <v>Yes</v>
      </c>
      <c r="L105" s="280" t="str">
        <f t="shared" si="9"/>
        <v>Yes</v>
      </c>
      <c r="M105" s="280" t="str">
        <f t="shared" si="10"/>
        <v>Yes</v>
      </c>
      <c r="N105" s="157" t="s">
        <v>239</v>
      </c>
      <c r="O105" s="280"/>
      <c r="P105" s="157" t="s">
        <v>239</v>
      </c>
      <c r="Q105" s="157" t="s">
        <v>239</v>
      </c>
    </row>
    <row r="106" spans="2:17" x14ac:dyDescent="0.25">
      <c r="B106" s="219">
        <v>102</v>
      </c>
      <c r="C106" s="224">
        <v>595</v>
      </c>
      <c r="D106" s="221">
        <v>42751</v>
      </c>
      <c r="E106" s="224">
        <v>595</v>
      </c>
      <c r="F106" s="222" t="s">
        <v>4715</v>
      </c>
      <c r="G106" s="223" t="str">
        <f>VLOOKUP(C106,MIS!F:H,3,FALSE)</f>
        <v>DATA DARBAR</v>
      </c>
      <c r="H106" s="282" t="str">
        <f t="shared" si="7"/>
        <v>1</v>
      </c>
      <c r="I106" s="282" t="str">
        <f t="shared" si="17"/>
        <v>1</v>
      </c>
      <c r="J106" s="280" t="str">
        <f>VLOOKUP(C106,MIS!F:G,2,FALSE)</f>
        <v>LAHORE</v>
      </c>
      <c r="K106" s="280" t="str">
        <f t="shared" si="8"/>
        <v>Yes</v>
      </c>
      <c r="L106" s="280" t="str">
        <f t="shared" si="9"/>
        <v>Yes</v>
      </c>
      <c r="M106" s="280" t="str">
        <f t="shared" si="10"/>
        <v>Yes</v>
      </c>
      <c r="N106" s="157" t="s">
        <v>239</v>
      </c>
      <c r="O106" s="280"/>
      <c r="P106" s="157" t="s">
        <v>239</v>
      </c>
      <c r="Q106" s="157" t="s">
        <v>239</v>
      </c>
    </row>
    <row r="107" spans="2:17" x14ac:dyDescent="0.25">
      <c r="B107" s="219">
        <v>103</v>
      </c>
      <c r="C107" s="224">
        <v>2491</v>
      </c>
      <c r="D107" s="221">
        <v>42751</v>
      </c>
      <c r="E107" s="224">
        <v>2491</v>
      </c>
      <c r="F107" s="222" t="s">
        <v>4716</v>
      </c>
      <c r="G107" s="223" t="str">
        <f>VLOOKUP(C107,MIS!F:H,3,FALSE)</f>
        <v>DEWAN CENTRE, SITE BRANCH</v>
      </c>
      <c r="H107" s="282" t="str">
        <f t="shared" si="7"/>
        <v>1</v>
      </c>
      <c r="I107" s="282" t="str">
        <f t="shared" si="17"/>
        <v>1</v>
      </c>
      <c r="J107" s="280" t="str">
        <f>VLOOKUP(C107,MIS!F:G,2,FALSE)</f>
        <v>KARACHI</v>
      </c>
      <c r="K107" s="280" t="str">
        <f t="shared" si="8"/>
        <v>Yes</v>
      </c>
      <c r="L107" s="280" t="str">
        <f t="shared" si="9"/>
        <v>Yes</v>
      </c>
      <c r="M107" s="280" t="str">
        <f t="shared" si="10"/>
        <v>Yes</v>
      </c>
      <c r="N107" s="157" t="s">
        <v>239</v>
      </c>
      <c r="O107" s="280"/>
      <c r="P107" s="157" t="s">
        <v>239</v>
      </c>
      <c r="Q107" s="157" t="s">
        <v>239</v>
      </c>
    </row>
    <row r="108" spans="2:17" x14ac:dyDescent="0.25">
      <c r="B108" s="219">
        <v>104</v>
      </c>
      <c r="C108" s="224">
        <v>947</v>
      </c>
      <c r="D108" s="221">
        <v>42751</v>
      </c>
      <c r="E108" s="224">
        <v>947</v>
      </c>
      <c r="F108" s="222" t="s">
        <v>4717</v>
      </c>
      <c r="G108" s="223" t="str">
        <f>VLOOKUP(C108,MIS!F:H,3,FALSE)</f>
        <v>INDUS. ESTATE, SITE, KARACHI</v>
      </c>
      <c r="H108" s="282" t="str">
        <f t="shared" si="7"/>
        <v>1</v>
      </c>
      <c r="I108" s="282" t="str">
        <f t="shared" si="17"/>
        <v>1</v>
      </c>
      <c r="J108" s="280" t="str">
        <f>VLOOKUP(C108,MIS!F:G,2,FALSE)</f>
        <v>KARACHI</v>
      </c>
      <c r="K108" s="280" t="str">
        <f t="shared" si="8"/>
        <v>Yes</v>
      </c>
      <c r="L108" s="280" t="str">
        <f t="shared" si="9"/>
        <v>Yes</v>
      </c>
      <c r="M108" s="280" t="str">
        <f t="shared" si="10"/>
        <v>Yes</v>
      </c>
      <c r="N108" s="157" t="s">
        <v>239</v>
      </c>
      <c r="O108" s="280" t="s">
        <v>4647</v>
      </c>
      <c r="P108" s="157" t="s">
        <v>239</v>
      </c>
      <c r="Q108" s="157" t="s">
        <v>239</v>
      </c>
    </row>
    <row r="109" spans="2:17" x14ac:dyDescent="0.25">
      <c r="B109" s="219">
        <v>105</v>
      </c>
      <c r="C109" s="224">
        <v>267</v>
      </c>
      <c r="D109" s="221">
        <v>42751</v>
      </c>
      <c r="E109" s="224">
        <v>267</v>
      </c>
      <c r="F109" s="222" t="s">
        <v>4718</v>
      </c>
      <c r="G109" s="223" t="str">
        <f>VLOOKUP(C109,MIS!F:H,3,FALSE)</f>
        <v>TEHKAL BALA, PESHAWAR</v>
      </c>
      <c r="H109" s="282" t="str">
        <f t="shared" si="7"/>
        <v>1</v>
      </c>
      <c r="I109" s="282" t="str">
        <f t="shared" si="17"/>
        <v>1</v>
      </c>
      <c r="J109" s="280" t="str">
        <f>VLOOKUP(C109,MIS!F:G,2,FALSE)</f>
        <v>PESHAWAR</v>
      </c>
      <c r="K109" s="280" t="str">
        <f t="shared" si="8"/>
        <v>Yes</v>
      </c>
      <c r="L109" s="280" t="str">
        <f t="shared" si="9"/>
        <v>Yes</v>
      </c>
      <c r="M109" s="280" t="str">
        <f t="shared" si="10"/>
        <v>Yes</v>
      </c>
      <c r="N109" s="157" t="s">
        <v>239</v>
      </c>
      <c r="O109" s="280" t="s">
        <v>4647</v>
      </c>
      <c r="P109" s="157" t="s">
        <v>239</v>
      </c>
      <c r="Q109" s="157" t="s">
        <v>239</v>
      </c>
    </row>
    <row r="110" spans="2:17" x14ac:dyDescent="0.25">
      <c r="B110" s="219">
        <v>106</v>
      </c>
      <c r="C110" s="224">
        <v>556</v>
      </c>
      <c r="D110" s="221">
        <v>42751</v>
      </c>
      <c r="E110" s="224">
        <v>556</v>
      </c>
      <c r="F110" s="222" t="s">
        <v>4719</v>
      </c>
      <c r="G110" s="223" t="str">
        <f>VLOOKUP(C110,MIS!F:H,3,FALSE)</f>
        <v>KRISHAN NAGAR</v>
      </c>
      <c r="H110" s="282" t="str">
        <f t="shared" si="7"/>
        <v>1</v>
      </c>
      <c r="I110" s="282" t="str">
        <f t="shared" si="17"/>
        <v>1</v>
      </c>
      <c r="J110" s="280" t="str">
        <f>VLOOKUP(C110,MIS!F:G,2,FALSE)</f>
        <v>LAHORE</v>
      </c>
      <c r="K110" s="280" t="str">
        <f t="shared" si="8"/>
        <v>Yes</v>
      </c>
      <c r="L110" s="280" t="str">
        <f t="shared" si="9"/>
        <v>Yes</v>
      </c>
      <c r="M110" s="280" t="str">
        <f t="shared" si="10"/>
        <v>Yes</v>
      </c>
      <c r="N110" s="157" t="s">
        <v>92</v>
      </c>
      <c r="O110" s="280"/>
      <c r="P110" s="157" t="s">
        <v>239</v>
      </c>
      <c r="Q110" s="157" t="s">
        <v>239</v>
      </c>
    </row>
    <row r="111" spans="2:17" x14ac:dyDescent="0.25">
      <c r="B111" s="219">
        <v>107</v>
      </c>
      <c r="C111" s="224">
        <v>593</v>
      </c>
      <c r="D111" s="221">
        <v>42751</v>
      </c>
      <c r="E111" s="224">
        <v>593</v>
      </c>
      <c r="F111" s="222" t="s">
        <v>4720</v>
      </c>
      <c r="G111" s="223" t="str">
        <f>VLOOKUP(C111,MIS!F:H,3,FALSE)</f>
        <v>BILAL GUNJ</v>
      </c>
      <c r="H111" s="282" t="str">
        <f t="shared" si="7"/>
        <v>1</v>
      </c>
      <c r="I111" s="282" t="str">
        <f t="shared" si="17"/>
        <v>1</v>
      </c>
      <c r="J111" s="280" t="str">
        <f>VLOOKUP(C111,MIS!F:G,2,FALSE)</f>
        <v>LAHORE</v>
      </c>
      <c r="K111" s="280" t="str">
        <f t="shared" si="8"/>
        <v>Yes</v>
      </c>
      <c r="L111" s="280" t="str">
        <f t="shared" si="9"/>
        <v>Yes</v>
      </c>
      <c r="M111" s="280" t="str">
        <f t="shared" si="10"/>
        <v>Yes</v>
      </c>
      <c r="N111" s="157" t="s">
        <v>239</v>
      </c>
      <c r="O111" s="280"/>
      <c r="P111" s="157" t="s">
        <v>239</v>
      </c>
      <c r="Q111" s="157" t="s">
        <v>239</v>
      </c>
    </row>
    <row r="112" spans="2:17" x14ac:dyDescent="0.25">
      <c r="B112" s="219">
        <v>108</v>
      </c>
      <c r="C112" s="224">
        <v>1663</v>
      </c>
      <c r="D112" s="221">
        <v>42751</v>
      </c>
      <c r="E112" s="224">
        <v>1663</v>
      </c>
      <c r="F112" s="222" t="s">
        <v>4721</v>
      </c>
      <c r="G112" s="223" t="str">
        <f>VLOOKUP(C112,MIS!F:H,3,FALSE)</f>
        <v>DARRA ADAM KHEL</v>
      </c>
      <c r="H112" s="282" t="str">
        <f t="shared" si="7"/>
        <v>1</v>
      </c>
      <c r="I112" s="282" t="str">
        <f t="shared" si="17"/>
        <v>1</v>
      </c>
      <c r="J112" s="280" t="str">
        <f>VLOOKUP(C112,MIS!F:G,2,FALSE)</f>
        <v>PESHAWAR</v>
      </c>
      <c r="K112" s="280" t="str">
        <f t="shared" si="8"/>
        <v>Yes</v>
      </c>
      <c r="L112" s="280" t="str">
        <f t="shared" si="9"/>
        <v>Yes</v>
      </c>
      <c r="M112" s="280" t="str">
        <f t="shared" si="10"/>
        <v>Yes</v>
      </c>
      <c r="N112" s="157" t="s">
        <v>239</v>
      </c>
      <c r="O112" s="280"/>
      <c r="P112" s="157" t="s">
        <v>239</v>
      </c>
      <c r="Q112" s="157" t="s">
        <v>239</v>
      </c>
    </row>
    <row r="113" spans="2:17" x14ac:dyDescent="0.25">
      <c r="B113" s="219">
        <v>109</v>
      </c>
      <c r="C113" s="224">
        <v>2253</v>
      </c>
      <c r="D113" s="221">
        <v>42751</v>
      </c>
      <c r="E113" s="224">
        <v>2253</v>
      </c>
      <c r="F113" s="222" t="s">
        <v>4722</v>
      </c>
      <c r="G113" s="223" t="str">
        <f>VLOOKUP(C113,MIS!F:H,3,FALSE)</f>
        <v>I-8 MARKAZ ANEEQ PLAZA, ISLAMABAD</v>
      </c>
      <c r="H113" s="282" t="str">
        <f t="shared" si="7"/>
        <v>1</v>
      </c>
      <c r="I113" s="282" t="str">
        <f t="shared" si="17"/>
        <v>1</v>
      </c>
      <c r="J113" s="280" t="str">
        <f>VLOOKUP(C113,MIS!F:G,2,FALSE)</f>
        <v>ISLAMABAD</v>
      </c>
      <c r="K113" s="280" t="str">
        <f t="shared" si="8"/>
        <v>Yes</v>
      </c>
      <c r="L113" s="280" t="str">
        <f t="shared" si="9"/>
        <v>Yes</v>
      </c>
      <c r="M113" s="280" t="str">
        <f t="shared" si="10"/>
        <v>Yes</v>
      </c>
      <c r="N113" s="157" t="s">
        <v>239</v>
      </c>
      <c r="O113" s="280"/>
      <c r="P113" s="157" t="s">
        <v>239</v>
      </c>
      <c r="Q113" s="157" t="s">
        <v>239</v>
      </c>
    </row>
    <row r="114" spans="2:17" x14ac:dyDescent="0.25">
      <c r="B114" s="219">
        <v>110</v>
      </c>
      <c r="C114" s="224">
        <v>2211</v>
      </c>
      <c r="D114" s="221">
        <v>42751</v>
      </c>
      <c r="E114" s="224">
        <v>2211</v>
      </c>
      <c r="F114" s="222" t="s">
        <v>4723</v>
      </c>
      <c r="G114" s="223" t="str">
        <f>VLOOKUP(C114,MIS!F:H,3,FALSE)</f>
        <v>ISLAMABAD - FEDERAL B.I.S.E.</v>
      </c>
      <c r="H114" s="282" t="str">
        <f t="shared" si="7"/>
        <v>1</v>
      </c>
      <c r="I114" s="282" t="str">
        <f t="shared" si="17"/>
        <v>1</v>
      </c>
      <c r="J114" s="280" t="str">
        <f>VLOOKUP(C114,MIS!F:G,2,FALSE)</f>
        <v>ISLAMABAD</v>
      </c>
      <c r="K114" s="280" t="str">
        <f t="shared" si="8"/>
        <v>Yes</v>
      </c>
      <c r="L114" s="280" t="str">
        <f t="shared" si="9"/>
        <v>Yes</v>
      </c>
      <c r="M114" s="280" t="str">
        <f t="shared" si="10"/>
        <v>Yes</v>
      </c>
      <c r="N114" s="157" t="s">
        <v>239</v>
      </c>
      <c r="O114" s="280"/>
      <c r="P114" s="157" t="s">
        <v>239</v>
      </c>
      <c r="Q114" s="157" t="s">
        <v>239</v>
      </c>
    </row>
    <row r="115" spans="2:17" x14ac:dyDescent="0.25">
      <c r="B115" s="219">
        <v>111</v>
      </c>
      <c r="C115" s="224">
        <v>1787</v>
      </c>
      <c r="D115" s="221">
        <v>42751</v>
      </c>
      <c r="E115" s="224">
        <v>1787</v>
      </c>
      <c r="F115" s="222" t="s">
        <v>4724</v>
      </c>
      <c r="G115" s="223" t="str">
        <f>VLOOKUP(C115,MIS!F:H,3,FALSE)</f>
        <v>REWAZ GARDEN</v>
      </c>
      <c r="H115" s="282" t="str">
        <f t="shared" si="7"/>
        <v>1</v>
      </c>
      <c r="I115" s="282" t="str">
        <f t="shared" si="17"/>
        <v>1</v>
      </c>
      <c r="J115" s="280" t="str">
        <f>VLOOKUP(C115,MIS!F:G,2,FALSE)</f>
        <v>LAHORE</v>
      </c>
      <c r="K115" s="280" t="str">
        <f t="shared" si="8"/>
        <v>Yes</v>
      </c>
      <c r="L115" s="280" t="str">
        <f t="shared" si="9"/>
        <v>Yes</v>
      </c>
      <c r="M115" s="280" t="str">
        <f t="shared" si="10"/>
        <v>Yes</v>
      </c>
      <c r="N115" s="157" t="s">
        <v>239</v>
      </c>
      <c r="O115" s="280"/>
      <c r="P115" s="157" t="s">
        <v>239</v>
      </c>
      <c r="Q115" s="157" t="s">
        <v>239</v>
      </c>
    </row>
    <row r="116" spans="2:17" x14ac:dyDescent="0.25">
      <c r="B116" s="219">
        <v>112</v>
      </c>
      <c r="C116" s="224">
        <v>1113</v>
      </c>
      <c r="D116" s="221">
        <v>42751</v>
      </c>
      <c r="E116" s="224">
        <v>1113</v>
      </c>
      <c r="F116" s="222" t="s">
        <v>4725</v>
      </c>
      <c r="G116" s="223" t="str">
        <f>VLOOKUP(C116,MIS!F:H,3,FALSE)</f>
        <v>PESHAWAR-HAYATABAD</v>
      </c>
      <c r="H116" s="282" t="str">
        <f t="shared" si="7"/>
        <v>1</v>
      </c>
      <c r="I116" s="282" t="str">
        <f t="shared" si="17"/>
        <v>1</v>
      </c>
      <c r="J116" s="280" t="str">
        <f>VLOOKUP(C116,MIS!F:G,2,FALSE)</f>
        <v>PESHAWAR</v>
      </c>
      <c r="K116" s="280" t="str">
        <f t="shared" si="8"/>
        <v>Yes</v>
      </c>
      <c r="L116" s="280" t="str">
        <f t="shared" si="9"/>
        <v>Yes</v>
      </c>
      <c r="M116" s="280" t="str">
        <f t="shared" si="10"/>
        <v>Yes</v>
      </c>
      <c r="N116" s="157" t="s">
        <v>239</v>
      </c>
      <c r="O116" s="280"/>
      <c r="P116" s="157" t="s">
        <v>239</v>
      </c>
      <c r="Q116" s="157" t="s">
        <v>239</v>
      </c>
    </row>
    <row r="117" spans="2:17" x14ac:dyDescent="0.25">
      <c r="B117" s="219">
        <v>113</v>
      </c>
      <c r="C117" s="224">
        <v>2255</v>
      </c>
      <c r="D117" s="221">
        <v>42751</v>
      </c>
      <c r="E117" s="224">
        <v>2255</v>
      </c>
      <c r="F117" s="222" t="s">
        <v>4726</v>
      </c>
      <c r="G117" s="223" t="str">
        <f>VLOOKUP(C117,MIS!F:H,3,FALSE)</f>
        <v>KHAYABAN-E-SAADI, CLIFTON, KARACHI</v>
      </c>
      <c r="H117" s="282" t="str">
        <f t="shared" si="7"/>
        <v>1</v>
      </c>
      <c r="I117" s="282" t="str">
        <f t="shared" si="17"/>
        <v>1</v>
      </c>
      <c r="J117" s="280" t="str">
        <f>VLOOKUP(C117,MIS!F:G,2,FALSE)</f>
        <v>KARACHI</v>
      </c>
      <c r="K117" s="280" t="str">
        <f t="shared" si="8"/>
        <v>Yes</v>
      </c>
      <c r="L117" s="280" t="str">
        <f t="shared" si="9"/>
        <v>Yes</v>
      </c>
      <c r="M117" s="280" t="str">
        <f t="shared" si="10"/>
        <v>Yes</v>
      </c>
      <c r="N117" s="157" t="s">
        <v>239</v>
      </c>
      <c r="O117" s="280" t="s">
        <v>4647</v>
      </c>
      <c r="P117" s="157" t="s">
        <v>239</v>
      </c>
      <c r="Q117" s="157" t="s">
        <v>239</v>
      </c>
    </row>
    <row r="118" spans="2:17" x14ac:dyDescent="0.25">
      <c r="B118" s="219">
        <v>114</v>
      </c>
      <c r="C118" s="224">
        <v>2320</v>
      </c>
      <c r="D118" s="221">
        <v>42751</v>
      </c>
      <c r="E118" s="224">
        <v>2320</v>
      </c>
      <c r="F118" s="222" t="s">
        <v>4727</v>
      </c>
      <c r="G118" s="223" t="str">
        <f>VLOOKUP(C118,MIS!F:H,3,FALSE)</f>
        <v>HARBANSPURA</v>
      </c>
      <c r="H118" s="282" t="str">
        <f t="shared" si="7"/>
        <v>1</v>
      </c>
      <c r="I118" s="282" t="str">
        <f t="shared" si="17"/>
        <v>1</v>
      </c>
      <c r="J118" s="280" t="str">
        <f>VLOOKUP(C118,MIS!F:G,2,FALSE)</f>
        <v>LAHORE</v>
      </c>
      <c r="K118" s="280" t="str">
        <f t="shared" si="8"/>
        <v>Yes</v>
      </c>
      <c r="L118" s="280" t="str">
        <f t="shared" si="9"/>
        <v>Yes</v>
      </c>
      <c r="M118" s="280" t="str">
        <f t="shared" si="10"/>
        <v>Yes</v>
      </c>
      <c r="N118" s="157" t="s">
        <v>239</v>
      </c>
      <c r="O118" s="280"/>
      <c r="P118" s="157" t="s">
        <v>239</v>
      </c>
      <c r="Q118" s="157" t="s">
        <v>239</v>
      </c>
    </row>
    <row r="119" spans="2:17" x14ac:dyDescent="0.25">
      <c r="B119" s="219">
        <v>115</v>
      </c>
      <c r="C119" s="224">
        <v>1487</v>
      </c>
      <c r="D119" s="221">
        <v>42751</v>
      </c>
      <c r="E119" s="224">
        <v>1487</v>
      </c>
      <c r="F119" s="222" t="s">
        <v>4728</v>
      </c>
      <c r="G119" s="223" t="str">
        <f>VLOOKUP(C119,MIS!F:H,3,FALSE)</f>
        <v>AGRICULTURE UNIVERSITY, PESHAWAR</v>
      </c>
      <c r="H119" s="282" t="str">
        <f t="shared" si="7"/>
        <v>1</v>
      </c>
      <c r="I119" s="282" t="str">
        <f t="shared" si="17"/>
        <v>1</v>
      </c>
      <c r="J119" s="280" t="str">
        <f>VLOOKUP(C119,MIS!F:G,2,FALSE)</f>
        <v>PESHAWAR</v>
      </c>
      <c r="K119" s="280" t="str">
        <f t="shared" si="8"/>
        <v>Yes</v>
      </c>
      <c r="L119" s="280" t="str">
        <f t="shared" si="9"/>
        <v>Yes</v>
      </c>
      <c r="M119" s="280" t="str">
        <f t="shared" si="10"/>
        <v>Yes</v>
      </c>
      <c r="N119" s="157" t="s">
        <v>239</v>
      </c>
      <c r="O119" s="280"/>
      <c r="P119" s="157" t="s">
        <v>239</v>
      </c>
      <c r="Q119" s="157" t="s">
        <v>239</v>
      </c>
    </row>
    <row r="120" spans="2:17" x14ac:dyDescent="0.25">
      <c r="B120" s="219">
        <v>116</v>
      </c>
      <c r="C120" s="224">
        <v>557</v>
      </c>
      <c r="D120" s="221">
        <v>42752</v>
      </c>
      <c r="E120" s="224">
        <v>557</v>
      </c>
      <c r="F120" s="222" t="s">
        <v>4729</v>
      </c>
      <c r="G120" s="223" t="str">
        <f>VLOOKUP(C120,MIS!F:H,3,FALSE)</f>
        <v>ALLAMA IQBAL ROAD</v>
      </c>
      <c r="H120" s="282" t="str">
        <f t="shared" si="7"/>
        <v>1</v>
      </c>
      <c r="I120" s="282" t="str">
        <f t="shared" si="17"/>
        <v>1</v>
      </c>
      <c r="J120" s="280" t="str">
        <f>VLOOKUP(C120,MIS!F:G,2,FALSE)</f>
        <v>LAHORE</v>
      </c>
      <c r="K120" s="280" t="str">
        <f t="shared" si="8"/>
        <v>Yes</v>
      </c>
      <c r="L120" s="280" t="str">
        <f t="shared" si="9"/>
        <v>Yes</v>
      </c>
      <c r="M120" s="280" t="str">
        <f t="shared" si="10"/>
        <v>Yes</v>
      </c>
      <c r="N120" s="157" t="s">
        <v>239</v>
      </c>
      <c r="O120" s="280"/>
      <c r="P120" s="157" t="s">
        <v>239</v>
      </c>
      <c r="Q120" s="157" t="s">
        <v>239</v>
      </c>
    </row>
    <row r="121" spans="2:17" x14ac:dyDescent="0.25">
      <c r="B121" s="219">
        <v>117</v>
      </c>
      <c r="C121" s="224">
        <v>554</v>
      </c>
      <c r="D121" s="221">
        <v>42752</v>
      </c>
      <c r="E121" s="224">
        <v>554</v>
      </c>
      <c r="F121" s="222" t="s">
        <v>4730</v>
      </c>
      <c r="G121" s="223" t="str">
        <f>VLOOKUP(C121,MIS!F:H,3,FALSE)</f>
        <v>NISBETT ROAD</v>
      </c>
      <c r="H121" s="282" t="str">
        <f t="shared" si="7"/>
        <v>1</v>
      </c>
      <c r="I121" s="282" t="str">
        <f t="shared" si="17"/>
        <v>1</v>
      </c>
      <c r="J121" s="280" t="str">
        <f>VLOOKUP(C121,MIS!F:G,2,FALSE)</f>
        <v>LAHORE</v>
      </c>
      <c r="K121" s="280" t="str">
        <f t="shared" si="8"/>
        <v>Yes</v>
      </c>
      <c r="L121" s="280" t="str">
        <f t="shared" si="9"/>
        <v>Yes</v>
      </c>
      <c r="M121" s="280" t="str">
        <f t="shared" si="10"/>
        <v>Yes</v>
      </c>
      <c r="N121" s="157" t="s">
        <v>239</v>
      </c>
      <c r="O121" s="280"/>
      <c r="P121" s="157" t="s">
        <v>239</v>
      </c>
      <c r="Q121" s="157" t="s">
        <v>239</v>
      </c>
    </row>
    <row r="122" spans="2:17" x14ac:dyDescent="0.25">
      <c r="B122" s="219">
        <v>118</v>
      </c>
      <c r="C122" s="224">
        <v>2329</v>
      </c>
      <c r="D122" s="221">
        <v>42752</v>
      </c>
      <c r="E122" s="224">
        <v>2329</v>
      </c>
      <c r="F122" s="222" t="s">
        <v>4731</v>
      </c>
      <c r="G122" s="223" t="str">
        <f>VLOOKUP(C122,MIS!F:H,3,FALSE)</f>
        <v xml:space="preserve">E - 11 BRANCH ISLAMABAD </v>
      </c>
      <c r="H122" s="282" t="str">
        <f t="shared" si="7"/>
        <v>1</v>
      </c>
      <c r="I122" s="282" t="str">
        <f t="shared" si="17"/>
        <v>1</v>
      </c>
      <c r="J122" s="280" t="str">
        <f>VLOOKUP(C122,MIS!F:G,2,FALSE)</f>
        <v>ISLAMABAD</v>
      </c>
      <c r="K122" s="280" t="str">
        <f t="shared" si="8"/>
        <v>Yes</v>
      </c>
      <c r="L122" s="280" t="str">
        <f t="shared" si="9"/>
        <v>Yes</v>
      </c>
      <c r="M122" s="280" t="str">
        <f t="shared" si="10"/>
        <v>Yes</v>
      </c>
      <c r="N122" s="157" t="s">
        <v>239</v>
      </c>
      <c r="O122" s="280"/>
      <c r="P122" s="157" t="s">
        <v>239</v>
      </c>
      <c r="Q122" s="157" t="s">
        <v>239</v>
      </c>
    </row>
    <row r="123" spans="2:17" x14ac:dyDescent="0.25">
      <c r="B123" s="219">
        <v>119</v>
      </c>
      <c r="C123" s="224">
        <v>1076</v>
      </c>
      <c r="D123" s="221">
        <v>42752</v>
      </c>
      <c r="E123" s="224">
        <v>1076</v>
      </c>
      <c r="F123" s="222" t="s">
        <v>4732</v>
      </c>
      <c r="G123" s="223" t="str">
        <f>VLOOKUP(C123,MIS!F:H,3,FALSE)</f>
        <v>SHADMAN COLONY</v>
      </c>
      <c r="H123" s="282" t="str">
        <f t="shared" si="7"/>
        <v>1</v>
      </c>
      <c r="I123" s="282" t="str">
        <f t="shared" ref="I123:I149" si="20">IF(ISBLANK(C123)," ","1")</f>
        <v>1</v>
      </c>
      <c r="J123" s="280" t="str">
        <f>VLOOKUP(C123,MIS!F:G,2,FALSE)</f>
        <v>LAHORE</v>
      </c>
      <c r="K123" s="280" t="str">
        <f t="shared" si="8"/>
        <v>Yes</v>
      </c>
      <c r="L123" s="280" t="str">
        <f t="shared" si="9"/>
        <v>Yes</v>
      </c>
      <c r="M123" s="280" t="str">
        <f t="shared" si="10"/>
        <v>Yes</v>
      </c>
      <c r="N123" s="157" t="s">
        <v>239</v>
      </c>
      <c r="O123" s="280"/>
      <c r="P123" s="157" t="s">
        <v>239</v>
      </c>
      <c r="Q123" s="157" t="s">
        <v>239</v>
      </c>
    </row>
    <row r="124" spans="2:17" x14ac:dyDescent="0.25">
      <c r="B124" s="219">
        <v>120</v>
      </c>
      <c r="C124" s="224">
        <v>1019</v>
      </c>
      <c r="D124" s="221">
        <v>42752</v>
      </c>
      <c r="E124" s="224">
        <v>1019</v>
      </c>
      <c r="F124" s="222" t="s">
        <v>4733</v>
      </c>
      <c r="G124" s="223" t="str">
        <f>VLOOKUP(C124,MIS!F:H,3,FALSE)</f>
        <v>NEW MUSLIM TOWN</v>
      </c>
      <c r="H124" s="282" t="str">
        <f t="shared" si="7"/>
        <v>1</v>
      </c>
      <c r="I124" s="282" t="str">
        <f t="shared" si="20"/>
        <v>1</v>
      </c>
      <c r="J124" s="280" t="str">
        <f>VLOOKUP(C124,MIS!F:G,2,FALSE)</f>
        <v>LAHORE</v>
      </c>
      <c r="K124" s="280" t="str">
        <f t="shared" si="8"/>
        <v>Yes</v>
      </c>
      <c r="L124" s="280" t="str">
        <f t="shared" si="9"/>
        <v>Yes</v>
      </c>
      <c r="M124" s="280" t="str">
        <f t="shared" si="10"/>
        <v>Yes</v>
      </c>
      <c r="N124" s="157" t="s">
        <v>239</v>
      </c>
      <c r="O124" s="280"/>
      <c r="P124" s="157" t="s">
        <v>239</v>
      </c>
      <c r="Q124" s="157" t="s">
        <v>239</v>
      </c>
    </row>
    <row r="125" spans="2:17" x14ac:dyDescent="0.25">
      <c r="B125" s="219">
        <v>121</v>
      </c>
      <c r="C125" s="224">
        <v>1245</v>
      </c>
      <c r="D125" s="221">
        <v>42752</v>
      </c>
      <c r="E125" s="224">
        <v>1245</v>
      </c>
      <c r="F125" s="222" t="s">
        <v>4734</v>
      </c>
      <c r="G125" s="223" t="str">
        <f>VLOOKUP(C125,MIS!F:H,3,FALSE)</f>
        <v>ROYAL PARK</v>
      </c>
      <c r="H125" s="282" t="str">
        <f t="shared" si="7"/>
        <v>1</v>
      </c>
      <c r="I125" s="282" t="str">
        <f t="shared" si="20"/>
        <v>1</v>
      </c>
      <c r="J125" s="280" t="str">
        <f>VLOOKUP(C125,MIS!F:G,2,FALSE)</f>
        <v>LAHORE</v>
      </c>
      <c r="K125" s="280" t="str">
        <f t="shared" si="8"/>
        <v>Yes</v>
      </c>
      <c r="L125" s="280" t="str">
        <f t="shared" si="9"/>
        <v>Yes</v>
      </c>
      <c r="M125" s="280" t="str">
        <f t="shared" si="10"/>
        <v>Yes</v>
      </c>
      <c r="N125" s="157" t="s">
        <v>239</v>
      </c>
      <c r="O125" s="280"/>
      <c r="P125" s="157" t="s">
        <v>239</v>
      </c>
      <c r="Q125" s="157" t="s">
        <v>239</v>
      </c>
    </row>
    <row r="126" spans="2:17" x14ac:dyDescent="0.25">
      <c r="B126" s="219">
        <v>122</v>
      </c>
      <c r="C126" s="224">
        <v>1248</v>
      </c>
      <c r="D126" s="221">
        <v>42752</v>
      </c>
      <c r="E126" s="224">
        <v>1248</v>
      </c>
      <c r="F126" s="222" t="s">
        <v>4735</v>
      </c>
      <c r="G126" s="223" t="str">
        <f>VLOOKUP(C126,MIS!F:H,3,FALSE)</f>
        <v>ALLAMA IQBAL TOWN</v>
      </c>
      <c r="H126" s="282" t="str">
        <f t="shared" si="7"/>
        <v>1</v>
      </c>
      <c r="I126" s="282" t="str">
        <f t="shared" si="20"/>
        <v>1</v>
      </c>
      <c r="J126" s="280" t="str">
        <f>VLOOKUP(C126,MIS!F:G,2,FALSE)</f>
        <v>LAHORE</v>
      </c>
      <c r="K126" s="280" t="str">
        <f t="shared" si="8"/>
        <v>Yes</v>
      </c>
      <c r="L126" s="280" t="str">
        <f t="shared" si="9"/>
        <v>Yes</v>
      </c>
      <c r="M126" s="280" t="str">
        <f t="shared" si="10"/>
        <v>Yes</v>
      </c>
      <c r="N126" s="157" t="s">
        <v>239</v>
      </c>
      <c r="O126" s="280"/>
      <c r="P126" s="157" t="s">
        <v>239</v>
      </c>
      <c r="Q126" s="157" t="s">
        <v>239</v>
      </c>
    </row>
    <row r="127" spans="2:17" x14ac:dyDescent="0.25">
      <c r="B127" s="219">
        <v>123</v>
      </c>
      <c r="C127" s="224">
        <v>2493</v>
      </c>
      <c r="D127" s="221">
        <v>42752</v>
      </c>
      <c r="E127" s="224">
        <v>2493</v>
      </c>
      <c r="F127" s="222" t="s">
        <v>4736</v>
      </c>
      <c r="G127" s="223" t="str">
        <f>VLOOKUP(C127,MIS!F:H,3,FALSE)</f>
        <v>G - 11 MARKAZ ISLAMABAD</v>
      </c>
      <c r="H127" s="282" t="str">
        <f t="shared" si="7"/>
        <v>1</v>
      </c>
      <c r="I127" s="282" t="str">
        <f t="shared" si="20"/>
        <v>1</v>
      </c>
      <c r="J127" s="280" t="str">
        <f>VLOOKUP(C127,MIS!F:G,2,FALSE)</f>
        <v>ISLAMABAD</v>
      </c>
      <c r="K127" s="280" t="str">
        <f t="shared" si="8"/>
        <v>Yes</v>
      </c>
      <c r="L127" s="280" t="str">
        <f t="shared" si="9"/>
        <v>Yes</v>
      </c>
      <c r="M127" s="280" t="str">
        <f t="shared" si="10"/>
        <v>Yes</v>
      </c>
      <c r="N127" s="157" t="s">
        <v>239</v>
      </c>
      <c r="O127" s="280"/>
      <c r="P127" s="157" t="s">
        <v>239</v>
      </c>
      <c r="Q127" s="157" t="s">
        <v>239</v>
      </c>
    </row>
    <row r="128" spans="2:17" x14ac:dyDescent="0.25">
      <c r="B128" s="219">
        <v>124</v>
      </c>
      <c r="C128" s="224">
        <v>226</v>
      </c>
      <c r="D128" s="221">
        <v>42752</v>
      </c>
      <c r="E128" s="224">
        <v>226</v>
      </c>
      <c r="F128" s="222" t="s">
        <v>4737</v>
      </c>
      <c r="G128" s="223" t="str">
        <f>VLOOKUP(C128,MIS!F:H,3,FALSE)</f>
        <v>WARSAK, PESHAWAR</v>
      </c>
      <c r="H128" s="282" t="str">
        <f t="shared" si="7"/>
        <v>1</v>
      </c>
      <c r="I128" s="282" t="str">
        <f t="shared" si="20"/>
        <v>1</v>
      </c>
      <c r="J128" s="280" t="str">
        <f>VLOOKUP(C128,MIS!F:G,2,FALSE)</f>
        <v>PESHAWAR</v>
      </c>
      <c r="K128" s="280" t="str">
        <f t="shared" si="8"/>
        <v>Yes</v>
      </c>
      <c r="L128" s="280" t="str">
        <f t="shared" si="9"/>
        <v>Yes</v>
      </c>
      <c r="M128" s="280" t="str">
        <f t="shared" si="10"/>
        <v>Yes</v>
      </c>
      <c r="N128" s="157" t="s">
        <v>239</v>
      </c>
      <c r="O128" s="280"/>
      <c r="P128" s="157" t="s">
        <v>239</v>
      </c>
      <c r="Q128" s="157" t="s">
        <v>239</v>
      </c>
    </row>
    <row r="129" spans="2:17" x14ac:dyDescent="0.25">
      <c r="B129" s="219">
        <v>125</v>
      </c>
      <c r="C129" s="224">
        <v>617</v>
      </c>
      <c r="D129" s="221">
        <v>42752</v>
      </c>
      <c r="E129" s="224">
        <v>617</v>
      </c>
      <c r="F129" s="222" t="s">
        <v>4733</v>
      </c>
      <c r="G129" s="223" t="str">
        <f>VLOOKUP(C129,MIS!F:H,3,FALSE)</f>
        <v>OPPOSITE HIGH COURT</v>
      </c>
      <c r="H129" s="282" t="str">
        <f t="shared" si="7"/>
        <v>1</v>
      </c>
      <c r="I129" s="282" t="str">
        <f t="shared" si="20"/>
        <v>1</v>
      </c>
      <c r="J129" s="280" t="str">
        <f>VLOOKUP(C129,MIS!F:G,2,FALSE)</f>
        <v>LAHORE</v>
      </c>
      <c r="K129" s="280" t="str">
        <f t="shared" si="8"/>
        <v>Yes</v>
      </c>
      <c r="L129" s="280" t="str">
        <f t="shared" si="9"/>
        <v>Yes</v>
      </c>
      <c r="M129" s="280" t="str">
        <f t="shared" si="10"/>
        <v>Yes</v>
      </c>
      <c r="N129" s="157" t="s">
        <v>239</v>
      </c>
      <c r="O129" s="280" t="s">
        <v>4647</v>
      </c>
      <c r="P129" s="157" t="s">
        <v>239</v>
      </c>
      <c r="Q129" s="157" t="s">
        <v>239</v>
      </c>
    </row>
    <row r="130" spans="2:17" x14ac:dyDescent="0.25">
      <c r="B130" s="219">
        <v>126</v>
      </c>
      <c r="C130" s="224">
        <v>866</v>
      </c>
      <c r="D130" s="221">
        <v>42752</v>
      </c>
      <c r="E130" s="224">
        <v>866</v>
      </c>
      <c r="F130" s="222" t="s">
        <v>4738</v>
      </c>
      <c r="G130" s="223" t="str">
        <f>VLOOKUP(C130,MIS!F:H,3,FALSE)</f>
        <v>STOCK EXCHANGE</v>
      </c>
      <c r="H130" s="282" t="str">
        <f t="shared" si="7"/>
        <v>1</v>
      </c>
      <c r="I130" s="282" t="str">
        <f t="shared" si="20"/>
        <v>1</v>
      </c>
      <c r="J130" s="280" t="str">
        <f>VLOOKUP(C130,MIS!F:G,2,FALSE)</f>
        <v>LAHORE</v>
      </c>
      <c r="K130" s="280" t="str">
        <f t="shared" si="8"/>
        <v>Yes</v>
      </c>
      <c r="L130" s="280" t="str">
        <f t="shared" si="9"/>
        <v>Yes</v>
      </c>
      <c r="M130" s="280" t="str">
        <f t="shared" si="10"/>
        <v>Yes</v>
      </c>
      <c r="N130" s="157" t="s">
        <v>239</v>
      </c>
      <c r="O130" s="280"/>
      <c r="P130" s="157" t="s">
        <v>239</v>
      </c>
      <c r="Q130" s="157" t="s">
        <v>239</v>
      </c>
    </row>
    <row r="131" spans="2:17" x14ac:dyDescent="0.25">
      <c r="B131" s="219">
        <v>127</v>
      </c>
      <c r="C131" s="224">
        <v>830</v>
      </c>
      <c r="D131" s="221">
        <v>42752</v>
      </c>
      <c r="E131" s="224">
        <v>830</v>
      </c>
      <c r="F131" s="222" t="s">
        <v>4739</v>
      </c>
      <c r="G131" s="223" t="str">
        <f>VLOOKUP(C131,MIS!F:H,3,FALSE)</f>
        <v>AL-AZAM SQUARE, KARACHI</v>
      </c>
      <c r="H131" s="282" t="str">
        <f t="shared" si="7"/>
        <v>1</v>
      </c>
      <c r="I131" s="282" t="str">
        <f t="shared" si="20"/>
        <v>1</v>
      </c>
      <c r="J131" s="280" t="str">
        <f>VLOOKUP(C131,MIS!F:G,2,FALSE)</f>
        <v>KARACHI</v>
      </c>
      <c r="K131" s="280" t="str">
        <f t="shared" si="8"/>
        <v>Yes</v>
      </c>
      <c r="L131" s="280" t="str">
        <f t="shared" si="9"/>
        <v>Yes</v>
      </c>
      <c r="M131" s="280" t="str">
        <f t="shared" si="10"/>
        <v>Yes</v>
      </c>
      <c r="N131" s="157" t="s">
        <v>239</v>
      </c>
      <c r="O131" s="280" t="s">
        <v>4647</v>
      </c>
      <c r="P131" s="157" t="s">
        <v>239</v>
      </c>
      <c r="Q131" s="157" t="s">
        <v>239</v>
      </c>
    </row>
    <row r="132" spans="2:17" x14ac:dyDescent="0.25">
      <c r="B132" s="219">
        <v>128</v>
      </c>
      <c r="C132" s="224">
        <v>2299</v>
      </c>
      <c r="D132" s="221">
        <v>42752</v>
      </c>
      <c r="E132" s="224">
        <v>2299</v>
      </c>
      <c r="F132" s="222" t="s">
        <v>4740</v>
      </c>
      <c r="G132" s="223" t="str">
        <f>VLOOKUP(C132,MIS!F:H,3,FALSE)</f>
        <v>PAF ADR HEADQUARTERS, E-9 ISLAMABAD</v>
      </c>
      <c r="H132" s="282" t="str">
        <f t="shared" si="7"/>
        <v>1</v>
      </c>
      <c r="I132" s="282" t="str">
        <f t="shared" si="20"/>
        <v>1</v>
      </c>
      <c r="J132" s="280" t="str">
        <f>VLOOKUP(C132,MIS!F:G,2,FALSE)</f>
        <v>ISLAMABAD</v>
      </c>
      <c r="K132" s="280" t="str">
        <f t="shared" si="8"/>
        <v>Yes</v>
      </c>
      <c r="L132" s="280" t="str">
        <f t="shared" si="9"/>
        <v>Yes</v>
      </c>
      <c r="M132" s="280" t="str">
        <f t="shared" si="10"/>
        <v>Yes</v>
      </c>
      <c r="N132" s="157" t="s">
        <v>239</v>
      </c>
      <c r="O132" s="280"/>
      <c r="P132" s="157" t="s">
        <v>239</v>
      </c>
      <c r="Q132" s="157" t="s">
        <v>239</v>
      </c>
    </row>
    <row r="133" spans="2:17" x14ac:dyDescent="0.25">
      <c r="B133" s="219">
        <v>129</v>
      </c>
      <c r="C133" s="224">
        <v>2474</v>
      </c>
      <c r="D133" s="221">
        <v>42752</v>
      </c>
      <c r="E133" s="224">
        <v>2474</v>
      </c>
      <c r="F133" s="222" t="s">
        <v>4741</v>
      </c>
      <c r="G133" s="223" t="str">
        <f>VLOOKUP(C133,MIS!F:H,3,FALSE)</f>
        <v>MUSLIM TOWN MORE, WAHDAT ROAD</v>
      </c>
      <c r="H133" s="282" t="str">
        <f t="shared" si="7"/>
        <v>1</v>
      </c>
      <c r="I133" s="282" t="str">
        <f t="shared" si="20"/>
        <v>1</v>
      </c>
      <c r="J133" s="280" t="str">
        <f>VLOOKUP(C133,MIS!F:G,2,FALSE)</f>
        <v>LAHORE</v>
      </c>
      <c r="K133" s="280" t="str">
        <f t="shared" si="8"/>
        <v>Yes</v>
      </c>
      <c r="L133" s="280" t="str">
        <f t="shared" si="9"/>
        <v>Yes</v>
      </c>
      <c r="M133" s="280" t="str">
        <f t="shared" si="10"/>
        <v>Yes</v>
      </c>
      <c r="N133" s="157" t="s">
        <v>239</v>
      </c>
      <c r="O133" s="280"/>
      <c r="P133" s="157" t="s">
        <v>239</v>
      </c>
      <c r="Q133" s="157" t="s">
        <v>239</v>
      </c>
    </row>
    <row r="134" spans="2:17" x14ac:dyDescent="0.25">
      <c r="B134" s="219">
        <v>130</v>
      </c>
      <c r="C134" s="224">
        <v>63</v>
      </c>
      <c r="D134" s="221">
        <v>42752</v>
      </c>
      <c r="E134" s="224">
        <v>63</v>
      </c>
      <c r="F134" s="222" t="s">
        <v>4742</v>
      </c>
      <c r="G134" s="223" t="str">
        <f>VLOOKUP(C134,MIS!F:H,3,FALSE)</f>
        <v>AZIZABAD, KARACHI</v>
      </c>
      <c r="H134" s="282" t="str">
        <f t="shared" si="7"/>
        <v>1</v>
      </c>
      <c r="I134" s="282" t="str">
        <f t="shared" si="20"/>
        <v>1</v>
      </c>
      <c r="J134" s="280" t="str">
        <f>VLOOKUP(C134,MIS!F:G,2,FALSE)</f>
        <v>KARACHI</v>
      </c>
      <c r="K134" s="280" t="str">
        <f t="shared" si="8"/>
        <v>Yes</v>
      </c>
      <c r="L134" s="280" t="str">
        <f t="shared" si="9"/>
        <v>Yes</v>
      </c>
      <c r="M134" s="280" t="str">
        <f t="shared" si="10"/>
        <v>Yes</v>
      </c>
      <c r="N134" s="157" t="s">
        <v>239</v>
      </c>
      <c r="O134" s="280"/>
      <c r="P134" s="157" t="s">
        <v>239</v>
      </c>
      <c r="Q134" s="157" t="s">
        <v>239</v>
      </c>
    </row>
    <row r="135" spans="2:17" x14ac:dyDescent="0.25">
      <c r="B135" s="219">
        <v>131</v>
      </c>
      <c r="C135" s="224">
        <v>1742</v>
      </c>
      <c r="D135" s="221">
        <v>42752</v>
      </c>
      <c r="E135" s="224">
        <v>1742</v>
      </c>
      <c r="F135" s="222" t="s">
        <v>4743</v>
      </c>
      <c r="G135" s="223" t="str">
        <f>VLOOKUP(C135,MIS!F:H,3,FALSE)</f>
        <v>ISLAMABAD - H-9   SHALIMAR RECORDING</v>
      </c>
      <c r="H135" s="282" t="str">
        <f t="shared" ref="H135:H198" si="21">IF(ISBLANK(C135)," ","1")</f>
        <v>1</v>
      </c>
      <c r="I135" s="282" t="str">
        <f t="shared" si="20"/>
        <v>1</v>
      </c>
      <c r="J135" s="280" t="str">
        <f>VLOOKUP(C135,MIS!F:G,2,FALSE)</f>
        <v>ISLAMABAD</v>
      </c>
      <c r="K135" s="280" t="str">
        <f t="shared" ref="K135:K198" si="22">IF(ISBLANK(C135)," ","Yes")</f>
        <v>Yes</v>
      </c>
      <c r="L135" s="280" t="str">
        <f t="shared" ref="L135:L198" si="23">IF(ISBLANK(C135)," ","Yes")</f>
        <v>Yes</v>
      </c>
      <c r="M135" s="280" t="str">
        <f t="shared" ref="M135:M198" si="24">IF(ISBLANK(C135)," ","Yes")</f>
        <v>Yes</v>
      </c>
      <c r="N135" s="157" t="s">
        <v>239</v>
      </c>
      <c r="O135" s="280"/>
      <c r="P135" s="157" t="s">
        <v>239</v>
      </c>
      <c r="Q135" s="157" t="s">
        <v>239</v>
      </c>
    </row>
    <row r="136" spans="2:17" x14ac:dyDescent="0.25">
      <c r="B136" s="219">
        <v>132</v>
      </c>
      <c r="C136" s="224">
        <v>324</v>
      </c>
      <c r="D136" s="221">
        <v>42752</v>
      </c>
      <c r="E136" s="224">
        <v>324</v>
      </c>
      <c r="F136" s="222" t="s">
        <v>4744</v>
      </c>
      <c r="G136" s="223" t="str">
        <f>VLOOKUP(C136,MIS!F:H,3,FALSE)</f>
        <v>MATHRA, PESHAWAR</v>
      </c>
      <c r="H136" s="282" t="str">
        <f t="shared" si="21"/>
        <v>1</v>
      </c>
      <c r="I136" s="282" t="str">
        <f t="shared" si="20"/>
        <v>1</v>
      </c>
      <c r="J136" s="280" t="str">
        <f>VLOOKUP(C136,MIS!F:G,2,FALSE)</f>
        <v>PESHAWAR</v>
      </c>
      <c r="K136" s="280" t="str">
        <f t="shared" si="22"/>
        <v>Yes</v>
      </c>
      <c r="L136" s="280" t="str">
        <f t="shared" si="23"/>
        <v>Yes</v>
      </c>
      <c r="M136" s="280" t="str">
        <f t="shared" si="24"/>
        <v>Yes</v>
      </c>
      <c r="N136" s="157" t="s">
        <v>239</v>
      </c>
      <c r="O136" s="280"/>
      <c r="P136" s="157" t="s">
        <v>239</v>
      </c>
      <c r="Q136" s="157" t="s">
        <v>239</v>
      </c>
    </row>
    <row r="137" spans="2:17" x14ac:dyDescent="0.25">
      <c r="B137" s="219">
        <v>133</v>
      </c>
      <c r="C137" s="224">
        <v>2254</v>
      </c>
      <c r="D137" s="221">
        <v>42752</v>
      </c>
      <c r="E137" s="224">
        <v>2254</v>
      </c>
      <c r="F137" s="222" t="s">
        <v>4745</v>
      </c>
      <c r="G137" s="223" t="str">
        <f>VLOOKUP(C137,MIS!F:H,3,FALSE)</f>
        <v>SHIREEN JINNAH COLONY, KARACHI</v>
      </c>
      <c r="H137" s="282" t="str">
        <f t="shared" si="21"/>
        <v>1</v>
      </c>
      <c r="I137" s="282" t="str">
        <f t="shared" si="20"/>
        <v>1</v>
      </c>
      <c r="J137" s="280" t="str">
        <f>VLOOKUP(C137,MIS!F:G,2,FALSE)</f>
        <v>KARACHI</v>
      </c>
      <c r="K137" s="280" t="str">
        <f t="shared" si="22"/>
        <v>Yes</v>
      </c>
      <c r="L137" s="280" t="str">
        <f t="shared" si="23"/>
        <v>Yes</v>
      </c>
      <c r="M137" s="280" t="str">
        <f t="shared" si="24"/>
        <v>Yes</v>
      </c>
      <c r="N137" s="157" t="s">
        <v>239</v>
      </c>
      <c r="O137" s="280"/>
      <c r="P137" s="157" t="s">
        <v>239</v>
      </c>
      <c r="Q137" s="157" t="s">
        <v>239</v>
      </c>
    </row>
    <row r="138" spans="2:17" x14ac:dyDescent="0.25">
      <c r="B138" s="219">
        <v>134</v>
      </c>
      <c r="C138" s="224">
        <v>2414</v>
      </c>
      <c r="D138" s="221">
        <v>42752</v>
      </c>
      <c r="E138" s="224">
        <v>2414</v>
      </c>
      <c r="F138" s="222" t="s">
        <v>4746</v>
      </c>
      <c r="G138" s="223" t="str">
        <f>VLOOKUP(C138,MIS!F:H,3,FALSE)</f>
        <v>KARACHI COMPANY G=9 ISLAMABAD</v>
      </c>
      <c r="H138" s="282" t="str">
        <f t="shared" si="21"/>
        <v>1</v>
      </c>
      <c r="I138" s="282" t="str">
        <f t="shared" si="20"/>
        <v>1</v>
      </c>
      <c r="J138" s="280" t="str">
        <f>VLOOKUP(C138,MIS!F:G,2,FALSE)</f>
        <v>ISLAMABAD</v>
      </c>
      <c r="K138" s="280" t="str">
        <f t="shared" si="22"/>
        <v>Yes</v>
      </c>
      <c r="L138" s="280" t="str">
        <f t="shared" si="23"/>
        <v>Yes</v>
      </c>
      <c r="M138" s="280" t="str">
        <f t="shared" si="24"/>
        <v>Yes</v>
      </c>
      <c r="N138" s="157" t="s">
        <v>239</v>
      </c>
      <c r="O138" s="280"/>
      <c r="P138" s="157" t="s">
        <v>239</v>
      </c>
      <c r="Q138" s="157" t="s">
        <v>239</v>
      </c>
    </row>
    <row r="139" spans="2:17" x14ac:dyDescent="0.25">
      <c r="B139" s="219">
        <v>135</v>
      </c>
      <c r="C139" s="224">
        <v>2440</v>
      </c>
      <c r="D139" s="221">
        <v>42752</v>
      </c>
      <c r="E139" s="224">
        <v>2440</v>
      </c>
      <c r="F139" s="222" t="s">
        <v>4747</v>
      </c>
      <c r="G139" s="223" t="str">
        <f>VLOOKUP(C139,MIS!F:H,3,FALSE)</f>
        <v xml:space="preserve">NORTH KARACHI BARA MARKET BRANCH </v>
      </c>
      <c r="H139" s="282" t="str">
        <f t="shared" si="21"/>
        <v>1</v>
      </c>
      <c r="I139" s="282" t="str">
        <f t="shared" si="20"/>
        <v>1</v>
      </c>
      <c r="J139" s="280" t="str">
        <f>VLOOKUP(C139,MIS!F:G,2,FALSE)</f>
        <v>KARACHI</v>
      </c>
      <c r="K139" s="280" t="str">
        <f t="shared" si="22"/>
        <v>Yes</v>
      </c>
      <c r="L139" s="280" t="str">
        <f t="shared" si="23"/>
        <v>Yes</v>
      </c>
      <c r="M139" s="280" t="str">
        <f t="shared" si="24"/>
        <v>Yes</v>
      </c>
      <c r="N139" s="157" t="s">
        <v>239</v>
      </c>
      <c r="O139" s="280"/>
      <c r="P139" s="157" t="s">
        <v>239</v>
      </c>
      <c r="Q139" s="157" t="s">
        <v>239</v>
      </c>
    </row>
    <row r="140" spans="2:17" x14ac:dyDescent="0.25">
      <c r="B140" s="219">
        <v>136</v>
      </c>
      <c r="C140" s="224">
        <v>56</v>
      </c>
      <c r="D140" s="221">
        <v>42752</v>
      </c>
      <c r="E140" s="224">
        <v>56</v>
      </c>
      <c r="F140" s="222" t="s">
        <v>4748</v>
      </c>
      <c r="G140" s="223" t="str">
        <f>VLOOKUP(C140,MIS!F:H,3,FALSE)</f>
        <v>CLIFTON, KARACHI</v>
      </c>
      <c r="H140" s="282" t="str">
        <f t="shared" si="21"/>
        <v>1</v>
      </c>
      <c r="I140" s="282" t="str">
        <f t="shared" si="20"/>
        <v>1</v>
      </c>
      <c r="J140" s="280" t="str">
        <f>VLOOKUP(C140,MIS!F:G,2,FALSE)</f>
        <v>KARACHI</v>
      </c>
      <c r="K140" s="280" t="str">
        <f t="shared" si="22"/>
        <v>Yes</v>
      </c>
      <c r="L140" s="280" t="str">
        <f t="shared" si="23"/>
        <v>Yes</v>
      </c>
      <c r="M140" s="280" t="str">
        <f t="shared" si="24"/>
        <v>Yes</v>
      </c>
      <c r="N140" s="157" t="s">
        <v>239</v>
      </c>
      <c r="O140" s="280"/>
      <c r="P140" s="157" t="s">
        <v>239</v>
      </c>
      <c r="Q140" s="157" t="s">
        <v>239</v>
      </c>
    </row>
    <row r="141" spans="2:17" x14ac:dyDescent="0.25">
      <c r="B141" s="219">
        <v>137</v>
      </c>
      <c r="C141" s="224">
        <v>192</v>
      </c>
      <c r="D141" s="221">
        <v>42752</v>
      </c>
      <c r="E141" s="224">
        <v>192</v>
      </c>
      <c r="F141" s="222" t="s">
        <v>4749</v>
      </c>
      <c r="G141" s="223" t="str">
        <f>VLOOKUP(C141,MIS!F:H,3,FALSE)</f>
        <v>BAGHBANPURA</v>
      </c>
      <c r="H141" s="282" t="str">
        <f t="shared" si="21"/>
        <v>1</v>
      </c>
      <c r="I141" s="282" t="str">
        <f t="shared" si="20"/>
        <v>1</v>
      </c>
      <c r="J141" s="280" t="str">
        <f>VLOOKUP(C141,MIS!F:G,2,FALSE)</f>
        <v>LAHORE</v>
      </c>
      <c r="K141" s="280" t="str">
        <f t="shared" si="22"/>
        <v>Yes</v>
      </c>
      <c r="L141" s="280" t="str">
        <f t="shared" si="23"/>
        <v>Yes</v>
      </c>
      <c r="M141" s="280" t="str">
        <f t="shared" si="24"/>
        <v>Yes</v>
      </c>
      <c r="N141" s="157" t="s">
        <v>239</v>
      </c>
      <c r="O141" s="280"/>
      <c r="P141" s="157" t="s">
        <v>239</v>
      </c>
      <c r="Q141" s="157" t="s">
        <v>239</v>
      </c>
    </row>
    <row r="142" spans="2:17" x14ac:dyDescent="0.25">
      <c r="B142" s="219">
        <v>138</v>
      </c>
      <c r="C142" s="220">
        <v>588</v>
      </c>
      <c r="D142" s="221">
        <v>42753</v>
      </c>
      <c r="E142" s="220">
        <v>588</v>
      </c>
      <c r="F142" s="222" t="s">
        <v>4750</v>
      </c>
      <c r="G142" s="223" t="str">
        <f>VLOOKUP(C142,MIS!F:H,3,FALSE)</f>
        <v>LANGA MANDI</v>
      </c>
      <c r="H142" s="282" t="str">
        <f t="shared" si="21"/>
        <v>1</v>
      </c>
      <c r="I142" s="282" t="str">
        <f t="shared" si="20"/>
        <v>1</v>
      </c>
      <c r="J142" s="280" t="str">
        <f>VLOOKUP(C142,MIS!F:G,2,FALSE)</f>
        <v>LAHORE</v>
      </c>
      <c r="K142" s="280" t="str">
        <f t="shared" si="22"/>
        <v>Yes</v>
      </c>
      <c r="L142" s="280" t="str">
        <f t="shared" si="23"/>
        <v>Yes</v>
      </c>
      <c r="M142" s="280" t="str">
        <f t="shared" si="24"/>
        <v>Yes</v>
      </c>
      <c r="N142" s="157" t="s">
        <v>239</v>
      </c>
      <c r="O142" s="280"/>
      <c r="P142" s="157" t="s">
        <v>239</v>
      </c>
      <c r="Q142" s="157" t="s">
        <v>239</v>
      </c>
    </row>
    <row r="143" spans="2:17" x14ac:dyDescent="0.25">
      <c r="B143" s="219">
        <v>139</v>
      </c>
      <c r="C143" s="220">
        <v>129</v>
      </c>
      <c r="D143" s="221">
        <v>42753</v>
      </c>
      <c r="E143" s="220">
        <v>129</v>
      </c>
      <c r="F143" s="222" t="s">
        <v>4751</v>
      </c>
      <c r="G143" s="223" t="str">
        <f>VLOOKUP(C143,MIS!F:H,3,FALSE)</f>
        <v>AZAM CLOTH MARKET</v>
      </c>
      <c r="H143" s="282" t="str">
        <f t="shared" si="21"/>
        <v>1</v>
      </c>
      <c r="I143" s="282" t="str">
        <f t="shared" si="20"/>
        <v>1</v>
      </c>
      <c r="J143" s="280" t="str">
        <f>VLOOKUP(C143,MIS!F:G,2,FALSE)</f>
        <v>LAHORE</v>
      </c>
      <c r="K143" s="280" t="str">
        <f t="shared" si="22"/>
        <v>Yes</v>
      </c>
      <c r="L143" s="280" t="str">
        <f t="shared" si="23"/>
        <v>Yes</v>
      </c>
      <c r="M143" s="280" t="str">
        <f t="shared" si="24"/>
        <v>Yes</v>
      </c>
      <c r="N143" s="157" t="s">
        <v>239</v>
      </c>
      <c r="O143" s="280"/>
      <c r="P143" s="157" t="s">
        <v>239</v>
      </c>
      <c r="Q143" s="157" t="s">
        <v>239</v>
      </c>
    </row>
    <row r="144" spans="2:17" x14ac:dyDescent="0.25">
      <c r="B144" s="219">
        <v>140</v>
      </c>
      <c r="C144" s="220">
        <v>134</v>
      </c>
      <c r="D144" s="221">
        <v>42753</v>
      </c>
      <c r="E144" s="220">
        <v>134</v>
      </c>
      <c r="F144" s="222" t="s">
        <v>4752</v>
      </c>
      <c r="G144" s="223" t="str">
        <f>VLOOKUP(C144,MIS!F:H,3,FALSE)</f>
        <v>SHAH ALAM MARKET</v>
      </c>
      <c r="H144" s="282" t="str">
        <f t="shared" si="21"/>
        <v>1</v>
      </c>
      <c r="I144" s="282" t="str">
        <f t="shared" si="20"/>
        <v>1</v>
      </c>
      <c r="J144" s="280" t="str">
        <f>VLOOKUP(C144,MIS!F:G,2,FALSE)</f>
        <v>LAHORE</v>
      </c>
      <c r="K144" s="280" t="str">
        <f t="shared" si="22"/>
        <v>Yes</v>
      </c>
      <c r="L144" s="280" t="str">
        <f t="shared" si="23"/>
        <v>Yes</v>
      </c>
      <c r="M144" s="280" t="str">
        <f t="shared" si="24"/>
        <v>Yes</v>
      </c>
      <c r="N144" s="157" t="s">
        <v>239</v>
      </c>
      <c r="O144" s="280"/>
      <c r="P144" s="157" t="s">
        <v>239</v>
      </c>
      <c r="Q144" s="157" t="s">
        <v>239</v>
      </c>
    </row>
    <row r="145" spans="2:17" x14ac:dyDescent="0.25">
      <c r="B145" s="219">
        <v>141</v>
      </c>
      <c r="C145" s="220">
        <v>813</v>
      </c>
      <c r="D145" s="221">
        <v>42753</v>
      </c>
      <c r="E145" s="220">
        <v>813</v>
      </c>
      <c r="F145" s="222" t="s">
        <v>4753</v>
      </c>
      <c r="G145" s="223" t="str">
        <f>VLOOKUP(C145,MIS!F:H,3,FALSE)</f>
        <v>CHOWK HALL ROAD</v>
      </c>
      <c r="H145" s="282" t="str">
        <f t="shared" si="21"/>
        <v>1</v>
      </c>
      <c r="I145" s="282" t="str">
        <f t="shared" si="20"/>
        <v>1</v>
      </c>
      <c r="J145" s="280" t="str">
        <f>VLOOKUP(C145,MIS!F:G,2,FALSE)</f>
        <v>LAHORE</v>
      </c>
      <c r="K145" s="280" t="str">
        <f t="shared" si="22"/>
        <v>Yes</v>
      </c>
      <c r="L145" s="280" t="str">
        <f t="shared" si="23"/>
        <v>Yes</v>
      </c>
      <c r="M145" s="280" t="str">
        <f t="shared" si="24"/>
        <v>Yes</v>
      </c>
      <c r="N145" s="157" t="s">
        <v>239</v>
      </c>
      <c r="O145" s="280"/>
      <c r="P145" s="157" t="s">
        <v>239</v>
      </c>
      <c r="Q145" s="157" t="s">
        <v>239</v>
      </c>
    </row>
    <row r="146" spans="2:17" x14ac:dyDescent="0.25">
      <c r="B146" s="219">
        <v>142</v>
      </c>
      <c r="C146" s="220">
        <v>207</v>
      </c>
      <c r="D146" s="221">
        <v>42753</v>
      </c>
      <c r="E146" s="220">
        <v>207</v>
      </c>
      <c r="F146" s="222" t="s">
        <v>4754</v>
      </c>
      <c r="G146" s="223" t="str">
        <f>VLOOKUP(C146,MIS!F:H,3,FALSE)</f>
        <v xml:space="preserve">GARDEE SQUARE </v>
      </c>
      <c r="H146" s="282" t="str">
        <f t="shared" si="21"/>
        <v>1</v>
      </c>
      <c r="I146" s="282" t="str">
        <f t="shared" si="20"/>
        <v>1</v>
      </c>
      <c r="J146" s="280" t="str">
        <f>VLOOKUP(C146,MIS!F:G,2,FALSE)</f>
        <v>LAHORE</v>
      </c>
      <c r="K146" s="280" t="str">
        <f t="shared" si="22"/>
        <v>Yes</v>
      </c>
      <c r="L146" s="280" t="str">
        <f t="shared" si="23"/>
        <v>Yes</v>
      </c>
      <c r="M146" s="280" t="str">
        <f t="shared" si="24"/>
        <v>Yes</v>
      </c>
      <c r="N146" s="157" t="s">
        <v>239</v>
      </c>
      <c r="O146" s="280"/>
      <c r="P146" s="157" t="s">
        <v>239</v>
      </c>
      <c r="Q146" s="157" t="s">
        <v>239</v>
      </c>
    </row>
    <row r="147" spans="2:17" x14ac:dyDescent="0.25">
      <c r="B147" s="219">
        <v>143</v>
      </c>
      <c r="C147" s="220">
        <v>1075</v>
      </c>
      <c r="D147" s="221">
        <v>42753</v>
      </c>
      <c r="E147" s="220">
        <v>1075</v>
      </c>
      <c r="F147" s="222" t="s">
        <v>4755</v>
      </c>
      <c r="G147" s="223" t="str">
        <f>VLOOKUP(C147,MIS!F:H,3,FALSE)</f>
        <v>SAMANABAD, KARACHI</v>
      </c>
      <c r="H147" s="282" t="str">
        <f t="shared" si="21"/>
        <v>1</v>
      </c>
      <c r="I147" s="282" t="str">
        <f t="shared" si="20"/>
        <v>1</v>
      </c>
      <c r="J147" s="280" t="str">
        <f>VLOOKUP(C147,MIS!F:G,2,FALSE)</f>
        <v>KARACHI</v>
      </c>
      <c r="K147" s="280" t="str">
        <f t="shared" si="22"/>
        <v>Yes</v>
      </c>
      <c r="L147" s="280" t="str">
        <f t="shared" si="23"/>
        <v>Yes</v>
      </c>
      <c r="M147" s="280" t="str">
        <f t="shared" si="24"/>
        <v>Yes</v>
      </c>
      <c r="N147" s="157" t="s">
        <v>239</v>
      </c>
      <c r="O147" s="280"/>
      <c r="P147" s="157" t="s">
        <v>239</v>
      </c>
      <c r="Q147" s="157" t="s">
        <v>239</v>
      </c>
    </row>
    <row r="148" spans="2:17" x14ac:dyDescent="0.25">
      <c r="B148" s="219">
        <v>144</v>
      </c>
      <c r="C148" s="220">
        <v>2256</v>
      </c>
      <c r="D148" s="221">
        <v>42753</v>
      </c>
      <c r="E148" s="220">
        <v>2256</v>
      </c>
      <c r="F148" s="222" t="s">
        <v>4756</v>
      </c>
      <c r="G148" s="223" t="str">
        <f>VLOOKUP(C148,MIS!F:H,3,FALSE)</f>
        <v>RASHID MINHAS RD BRANCH, KARACHI</v>
      </c>
      <c r="H148" s="282" t="str">
        <f t="shared" si="21"/>
        <v>1</v>
      </c>
      <c r="I148" s="282" t="str">
        <f t="shared" si="20"/>
        <v>1</v>
      </c>
      <c r="J148" s="280" t="str">
        <f>VLOOKUP(C147,MIS!F:G,2,FALSE)</f>
        <v>KARACHI</v>
      </c>
      <c r="K148" s="280" t="str">
        <f t="shared" si="22"/>
        <v>Yes</v>
      </c>
      <c r="L148" s="280" t="str">
        <f t="shared" si="23"/>
        <v>Yes</v>
      </c>
      <c r="M148" s="280" t="str">
        <f t="shared" si="24"/>
        <v>Yes</v>
      </c>
      <c r="N148" s="157" t="s">
        <v>239</v>
      </c>
      <c r="O148" s="280"/>
      <c r="P148" s="157" t="s">
        <v>239</v>
      </c>
      <c r="Q148" s="157" t="s">
        <v>239</v>
      </c>
    </row>
    <row r="149" spans="2:17" x14ac:dyDescent="0.25">
      <c r="B149" s="219">
        <v>145</v>
      </c>
      <c r="C149" s="220">
        <v>1678</v>
      </c>
      <c r="D149" s="221">
        <v>42753</v>
      </c>
      <c r="E149" s="220">
        <v>1678</v>
      </c>
      <c r="F149" s="222" t="s">
        <v>4757</v>
      </c>
      <c r="G149" s="223" t="str">
        <f>VLOOKUP(C149,MIS!F:H,3,FALSE)</f>
        <v>ZIAUDDIN SHAHEED ROAD, KARACHI</v>
      </c>
      <c r="H149" s="282" t="str">
        <f t="shared" si="21"/>
        <v>1</v>
      </c>
      <c r="I149" s="282" t="str">
        <f t="shared" si="20"/>
        <v>1</v>
      </c>
      <c r="J149" s="280" t="str">
        <f>VLOOKUP(C149,MIS!F:G,2,FALSE)</f>
        <v>KARACHI</v>
      </c>
      <c r="K149" s="280" t="str">
        <f t="shared" si="22"/>
        <v>Yes</v>
      </c>
      <c r="L149" s="280" t="str">
        <f t="shared" si="23"/>
        <v>Yes</v>
      </c>
      <c r="M149" s="280" t="str">
        <f t="shared" si="24"/>
        <v>Yes</v>
      </c>
      <c r="N149" s="157" t="s">
        <v>239</v>
      </c>
      <c r="O149" s="280"/>
      <c r="P149" s="157" t="s">
        <v>239</v>
      </c>
      <c r="Q149" s="157" t="s">
        <v>239</v>
      </c>
    </row>
    <row r="150" spans="2:17" x14ac:dyDescent="0.25">
      <c r="B150" s="219">
        <v>146</v>
      </c>
      <c r="C150" s="220">
        <v>126</v>
      </c>
      <c r="D150" s="221">
        <v>42753</v>
      </c>
      <c r="E150" s="220">
        <v>126</v>
      </c>
      <c r="F150" s="222">
        <v>26516000000</v>
      </c>
      <c r="G150" s="223" t="str">
        <f>VLOOKUP(C150,MIS!F:H,3,FALSE)</f>
        <v>CIRCULAR ROAD</v>
      </c>
      <c r="H150" s="282" t="str">
        <f t="shared" si="21"/>
        <v>1</v>
      </c>
      <c r="I150" s="282">
        <v>2</v>
      </c>
      <c r="J150" s="280" t="str">
        <f>VLOOKUP(C150,MIS!F:G,2,FALSE)</f>
        <v>LAHORE</v>
      </c>
      <c r="K150" s="280" t="str">
        <f t="shared" si="22"/>
        <v>Yes</v>
      </c>
      <c r="L150" s="280" t="str">
        <f t="shared" si="23"/>
        <v>Yes</v>
      </c>
      <c r="M150" s="280" t="str">
        <f t="shared" si="24"/>
        <v>Yes</v>
      </c>
      <c r="N150" s="157" t="s">
        <v>239</v>
      </c>
      <c r="O150" s="280" t="s">
        <v>4647</v>
      </c>
      <c r="P150" s="157" t="s">
        <v>239</v>
      </c>
      <c r="Q150" s="157" t="s">
        <v>239</v>
      </c>
    </row>
    <row r="151" spans="2:17" x14ac:dyDescent="0.25">
      <c r="B151" s="219">
        <v>147</v>
      </c>
      <c r="C151" s="220">
        <v>327</v>
      </c>
      <c r="D151" s="221">
        <v>42753</v>
      </c>
      <c r="E151" s="220">
        <v>327</v>
      </c>
      <c r="F151" s="222" t="s">
        <v>4758</v>
      </c>
      <c r="G151" s="223" t="str">
        <f>VLOOKUP(C151,MIS!F:H,3,FALSE)</f>
        <v>AZA KHEL BALA</v>
      </c>
      <c r="H151" s="282" t="str">
        <f t="shared" si="21"/>
        <v>1</v>
      </c>
      <c r="I151" s="282" t="str">
        <f t="shared" ref="I151:I214" si="25">IF(ISBLANK(C151)," ","1")</f>
        <v>1</v>
      </c>
      <c r="J151" s="280" t="str">
        <f>VLOOKUP(C151,MIS!F:G,2,FALSE)</f>
        <v>PESHAWAR</v>
      </c>
      <c r="K151" s="280" t="str">
        <f t="shared" si="22"/>
        <v>Yes</v>
      </c>
      <c r="L151" s="280" t="str">
        <f t="shared" si="23"/>
        <v>Yes</v>
      </c>
      <c r="M151" s="280" t="str">
        <f t="shared" si="24"/>
        <v>Yes</v>
      </c>
      <c r="N151" s="157" t="s">
        <v>239</v>
      </c>
      <c r="O151" s="280"/>
      <c r="P151" s="157" t="s">
        <v>239</v>
      </c>
      <c r="Q151" s="157" t="s">
        <v>239</v>
      </c>
    </row>
    <row r="152" spans="2:17" x14ac:dyDescent="0.25">
      <c r="B152" s="219">
        <v>148</v>
      </c>
      <c r="C152" s="220">
        <v>235</v>
      </c>
      <c r="D152" s="221">
        <v>42753</v>
      </c>
      <c r="E152" s="220">
        <v>235</v>
      </c>
      <c r="F152" s="222" t="s">
        <v>4759</v>
      </c>
      <c r="G152" s="223" t="str">
        <f>VLOOKUP(C152,MIS!F:H,3,FALSE)</f>
        <v>PABBI</v>
      </c>
      <c r="H152" s="282" t="str">
        <f t="shared" si="21"/>
        <v>1</v>
      </c>
      <c r="I152" s="282" t="str">
        <f t="shared" si="25"/>
        <v>1</v>
      </c>
      <c r="J152" s="280" t="str">
        <f>VLOOKUP(C152,MIS!F:G,2,FALSE)</f>
        <v>PESHAWAR</v>
      </c>
      <c r="K152" s="280" t="str">
        <f t="shared" si="22"/>
        <v>Yes</v>
      </c>
      <c r="L152" s="280" t="str">
        <f t="shared" si="23"/>
        <v>Yes</v>
      </c>
      <c r="M152" s="280" t="str">
        <f t="shared" si="24"/>
        <v>Yes</v>
      </c>
      <c r="N152" s="157" t="s">
        <v>239</v>
      </c>
      <c r="O152" s="280"/>
      <c r="P152" s="157" t="s">
        <v>239</v>
      </c>
      <c r="Q152" s="157" t="s">
        <v>239</v>
      </c>
    </row>
    <row r="153" spans="2:17" x14ac:dyDescent="0.25">
      <c r="B153" s="219">
        <v>149</v>
      </c>
      <c r="C153" s="220">
        <v>65</v>
      </c>
      <c r="D153" s="221">
        <v>42753</v>
      </c>
      <c r="E153" s="220">
        <v>65</v>
      </c>
      <c r="F153" s="222" t="s">
        <v>4760</v>
      </c>
      <c r="G153" s="223" t="str">
        <f>VLOOKUP(C153,MIS!F:H,3,FALSE)</f>
        <v>J.P.M.C., KARACHI</v>
      </c>
      <c r="H153" s="282" t="str">
        <f t="shared" si="21"/>
        <v>1</v>
      </c>
      <c r="I153" s="282" t="str">
        <f t="shared" si="25"/>
        <v>1</v>
      </c>
      <c r="J153" s="280" t="str">
        <f>VLOOKUP(C153,MIS!F:G,2,FALSE)</f>
        <v>KARACHI</v>
      </c>
      <c r="K153" s="280" t="str">
        <f t="shared" si="22"/>
        <v>Yes</v>
      </c>
      <c r="L153" s="280" t="str">
        <f t="shared" si="23"/>
        <v>Yes</v>
      </c>
      <c r="M153" s="280" t="str">
        <f t="shared" si="24"/>
        <v>Yes</v>
      </c>
      <c r="N153" s="157" t="s">
        <v>239</v>
      </c>
      <c r="O153" s="157" t="s">
        <v>4647</v>
      </c>
      <c r="P153" s="157" t="s">
        <v>239</v>
      </c>
      <c r="Q153" s="157" t="s">
        <v>239</v>
      </c>
    </row>
    <row r="154" spans="2:17" x14ac:dyDescent="0.25">
      <c r="B154" s="219">
        <v>150</v>
      </c>
      <c r="C154" s="226">
        <v>853</v>
      </c>
      <c r="D154" s="221">
        <v>42754</v>
      </c>
      <c r="E154" s="226">
        <v>853</v>
      </c>
      <c r="F154" s="222" t="s">
        <v>4761</v>
      </c>
      <c r="G154" s="223" t="str">
        <f>VLOOKUP(C154,MIS!F:H,3,FALSE)</f>
        <v>AKBARPURA, NOWSHERA</v>
      </c>
      <c r="H154" s="282" t="str">
        <f t="shared" si="21"/>
        <v>1</v>
      </c>
      <c r="I154" s="282" t="str">
        <f t="shared" si="25"/>
        <v>1</v>
      </c>
      <c r="J154" s="280" t="str">
        <f>VLOOKUP(C154,MIS!F:G,2,FALSE)</f>
        <v>PESHAWAR</v>
      </c>
      <c r="K154" s="280" t="str">
        <f t="shared" si="22"/>
        <v>Yes</v>
      </c>
      <c r="L154" s="280" t="str">
        <f t="shared" si="23"/>
        <v>Yes</v>
      </c>
      <c r="M154" s="280" t="str">
        <f t="shared" si="24"/>
        <v>Yes</v>
      </c>
      <c r="N154" s="157" t="s">
        <v>239</v>
      </c>
      <c r="O154" s="280"/>
      <c r="P154" s="157" t="s">
        <v>239</v>
      </c>
      <c r="Q154" s="157" t="s">
        <v>239</v>
      </c>
    </row>
    <row r="155" spans="2:17" x14ac:dyDescent="0.25">
      <c r="B155" s="219">
        <v>151</v>
      </c>
      <c r="C155" s="226">
        <v>879</v>
      </c>
      <c r="D155" s="221">
        <v>42754</v>
      </c>
      <c r="E155" s="226">
        <v>879</v>
      </c>
      <c r="F155" s="222" t="s">
        <v>4762</v>
      </c>
      <c r="G155" s="227" t="s">
        <v>2601</v>
      </c>
      <c r="H155" s="282" t="str">
        <f t="shared" si="21"/>
        <v>1</v>
      </c>
      <c r="I155" s="282" t="str">
        <f t="shared" si="25"/>
        <v>1</v>
      </c>
      <c r="J155" s="280" t="s">
        <v>419</v>
      </c>
      <c r="K155" s="280" t="str">
        <f t="shared" si="22"/>
        <v>Yes</v>
      </c>
      <c r="L155" s="280" t="str">
        <f t="shared" si="23"/>
        <v>Yes</v>
      </c>
      <c r="M155" s="280" t="str">
        <f t="shared" si="24"/>
        <v>Yes</v>
      </c>
      <c r="N155" s="157" t="s">
        <v>239</v>
      </c>
      <c r="O155" s="280"/>
      <c r="P155" s="157" t="s">
        <v>239</v>
      </c>
      <c r="Q155" s="157" t="s">
        <v>239</v>
      </c>
    </row>
    <row r="156" spans="2:17" x14ac:dyDescent="0.25">
      <c r="B156" s="219">
        <v>152</v>
      </c>
      <c r="C156" s="226">
        <v>606</v>
      </c>
      <c r="D156" s="221">
        <v>42754</v>
      </c>
      <c r="E156" s="226">
        <v>606</v>
      </c>
      <c r="F156" s="222" t="s">
        <v>4763</v>
      </c>
      <c r="G156" s="223" t="str">
        <f>VLOOKUP(C156,MIS!F:H,3,FALSE)</f>
        <v>HIGH COURT, KARACHI</v>
      </c>
      <c r="H156" s="282" t="str">
        <f t="shared" si="21"/>
        <v>1</v>
      </c>
      <c r="I156" s="282" t="str">
        <f t="shared" si="25"/>
        <v>1</v>
      </c>
      <c r="J156" s="280" t="str">
        <f>VLOOKUP(C156,MIS!F:G,2,FALSE)</f>
        <v>KARACHI</v>
      </c>
      <c r="K156" s="280" t="str">
        <f t="shared" si="22"/>
        <v>Yes</v>
      </c>
      <c r="L156" s="280" t="str">
        <f t="shared" si="23"/>
        <v>Yes</v>
      </c>
      <c r="M156" s="280" t="str">
        <f t="shared" si="24"/>
        <v>Yes</v>
      </c>
      <c r="N156" s="157" t="s">
        <v>239</v>
      </c>
      <c r="O156" s="280"/>
      <c r="P156" s="157" t="s">
        <v>239</v>
      </c>
      <c r="Q156" s="157" t="s">
        <v>239</v>
      </c>
    </row>
    <row r="157" spans="2:17" x14ac:dyDescent="0.25">
      <c r="B157" s="219">
        <v>153</v>
      </c>
      <c r="C157" s="226" t="s">
        <v>2603</v>
      </c>
      <c r="D157" s="221">
        <v>42754</v>
      </c>
      <c r="E157" s="226">
        <v>8791</v>
      </c>
      <c r="F157" s="222" t="s">
        <v>4762</v>
      </c>
      <c r="G157" s="223" t="str">
        <f>VLOOKUP(C157,MIS!F:H,3,FALSE)</f>
        <v>NIPA CHOWRANGI SUB - BRANCH SAFORA GOTH BRANCH</v>
      </c>
      <c r="H157" s="282" t="str">
        <f t="shared" si="21"/>
        <v>1</v>
      </c>
      <c r="I157" s="282" t="str">
        <f t="shared" si="25"/>
        <v>1</v>
      </c>
      <c r="J157" s="280" t="str">
        <f>VLOOKUP(C157,MIS!F:G,2,FALSE)</f>
        <v>KARACHI</v>
      </c>
      <c r="K157" s="280" t="str">
        <f t="shared" si="22"/>
        <v>Yes</v>
      </c>
      <c r="L157" s="280" t="str">
        <f t="shared" si="23"/>
        <v>Yes</v>
      </c>
      <c r="M157" s="280" t="str">
        <f t="shared" si="24"/>
        <v>Yes</v>
      </c>
      <c r="N157" s="157" t="s">
        <v>239</v>
      </c>
      <c r="O157" s="280"/>
      <c r="P157" s="157" t="s">
        <v>239</v>
      </c>
      <c r="Q157" s="157" t="s">
        <v>239</v>
      </c>
    </row>
    <row r="158" spans="2:17" x14ac:dyDescent="0.25">
      <c r="B158" s="219">
        <v>154</v>
      </c>
      <c r="C158" s="226">
        <v>5006</v>
      </c>
      <c r="D158" s="221">
        <v>42754</v>
      </c>
      <c r="E158" s="226">
        <v>5006</v>
      </c>
      <c r="F158" s="222" t="s">
        <v>4764</v>
      </c>
      <c r="G158" s="223" t="str">
        <f>VLOOKUP(C158,MIS!F:H,3,FALSE)</f>
        <v>ISLAMABAD - ISLAMIC UNIVERSITY</v>
      </c>
      <c r="H158" s="282" t="str">
        <f t="shared" si="21"/>
        <v>1</v>
      </c>
      <c r="I158" s="282" t="str">
        <f t="shared" si="25"/>
        <v>1</v>
      </c>
      <c r="J158" s="280" t="str">
        <f>VLOOKUP(C158,MIS!F:G,2,FALSE)</f>
        <v>ISLAMABAD</v>
      </c>
      <c r="K158" s="280" t="str">
        <f t="shared" si="22"/>
        <v>Yes</v>
      </c>
      <c r="L158" s="280" t="str">
        <f t="shared" si="23"/>
        <v>Yes</v>
      </c>
      <c r="M158" s="280" t="str">
        <f t="shared" si="24"/>
        <v>Yes</v>
      </c>
      <c r="N158" s="157" t="s">
        <v>239</v>
      </c>
      <c r="O158" s="280"/>
      <c r="P158" s="157" t="s">
        <v>239</v>
      </c>
      <c r="Q158" s="157" t="s">
        <v>239</v>
      </c>
    </row>
    <row r="159" spans="2:17" x14ac:dyDescent="0.25">
      <c r="B159" s="219">
        <v>155</v>
      </c>
      <c r="C159" s="226">
        <v>1509</v>
      </c>
      <c r="D159" s="221">
        <v>42754</v>
      </c>
      <c r="E159" s="226">
        <v>1509</v>
      </c>
      <c r="F159" s="222" t="s">
        <v>4765</v>
      </c>
      <c r="G159" s="223" t="str">
        <f>VLOOKUP(C159,MIS!F:H,3,FALSE)</f>
        <v>KARACHI-CANTT. STATION</v>
      </c>
      <c r="H159" s="282" t="str">
        <f t="shared" si="21"/>
        <v>1</v>
      </c>
      <c r="I159" s="282" t="str">
        <f t="shared" si="25"/>
        <v>1</v>
      </c>
      <c r="J159" s="280" t="str">
        <f>VLOOKUP(C159,MIS!F:G,2,FALSE)</f>
        <v>KARACHI</v>
      </c>
      <c r="K159" s="280" t="str">
        <f t="shared" si="22"/>
        <v>Yes</v>
      </c>
      <c r="L159" s="280" t="str">
        <f t="shared" si="23"/>
        <v>Yes</v>
      </c>
      <c r="M159" s="280" t="str">
        <f t="shared" si="24"/>
        <v>Yes</v>
      </c>
      <c r="N159" s="157" t="s">
        <v>239</v>
      </c>
      <c r="O159" s="280"/>
      <c r="P159" s="157" t="s">
        <v>239</v>
      </c>
      <c r="Q159" s="157" t="s">
        <v>239</v>
      </c>
    </row>
    <row r="160" spans="2:17" x14ac:dyDescent="0.25">
      <c r="B160" s="219">
        <v>156</v>
      </c>
      <c r="C160" s="226">
        <v>2424</v>
      </c>
      <c r="D160" s="221">
        <v>42754</v>
      </c>
      <c r="E160" s="226">
        <v>2424</v>
      </c>
      <c r="F160" s="222">
        <v>265161094</v>
      </c>
      <c r="G160" s="223" t="str">
        <f>VLOOKUP(C160,MIS!F:H,3,FALSE)</f>
        <v>BLOCK 1, GULISTAN-E-JOHAR KARACHI</v>
      </c>
      <c r="H160" s="282" t="str">
        <f t="shared" si="21"/>
        <v>1</v>
      </c>
      <c r="I160" s="282" t="str">
        <f t="shared" si="25"/>
        <v>1</v>
      </c>
      <c r="J160" s="280" t="str">
        <f>VLOOKUP(C160,MIS!F:G,2,FALSE)</f>
        <v>KARACHI</v>
      </c>
      <c r="K160" s="280" t="str">
        <f t="shared" si="22"/>
        <v>Yes</v>
      </c>
      <c r="L160" s="280" t="str">
        <f t="shared" si="23"/>
        <v>Yes</v>
      </c>
      <c r="M160" s="280" t="str">
        <f t="shared" si="24"/>
        <v>Yes</v>
      </c>
      <c r="N160" s="157" t="s">
        <v>239</v>
      </c>
      <c r="O160" s="280"/>
      <c r="P160" s="157" t="s">
        <v>239</v>
      </c>
      <c r="Q160" s="157" t="s">
        <v>239</v>
      </c>
    </row>
    <row r="161" spans="2:17" x14ac:dyDescent="0.25">
      <c r="B161" s="219">
        <v>157</v>
      </c>
      <c r="C161" s="228">
        <v>2304</v>
      </c>
      <c r="D161" s="221">
        <v>42754</v>
      </c>
      <c r="E161" s="228">
        <v>2304</v>
      </c>
      <c r="F161" s="222" t="s">
        <v>4766</v>
      </c>
      <c r="G161" s="223" t="str">
        <f>VLOOKUP(C161,MIS!F:H,3,FALSE)</f>
        <v>SECTOR G-13 BRANCH ISLAMABAD</v>
      </c>
      <c r="H161" s="282" t="str">
        <f t="shared" si="21"/>
        <v>1</v>
      </c>
      <c r="I161" s="282" t="str">
        <f t="shared" si="25"/>
        <v>1</v>
      </c>
      <c r="J161" s="280" t="str">
        <f>VLOOKUP(C161,MIS!F:G,2,FALSE)</f>
        <v>ISLAMABAD</v>
      </c>
      <c r="K161" s="280" t="str">
        <f t="shared" si="22"/>
        <v>Yes</v>
      </c>
      <c r="L161" s="280" t="str">
        <f t="shared" si="23"/>
        <v>Yes</v>
      </c>
      <c r="M161" s="280" t="str">
        <f t="shared" si="24"/>
        <v>Yes</v>
      </c>
      <c r="N161" s="157" t="s">
        <v>239</v>
      </c>
      <c r="O161" s="280"/>
      <c r="P161" s="157" t="s">
        <v>239</v>
      </c>
      <c r="Q161" s="157" t="s">
        <v>239</v>
      </c>
    </row>
    <row r="162" spans="2:17" x14ac:dyDescent="0.25">
      <c r="B162" s="219">
        <v>158</v>
      </c>
      <c r="C162" s="226">
        <v>5009</v>
      </c>
      <c r="D162" s="221">
        <v>42754</v>
      </c>
      <c r="E162" s="226">
        <v>5009</v>
      </c>
      <c r="F162" s="222" t="s">
        <v>4767</v>
      </c>
      <c r="G162" s="223" t="str">
        <f>VLOOKUP(C162,MIS!F:H,3,FALSE)</f>
        <v>IBB ALI BLOCK NEW GARDEN TOWN</v>
      </c>
      <c r="H162" s="282" t="str">
        <f t="shared" si="21"/>
        <v>1</v>
      </c>
      <c r="I162" s="282" t="str">
        <f t="shared" si="25"/>
        <v>1</v>
      </c>
      <c r="J162" s="280" t="str">
        <f>VLOOKUP(C162,MIS!F:G,2,FALSE)</f>
        <v>LAHORE</v>
      </c>
      <c r="K162" s="280" t="str">
        <f t="shared" si="22"/>
        <v>Yes</v>
      </c>
      <c r="L162" s="280" t="str">
        <f t="shared" si="23"/>
        <v>Yes</v>
      </c>
      <c r="M162" s="280" t="str">
        <f t="shared" si="24"/>
        <v>Yes</v>
      </c>
      <c r="N162" s="157" t="s">
        <v>239</v>
      </c>
      <c r="O162" s="157" t="s">
        <v>4647</v>
      </c>
      <c r="P162" s="157" t="s">
        <v>239</v>
      </c>
      <c r="Q162" s="157" t="s">
        <v>239</v>
      </c>
    </row>
    <row r="163" spans="2:17" x14ac:dyDescent="0.25">
      <c r="B163" s="219">
        <v>159</v>
      </c>
      <c r="C163" s="226">
        <v>2292</v>
      </c>
      <c r="D163" s="221">
        <v>42754</v>
      </c>
      <c r="E163" s="226">
        <v>2292</v>
      </c>
      <c r="F163" s="222" t="s">
        <v>4768</v>
      </c>
      <c r="G163" s="223" t="str">
        <f>VLOOKUP(C163,MIS!F:H,3,FALSE)</f>
        <v xml:space="preserve">NUST, H-12, ISLAMABAD </v>
      </c>
      <c r="H163" s="282" t="str">
        <f t="shared" si="21"/>
        <v>1</v>
      </c>
      <c r="I163" s="282" t="str">
        <f t="shared" si="25"/>
        <v>1</v>
      </c>
      <c r="J163" s="280" t="str">
        <f>VLOOKUP(C163,MIS!F:G,2,FALSE)</f>
        <v>ISLAMABAD</v>
      </c>
      <c r="K163" s="280" t="str">
        <f t="shared" si="22"/>
        <v>Yes</v>
      </c>
      <c r="L163" s="280" t="str">
        <f t="shared" si="23"/>
        <v>Yes</v>
      </c>
      <c r="M163" s="280" t="str">
        <f t="shared" si="24"/>
        <v>Yes</v>
      </c>
      <c r="N163" s="157" t="s">
        <v>239</v>
      </c>
      <c r="O163" s="280"/>
      <c r="P163" s="157" t="s">
        <v>239</v>
      </c>
      <c r="Q163" s="157" t="s">
        <v>239</v>
      </c>
    </row>
    <row r="164" spans="2:17" x14ac:dyDescent="0.25">
      <c r="B164" s="219">
        <v>160</v>
      </c>
      <c r="C164" s="226">
        <v>2444</v>
      </c>
      <c r="D164" s="221">
        <v>42754</v>
      </c>
      <c r="E164" s="226">
        <v>2444</v>
      </c>
      <c r="F164" s="222" t="s">
        <v>4769</v>
      </c>
      <c r="G164" s="223" t="str">
        <f>VLOOKUP(C164,MIS!F:H,3,FALSE)</f>
        <v>OPPOSITE UCH, MADN BOULEVARD GULBERG</v>
      </c>
      <c r="H164" s="282" t="str">
        <f t="shared" si="21"/>
        <v>1</v>
      </c>
      <c r="I164" s="282" t="str">
        <f t="shared" si="25"/>
        <v>1</v>
      </c>
      <c r="J164" s="280" t="str">
        <f>VLOOKUP(C164,MIS!F:G,2,FALSE)</f>
        <v>LAHORE</v>
      </c>
      <c r="K164" s="280" t="str">
        <f t="shared" si="22"/>
        <v>Yes</v>
      </c>
      <c r="L164" s="280" t="str">
        <f t="shared" si="23"/>
        <v>Yes</v>
      </c>
      <c r="M164" s="280" t="str">
        <f t="shared" si="24"/>
        <v>Yes</v>
      </c>
      <c r="N164" s="157" t="s">
        <v>239</v>
      </c>
      <c r="O164" s="280"/>
      <c r="P164" s="157" t="s">
        <v>239</v>
      </c>
      <c r="Q164" s="157" t="s">
        <v>239</v>
      </c>
    </row>
    <row r="165" spans="2:17" x14ac:dyDescent="0.25">
      <c r="B165" s="219">
        <v>161</v>
      </c>
      <c r="C165" s="226">
        <v>2455</v>
      </c>
      <c r="D165" s="221">
        <v>42754</v>
      </c>
      <c r="E165" s="226">
        <v>2455</v>
      </c>
      <c r="F165" s="222" t="s">
        <v>4770</v>
      </c>
      <c r="G165" s="223" t="str">
        <f>VLOOKUP(C165,MIS!F:H,3,FALSE)</f>
        <v>GOLRA MORE ISLAMABAD</v>
      </c>
      <c r="H165" s="282" t="str">
        <f t="shared" si="21"/>
        <v>1</v>
      </c>
      <c r="I165" s="282" t="str">
        <f t="shared" si="25"/>
        <v>1</v>
      </c>
      <c r="J165" s="280" t="str">
        <f>VLOOKUP(C165,MIS!F:G,2,FALSE)</f>
        <v>ISLAMABAD</v>
      </c>
      <c r="K165" s="280" t="str">
        <f t="shared" si="22"/>
        <v>Yes</v>
      </c>
      <c r="L165" s="280" t="str">
        <f t="shared" si="23"/>
        <v>Yes</v>
      </c>
      <c r="M165" s="280" t="str">
        <f t="shared" si="24"/>
        <v>Yes</v>
      </c>
      <c r="N165" s="157" t="s">
        <v>239</v>
      </c>
      <c r="O165" s="157" t="s">
        <v>4647</v>
      </c>
      <c r="P165" s="157" t="s">
        <v>239</v>
      </c>
      <c r="Q165" s="157" t="s">
        <v>239</v>
      </c>
    </row>
    <row r="166" spans="2:17" x14ac:dyDescent="0.25">
      <c r="B166" s="219">
        <v>162</v>
      </c>
      <c r="C166" s="226">
        <v>29</v>
      </c>
      <c r="D166" s="221">
        <v>42754</v>
      </c>
      <c r="E166" s="226">
        <v>29</v>
      </c>
      <c r="F166" s="222" t="s">
        <v>4771</v>
      </c>
      <c r="G166" s="223" t="str">
        <f>VLOOKUP(C166,MIS!F:H,3,FALSE)</f>
        <v>PIB COLONY</v>
      </c>
      <c r="H166" s="282" t="str">
        <f t="shared" si="21"/>
        <v>1</v>
      </c>
      <c r="I166" s="282" t="str">
        <f t="shared" si="25"/>
        <v>1</v>
      </c>
      <c r="J166" s="280" t="str">
        <f>VLOOKUP(C166,MIS!F:G,2,FALSE)</f>
        <v>KARACHI</v>
      </c>
      <c r="K166" s="280" t="str">
        <f t="shared" si="22"/>
        <v>Yes</v>
      </c>
      <c r="L166" s="280" t="str">
        <f t="shared" si="23"/>
        <v>Yes</v>
      </c>
      <c r="M166" s="280" t="str">
        <f t="shared" si="24"/>
        <v>Yes</v>
      </c>
      <c r="N166" s="157" t="s">
        <v>239</v>
      </c>
      <c r="O166" s="280"/>
      <c r="P166" s="157" t="s">
        <v>239</v>
      </c>
      <c r="Q166" s="157" t="s">
        <v>239</v>
      </c>
    </row>
    <row r="167" spans="2:17" x14ac:dyDescent="0.25">
      <c r="B167" s="219">
        <v>163</v>
      </c>
      <c r="C167" s="226">
        <v>1</v>
      </c>
      <c r="D167" s="221">
        <v>42754</v>
      </c>
      <c r="E167" s="226">
        <v>1</v>
      </c>
      <c r="F167" s="222" t="s">
        <v>4772</v>
      </c>
      <c r="G167" s="223" t="str">
        <f>VLOOKUP(C167,MIS!F:H,3,FALSE)</f>
        <v>KARACHI-BOHRA BAZAR</v>
      </c>
      <c r="H167" s="282" t="str">
        <f t="shared" si="21"/>
        <v>1</v>
      </c>
      <c r="I167" s="282" t="str">
        <f t="shared" si="25"/>
        <v>1</v>
      </c>
      <c r="J167" s="280" t="str">
        <f>VLOOKUP(C167,MIS!F:G,2,FALSE)</f>
        <v>KARACHI</v>
      </c>
      <c r="K167" s="280" t="str">
        <f t="shared" si="22"/>
        <v>Yes</v>
      </c>
      <c r="L167" s="280" t="str">
        <f t="shared" si="23"/>
        <v>Yes</v>
      </c>
      <c r="M167" s="280" t="str">
        <f t="shared" si="24"/>
        <v>Yes</v>
      </c>
      <c r="N167" s="157" t="s">
        <v>239</v>
      </c>
      <c r="O167" s="280"/>
      <c r="P167" s="157" t="s">
        <v>239</v>
      </c>
      <c r="Q167" s="157" t="s">
        <v>239</v>
      </c>
    </row>
    <row r="168" spans="2:17" x14ac:dyDescent="0.25">
      <c r="B168" s="219">
        <v>164</v>
      </c>
      <c r="C168" s="226">
        <v>2494</v>
      </c>
      <c r="D168" s="221">
        <v>42754</v>
      </c>
      <c r="E168" s="226">
        <v>2494</v>
      </c>
      <c r="F168" s="222" t="s">
        <v>4773</v>
      </c>
      <c r="G168" s="223" t="str">
        <f>VLOOKUP(C168,MIS!F:H,3,FALSE)</f>
        <v>I - 10 MARKAZ ISLAMABAD</v>
      </c>
      <c r="H168" s="282" t="str">
        <f t="shared" si="21"/>
        <v>1</v>
      </c>
      <c r="I168" s="282" t="str">
        <f t="shared" si="25"/>
        <v>1</v>
      </c>
      <c r="J168" s="280" t="str">
        <f>VLOOKUP(C168,MIS!F:G,2,FALSE)</f>
        <v>ISLAMABAD</v>
      </c>
      <c r="K168" s="280" t="str">
        <f t="shared" si="22"/>
        <v>Yes</v>
      </c>
      <c r="L168" s="280" t="str">
        <f t="shared" si="23"/>
        <v>Yes</v>
      </c>
      <c r="M168" s="280" t="str">
        <f t="shared" si="24"/>
        <v>Yes</v>
      </c>
      <c r="N168" s="157" t="s">
        <v>239</v>
      </c>
      <c r="O168" s="280"/>
      <c r="P168" s="157" t="s">
        <v>239</v>
      </c>
      <c r="Q168" s="157" t="s">
        <v>239</v>
      </c>
    </row>
    <row r="169" spans="2:17" x14ac:dyDescent="0.25">
      <c r="B169" s="219">
        <v>165</v>
      </c>
      <c r="C169" s="226">
        <v>857</v>
      </c>
      <c r="D169" s="221">
        <v>42754</v>
      </c>
      <c r="E169" s="226">
        <v>857</v>
      </c>
      <c r="F169" s="222" t="s">
        <v>4774</v>
      </c>
      <c r="G169" s="223" t="str">
        <f>VLOOKUP(C169,MIS!F:H,3,FALSE)</f>
        <v>GULISTAN-E-JAUHAR, KARACHI</v>
      </c>
      <c r="H169" s="282" t="str">
        <f t="shared" si="21"/>
        <v>1</v>
      </c>
      <c r="I169" s="282" t="str">
        <f t="shared" si="25"/>
        <v>1</v>
      </c>
      <c r="J169" s="280" t="str">
        <f>VLOOKUP(C169,MIS!F:G,2,FALSE)</f>
        <v>KARACHI</v>
      </c>
      <c r="K169" s="280" t="str">
        <f t="shared" si="22"/>
        <v>Yes</v>
      </c>
      <c r="L169" s="280" t="str">
        <f t="shared" si="23"/>
        <v>Yes</v>
      </c>
      <c r="M169" s="280" t="str">
        <f t="shared" si="24"/>
        <v>Yes</v>
      </c>
      <c r="N169" s="157" t="s">
        <v>239</v>
      </c>
      <c r="O169" s="280"/>
      <c r="P169" s="157" t="s">
        <v>239</v>
      </c>
      <c r="Q169" s="157" t="s">
        <v>239</v>
      </c>
    </row>
    <row r="170" spans="2:17" x14ac:dyDescent="0.25">
      <c r="B170" s="219">
        <v>166</v>
      </c>
      <c r="C170" s="220">
        <v>1116</v>
      </c>
      <c r="D170" s="221">
        <v>42755</v>
      </c>
      <c r="E170" s="220">
        <v>1116</v>
      </c>
      <c r="F170" s="222" t="s">
        <v>4775</v>
      </c>
      <c r="G170" s="223" t="str">
        <f>VLOOKUP(C170,MIS!F:H,3,FALSE)</f>
        <v>SINDHI HOTEL, NEW KARACHI</v>
      </c>
      <c r="H170" s="282" t="str">
        <f t="shared" si="21"/>
        <v>1</v>
      </c>
      <c r="I170" s="282" t="str">
        <f t="shared" si="25"/>
        <v>1</v>
      </c>
      <c r="J170" s="280" t="str">
        <f>VLOOKUP(C170,MIS!F:G,2,FALSE)</f>
        <v>KARACHI</v>
      </c>
      <c r="K170" s="280" t="str">
        <f t="shared" si="22"/>
        <v>Yes</v>
      </c>
      <c r="L170" s="280" t="str">
        <f t="shared" si="23"/>
        <v>Yes</v>
      </c>
      <c r="M170" s="280" t="str">
        <f t="shared" si="24"/>
        <v>Yes</v>
      </c>
      <c r="N170" s="157" t="s">
        <v>239</v>
      </c>
      <c r="O170" s="280"/>
      <c r="P170" s="157" t="s">
        <v>239</v>
      </c>
      <c r="Q170" s="157" t="s">
        <v>239</v>
      </c>
    </row>
    <row r="171" spans="2:17" x14ac:dyDescent="0.25">
      <c r="B171" s="219">
        <v>167</v>
      </c>
      <c r="C171" s="220">
        <v>616</v>
      </c>
      <c r="D171" s="221">
        <v>42755</v>
      </c>
      <c r="E171" s="220">
        <v>616</v>
      </c>
      <c r="F171" s="222"/>
      <c r="G171" s="223" t="str">
        <f>VLOOKUP(C171,MIS!F:H,3,FALSE)</f>
        <v>DHARAMPURA</v>
      </c>
      <c r="H171" s="282" t="str">
        <f t="shared" si="21"/>
        <v>1</v>
      </c>
      <c r="I171" s="282" t="str">
        <f t="shared" si="25"/>
        <v>1</v>
      </c>
      <c r="J171" s="280" t="str">
        <f>VLOOKUP(C171,MIS!F:G,2,FALSE)</f>
        <v>LAHORE</v>
      </c>
      <c r="K171" s="280" t="str">
        <f t="shared" si="22"/>
        <v>Yes</v>
      </c>
      <c r="L171" s="280" t="str">
        <f t="shared" si="23"/>
        <v>Yes</v>
      </c>
      <c r="M171" s="280" t="str">
        <f t="shared" si="24"/>
        <v>Yes</v>
      </c>
      <c r="N171" s="280" t="str">
        <f t="shared" ref="N171" si="26">IF(ISBLANK(F171),"No","Yes")</f>
        <v>No</v>
      </c>
      <c r="O171" s="280" t="str">
        <f t="shared" ref="O171" si="27">IF(N171="No","Network Issue"," ")</f>
        <v>Network Issue</v>
      </c>
      <c r="P171" s="157" t="s">
        <v>239</v>
      </c>
      <c r="Q171" s="157" t="s">
        <v>239</v>
      </c>
    </row>
    <row r="172" spans="2:17" x14ac:dyDescent="0.25">
      <c r="B172" s="219">
        <v>168</v>
      </c>
      <c r="C172" s="220">
        <v>1797</v>
      </c>
      <c r="D172" s="221">
        <v>42755</v>
      </c>
      <c r="E172" s="220">
        <v>1797</v>
      </c>
      <c r="F172" s="222" t="s">
        <v>4776</v>
      </c>
      <c r="G172" s="223" t="str">
        <f>VLOOKUP(C172,MIS!F:H,3,FALSE)</f>
        <v>AL-NOOR SOCIETY, KARACHI</v>
      </c>
      <c r="H172" s="282" t="str">
        <f t="shared" si="21"/>
        <v>1</v>
      </c>
      <c r="I172" s="282" t="str">
        <f t="shared" si="25"/>
        <v>1</v>
      </c>
      <c r="J172" s="280" t="str">
        <f>VLOOKUP(C172,MIS!F:G,2,FALSE)</f>
        <v>KARACHI</v>
      </c>
      <c r="K172" s="280" t="str">
        <f t="shared" si="22"/>
        <v>Yes</v>
      </c>
      <c r="L172" s="280" t="str">
        <f t="shared" si="23"/>
        <v>Yes</v>
      </c>
      <c r="M172" s="280" t="str">
        <f t="shared" si="24"/>
        <v>Yes</v>
      </c>
      <c r="N172" s="157" t="s">
        <v>239</v>
      </c>
      <c r="O172" s="280"/>
      <c r="P172" s="157" t="s">
        <v>239</v>
      </c>
      <c r="Q172" s="157" t="s">
        <v>239</v>
      </c>
    </row>
    <row r="173" spans="2:17" x14ac:dyDescent="0.25">
      <c r="B173" s="219">
        <v>169</v>
      </c>
      <c r="C173" s="220">
        <v>3768</v>
      </c>
      <c r="D173" s="221">
        <v>42755</v>
      </c>
      <c r="E173" s="220">
        <v>37689</v>
      </c>
      <c r="F173" s="222">
        <v>265161016</v>
      </c>
      <c r="G173" s="229" t="s">
        <v>4777</v>
      </c>
      <c r="H173" s="282" t="str">
        <f t="shared" si="21"/>
        <v>1</v>
      </c>
      <c r="I173" s="282" t="str">
        <f t="shared" si="25"/>
        <v>1</v>
      </c>
      <c r="J173" s="280" t="s">
        <v>102</v>
      </c>
      <c r="K173" s="280" t="str">
        <f t="shared" si="22"/>
        <v>Yes</v>
      </c>
      <c r="L173" s="280" t="str">
        <f t="shared" si="23"/>
        <v>Yes</v>
      </c>
      <c r="M173" s="280" t="str">
        <f t="shared" si="24"/>
        <v>Yes</v>
      </c>
      <c r="N173" s="157" t="s">
        <v>239</v>
      </c>
      <c r="O173" s="280"/>
      <c r="P173" s="157" t="s">
        <v>239</v>
      </c>
      <c r="Q173" s="157" t="s">
        <v>239</v>
      </c>
    </row>
    <row r="174" spans="2:17" x14ac:dyDescent="0.25">
      <c r="B174" s="219">
        <v>170</v>
      </c>
      <c r="C174" s="220">
        <v>530</v>
      </c>
      <c r="D174" s="221">
        <v>42755</v>
      </c>
      <c r="E174" s="220">
        <v>530</v>
      </c>
      <c r="F174" s="222">
        <v>265161103</v>
      </c>
      <c r="G174" s="223" t="str">
        <f>VLOOKUP(C174,MIS!F:H,3,FALSE)</f>
        <v>KUMHARWARA, KARACHI</v>
      </c>
      <c r="H174" s="282" t="str">
        <f t="shared" si="21"/>
        <v>1</v>
      </c>
      <c r="I174" s="282" t="str">
        <f t="shared" si="25"/>
        <v>1</v>
      </c>
      <c r="J174" s="280" t="str">
        <f>VLOOKUP(C174,MIS!F:G,2,FALSE)</f>
        <v>KARACHI</v>
      </c>
      <c r="K174" s="280" t="str">
        <f t="shared" si="22"/>
        <v>Yes</v>
      </c>
      <c r="L174" s="280" t="str">
        <f t="shared" si="23"/>
        <v>Yes</v>
      </c>
      <c r="M174" s="280" t="str">
        <f t="shared" si="24"/>
        <v>Yes</v>
      </c>
      <c r="N174" s="157" t="s">
        <v>239</v>
      </c>
      <c r="O174" s="280" t="s">
        <v>4647</v>
      </c>
      <c r="P174" s="157" t="s">
        <v>238</v>
      </c>
      <c r="Q174" s="157" t="s">
        <v>239</v>
      </c>
    </row>
    <row r="175" spans="2:17" x14ac:dyDescent="0.25">
      <c r="B175" s="219">
        <v>171</v>
      </c>
      <c r="C175" s="220">
        <v>913</v>
      </c>
      <c r="D175" s="221">
        <v>42755</v>
      </c>
      <c r="E175" s="220">
        <v>913</v>
      </c>
      <c r="F175" s="222" t="s">
        <v>4778</v>
      </c>
      <c r="G175" s="223" t="str">
        <f>VLOOKUP(C175,MIS!F:H,3,FALSE)</f>
        <v>ATMARAM PREETAMDAS ROAD, KARACHI</v>
      </c>
      <c r="H175" s="282" t="str">
        <f t="shared" si="21"/>
        <v>1</v>
      </c>
      <c r="I175" s="282" t="str">
        <f t="shared" si="25"/>
        <v>1</v>
      </c>
      <c r="J175" s="280" t="str">
        <f>VLOOKUP(C175,MIS!F:G,2,FALSE)</f>
        <v>KARACHI</v>
      </c>
      <c r="K175" s="280" t="str">
        <f t="shared" si="22"/>
        <v>Yes</v>
      </c>
      <c r="L175" s="157" t="str">
        <f t="shared" si="23"/>
        <v>Yes</v>
      </c>
      <c r="M175" s="157" t="str">
        <f t="shared" si="24"/>
        <v>Yes</v>
      </c>
      <c r="N175" s="157" t="s">
        <v>239</v>
      </c>
      <c r="O175" s="280"/>
      <c r="P175" s="280" t="str">
        <f t="shared" ref="P175:P238" si="28">IF(ISBLANK(C175)," ","Yes")</f>
        <v>Yes</v>
      </c>
      <c r="Q175" s="280" t="str">
        <f t="shared" ref="Q175:Q238" si="29">IF(ISBLANK(C175)," ","Yes")</f>
        <v>Yes</v>
      </c>
    </row>
    <row r="176" spans="2:17" x14ac:dyDescent="0.25">
      <c r="B176" s="219">
        <v>172</v>
      </c>
      <c r="C176" s="220">
        <v>138</v>
      </c>
      <c r="D176" s="221">
        <v>42755</v>
      </c>
      <c r="E176" s="220">
        <v>138</v>
      </c>
      <c r="F176" s="222" t="s">
        <v>4779</v>
      </c>
      <c r="G176" s="223" t="str">
        <f>VLOOKUP(C176,MIS!F:H,3,FALSE)</f>
        <v>LAKE ROAD</v>
      </c>
      <c r="H176" s="282" t="str">
        <f t="shared" si="21"/>
        <v>1</v>
      </c>
      <c r="I176" s="282" t="str">
        <f t="shared" si="25"/>
        <v>1</v>
      </c>
      <c r="J176" s="280" t="str">
        <f>VLOOKUP(C176,MIS!F:G,2,FALSE)</f>
        <v>LAHORE</v>
      </c>
      <c r="K176" s="280" t="str">
        <f t="shared" si="22"/>
        <v>Yes</v>
      </c>
      <c r="L176" s="157" t="str">
        <f t="shared" si="23"/>
        <v>Yes</v>
      </c>
      <c r="M176" s="157" t="str">
        <f t="shared" si="24"/>
        <v>Yes</v>
      </c>
      <c r="N176" s="157" t="s">
        <v>239</v>
      </c>
      <c r="O176" s="280"/>
      <c r="P176" s="280" t="str">
        <f t="shared" si="28"/>
        <v>Yes</v>
      </c>
      <c r="Q176" s="280" t="str">
        <f t="shared" si="29"/>
        <v>Yes</v>
      </c>
    </row>
    <row r="177" spans="2:17" x14ac:dyDescent="0.25">
      <c r="B177" s="219">
        <v>173</v>
      </c>
      <c r="C177" s="220">
        <v>527</v>
      </c>
      <c r="D177" s="221">
        <v>42755</v>
      </c>
      <c r="E177" s="220">
        <v>527</v>
      </c>
      <c r="F177" s="222" t="s">
        <v>4780</v>
      </c>
      <c r="G177" s="223" t="str">
        <f>VLOOKUP(C177,MIS!F:H,3,FALSE)</f>
        <v>KARACHI-NANAKWARA</v>
      </c>
      <c r="H177" s="282" t="str">
        <f t="shared" si="21"/>
        <v>1</v>
      </c>
      <c r="I177" s="282" t="str">
        <f t="shared" si="25"/>
        <v>1</v>
      </c>
      <c r="J177" s="280" t="str">
        <f>VLOOKUP(C177,MIS!F:G,2,FALSE)</f>
        <v>KARACHI</v>
      </c>
      <c r="K177" s="280" t="str">
        <f t="shared" si="22"/>
        <v>Yes</v>
      </c>
      <c r="L177" s="157" t="str">
        <f t="shared" si="23"/>
        <v>Yes</v>
      </c>
      <c r="M177" s="157" t="str">
        <f t="shared" si="24"/>
        <v>Yes</v>
      </c>
      <c r="N177" s="157" t="s">
        <v>239</v>
      </c>
      <c r="O177" s="280"/>
      <c r="P177" s="280" t="str">
        <f t="shared" si="28"/>
        <v>Yes</v>
      </c>
      <c r="Q177" s="280" t="str">
        <f t="shared" si="29"/>
        <v>Yes</v>
      </c>
    </row>
    <row r="178" spans="2:17" x14ac:dyDescent="0.25">
      <c r="B178" s="219">
        <v>174</v>
      </c>
      <c r="C178" s="220">
        <v>2354</v>
      </c>
      <c r="D178" s="221">
        <v>42755</v>
      </c>
      <c r="E178" s="220">
        <v>2354</v>
      </c>
      <c r="F178" s="222" t="s">
        <v>4781</v>
      </c>
      <c r="G178" s="223" t="str">
        <f>VLOOKUP(C178,MIS!F:H,3,FALSE)</f>
        <v>AKBARI MANDI</v>
      </c>
      <c r="H178" s="282" t="str">
        <f t="shared" si="21"/>
        <v>1</v>
      </c>
      <c r="I178" s="282" t="str">
        <f t="shared" si="25"/>
        <v>1</v>
      </c>
      <c r="J178" s="280" t="str">
        <f>VLOOKUP(C178,MIS!F:G,2,FALSE)</f>
        <v>LAHORE</v>
      </c>
      <c r="K178" s="280" t="str">
        <f t="shared" si="22"/>
        <v>Yes</v>
      </c>
      <c r="L178" s="157" t="str">
        <f t="shared" si="23"/>
        <v>Yes</v>
      </c>
      <c r="M178" s="157" t="str">
        <f t="shared" si="24"/>
        <v>Yes</v>
      </c>
      <c r="N178" s="157" t="s">
        <v>239</v>
      </c>
      <c r="O178" s="280"/>
      <c r="P178" s="280" t="str">
        <f t="shared" si="28"/>
        <v>Yes</v>
      </c>
      <c r="Q178" s="280" t="str">
        <f t="shared" si="29"/>
        <v>Yes</v>
      </c>
    </row>
    <row r="179" spans="2:17" x14ac:dyDescent="0.25">
      <c r="B179" s="219">
        <v>175</v>
      </c>
      <c r="C179" s="220">
        <v>911</v>
      </c>
      <c r="D179" s="221">
        <v>42758</v>
      </c>
      <c r="E179" s="220">
        <v>911</v>
      </c>
      <c r="F179" s="222" t="s">
        <v>4782</v>
      </c>
      <c r="G179" s="223" t="str">
        <f>VLOOKUP(C179,MIS!F:H,3,FALSE)</f>
        <v>BHUTTA VILLAGE, KARACHI</v>
      </c>
      <c r="H179" s="282" t="str">
        <f t="shared" si="21"/>
        <v>1</v>
      </c>
      <c r="I179" s="282" t="str">
        <f t="shared" si="25"/>
        <v>1</v>
      </c>
      <c r="J179" s="280" t="str">
        <f>VLOOKUP(C179,MIS!F:G,2,FALSE)</f>
        <v>KARACHI</v>
      </c>
      <c r="K179" s="280" t="str">
        <f t="shared" si="22"/>
        <v>Yes</v>
      </c>
      <c r="L179" s="157" t="str">
        <f t="shared" si="23"/>
        <v>Yes</v>
      </c>
      <c r="M179" s="157" t="str">
        <f t="shared" si="24"/>
        <v>Yes</v>
      </c>
      <c r="N179" s="157" t="s">
        <v>239</v>
      </c>
      <c r="O179" s="280"/>
      <c r="P179" s="280" t="str">
        <f t="shared" si="28"/>
        <v>Yes</v>
      </c>
      <c r="Q179" s="280" t="str">
        <f t="shared" si="29"/>
        <v>Yes</v>
      </c>
    </row>
    <row r="180" spans="2:17" x14ac:dyDescent="0.25">
      <c r="B180" s="219">
        <v>176</v>
      </c>
      <c r="C180" s="220">
        <v>614</v>
      </c>
      <c r="D180" s="221">
        <v>42758</v>
      </c>
      <c r="E180" s="220">
        <v>614</v>
      </c>
      <c r="F180" s="222" t="s">
        <v>4783</v>
      </c>
      <c r="G180" s="223" t="str">
        <f>VLOOKUP(C180,MIS!F:H,3,FALSE)</f>
        <v>GULSHAN RAVI</v>
      </c>
      <c r="H180" s="282" t="str">
        <f t="shared" si="21"/>
        <v>1</v>
      </c>
      <c r="I180" s="282" t="str">
        <f t="shared" si="25"/>
        <v>1</v>
      </c>
      <c r="J180" s="280" t="str">
        <f>VLOOKUP(C180,MIS!F:G,2,FALSE)</f>
        <v>LAHORE</v>
      </c>
      <c r="K180" s="280" t="str">
        <f t="shared" si="22"/>
        <v>Yes</v>
      </c>
      <c r="L180" s="157" t="str">
        <f t="shared" si="23"/>
        <v>Yes</v>
      </c>
      <c r="M180" s="157" t="str">
        <f t="shared" si="24"/>
        <v>Yes</v>
      </c>
      <c r="N180" s="157" t="s">
        <v>239</v>
      </c>
      <c r="O180" s="280"/>
      <c r="P180" s="280" t="str">
        <f t="shared" si="28"/>
        <v>Yes</v>
      </c>
      <c r="Q180" s="280" t="str">
        <f t="shared" si="29"/>
        <v>Yes</v>
      </c>
    </row>
    <row r="181" spans="2:17" x14ac:dyDescent="0.25">
      <c r="B181" s="219">
        <v>177</v>
      </c>
      <c r="C181" s="220">
        <v>86</v>
      </c>
      <c r="D181" s="221">
        <v>42758</v>
      </c>
      <c r="E181" s="220">
        <v>86</v>
      </c>
      <c r="F181" s="222" t="s">
        <v>4784</v>
      </c>
      <c r="G181" s="223" t="str">
        <f>VLOOKUP(C181,MIS!F:H,3,FALSE)</f>
        <v>LATIFABAD UNIT #.7 HYDERABAD</v>
      </c>
      <c r="H181" s="282" t="str">
        <f t="shared" si="21"/>
        <v>1</v>
      </c>
      <c r="I181" s="282" t="str">
        <f t="shared" si="25"/>
        <v>1</v>
      </c>
      <c r="J181" s="280" t="str">
        <f>VLOOKUP(C181,MIS!F:G,2,FALSE)</f>
        <v>HYDERABAD</v>
      </c>
      <c r="K181" s="280" t="str">
        <f t="shared" si="22"/>
        <v>Yes</v>
      </c>
      <c r="L181" s="157" t="str">
        <f t="shared" si="23"/>
        <v>Yes</v>
      </c>
      <c r="M181" s="157" t="str">
        <f t="shared" si="24"/>
        <v>Yes</v>
      </c>
      <c r="N181" s="157" t="s">
        <v>239</v>
      </c>
      <c r="O181" s="280"/>
      <c r="P181" s="280" t="str">
        <f t="shared" si="28"/>
        <v>Yes</v>
      </c>
      <c r="Q181" s="280" t="str">
        <f t="shared" si="29"/>
        <v>Yes</v>
      </c>
    </row>
    <row r="182" spans="2:17" x14ac:dyDescent="0.25">
      <c r="B182" s="219">
        <v>178</v>
      </c>
      <c r="C182" s="220">
        <v>620</v>
      </c>
      <c r="D182" s="221">
        <v>42758</v>
      </c>
      <c r="E182" s="220">
        <v>620</v>
      </c>
      <c r="F182" s="222" t="s">
        <v>4785</v>
      </c>
      <c r="G182" s="223" t="str">
        <f>VLOOKUP(C182,MIS!F:H,3,FALSE)</f>
        <v>N. BLOCK SAMANABAD</v>
      </c>
      <c r="H182" s="282" t="str">
        <f t="shared" si="21"/>
        <v>1</v>
      </c>
      <c r="I182" s="282" t="str">
        <f t="shared" si="25"/>
        <v>1</v>
      </c>
      <c r="J182" s="280" t="str">
        <f>VLOOKUP(C182,MIS!F:G,2,FALSE)</f>
        <v>LAHORE</v>
      </c>
      <c r="K182" s="280" t="str">
        <f t="shared" si="22"/>
        <v>Yes</v>
      </c>
      <c r="L182" s="157" t="str">
        <f t="shared" si="23"/>
        <v>Yes</v>
      </c>
      <c r="M182" s="157" t="str">
        <f t="shared" si="24"/>
        <v>Yes</v>
      </c>
      <c r="N182" s="157" t="s">
        <v>239</v>
      </c>
      <c r="O182" s="280"/>
      <c r="P182" s="280" t="str">
        <f t="shared" si="28"/>
        <v>Yes</v>
      </c>
      <c r="Q182" s="280" t="str">
        <f t="shared" si="29"/>
        <v>Yes</v>
      </c>
    </row>
    <row r="183" spans="2:17" x14ac:dyDescent="0.25">
      <c r="B183" s="219">
        <v>179</v>
      </c>
      <c r="C183" s="220">
        <v>1054</v>
      </c>
      <c r="D183" s="221">
        <v>42758</v>
      </c>
      <c r="E183" s="220">
        <v>1054</v>
      </c>
      <c r="F183" s="222" t="s">
        <v>4786</v>
      </c>
      <c r="G183" s="223" t="str">
        <f>VLOOKUP(C183,MIS!F:H,3,FALSE)</f>
        <v>CHUNA MANDI</v>
      </c>
      <c r="H183" s="282" t="str">
        <f t="shared" si="21"/>
        <v>1</v>
      </c>
      <c r="I183" s="282" t="str">
        <f t="shared" si="25"/>
        <v>1</v>
      </c>
      <c r="J183" s="280" t="str">
        <f>VLOOKUP(C183,MIS!F:G,2,FALSE)</f>
        <v>LAHORE</v>
      </c>
      <c r="K183" s="280" t="str">
        <f t="shared" si="22"/>
        <v>Yes</v>
      </c>
      <c r="L183" s="157" t="str">
        <f t="shared" si="23"/>
        <v>Yes</v>
      </c>
      <c r="M183" s="157" t="str">
        <f t="shared" si="24"/>
        <v>Yes</v>
      </c>
      <c r="N183" s="157" t="s">
        <v>239</v>
      </c>
      <c r="O183" s="280"/>
      <c r="P183" s="280" t="str">
        <f t="shared" si="28"/>
        <v>Yes</v>
      </c>
      <c r="Q183" s="280" t="str">
        <f t="shared" si="29"/>
        <v>Yes</v>
      </c>
    </row>
    <row r="184" spans="2:17" x14ac:dyDescent="0.25">
      <c r="B184" s="219">
        <v>180</v>
      </c>
      <c r="C184" s="220">
        <v>89</v>
      </c>
      <c r="D184" s="221">
        <v>42758</v>
      </c>
      <c r="E184" s="220">
        <v>89</v>
      </c>
      <c r="F184" s="222" t="s">
        <v>4787</v>
      </c>
      <c r="G184" s="223" t="str">
        <f>VLOOKUP(C184,MIS!F:H,3,FALSE)</f>
        <v>GARI KHATA HYDERABAD</v>
      </c>
      <c r="H184" s="282" t="str">
        <f t="shared" si="21"/>
        <v>1</v>
      </c>
      <c r="I184" s="282" t="str">
        <f t="shared" si="25"/>
        <v>1</v>
      </c>
      <c r="J184" s="280" t="str">
        <f>VLOOKUP(C184,MIS!F:G,2,FALSE)</f>
        <v>HYDERABAD</v>
      </c>
      <c r="K184" s="280" t="str">
        <f t="shared" si="22"/>
        <v>Yes</v>
      </c>
      <c r="L184" s="157" t="str">
        <f t="shared" si="23"/>
        <v>Yes</v>
      </c>
      <c r="M184" s="157" t="str">
        <f t="shared" si="24"/>
        <v>Yes</v>
      </c>
      <c r="N184" s="157" t="s">
        <v>239</v>
      </c>
      <c r="O184" s="280"/>
      <c r="P184" s="280" t="str">
        <f t="shared" si="28"/>
        <v>Yes</v>
      </c>
      <c r="Q184" s="280" t="str">
        <f t="shared" si="29"/>
        <v>Yes</v>
      </c>
    </row>
    <row r="185" spans="2:17" x14ac:dyDescent="0.25">
      <c r="B185" s="219">
        <v>181</v>
      </c>
      <c r="C185" s="220">
        <v>5027</v>
      </c>
      <c r="D185" s="221">
        <v>42758</v>
      </c>
      <c r="E185" s="220">
        <v>5027</v>
      </c>
      <c r="F185" s="222"/>
      <c r="G185" s="223" t="str">
        <f>VLOOKUP(C185,MIS!F:H,3,FALSE)</f>
        <v>IBB NORTH NAZIMABAD KARACHI</v>
      </c>
      <c r="H185" s="282" t="str">
        <f t="shared" si="21"/>
        <v>1</v>
      </c>
      <c r="I185" s="282" t="str">
        <f t="shared" si="25"/>
        <v>1</v>
      </c>
      <c r="J185" s="280" t="str">
        <f>VLOOKUP(C185,MIS!F:G,2,FALSE)</f>
        <v>KARACHI</v>
      </c>
      <c r="K185" s="280" t="str">
        <f t="shared" si="22"/>
        <v>Yes</v>
      </c>
      <c r="L185" s="157" t="str">
        <f t="shared" si="23"/>
        <v>Yes</v>
      </c>
      <c r="M185" s="157" t="str">
        <f t="shared" si="24"/>
        <v>Yes</v>
      </c>
      <c r="N185" s="280" t="str">
        <f t="shared" ref="N185" si="30">IF(ISBLANK(F185),"No","Yes")</f>
        <v>No</v>
      </c>
      <c r="O185" s="280" t="str">
        <f t="shared" ref="O185" si="31">IF(N185="No","Network Issue"," ")</f>
        <v>Network Issue</v>
      </c>
      <c r="P185" s="280" t="str">
        <f t="shared" si="28"/>
        <v>Yes</v>
      </c>
      <c r="Q185" s="280" t="str">
        <f t="shared" si="29"/>
        <v>Yes</v>
      </c>
    </row>
    <row r="186" spans="2:17" x14ac:dyDescent="0.25">
      <c r="B186" s="219">
        <v>182</v>
      </c>
      <c r="C186" s="220">
        <v>2277</v>
      </c>
      <c r="D186" s="221">
        <v>42758</v>
      </c>
      <c r="E186" s="220">
        <v>2277</v>
      </c>
      <c r="F186" s="222" t="s">
        <v>4788</v>
      </c>
      <c r="G186" s="223" t="str">
        <f>VLOOKUP(C186,MIS!F:H,3,FALSE)</f>
        <v>BUND ROAD</v>
      </c>
      <c r="H186" s="282" t="str">
        <f t="shared" si="21"/>
        <v>1</v>
      </c>
      <c r="I186" s="282" t="str">
        <f t="shared" si="25"/>
        <v>1</v>
      </c>
      <c r="J186" s="280" t="str">
        <f>VLOOKUP(C186,MIS!F:G,2,FALSE)</f>
        <v>LAHORE</v>
      </c>
      <c r="K186" s="280" t="str">
        <f t="shared" si="22"/>
        <v>Yes</v>
      </c>
      <c r="L186" s="157" t="str">
        <f t="shared" si="23"/>
        <v>Yes</v>
      </c>
      <c r="M186" s="157" t="str">
        <f t="shared" si="24"/>
        <v>Yes</v>
      </c>
      <c r="N186" s="157" t="s">
        <v>239</v>
      </c>
      <c r="O186" s="280"/>
      <c r="P186" s="280" t="str">
        <f t="shared" si="28"/>
        <v>Yes</v>
      </c>
      <c r="Q186" s="280" t="str">
        <f t="shared" si="29"/>
        <v>Yes</v>
      </c>
    </row>
    <row r="187" spans="2:17" x14ac:dyDescent="0.25">
      <c r="B187" s="219">
        <v>183</v>
      </c>
      <c r="C187" s="220">
        <v>5043</v>
      </c>
      <c r="D187" s="221">
        <v>42758</v>
      </c>
      <c r="E187" s="220">
        <v>5043</v>
      </c>
      <c r="F187" s="222" t="s">
        <v>4789</v>
      </c>
      <c r="G187" s="223" t="str">
        <f>VLOOKUP(C187,MIS!F:H,3,FALSE)</f>
        <v>IBB SHAD BAGH</v>
      </c>
      <c r="H187" s="282" t="str">
        <f t="shared" si="21"/>
        <v>1</v>
      </c>
      <c r="I187" s="282" t="str">
        <f t="shared" si="25"/>
        <v>1</v>
      </c>
      <c r="J187" s="280" t="str">
        <f>VLOOKUP(C187,MIS!F:G,2,FALSE)</f>
        <v>LAHORE</v>
      </c>
      <c r="K187" s="280" t="str">
        <f t="shared" si="22"/>
        <v>Yes</v>
      </c>
      <c r="L187" s="157" t="str">
        <f t="shared" si="23"/>
        <v>Yes</v>
      </c>
      <c r="M187" s="157" t="str">
        <f t="shared" si="24"/>
        <v>Yes</v>
      </c>
      <c r="N187" s="157" t="s">
        <v>239</v>
      </c>
      <c r="O187" s="280"/>
      <c r="P187" s="280" t="str">
        <f t="shared" si="28"/>
        <v>Yes</v>
      </c>
      <c r="Q187" s="280" t="str">
        <f t="shared" si="29"/>
        <v>Yes</v>
      </c>
    </row>
    <row r="188" spans="2:17" x14ac:dyDescent="0.25">
      <c r="B188" s="219">
        <v>184</v>
      </c>
      <c r="C188" s="220">
        <v>618</v>
      </c>
      <c r="D188" s="221">
        <v>42758</v>
      </c>
      <c r="E188" s="220">
        <v>618</v>
      </c>
      <c r="F188" s="222" t="s">
        <v>4790</v>
      </c>
      <c r="G188" s="223" t="str">
        <f>VLOOKUP(C188,MIS!F:H,3,FALSE)</f>
        <v>SHAD BAGH</v>
      </c>
      <c r="H188" s="282" t="str">
        <f t="shared" si="21"/>
        <v>1</v>
      </c>
      <c r="I188" s="282" t="str">
        <f t="shared" si="25"/>
        <v>1</v>
      </c>
      <c r="J188" s="280" t="str">
        <f>VLOOKUP(C188,MIS!F:G,2,FALSE)</f>
        <v>LAHORE</v>
      </c>
      <c r="K188" s="280" t="str">
        <f t="shared" si="22"/>
        <v>Yes</v>
      </c>
      <c r="L188" s="157" t="str">
        <f t="shared" si="23"/>
        <v>Yes</v>
      </c>
      <c r="M188" s="157" t="str">
        <f t="shared" si="24"/>
        <v>Yes</v>
      </c>
      <c r="N188" s="157" t="s">
        <v>239</v>
      </c>
      <c r="O188" s="280"/>
      <c r="P188" s="280" t="str">
        <f t="shared" si="28"/>
        <v>Yes</v>
      </c>
      <c r="Q188" s="280" t="str">
        <f t="shared" si="29"/>
        <v>Yes</v>
      </c>
    </row>
    <row r="189" spans="2:17" x14ac:dyDescent="0.25">
      <c r="B189" s="219">
        <v>185</v>
      </c>
      <c r="C189" s="220">
        <v>926</v>
      </c>
      <c r="D189" s="221">
        <v>42758</v>
      </c>
      <c r="E189" s="220">
        <v>926</v>
      </c>
      <c r="F189" s="222" t="s">
        <v>4791</v>
      </c>
      <c r="G189" s="223" t="str">
        <f>VLOOKUP(C189,MIS!F:H,3,FALSE)</f>
        <v>LIBERTY MARKET GULBERG</v>
      </c>
      <c r="H189" s="282" t="str">
        <f t="shared" si="21"/>
        <v>1</v>
      </c>
      <c r="I189" s="282" t="str">
        <f t="shared" si="25"/>
        <v>1</v>
      </c>
      <c r="J189" s="280" t="str">
        <f>VLOOKUP(C189,MIS!F:G,2,FALSE)</f>
        <v>LAHORE</v>
      </c>
      <c r="K189" s="280" t="str">
        <f t="shared" si="22"/>
        <v>Yes</v>
      </c>
      <c r="L189" s="157" t="str">
        <f t="shared" si="23"/>
        <v>Yes</v>
      </c>
      <c r="M189" s="157" t="str">
        <f t="shared" si="24"/>
        <v>Yes</v>
      </c>
      <c r="N189" s="157" t="s">
        <v>239</v>
      </c>
      <c r="O189" s="280"/>
      <c r="P189" s="157" t="str">
        <f t="shared" si="28"/>
        <v>Yes</v>
      </c>
      <c r="Q189" s="157" t="str">
        <f t="shared" si="29"/>
        <v>Yes</v>
      </c>
    </row>
    <row r="190" spans="2:17" x14ac:dyDescent="0.25">
      <c r="B190" s="219">
        <v>186</v>
      </c>
      <c r="C190" s="220">
        <v>243</v>
      </c>
      <c r="D190" s="221">
        <v>42758</v>
      </c>
      <c r="E190" s="220">
        <v>243</v>
      </c>
      <c r="F190" s="222" t="s">
        <v>4792</v>
      </c>
      <c r="G190" s="223" t="str">
        <f>VLOOKUP(C190,MIS!F:H,3,FALSE)</f>
        <v>WASSANPURA</v>
      </c>
      <c r="H190" s="282" t="str">
        <f t="shared" si="21"/>
        <v>1</v>
      </c>
      <c r="I190" s="282" t="str">
        <f t="shared" si="25"/>
        <v>1</v>
      </c>
      <c r="J190" s="280" t="str">
        <f>VLOOKUP(C190,MIS!F:G,2,FALSE)</f>
        <v>LAHORE</v>
      </c>
      <c r="K190" s="280" t="str">
        <f t="shared" si="22"/>
        <v>Yes</v>
      </c>
      <c r="L190" s="157" t="str">
        <f t="shared" si="23"/>
        <v>Yes</v>
      </c>
      <c r="M190" s="157" t="str">
        <f t="shared" si="24"/>
        <v>Yes</v>
      </c>
      <c r="N190" s="157" t="s">
        <v>239</v>
      </c>
      <c r="O190" s="280"/>
      <c r="P190" s="157" t="str">
        <f t="shared" si="28"/>
        <v>Yes</v>
      </c>
      <c r="Q190" s="157" t="str">
        <f t="shared" si="29"/>
        <v>Yes</v>
      </c>
    </row>
    <row r="191" spans="2:17" x14ac:dyDescent="0.25">
      <c r="B191" s="219">
        <v>187</v>
      </c>
      <c r="C191" s="220">
        <v>1512</v>
      </c>
      <c r="D191" s="221">
        <v>42758</v>
      </c>
      <c r="E191" s="220">
        <v>1512</v>
      </c>
      <c r="F191" s="222" t="s">
        <v>4793</v>
      </c>
      <c r="G191" s="223" t="str">
        <f>VLOOKUP(C191,MIS!F:H,3,FALSE)</f>
        <v>BILAL PARK</v>
      </c>
      <c r="H191" s="282" t="str">
        <f t="shared" si="21"/>
        <v>1</v>
      </c>
      <c r="I191" s="282" t="str">
        <f t="shared" si="25"/>
        <v>1</v>
      </c>
      <c r="J191" s="280" t="str">
        <f>VLOOKUP(C191,MIS!F:G,2,FALSE)</f>
        <v>LAHORE</v>
      </c>
      <c r="K191" s="280" t="str">
        <f t="shared" si="22"/>
        <v>Yes</v>
      </c>
      <c r="L191" s="157" t="str">
        <f t="shared" si="23"/>
        <v>Yes</v>
      </c>
      <c r="M191" s="157" t="str">
        <f t="shared" si="24"/>
        <v>Yes</v>
      </c>
      <c r="N191" s="157" t="s">
        <v>239</v>
      </c>
      <c r="O191" s="280"/>
      <c r="P191" s="157" t="str">
        <f t="shared" si="28"/>
        <v>Yes</v>
      </c>
      <c r="Q191" s="157" t="str">
        <f t="shared" si="29"/>
        <v>Yes</v>
      </c>
    </row>
    <row r="192" spans="2:17" x14ac:dyDescent="0.25">
      <c r="B192" s="219">
        <v>188</v>
      </c>
      <c r="C192" s="220">
        <v>1214</v>
      </c>
      <c r="D192" s="221">
        <v>42758</v>
      </c>
      <c r="E192" s="220">
        <v>1214</v>
      </c>
      <c r="F192" s="222" t="s">
        <v>4794</v>
      </c>
      <c r="G192" s="223" t="str">
        <f>VLOOKUP(C192,MIS!F:H,3,FALSE)</f>
        <v>KARACHI-FISH HARBOUR</v>
      </c>
      <c r="H192" s="282" t="str">
        <f t="shared" si="21"/>
        <v>1</v>
      </c>
      <c r="I192" s="282" t="str">
        <f t="shared" si="25"/>
        <v>1</v>
      </c>
      <c r="J192" s="280" t="str">
        <f>VLOOKUP(C192,MIS!F:G,2,FALSE)</f>
        <v>KARACHI</v>
      </c>
      <c r="K192" s="280" t="str">
        <f t="shared" si="22"/>
        <v>Yes</v>
      </c>
      <c r="L192" s="157" t="str">
        <f t="shared" si="23"/>
        <v>Yes</v>
      </c>
      <c r="M192" s="157" t="str">
        <f t="shared" si="24"/>
        <v>Yes</v>
      </c>
      <c r="N192" s="157" t="s">
        <v>239</v>
      </c>
      <c r="O192" s="280"/>
      <c r="P192" s="157" t="str">
        <f t="shared" si="28"/>
        <v>Yes</v>
      </c>
      <c r="Q192" s="157" t="str">
        <f t="shared" si="29"/>
        <v>Yes</v>
      </c>
    </row>
    <row r="193" spans="2:17" x14ac:dyDescent="0.25">
      <c r="B193" s="219">
        <v>189</v>
      </c>
      <c r="C193" s="220">
        <v>195</v>
      </c>
      <c r="D193" s="221">
        <v>42758</v>
      </c>
      <c r="E193" s="220">
        <v>195</v>
      </c>
      <c r="F193" s="222" t="s">
        <v>4795</v>
      </c>
      <c r="G193" s="223" t="str">
        <f>VLOOKUP(C193,MIS!F:H,3,FALSE)</f>
        <v>CAVALRY GROUND</v>
      </c>
      <c r="H193" s="282" t="str">
        <f t="shared" si="21"/>
        <v>1</v>
      </c>
      <c r="I193" s="282" t="str">
        <f t="shared" si="25"/>
        <v>1</v>
      </c>
      <c r="J193" s="280" t="str">
        <f>VLOOKUP(C193,MIS!F:G,2,FALSE)</f>
        <v>LAHORE</v>
      </c>
      <c r="K193" s="280" t="str">
        <f t="shared" si="22"/>
        <v>Yes</v>
      </c>
      <c r="L193" s="157" t="str">
        <f t="shared" si="23"/>
        <v>Yes</v>
      </c>
      <c r="M193" s="157" t="str">
        <f t="shared" si="24"/>
        <v>Yes</v>
      </c>
      <c r="N193" s="157" t="s">
        <v>239</v>
      </c>
      <c r="O193" s="280" t="s">
        <v>4647</v>
      </c>
      <c r="P193" s="157" t="str">
        <f t="shared" si="28"/>
        <v>Yes</v>
      </c>
      <c r="Q193" s="157" t="str">
        <f t="shared" si="29"/>
        <v>Yes</v>
      </c>
    </row>
    <row r="194" spans="2:17" x14ac:dyDescent="0.25">
      <c r="B194" s="219">
        <v>190</v>
      </c>
      <c r="C194" s="220">
        <v>2294</v>
      </c>
      <c r="D194" s="221">
        <v>42758</v>
      </c>
      <c r="E194" s="220">
        <v>2294</v>
      </c>
      <c r="F194" s="222" t="s">
        <v>4796</v>
      </c>
      <c r="G194" s="223" t="str">
        <f>VLOOKUP(C194,MIS!F:H,3,FALSE)</f>
        <v>NASEERABAD</v>
      </c>
      <c r="H194" s="282" t="str">
        <f t="shared" si="21"/>
        <v>1</v>
      </c>
      <c r="I194" s="282" t="str">
        <f t="shared" si="25"/>
        <v>1</v>
      </c>
      <c r="J194" s="280" t="str">
        <f>VLOOKUP(C194,MIS!F:G,2,FALSE)</f>
        <v>LAHORE</v>
      </c>
      <c r="K194" s="280" t="str">
        <f t="shared" si="22"/>
        <v>Yes</v>
      </c>
      <c r="L194" s="157" t="str">
        <f t="shared" si="23"/>
        <v>Yes</v>
      </c>
      <c r="M194" s="157" t="str">
        <f t="shared" si="24"/>
        <v>Yes</v>
      </c>
      <c r="N194" s="157" t="s">
        <v>239</v>
      </c>
      <c r="O194" s="280"/>
      <c r="P194" s="157" t="str">
        <f t="shared" si="28"/>
        <v>Yes</v>
      </c>
      <c r="Q194" s="157" t="str">
        <f t="shared" si="29"/>
        <v>Yes</v>
      </c>
    </row>
    <row r="195" spans="2:17" x14ac:dyDescent="0.25">
      <c r="B195" s="219">
        <v>191</v>
      </c>
      <c r="C195" s="220">
        <v>13</v>
      </c>
      <c r="D195" s="221">
        <v>42758</v>
      </c>
      <c r="E195" s="220">
        <v>13</v>
      </c>
      <c r="F195" s="222" t="s">
        <v>4797</v>
      </c>
      <c r="G195" s="223" t="str">
        <f>VLOOKUP(C195,MIS!F:H,3,FALSE)</f>
        <v>KARACHI-KHARADAR</v>
      </c>
      <c r="H195" s="282" t="str">
        <f t="shared" si="21"/>
        <v>1</v>
      </c>
      <c r="I195" s="282" t="str">
        <f t="shared" si="25"/>
        <v>1</v>
      </c>
      <c r="J195" s="280" t="str">
        <f>VLOOKUP(C195,MIS!F:G,2,FALSE)</f>
        <v>KARACHI</v>
      </c>
      <c r="K195" s="280" t="str">
        <f t="shared" si="22"/>
        <v>Yes</v>
      </c>
      <c r="L195" s="157" t="str">
        <f t="shared" si="23"/>
        <v>Yes</v>
      </c>
      <c r="M195" s="157" t="str">
        <f t="shared" si="24"/>
        <v>Yes</v>
      </c>
      <c r="N195" s="157" t="s">
        <v>239</v>
      </c>
      <c r="O195" s="280"/>
      <c r="P195" s="157" t="str">
        <f t="shared" si="28"/>
        <v>Yes</v>
      </c>
      <c r="Q195" s="157" t="str">
        <f t="shared" si="29"/>
        <v>Yes</v>
      </c>
    </row>
    <row r="196" spans="2:17" x14ac:dyDescent="0.25">
      <c r="B196" s="219">
        <v>192</v>
      </c>
      <c r="C196" s="220">
        <v>31</v>
      </c>
      <c r="D196" s="221">
        <v>42758</v>
      </c>
      <c r="E196" s="220">
        <v>31</v>
      </c>
      <c r="F196" s="222" t="s">
        <v>4798</v>
      </c>
      <c r="G196" s="223" t="str">
        <f>VLOOKUP(C196,MIS!F:H,3,FALSE)</f>
        <v>RAMPART ROW, KARACHI</v>
      </c>
      <c r="H196" s="282" t="str">
        <f t="shared" si="21"/>
        <v>1</v>
      </c>
      <c r="I196" s="282" t="str">
        <f t="shared" si="25"/>
        <v>1</v>
      </c>
      <c r="J196" s="280" t="str">
        <f>VLOOKUP(C196,MIS!F:G,2,FALSE)</f>
        <v>KARACHI</v>
      </c>
      <c r="K196" s="280" t="str">
        <f t="shared" si="22"/>
        <v>Yes</v>
      </c>
      <c r="L196" s="157" t="str">
        <f t="shared" si="23"/>
        <v>Yes</v>
      </c>
      <c r="M196" s="157" t="str">
        <f t="shared" si="24"/>
        <v>Yes</v>
      </c>
      <c r="N196" s="157" t="s">
        <v>239</v>
      </c>
      <c r="O196" s="280"/>
      <c r="P196" s="157" t="str">
        <f t="shared" si="28"/>
        <v>Yes</v>
      </c>
      <c r="Q196" s="157" t="str">
        <f t="shared" si="29"/>
        <v>Yes</v>
      </c>
    </row>
    <row r="197" spans="2:17" x14ac:dyDescent="0.25">
      <c r="B197" s="219">
        <v>193</v>
      </c>
      <c r="C197" s="220">
        <v>585</v>
      </c>
      <c r="D197" s="221">
        <v>42758</v>
      </c>
      <c r="E197" s="220">
        <v>585</v>
      </c>
      <c r="F197" s="222" t="s">
        <v>4799</v>
      </c>
      <c r="G197" s="223" t="str">
        <f>VLOOKUP(C197,MIS!F:H,3,FALSE)</f>
        <v>NAYABAD, KARACHI</v>
      </c>
      <c r="H197" s="282" t="str">
        <f t="shared" si="21"/>
        <v>1</v>
      </c>
      <c r="I197" s="282" t="str">
        <f t="shared" si="25"/>
        <v>1</v>
      </c>
      <c r="J197" s="280" t="str">
        <f>VLOOKUP(C197,MIS!F:G,2,FALSE)</f>
        <v>KARACHI</v>
      </c>
      <c r="K197" s="280" t="str">
        <f t="shared" si="22"/>
        <v>Yes</v>
      </c>
      <c r="L197" s="157" t="str">
        <f t="shared" si="23"/>
        <v>Yes</v>
      </c>
      <c r="M197" s="157" t="str">
        <f t="shared" si="24"/>
        <v>Yes</v>
      </c>
      <c r="N197" s="157" t="s">
        <v>239</v>
      </c>
      <c r="O197" s="280"/>
      <c r="P197" s="157" t="str">
        <f t="shared" si="28"/>
        <v>Yes</v>
      </c>
      <c r="Q197" s="157" t="str">
        <f t="shared" si="29"/>
        <v>Yes</v>
      </c>
    </row>
    <row r="198" spans="2:17" x14ac:dyDescent="0.25">
      <c r="B198" s="219">
        <v>194</v>
      </c>
      <c r="C198" s="220">
        <v>634</v>
      </c>
      <c r="D198" s="221">
        <v>42758</v>
      </c>
      <c r="E198" s="220">
        <v>634</v>
      </c>
      <c r="F198" s="222" t="s">
        <v>4800</v>
      </c>
      <c r="G198" s="223" t="str">
        <f>VLOOKUP(C198,MIS!F:H,3,FALSE)</f>
        <v>TADMURIA MARKET, KARACHI</v>
      </c>
      <c r="H198" s="282" t="str">
        <f t="shared" si="21"/>
        <v>1</v>
      </c>
      <c r="I198" s="282" t="str">
        <f t="shared" si="25"/>
        <v>1</v>
      </c>
      <c r="J198" s="280" t="str">
        <f>VLOOKUP(C198,MIS!F:G,2,FALSE)</f>
        <v>KARACHI</v>
      </c>
      <c r="K198" s="280" t="str">
        <f t="shared" si="22"/>
        <v>Yes</v>
      </c>
      <c r="L198" s="157" t="str">
        <f t="shared" si="23"/>
        <v>Yes</v>
      </c>
      <c r="M198" s="157" t="str">
        <f t="shared" si="24"/>
        <v>Yes</v>
      </c>
      <c r="N198" s="157" t="s">
        <v>239</v>
      </c>
      <c r="O198" s="280"/>
      <c r="P198" s="157" t="str">
        <f t="shared" si="28"/>
        <v>Yes</v>
      </c>
      <c r="Q198" s="157" t="str">
        <f t="shared" si="29"/>
        <v>Yes</v>
      </c>
    </row>
    <row r="199" spans="2:17" x14ac:dyDescent="0.25">
      <c r="B199" s="219">
        <v>195</v>
      </c>
      <c r="C199" s="220">
        <v>581</v>
      </c>
      <c r="D199" s="221">
        <v>42758</v>
      </c>
      <c r="E199" s="220">
        <v>581</v>
      </c>
      <c r="F199" s="222"/>
      <c r="G199" s="223" t="str">
        <f>VLOOKUP(C199,MIS!F:H,3,FALSE)</f>
        <v>KACHUPURA</v>
      </c>
      <c r="H199" s="282" t="str">
        <f t="shared" ref="H199:H262" si="32">IF(ISBLANK(C199)," ","1")</f>
        <v>1</v>
      </c>
      <c r="I199" s="282" t="str">
        <f t="shared" si="25"/>
        <v>1</v>
      </c>
      <c r="J199" s="280" t="str">
        <f>VLOOKUP(C199,MIS!F:G,2,FALSE)</f>
        <v>LAHORE</v>
      </c>
      <c r="K199" s="280" t="str">
        <f t="shared" ref="K199:K262" si="33">IF(ISBLANK(C199)," ","Yes")</f>
        <v>Yes</v>
      </c>
      <c r="L199" s="157" t="str">
        <f t="shared" ref="L199:L262" si="34">IF(ISBLANK(C199)," ","Yes")</f>
        <v>Yes</v>
      </c>
      <c r="M199" s="157" t="str">
        <f t="shared" ref="M199:M262" si="35">IF(ISBLANK(C199)," ","Yes")</f>
        <v>Yes</v>
      </c>
      <c r="N199" s="280" t="str">
        <f t="shared" ref="N199" si="36">IF(ISBLANK(F199),"No","Yes")</f>
        <v>No</v>
      </c>
      <c r="O199" s="280" t="str">
        <f t="shared" ref="O199" si="37">IF(N199="No","Network Issue"," ")</f>
        <v>Network Issue</v>
      </c>
      <c r="P199" s="157" t="str">
        <f t="shared" si="28"/>
        <v>Yes</v>
      </c>
      <c r="Q199" s="157" t="str">
        <f t="shared" si="29"/>
        <v>Yes</v>
      </c>
    </row>
    <row r="200" spans="2:17" x14ac:dyDescent="0.25">
      <c r="B200" s="219">
        <v>196</v>
      </c>
      <c r="C200" s="220">
        <v>133</v>
      </c>
      <c r="D200" s="221">
        <v>42758</v>
      </c>
      <c r="E200" s="220">
        <v>133</v>
      </c>
      <c r="F200" s="222" t="s">
        <v>4801</v>
      </c>
      <c r="G200" s="223" t="str">
        <f>VLOOKUP(C200,MIS!F:H,3,FALSE)</f>
        <v>P. U. - OLD CAMPUS</v>
      </c>
      <c r="H200" s="282" t="str">
        <f t="shared" si="32"/>
        <v>1</v>
      </c>
      <c r="I200" s="282" t="str">
        <f t="shared" si="25"/>
        <v>1</v>
      </c>
      <c r="J200" s="280" t="str">
        <f>VLOOKUP(C200,MIS!F:G,2,FALSE)</f>
        <v>LAHORE</v>
      </c>
      <c r="K200" s="280" t="str">
        <f t="shared" si="33"/>
        <v>Yes</v>
      </c>
      <c r="L200" s="157" t="str">
        <f t="shared" si="34"/>
        <v>Yes</v>
      </c>
      <c r="M200" s="157" t="str">
        <f t="shared" si="35"/>
        <v>Yes</v>
      </c>
      <c r="N200" s="157" t="s">
        <v>239</v>
      </c>
      <c r="O200" s="280"/>
      <c r="P200" s="157" t="str">
        <f t="shared" si="28"/>
        <v>Yes</v>
      </c>
      <c r="Q200" s="157" t="str">
        <f t="shared" si="29"/>
        <v>Yes</v>
      </c>
    </row>
    <row r="201" spans="2:17" x14ac:dyDescent="0.25">
      <c r="B201" s="219">
        <v>197</v>
      </c>
      <c r="C201" s="220">
        <v>1178</v>
      </c>
      <c r="D201" s="221">
        <v>42758</v>
      </c>
      <c r="E201" s="220">
        <v>1178</v>
      </c>
      <c r="F201" s="222" t="s">
        <v>4802</v>
      </c>
      <c r="G201" s="223" t="str">
        <f>VLOOKUP(C201,MIS!F:H,3,FALSE)</f>
        <v>HASSAN SQUARE, KARACHI</v>
      </c>
      <c r="H201" s="282" t="str">
        <f t="shared" si="32"/>
        <v>1</v>
      </c>
      <c r="I201" s="282" t="str">
        <f t="shared" si="25"/>
        <v>1</v>
      </c>
      <c r="J201" s="280" t="str">
        <f>VLOOKUP(C201,MIS!F:G,2,FALSE)</f>
        <v>KARACHI</v>
      </c>
      <c r="K201" s="280" t="str">
        <f t="shared" si="33"/>
        <v>Yes</v>
      </c>
      <c r="L201" s="157" t="str">
        <f t="shared" si="34"/>
        <v>Yes</v>
      </c>
      <c r="M201" s="157" t="str">
        <f t="shared" si="35"/>
        <v>Yes</v>
      </c>
      <c r="N201" s="157" t="s">
        <v>239</v>
      </c>
      <c r="O201" s="280"/>
      <c r="P201" s="157" t="str">
        <f t="shared" si="28"/>
        <v>Yes</v>
      </c>
      <c r="Q201" s="157" t="str">
        <f t="shared" si="29"/>
        <v>Yes</v>
      </c>
    </row>
    <row r="202" spans="2:17" x14ac:dyDescent="0.25">
      <c r="B202" s="219">
        <v>198</v>
      </c>
      <c r="C202" s="220">
        <v>40</v>
      </c>
      <c r="D202" s="221">
        <v>42758</v>
      </c>
      <c r="E202" s="220">
        <v>40</v>
      </c>
      <c r="F202" s="222" t="s">
        <v>4803</v>
      </c>
      <c r="G202" s="223" t="str">
        <f>VLOOKUP(C202,MIS!F:H,3,FALSE)</f>
        <v>WEST WHARF, KARACHI</v>
      </c>
      <c r="H202" s="282" t="str">
        <f t="shared" si="32"/>
        <v>1</v>
      </c>
      <c r="I202" s="282" t="str">
        <f t="shared" si="25"/>
        <v>1</v>
      </c>
      <c r="J202" s="280" t="str">
        <f>VLOOKUP(C202,MIS!F:G,2,FALSE)</f>
        <v>KARACHI</v>
      </c>
      <c r="K202" s="280" t="str">
        <f t="shared" si="33"/>
        <v>Yes</v>
      </c>
      <c r="L202" s="157" t="str">
        <f t="shared" si="34"/>
        <v>Yes</v>
      </c>
      <c r="M202" s="157" t="str">
        <f t="shared" si="35"/>
        <v>Yes</v>
      </c>
      <c r="N202" s="157" t="s">
        <v>239</v>
      </c>
      <c r="O202" s="280" t="s">
        <v>4647</v>
      </c>
      <c r="P202" s="157" t="str">
        <f t="shared" si="28"/>
        <v>Yes</v>
      </c>
      <c r="Q202" s="157" t="str">
        <f t="shared" si="29"/>
        <v>Yes</v>
      </c>
    </row>
    <row r="203" spans="2:17" x14ac:dyDescent="0.25">
      <c r="B203" s="219">
        <v>199</v>
      </c>
      <c r="C203" s="220">
        <v>1250</v>
      </c>
      <c r="D203" s="221">
        <v>42758</v>
      </c>
      <c r="E203" s="220">
        <v>1250</v>
      </c>
      <c r="F203" s="222" t="s">
        <v>4804</v>
      </c>
      <c r="G203" s="223" t="str">
        <f>VLOOKUP(C203,MIS!F:H,3,FALSE)</f>
        <v>WALTON ROAD</v>
      </c>
      <c r="H203" s="282" t="str">
        <f t="shared" si="32"/>
        <v>1</v>
      </c>
      <c r="I203" s="282" t="str">
        <f t="shared" si="25"/>
        <v>1</v>
      </c>
      <c r="J203" s="280" t="str">
        <f>VLOOKUP(C203,MIS!F:G,2,FALSE)</f>
        <v>LAHORE</v>
      </c>
      <c r="K203" s="280" t="str">
        <f t="shared" si="33"/>
        <v>Yes</v>
      </c>
      <c r="L203" s="157" t="str">
        <f t="shared" si="34"/>
        <v>Yes</v>
      </c>
      <c r="M203" s="157" t="str">
        <f t="shared" si="35"/>
        <v>Yes</v>
      </c>
      <c r="N203" s="157" t="s">
        <v>239</v>
      </c>
      <c r="O203" s="280" t="s">
        <v>4647</v>
      </c>
      <c r="P203" s="157" t="str">
        <f t="shared" si="28"/>
        <v>Yes</v>
      </c>
      <c r="Q203" s="157" t="str">
        <f t="shared" si="29"/>
        <v>Yes</v>
      </c>
    </row>
    <row r="204" spans="2:17" x14ac:dyDescent="0.25">
      <c r="B204" s="219">
        <v>200</v>
      </c>
      <c r="C204" s="220">
        <v>44</v>
      </c>
      <c r="D204" s="221">
        <v>42759</v>
      </c>
      <c r="E204" s="220">
        <v>44</v>
      </c>
      <c r="F204" s="222" t="s">
        <v>4805</v>
      </c>
      <c r="G204" s="223" t="str">
        <f>VLOOKUP(C204,MIS!F:H,3,FALSE)</f>
        <v>ELPHINSTONE STREET, KARACHI</v>
      </c>
      <c r="H204" s="282" t="str">
        <f t="shared" si="32"/>
        <v>1</v>
      </c>
      <c r="I204" s="282" t="str">
        <f t="shared" si="25"/>
        <v>1</v>
      </c>
      <c r="J204" s="280" t="str">
        <f>VLOOKUP(C204,MIS!F:G,2,FALSE)</f>
        <v>KARACHI</v>
      </c>
      <c r="K204" s="280" t="str">
        <f t="shared" si="33"/>
        <v>Yes</v>
      </c>
      <c r="L204" s="157" t="str">
        <f t="shared" si="34"/>
        <v>Yes</v>
      </c>
      <c r="M204" s="157" t="str">
        <f t="shared" si="35"/>
        <v>Yes</v>
      </c>
      <c r="N204" s="157" t="s">
        <v>239</v>
      </c>
      <c r="O204" s="280" t="str">
        <f>IF(N204="No","Network Issue"," ")</f>
        <v xml:space="preserve"> </v>
      </c>
      <c r="P204" s="157" t="str">
        <f t="shared" si="28"/>
        <v>Yes</v>
      </c>
      <c r="Q204" s="157" t="str">
        <f t="shared" si="29"/>
        <v>Yes</v>
      </c>
    </row>
    <row r="205" spans="2:17" x14ac:dyDescent="0.25">
      <c r="B205" s="219">
        <v>201</v>
      </c>
      <c r="C205" s="220">
        <v>1260</v>
      </c>
      <c r="D205" s="221">
        <v>42759</v>
      </c>
      <c r="E205" s="220">
        <v>1260</v>
      </c>
      <c r="F205" s="222" t="s">
        <v>4806</v>
      </c>
      <c r="G205" s="223" t="str">
        <f>VLOOKUP(C205,MIS!F:H,3,FALSE)</f>
        <v>QASIMABAD BRANCH HYDERABAD</v>
      </c>
      <c r="H205" s="282" t="str">
        <f t="shared" si="32"/>
        <v>1</v>
      </c>
      <c r="I205" s="282" t="str">
        <f t="shared" si="25"/>
        <v>1</v>
      </c>
      <c r="J205" s="280" t="str">
        <f>VLOOKUP(C205,MIS!F:G,2,FALSE)</f>
        <v>HYDERABAD</v>
      </c>
      <c r="K205" s="157" t="str">
        <f t="shared" si="33"/>
        <v>Yes</v>
      </c>
      <c r="L205" s="157" t="str">
        <f t="shared" si="34"/>
        <v>Yes</v>
      </c>
      <c r="M205" s="157" t="str">
        <f t="shared" si="35"/>
        <v>Yes</v>
      </c>
      <c r="N205" s="157" t="s">
        <v>239</v>
      </c>
      <c r="O205" s="280" t="str">
        <f t="shared" ref="O205:O269" si="38">IF(N205="No","Network Issue"," ")</f>
        <v xml:space="preserve"> </v>
      </c>
      <c r="P205" s="157" t="str">
        <f t="shared" si="28"/>
        <v>Yes</v>
      </c>
      <c r="Q205" s="157" t="str">
        <f t="shared" si="29"/>
        <v>Yes</v>
      </c>
    </row>
    <row r="206" spans="2:17" x14ac:dyDescent="0.25">
      <c r="B206" s="219">
        <v>202</v>
      </c>
      <c r="C206" s="220">
        <v>543</v>
      </c>
      <c r="D206" s="221">
        <v>42759</v>
      </c>
      <c r="E206" s="220">
        <v>543</v>
      </c>
      <c r="F206" s="222" t="s">
        <v>4807</v>
      </c>
      <c r="G206" s="223" t="str">
        <f>VLOOKUP(C206,MIS!F:H,3,FALSE)</f>
        <v>SOLDIER BAZAR, KARACHI</v>
      </c>
      <c r="H206" s="282" t="str">
        <f t="shared" si="32"/>
        <v>1</v>
      </c>
      <c r="I206" s="282" t="str">
        <f t="shared" si="25"/>
        <v>1</v>
      </c>
      <c r="J206" s="280" t="str">
        <f>VLOOKUP(C206,MIS!F:G,2,FALSE)</f>
        <v>KARACHI</v>
      </c>
      <c r="K206" s="157" t="str">
        <f t="shared" si="33"/>
        <v>Yes</v>
      </c>
      <c r="L206" s="157" t="str">
        <f t="shared" si="34"/>
        <v>Yes</v>
      </c>
      <c r="M206" s="157" t="str">
        <f t="shared" si="35"/>
        <v>Yes</v>
      </c>
      <c r="N206" s="157" t="s">
        <v>239</v>
      </c>
      <c r="O206" s="280" t="str">
        <f t="shared" si="38"/>
        <v xml:space="preserve"> </v>
      </c>
      <c r="P206" s="157" t="str">
        <f t="shared" si="28"/>
        <v>Yes</v>
      </c>
      <c r="Q206" s="157" t="str">
        <f t="shared" si="29"/>
        <v>Yes</v>
      </c>
    </row>
    <row r="207" spans="2:17" x14ac:dyDescent="0.25">
      <c r="B207" s="219">
        <v>203</v>
      </c>
      <c r="C207" s="220">
        <v>300</v>
      </c>
      <c r="D207" s="221">
        <v>42759</v>
      </c>
      <c r="E207" s="220">
        <v>300</v>
      </c>
      <c r="F207" s="222" t="s">
        <v>4808</v>
      </c>
      <c r="G207" s="223" t="str">
        <f>VLOOKUP(C207,MIS!F:H,3,FALSE)</f>
        <v>MEHRAN, MALIR HALT. KARACHI</v>
      </c>
      <c r="H207" s="282" t="str">
        <f t="shared" si="32"/>
        <v>1</v>
      </c>
      <c r="I207" s="282" t="str">
        <f t="shared" si="25"/>
        <v>1</v>
      </c>
      <c r="J207" s="280" t="str">
        <f>VLOOKUP(C207,MIS!F:G,2,FALSE)</f>
        <v>KARACHI</v>
      </c>
      <c r="K207" s="157" t="str">
        <f t="shared" si="33"/>
        <v>Yes</v>
      </c>
      <c r="L207" s="157" t="str">
        <f t="shared" si="34"/>
        <v>Yes</v>
      </c>
      <c r="M207" s="157" t="str">
        <f t="shared" si="35"/>
        <v>Yes</v>
      </c>
      <c r="N207" s="157" t="s">
        <v>239</v>
      </c>
      <c r="O207" s="280" t="str">
        <f t="shared" si="38"/>
        <v xml:space="preserve"> </v>
      </c>
      <c r="P207" s="157" t="str">
        <f t="shared" si="28"/>
        <v>Yes</v>
      </c>
      <c r="Q207" s="157" t="str">
        <f t="shared" si="29"/>
        <v>Yes</v>
      </c>
    </row>
    <row r="208" spans="2:17" x14ac:dyDescent="0.25">
      <c r="B208" s="219">
        <v>204</v>
      </c>
      <c r="C208" s="220">
        <v>1524</v>
      </c>
      <c r="D208" s="221">
        <v>42759</v>
      </c>
      <c r="E208" s="220">
        <v>1524</v>
      </c>
      <c r="F208" s="222" t="s">
        <v>4809</v>
      </c>
      <c r="G208" s="223" t="str">
        <f>VLOOKUP(C208,MIS!F:H,3,FALSE)</f>
        <v>KARACHI-DRIGH ROAD C</v>
      </c>
      <c r="H208" s="282" t="str">
        <f t="shared" si="32"/>
        <v>1</v>
      </c>
      <c r="I208" s="282" t="str">
        <f t="shared" si="25"/>
        <v>1</v>
      </c>
      <c r="J208" s="280" t="str">
        <f>VLOOKUP(C208,MIS!F:G,2,FALSE)</f>
        <v>KARACHI</v>
      </c>
      <c r="K208" s="157" t="str">
        <f t="shared" si="33"/>
        <v>Yes</v>
      </c>
      <c r="L208" s="157" t="str">
        <f t="shared" si="34"/>
        <v>Yes</v>
      </c>
      <c r="M208" s="157" t="str">
        <f t="shared" si="35"/>
        <v>Yes</v>
      </c>
      <c r="N208" s="157" t="s">
        <v>239</v>
      </c>
      <c r="O208" s="280" t="str">
        <f t="shared" si="38"/>
        <v xml:space="preserve"> </v>
      </c>
      <c r="P208" s="157" t="str">
        <f t="shared" si="28"/>
        <v>Yes</v>
      </c>
      <c r="Q208" s="157" t="str">
        <f t="shared" si="29"/>
        <v>Yes</v>
      </c>
    </row>
    <row r="209" spans="2:17" x14ac:dyDescent="0.25">
      <c r="B209" s="219">
        <v>205</v>
      </c>
      <c r="C209" s="220">
        <v>2389</v>
      </c>
      <c r="D209" s="221">
        <v>42759</v>
      </c>
      <c r="E209" s="220">
        <v>2389</v>
      </c>
      <c r="F209" s="222" t="s">
        <v>4810</v>
      </c>
      <c r="G209" s="223" t="str">
        <f>VLOOKUP(C209,MIS!F:H,3,FALSE)</f>
        <v xml:space="preserve">MODEL COLONY BRANCH KARACHI </v>
      </c>
      <c r="H209" s="282" t="str">
        <f t="shared" si="32"/>
        <v>1</v>
      </c>
      <c r="I209" s="282" t="str">
        <f t="shared" si="25"/>
        <v>1</v>
      </c>
      <c r="J209" s="280" t="str">
        <f>VLOOKUP(C209,MIS!F:G,2,FALSE)</f>
        <v>KARACHI</v>
      </c>
      <c r="K209" s="157" t="str">
        <f t="shared" si="33"/>
        <v>Yes</v>
      </c>
      <c r="L209" s="157" t="str">
        <f t="shared" si="34"/>
        <v>Yes</v>
      </c>
      <c r="M209" s="157" t="str">
        <f t="shared" si="35"/>
        <v>Yes</v>
      </c>
      <c r="N209" s="157" t="s">
        <v>239</v>
      </c>
      <c r="O209" s="280" t="str">
        <f t="shared" si="38"/>
        <v xml:space="preserve"> </v>
      </c>
      <c r="P209" s="157" t="str">
        <f t="shared" si="28"/>
        <v>Yes</v>
      </c>
      <c r="Q209" s="157" t="str">
        <f t="shared" si="29"/>
        <v>Yes</v>
      </c>
    </row>
    <row r="210" spans="2:17" x14ac:dyDescent="0.25">
      <c r="B210" s="219">
        <v>206</v>
      </c>
      <c r="C210" s="220">
        <v>545</v>
      </c>
      <c r="D210" s="221">
        <v>42759</v>
      </c>
      <c r="E210" s="220">
        <v>545</v>
      </c>
      <c r="F210" s="222" t="s">
        <v>4811</v>
      </c>
      <c r="G210" s="223" t="str">
        <f>VLOOKUP(C210,MIS!F:H,3,FALSE)</f>
        <v>MODEL TOWN</v>
      </c>
      <c r="H210" s="282" t="str">
        <f t="shared" si="32"/>
        <v>1</v>
      </c>
      <c r="I210" s="282" t="str">
        <f t="shared" si="25"/>
        <v>1</v>
      </c>
      <c r="J210" s="280" t="str">
        <f>VLOOKUP(C210,MIS!F:G,2,FALSE)</f>
        <v>LAHORE</v>
      </c>
      <c r="K210" s="157" t="str">
        <f t="shared" si="33"/>
        <v>Yes</v>
      </c>
      <c r="L210" s="157" t="str">
        <f t="shared" si="34"/>
        <v>Yes</v>
      </c>
      <c r="M210" s="157" t="str">
        <f t="shared" si="35"/>
        <v>Yes</v>
      </c>
      <c r="N210" s="157" t="s">
        <v>239</v>
      </c>
      <c r="O210" s="280" t="str">
        <f t="shared" si="38"/>
        <v xml:space="preserve"> </v>
      </c>
      <c r="P210" s="157" t="str">
        <f t="shared" si="28"/>
        <v>Yes</v>
      </c>
      <c r="Q210" s="157" t="str">
        <f t="shared" si="29"/>
        <v>Yes</v>
      </c>
    </row>
    <row r="211" spans="2:17" x14ac:dyDescent="0.25">
      <c r="B211" s="219">
        <v>207</v>
      </c>
      <c r="C211" s="220">
        <v>583</v>
      </c>
      <c r="D211" s="221">
        <v>42759</v>
      </c>
      <c r="E211" s="220">
        <v>583</v>
      </c>
      <c r="F211" s="222" t="s">
        <v>4812</v>
      </c>
      <c r="G211" s="223" t="str">
        <f>VLOOKUP(C211,MIS!F:H,3,FALSE)</f>
        <v>SAUDABAD MALIR BRANCH, KARACHI</v>
      </c>
      <c r="H211" s="282" t="str">
        <f t="shared" si="32"/>
        <v>1</v>
      </c>
      <c r="I211" s="282" t="str">
        <f t="shared" si="25"/>
        <v>1</v>
      </c>
      <c r="J211" s="280" t="str">
        <f>VLOOKUP(C211,MIS!F:G,2,FALSE)</f>
        <v>KARACHI</v>
      </c>
      <c r="K211" s="157" t="str">
        <f t="shared" si="33"/>
        <v>Yes</v>
      </c>
      <c r="L211" s="157" t="str">
        <f t="shared" si="34"/>
        <v>Yes</v>
      </c>
      <c r="M211" s="157" t="str">
        <f t="shared" si="35"/>
        <v>Yes</v>
      </c>
      <c r="N211" s="157" t="s">
        <v>239</v>
      </c>
      <c r="O211" s="280" t="str">
        <f t="shared" si="38"/>
        <v xml:space="preserve"> </v>
      </c>
      <c r="P211" s="157" t="str">
        <f t="shared" si="28"/>
        <v>Yes</v>
      </c>
      <c r="Q211" s="157" t="str">
        <f t="shared" si="29"/>
        <v>Yes</v>
      </c>
    </row>
    <row r="212" spans="2:17" x14ac:dyDescent="0.25">
      <c r="B212" s="219">
        <v>208</v>
      </c>
      <c r="C212" s="220">
        <v>64</v>
      </c>
      <c r="D212" s="221">
        <v>42759</v>
      </c>
      <c r="E212" s="220">
        <v>64</v>
      </c>
      <c r="F212" s="222" t="s">
        <v>4813</v>
      </c>
      <c r="G212" s="223" t="str">
        <f>VLOOKUP(C212,MIS!F:H,3,FALSE)</f>
        <v>JINNAH TERMINAL, KARACHI</v>
      </c>
      <c r="H212" s="282" t="str">
        <f t="shared" si="32"/>
        <v>1</v>
      </c>
      <c r="I212" s="282" t="str">
        <f t="shared" si="25"/>
        <v>1</v>
      </c>
      <c r="J212" s="280" t="str">
        <f>VLOOKUP(C212,MIS!F:G,2,FALSE)</f>
        <v>KARACHI</v>
      </c>
      <c r="K212" s="157" t="str">
        <f t="shared" si="33"/>
        <v>Yes</v>
      </c>
      <c r="L212" s="157" t="str">
        <f t="shared" si="34"/>
        <v>Yes</v>
      </c>
      <c r="M212" s="157" t="str">
        <f t="shared" si="35"/>
        <v>Yes</v>
      </c>
      <c r="N212" s="157" t="s">
        <v>239</v>
      </c>
      <c r="O212" s="280" t="str">
        <f t="shared" si="38"/>
        <v xml:space="preserve"> </v>
      </c>
      <c r="P212" s="157" t="str">
        <f t="shared" si="28"/>
        <v>Yes</v>
      </c>
      <c r="Q212" s="157" t="str">
        <f t="shared" si="29"/>
        <v>Yes</v>
      </c>
    </row>
    <row r="213" spans="2:17" x14ac:dyDescent="0.25">
      <c r="B213" s="219">
        <v>209</v>
      </c>
      <c r="C213" s="220">
        <v>558</v>
      </c>
      <c r="D213" s="221">
        <v>42759</v>
      </c>
      <c r="E213" s="220">
        <v>558</v>
      </c>
      <c r="F213" s="222" t="s">
        <v>4814</v>
      </c>
      <c r="G213" s="223" t="str">
        <f>VLOOKUP(C213,MIS!F:H,3,FALSE)</f>
        <v>KIR KALAN</v>
      </c>
      <c r="H213" s="282" t="str">
        <f t="shared" si="32"/>
        <v>1</v>
      </c>
      <c r="I213" s="282" t="str">
        <f t="shared" si="25"/>
        <v>1</v>
      </c>
      <c r="J213" s="280" t="str">
        <f>VLOOKUP(C213,MIS!F:G,2,FALSE)</f>
        <v>LAHORE</v>
      </c>
      <c r="K213" s="157" t="str">
        <f t="shared" si="33"/>
        <v>Yes</v>
      </c>
      <c r="L213" s="157" t="str">
        <f t="shared" si="34"/>
        <v>Yes</v>
      </c>
      <c r="M213" s="157" t="str">
        <f t="shared" si="35"/>
        <v>Yes</v>
      </c>
      <c r="N213" s="157" t="s">
        <v>239</v>
      </c>
      <c r="O213" s="280" t="str">
        <f t="shared" si="38"/>
        <v xml:space="preserve"> </v>
      </c>
      <c r="P213" s="157" t="str">
        <f t="shared" si="28"/>
        <v>Yes</v>
      </c>
      <c r="Q213" s="157" t="str">
        <f t="shared" si="29"/>
        <v>Yes</v>
      </c>
    </row>
    <row r="214" spans="2:17" x14ac:dyDescent="0.25">
      <c r="B214" s="219">
        <v>210</v>
      </c>
      <c r="C214" s="220">
        <v>923</v>
      </c>
      <c r="D214" s="221">
        <v>42759</v>
      </c>
      <c r="E214" s="220">
        <v>923</v>
      </c>
      <c r="F214" s="222" t="s">
        <v>4815</v>
      </c>
      <c r="G214" s="223" t="str">
        <f>VLOOKUP(C214,MIS!F:H,3,FALSE)</f>
        <v>QASIMABAD, KARACHI</v>
      </c>
      <c r="H214" s="282" t="str">
        <f t="shared" si="32"/>
        <v>1</v>
      </c>
      <c r="I214" s="282" t="str">
        <f t="shared" si="25"/>
        <v>1</v>
      </c>
      <c r="J214" s="280" t="str">
        <f>VLOOKUP(C214,MIS!F:G,2,FALSE)</f>
        <v>KARACHI</v>
      </c>
      <c r="K214" s="157" t="str">
        <f t="shared" si="33"/>
        <v>Yes</v>
      </c>
      <c r="L214" s="157" t="str">
        <f t="shared" si="34"/>
        <v>Yes</v>
      </c>
      <c r="M214" s="157" t="str">
        <f t="shared" si="35"/>
        <v>Yes</v>
      </c>
      <c r="N214" s="157" t="s">
        <v>239</v>
      </c>
      <c r="O214" s="280" t="str">
        <f t="shared" si="38"/>
        <v xml:space="preserve"> </v>
      </c>
      <c r="P214" s="157" t="str">
        <f t="shared" si="28"/>
        <v>Yes</v>
      </c>
      <c r="Q214" s="157" t="str">
        <f t="shared" si="29"/>
        <v>Yes</v>
      </c>
    </row>
    <row r="215" spans="2:17" x14ac:dyDescent="0.25">
      <c r="B215" s="219">
        <v>211</v>
      </c>
      <c r="C215" s="220">
        <v>45</v>
      </c>
      <c r="D215" s="221">
        <v>42759</v>
      </c>
      <c r="E215" s="220">
        <v>45</v>
      </c>
      <c r="F215" s="222" t="s">
        <v>4816</v>
      </c>
      <c r="G215" s="223" t="str">
        <f>VLOOKUP(C215,MIS!F:H,3,FALSE)</f>
        <v>PREEDY STREET, KARACHI</v>
      </c>
      <c r="H215" s="282" t="str">
        <f t="shared" si="32"/>
        <v>1</v>
      </c>
      <c r="I215" s="282" t="str">
        <f t="shared" ref="I215:I278" si="39">IF(ISBLANK(C215)," ","1")</f>
        <v>1</v>
      </c>
      <c r="J215" s="280" t="str">
        <f>VLOOKUP(C215,MIS!F:G,2,FALSE)</f>
        <v>KARACHI</v>
      </c>
      <c r="K215" s="157" t="str">
        <f t="shared" si="33"/>
        <v>Yes</v>
      </c>
      <c r="L215" s="157" t="str">
        <f t="shared" si="34"/>
        <v>Yes</v>
      </c>
      <c r="M215" s="157" t="str">
        <f t="shared" si="35"/>
        <v>Yes</v>
      </c>
      <c r="N215" s="157" t="s">
        <v>239</v>
      </c>
      <c r="O215" s="280" t="str">
        <f t="shared" si="38"/>
        <v xml:space="preserve"> </v>
      </c>
      <c r="P215" s="157" t="str">
        <f t="shared" si="28"/>
        <v>Yes</v>
      </c>
      <c r="Q215" s="157" t="str">
        <f t="shared" si="29"/>
        <v>Yes</v>
      </c>
    </row>
    <row r="216" spans="2:17" x14ac:dyDescent="0.25">
      <c r="B216" s="219">
        <v>212</v>
      </c>
      <c r="C216" s="220">
        <v>240</v>
      </c>
      <c r="D216" s="221">
        <v>42759</v>
      </c>
      <c r="E216" s="220">
        <v>240</v>
      </c>
      <c r="F216" s="222" t="s">
        <v>4817</v>
      </c>
      <c r="G216" s="223" t="str">
        <f>VLOOKUP(C216,MIS!F:H,3,FALSE)</f>
        <v>DISTRICT COUNCIL HYDERABAD</v>
      </c>
      <c r="H216" s="282" t="str">
        <f t="shared" si="32"/>
        <v>1</v>
      </c>
      <c r="I216" s="282" t="str">
        <f t="shared" si="39"/>
        <v>1</v>
      </c>
      <c r="J216" s="280" t="str">
        <f>VLOOKUP(C216,MIS!F:G,2,FALSE)</f>
        <v>HYDERABAD</v>
      </c>
      <c r="K216" s="157" t="str">
        <f t="shared" si="33"/>
        <v>Yes</v>
      </c>
      <c r="L216" s="157" t="str">
        <f t="shared" si="34"/>
        <v>Yes</v>
      </c>
      <c r="M216" s="157" t="str">
        <f t="shared" si="35"/>
        <v>Yes</v>
      </c>
      <c r="N216" s="157" t="s">
        <v>239</v>
      </c>
      <c r="O216" s="280" t="str">
        <f t="shared" si="38"/>
        <v xml:space="preserve"> </v>
      </c>
      <c r="P216" s="157" t="str">
        <f t="shared" si="28"/>
        <v>Yes</v>
      </c>
      <c r="Q216" s="157" t="str">
        <f t="shared" si="29"/>
        <v>Yes</v>
      </c>
    </row>
    <row r="217" spans="2:17" x14ac:dyDescent="0.25">
      <c r="B217" s="219">
        <v>213</v>
      </c>
      <c r="C217" s="232">
        <v>39</v>
      </c>
      <c r="D217" s="221">
        <v>42759</v>
      </c>
      <c r="E217" s="232">
        <v>39</v>
      </c>
      <c r="F217" s="222" t="s">
        <v>4818</v>
      </c>
      <c r="G217" s="223" t="str">
        <f>VLOOKUP(C217,MIS!F:H,3,FALSE)</f>
        <v>TIMBER MARKET, KARACHI</v>
      </c>
      <c r="H217" s="282" t="str">
        <f t="shared" si="32"/>
        <v>1</v>
      </c>
      <c r="I217" s="282" t="str">
        <f t="shared" si="39"/>
        <v>1</v>
      </c>
      <c r="J217" s="280" t="str">
        <f>VLOOKUP(C217,MIS!F:G,2,FALSE)</f>
        <v>KARACHI</v>
      </c>
      <c r="K217" s="157" t="str">
        <f t="shared" si="33"/>
        <v>Yes</v>
      </c>
      <c r="L217" s="157" t="str">
        <f t="shared" si="34"/>
        <v>Yes</v>
      </c>
      <c r="M217" s="157" t="str">
        <f t="shared" si="35"/>
        <v>Yes</v>
      </c>
      <c r="N217" s="157" t="s">
        <v>239</v>
      </c>
      <c r="O217" s="157" t="str">
        <f t="shared" si="38"/>
        <v xml:space="preserve"> </v>
      </c>
      <c r="P217" s="157" t="str">
        <f t="shared" si="28"/>
        <v>Yes</v>
      </c>
      <c r="Q217" s="157" t="str">
        <f t="shared" si="29"/>
        <v>Yes</v>
      </c>
    </row>
    <row r="218" spans="2:17" x14ac:dyDescent="0.25">
      <c r="B218" s="219">
        <v>214</v>
      </c>
      <c r="C218" s="220">
        <v>51</v>
      </c>
      <c r="D218" s="221">
        <v>42759</v>
      </c>
      <c r="E218" s="220">
        <v>511</v>
      </c>
      <c r="F218" s="222">
        <v>2.6516E+20</v>
      </c>
      <c r="G218" s="223" t="s">
        <v>2514</v>
      </c>
      <c r="H218" s="282" t="str">
        <f t="shared" si="32"/>
        <v>1</v>
      </c>
      <c r="I218" s="282" t="str">
        <f t="shared" si="39"/>
        <v>1</v>
      </c>
      <c r="J218" s="280" t="s">
        <v>419</v>
      </c>
      <c r="K218" s="157" t="str">
        <f t="shared" si="33"/>
        <v>Yes</v>
      </c>
      <c r="L218" s="157" t="str">
        <f t="shared" si="34"/>
        <v>Yes</v>
      </c>
      <c r="M218" s="157" t="str">
        <f t="shared" si="35"/>
        <v>Yes</v>
      </c>
      <c r="N218" s="157" t="s">
        <v>239</v>
      </c>
      <c r="O218" s="157" t="str">
        <f t="shared" si="38"/>
        <v xml:space="preserve"> </v>
      </c>
      <c r="P218" s="157" t="str">
        <f t="shared" si="28"/>
        <v>Yes</v>
      </c>
      <c r="Q218" s="157" t="str">
        <f t="shared" si="29"/>
        <v>Yes</v>
      </c>
    </row>
    <row r="219" spans="2:17" x14ac:dyDescent="0.25">
      <c r="B219" s="219">
        <v>215</v>
      </c>
      <c r="C219" s="220">
        <v>50</v>
      </c>
      <c r="D219" s="221">
        <v>42759</v>
      </c>
      <c r="E219" s="220">
        <v>50</v>
      </c>
      <c r="F219" s="222" t="s">
        <v>4819</v>
      </c>
      <c r="G219" s="223" t="str">
        <f>VLOOKUP(C219,MIS!F:H,3,FALSE)</f>
        <v>BARNESS STREET, KARACHI</v>
      </c>
      <c r="H219" s="282" t="str">
        <f t="shared" si="32"/>
        <v>1</v>
      </c>
      <c r="I219" s="282" t="str">
        <f t="shared" si="39"/>
        <v>1</v>
      </c>
      <c r="J219" s="280" t="str">
        <f>VLOOKUP(C219,MIS!F:G,2,FALSE)</f>
        <v>KARACHI</v>
      </c>
      <c r="K219" s="157" t="str">
        <f t="shared" si="33"/>
        <v>Yes</v>
      </c>
      <c r="L219" s="157" t="str">
        <f t="shared" si="34"/>
        <v>Yes</v>
      </c>
      <c r="M219" s="157" t="str">
        <f t="shared" si="35"/>
        <v>Yes</v>
      </c>
      <c r="N219" s="157" t="s">
        <v>239</v>
      </c>
      <c r="O219" s="280" t="str">
        <f t="shared" si="38"/>
        <v xml:space="preserve"> </v>
      </c>
      <c r="P219" s="157" t="str">
        <f t="shared" si="28"/>
        <v>Yes</v>
      </c>
      <c r="Q219" s="157" t="str">
        <f t="shared" si="29"/>
        <v>Yes</v>
      </c>
    </row>
    <row r="220" spans="2:17" x14ac:dyDescent="0.25">
      <c r="B220" s="219">
        <v>216</v>
      </c>
      <c r="C220" s="220">
        <v>2321</v>
      </c>
      <c r="D220" s="221">
        <v>42759</v>
      </c>
      <c r="E220" s="220">
        <v>2321</v>
      </c>
      <c r="F220" s="222" t="s">
        <v>4820</v>
      </c>
      <c r="G220" s="223" t="str">
        <f>VLOOKUP(C220,MIS!F:H,3,FALSE)</f>
        <v>HYDERABAD - AUTO BHAN ROAD BRANCH</v>
      </c>
      <c r="H220" s="282" t="str">
        <f t="shared" si="32"/>
        <v>1</v>
      </c>
      <c r="I220" s="282" t="str">
        <f t="shared" si="39"/>
        <v>1</v>
      </c>
      <c r="J220" s="280" t="str">
        <f>VLOOKUP(C220,MIS!F:G,2,FALSE)</f>
        <v>HYDERABAD</v>
      </c>
      <c r="K220" s="157" t="str">
        <f t="shared" si="33"/>
        <v>Yes</v>
      </c>
      <c r="L220" s="157" t="str">
        <f t="shared" si="34"/>
        <v>Yes</v>
      </c>
      <c r="M220" s="157" t="str">
        <f t="shared" si="35"/>
        <v>Yes</v>
      </c>
      <c r="N220" s="157" t="s">
        <v>239</v>
      </c>
      <c r="O220" s="280" t="str">
        <f t="shared" si="38"/>
        <v xml:space="preserve"> </v>
      </c>
      <c r="P220" s="157" t="str">
        <f t="shared" si="28"/>
        <v>Yes</v>
      </c>
      <c r="Q220" s="157" t="str">
        <f t="shared" si="29"/>
        <v>Yes</v>
      </c>
    </row>
    <row r="221" spans="2:17" x14ac:dyDescent="0.25">
      <c r="B221" s="219">
        <v>217</v>
      </c>
      <c r="C221" s="220">
        <v>70</v>
      </c>
      <c r="D221" s="221">
        <v>42759</v>
      </c>
      <c r="E221" s="220">
        <v>70</v>
      </c>
      <c r="F221" s="222"/>
      <c r="G221" s="223" t="str">
        <f>VLOOKUP(C221,MIS!F:H,3,FALSE)</f>
        <v>SHAHI BAZAR HYDERABAD</v>
      </c>
      <c r="H221" s="282" t="str">
        <f t="shared" si="32"/>
        <v>1</v>
      </c>
      <c r="I221" s="282" t="str">
        <f t="shared" si="39"/>
        <v>1</v>
      </c>
      <c r="J221" s="280" t="str">
        <f>VLOOKUP(C221,MIS!F:G,2,FALSE)</f>
        <v>HYDERABAD</v>
      </c>
      <c r="K221" s="157" t="str">
        <f t="shared" si="33"/>
        <v>Yes</v>
      </c>
      <c r="L221" s="157" t="str">
        <f t="shared" si="34"/>
        <v>Yes</v>
      </c>
      <c r="M221" s="157" t="str">
        <f t="shared" si="35"/>
        <v>Yes</v>
      </c>
      <c r="N221" s="280" t="str">
        <f t="shared" ref="N221" si="40">IF(ISBLANK(F221),"No","Yes")</f>
        <v>No</v>
      </c>
      <c r="O221" s="280" t="str">
        <f t="shared" si="38"/>
        <v>Network Issue</v>
      </c>
      <c r="P221" s="157" t="str">
        <f t="shared" si="28"/>
        <v>Yes</v>
      </c>
      <c r="Q221" s="157" t="str">
        <f t="shared" si="29"/>
        <v>Yes</v>
      </c>
    </row>
    <row r="222" spans="2:17" x14ac:dyDescent="0.25">
      <c r="B222" s="219">
        <v>218</v>
      </c>
      <c r="C222" s="220">
        <v>2314</v>
      </c>
      <c r="D222" s="221">
        <v>42759</v>
      </c>
      <c r="E222" s="220">
        <v>2314</v>
      </c>
      <c r="F222" s="222" t="s">
        <v>4821</v>
      </c>
      <c r="G222" s="223" t="str">
        <f>VLOOKUP(C222,MIS!F:H,3,FALSE)</f>
        <v>LIAQUAT COLONY BRANCH, HYDERABAD</v>
      </c>
      <c r="H222" s="282" t="str">
        <f t="shared" si="32"/>
        <v>1</v>
      </c>
      <c r="I222" s="282" t="str">
        <f t="shared" si="39"/>
        <v>1</v>
      </c>
      <c r="J222" s="280" t="str">
        <f>VLOOKUP(C222,MIS!F:G,2,FALSE)</f>
        <v>HYDERABAD</v>
      </c>
      <c r="K222" s="157" t="str">
        <f t="shared" si="33"/>
        <v>Yes</v>
      </c>
      <c r="L222" s="157" t="str">
        <f t="shared" si="34"/>
        <v>Yes</v>
      </c>
      <c r="M222" s="157" t="str">
        <f t="shared" si="35"/>
        <v>Yes</v>
      </c>
      <c r="N222" s="157" t="s">
        <v>239</v>
      </c>
      <c r="O222" s="280" t="str">
        <f t="shared" si="38"/>
        <v xml:space="preserve"> </v>
      </c>
      <c r="P222" s="157" t="str">
        <f t="shared" si="28"/>
        <v>Yes</v>
      </c>
      <c r="Q222" s="157" t="str">
        <f t="shared" si="29"/>
        <v>Yes</v>
      </c>
    </row>
    <row r="223" spans="2:17" x14ac:dyDescent="0.25">
      <c r="B223" s="219">
        <v>219</v>
      </c>
      <c r="C223" s="220">
        <v>67</v>
      </c>
      <c r="D223" s="221">
        <v>42759</v>
      </c>
      <c r="E223" s="220">
        <v>67</v>
      </c>
      <c r="F223" s="222" t="s">
        <v>4822</v>
      </c>
      <c r="G223" s="223" t="str">
        <f>VLOOKUP(C223,MIS!F:H,3,FALSE)</f>
        <v>MARKET ROAD HYDERABAD</v>
      </c>
      <c r="H223" s="282" t="str">
        <f t="shared" si="32"/>
        <v>1</v>
      </c>
      <c r="I223" s="282" t="str">
        <f t="shared" si="39"/>
        <v>1</v>
      </c>
      <c r="J223" s="280" t="str">
        <f>VLOOKUP(C223,MIS!F:G,2,FALSE)</f>
        <v>HYDERABAD</v>
      </c>
      <c r="K223" s="157" t="str">
        <f t="shared" si="33"/>
        <v>Yes</v>
      </c>
      <c r="L223" s="157" t="str">
        <f t="shared" si="34"/>
        <v>Yes</v>
      </c>
      <c r="M223" s="157" t="str">
        <f t="shared" si="35"/>
        <v>Yes</v>
      </c>
      <c r="N223" s="157" t="s">
        <v>239</v>
      </c>
      <c r="O223" s="280" t="s">
        <v>4647</v>
      </c>
      <c r="P223" s="157" t="str">
        <f t="shared" si="28"/>
        <v>Yes</v>
      </c>
      <c r="Q223" s="157" t="str">
        <f t="shared" si="29"/>
        <v>Yes</v>
      </c>
    </row>
    <row r="224" spans="2:17" x14ac:dyDescent="0.25">
      <c r="B224" s="219">
        <v>220</v>
      </c>
      <c r="C224" s="220">
        <v>5013</v>
      </c>
      <c r="D224" s="221">
        <v>42759</v>
      </c>
      <c r="E224" s="220">
        <v>5013</v>
      </c>
      <c r="F224" s="222" t="s">
        <v>4823</v>
      </c>
      <c r="G224" s="223" t="str">
        <f>VLOOKUP(C224,MIS!F:H,3,FALSE)</f>
        <v>ISLAMIC BANKING MADN BAZAR SADDAR BRANCH.</v>
      </c>
      <c r="H224" s="282" t="str">
        <f t="shared" si="32"/>
        <v>1</v>
      </c>
      <c r="I224" s="282" t="str">
        <f t="shared" si="39"/>
        <v>1</v>
      </c>
      <c r="J224" s="280" t="str">
        <f>VLOOKUP(C224,MIS!F:G,2,FALSE)</f>
        <v>HYDERABAD</v>
      </c>
      <c r="K224" s="157" t="str">
        <f t="shared" si="33"/>
        <v>Yes</v>
      </c>
      <c r="L224" s="157" t="str">
        <f t="shared" si="34"/>
        <v>Yes</v>
      </c>
      <c r="M224" s="157" t="str">
        <f t="shared" si="35"/>
        <v>Yes</v>
      </c>
      <c r="N224" s="157" t="s">
        <v>239</v>
      </c>
      <c r="O224" s="280" t="str">
        <f t="shared" si="38"/>
        <v xml:space="preserve"> </v>
      </c>
      <c r="P224" s="157" t="str">
        <f t="shared" si="28"/>
        <v>Yes</v>
      </c>
      <c r="Q224" s="157" t="str">
        <f t="shared" si="29"/>
        <v>Yes</v>
      </c>
    </row>
    <row r="225" spans="2:17" x14ac:dyDescent="0.25">
      <c r="B225" s="219">
        <v>221</v>
      </c>
      <c r="C225" s="220">
        <v>1517</v>
      </c>
      <c r="D225" s="221">
        <v>42759</v>
      </c>
      <c r="E225" s="220">
        <v>1517</v>
      </c>
      <c r="F225" s="222" t="s">
        <v>4824</v>
      </c>
      <c r="G225" s="223" t="str">
        <f>VLOOKUP(C225,MIS!F:H,3,FALSE)</f>
        <v>LATIFABAD UNIT #.11 HYDERABAD</v>
      </c>
      <c r="H225" s="282" t="str">
        <f t="shared" si="32"/>
        <v>1</v>
      </c>
      <c r="I225" s="282" t="str">
        <f t="shared" si="39"/>
        <v>1</v>
      </c>
      <c r="J225" s="280" t="str">
        <f>VLOOKUP(C225,MIS!F:G,2,FALSE)</f>
        <v>HYDERABAD</v>
      </c>
      <c r="K225" s="157" t="str">
        <f t="shared" si="33"/>
        <v>Yes</v>
      </c>
      <c r="L225" s="157" t="str">
        <f t="shared" si="34"/>
        <v>Yes</v>
      </c>
      <c r="M225" s="157" t="str">
        <f t="shared" si="35"/>
        <v>Yes</v>
      </c>
      <c r="N225" s="157" t="s">
        <v>239</v>
      </c>
      <c r="O225" s="280" t="str">
        <f t="shared" si="38"/>
        <v xml:space="preserve"> </v>
      </c>
      <c r="P225" s="157" t="str">
        <f t="shared" si="28"/>
        <v>Yes</v>
      </c>
      <c r="Q225" s="157" t="str">
        <f t="shared" si="29"/>
        <v>Yes</v>
      </c>
    </row>
    <row r="226" spans="2:17" x14ac:dyDescent="0.25">
      <c r="B226" s="219">
        <v>222</v>
      </c>
      <c r="C226" s="220">
        <v>1043</v>
      </c>
      <c r="D226" s="221">
        <v>42759</v>
      </c>
      <c r="E226" s="220">
        <v>1043</v>
      </c>
      <c r="F226" s="222" t="s">
        <v>4825</v>
      </c>
      <c r="G226" s="223" t="str">
        <f>VLOOKUP(C226,MIS!F:H,3,FALSE)</f>
        <v>JADL ROAD HYDERABAD</v>
      </c>
      <c r="H226" s="282" t="str">
        <f t="shared" si="32"/>
        <v>1</v>
      </c>
      <c r="I226" s="282" t="str">
        <f t="shared" si="39"/>
        <v>1</v>
      </c>
      <c r="J226" s="280" t="str">
        <f>VLOOKUP(C226,MIS!F:G,2,FALSE)</f>
        <v>HYDERABAD</v>
      </c>
      <c r="K226" s="157" t="str">
        <f t="shared" si="33"/>
        <v>Yes</v>
      </c>
      <c r="L226" s="157" t="str">
        <f t="shared" si="34"/>
        <v>Yes</v>
      </c>
      <c r="M226" s="157" t="str">
        <f t="shared" si="35"/>
        <v>Yes</v>
      </c>
      <c r="N226" s="157" t="s">
        <v>239</v>
      </c>
      <c r="O226" s="280" t="str">
        <f t="shared" si="38"/>
        <v xml:space="preserve"> </v>
      </c>
      <c r="P226" s="157" t="str">
        <f t="shared" si="28"/>
        <v>Yes</v>
      </c>
      <c r="Q226" s="157" t="str">
        <f t="shared" si="29"/>
        <v>Yes</v>
      </c>
    </row>
    <row r="227" spans="2:17" x14ac:dyDescent="0.25">
      <c r="B227" s="219">
        <v>223</v>
      </c>
      <c r="C227" s="220">
        <v>23</v>
      </c>
      <c r="D227" s="221">
        <v>42759</v>
      </c>
      <c r="E227" s="220">
        <v>231</v>
      </c>
      <c r="F227" s="222" t="s">
        <v>4826</v>
      </c>
      <c r="G227" s="199" t="s">
        <v>2475</v>
      </c>
      <c r="H227" s="282" t="str">
        <f t="shared" si="32"/>
        <v>1</v>
      </c>
      <c r="I227" s="282" t="str">
        <f t="shared" si="39"/>
        <v>1</v>
      </c>
      <c r="J227" s="280" t="s">
        <v>419</v>
      </c>
      <c r="K227" s="157" t="str">
        <f t="shared" si="33"/>
        <v>Yes</v>
      </c>
      <c r="L227" s="157" t="str">
        <f t="shared" si="34"/>
        <v>Yes</v>
      </c>
      <c r="M227" s="157" t="str">
        <f t="shared" si="35"/>
        <v>Yes</v>
      </c>
      <c r="N227" s="157" t="s">
        <v>239</v>
      </c>
      <c r="O227" s="280" t="str">
        <f t="shared" si="38"/>
        <v xml:space="preserve"> </v>
      </c>
      <c r="P227" s="157" t="str">
        <f t="shared" si="28"/>
        <v>Yes</v>
      </c>
      <c r="Q227" s="157" t="str">
        <f t="shared" si="29"/>
        <v>Yes</v>
      </c>
    </row>
    <row r="228" spans="2:17" x14ac:dyDescent="0.25">
      <c r="B228" s="219">
        <v>224</v>
      </c>
      <c r="C228" s="220">
        <v>896</v>
      </c>
      <c r="D228" s="221">
        <v>42760</v>
      </c>
      <c r="E228" s="220">
        <v>896</v>
      </c>
      <c r="F228" s="222" t="s">
        <v>4827</v>
      </c>
      <c r="G228" s="223" t="str">
        <f>VLOOKUP(C228,MIS!F:H,3,FALSE)</f>
        <v xml:space="preserve">KARSAZ, </v>
      </c>
      <c r="H228" s="282" t="str">
        <f t="shared" si="32"/>
        <v>1</v>
      </c>
      <c r="I228" s="282" t="str">
        <f t="shared" si="39"/>
        <v>1</v>
      </c>
      <c r="J228" s="280" t="str">
        <f>VLOOKUP(C228,MIS!F:G,2,FALSE)</f>
        <v>KARACHI</v>
      </c>
      <c r="K228" s="157" t="str">
        <f t="shared" si="33"/>
        <v>Yes</v>
      </c>
      <c r="L228" s="157" t="str">
        <f t="shared" si="34"/>
        <v>Yes</v>
      </c>
      <c r="M228" s="157" t="str">
        <f t="shared" si="35"/>
        <v>Yes</v>
      </c>
      <c r="N228" s="157" t="s">
        <v>239</v>
      </c>
      <c r="O228" s="280" t="str">
        <f t="shared" si="38"/>
        <v xml:space="preserve"> </v>
      </c>
      <c r="P228" s="157" t="str">
        <f t="shared" si="28"/>
        <v>Yes</v>
      </c>
      <c r="Q228" s="157" t="str">
        <f t="shared" si="29"/>
        <v>Yes</v>
      </c>
    </row>
    <row r="229" spans="2:17" x14ac:dyDescent="0.25">
      <c r="B229" s="219">
        <v>225</v>
      </c>
      <c r="C229" s="220" t="s">
        <v>783</v>
      </c>
      <c r="D229" s="221">
        <v>42760</v>
      </c>
      <c r="E229" s="220">
        <v>722</v>
      </c>
      <c r="F229" s="222" t="s">
        <v>4828</v>
      </c>
      <c r="G229" s="223" t="str">
        <f>VLOOKUP(C229,MIS!F:H,3,FALSE)</f>
        <v>MUET SUB BRANCH -    S.U JAMSHORO</v>
      </c>
      <c r="H229" s="282" t="str">
        <f t="shared" si="32"/>
        <v>1</v>
      </c>
      <c r="I229" s="282" t="str">
        <f t="shared" si="39"/>
        <v>1</v>
      </c>
      <c r="J229" s="280" t="s">
        <v>418</v>
      </c>
      <c r="K229" s="157" t="str">
        <f t="shared" si="33"/>
        <v>Yes</v>
      </c>
      <c r="L229" s="157" t="str">
        <f t="shared" si="34"/>
        <v>Yes</v>
      </c>
      <c r="M229" s="157" t="str">
        <f t="shared" si="35"/>
        <v>Yes</v>
      </c>
      <c r="N229" s="157" t="s">
        <v>239</v>
      </c>
      <c r="O229" s="280" t="str">
        <f t="shared" si="38"/>
        <v xml:space="preserve"> </v>
      </c>
      <c r="P229" s="157" t="str">
        <f t="shared" si="28"/>
        <v>Yes</v>
      </c>
      <c r="Q229" s="157" t="str">
        <f t="shared" si="29"/>
        <v>Yes</v>
      </c>
    </row>
    <row r="230" spans="2:17" x14ac:dyDescent="0.25">
      <c r="B230" s="219">
        <v>226</v>
      </c>
      <c r="C230" s="220">
        <v>950</v>
      </c>
      <c r="D230" s="221">
        <v>42760</v>
      </c>
      <c r="E230" s="220">
        <v>950</v>
      </c>
      <c r="F230" s="222" t="s">
        <v>4829</v>
      </c>
      <c r="G230" s="223" t="str">
        <f>VLOOKUP(C230,MIS!F:H,3,FALSE)</f>
        <v>FADSALABAD - MUHAMMADABAD</v>
      </c>
      <c r="H230" s="282" t="str">
        <f t="shared" si="32"/>
        <v>1</v>
      </c>
      <c r="I230" s="282" t="str">
        <f t="shared" si="39"/>
        <v>1</v>
      </c>
      <c r="J230" s="280" t="str">
        <f>VLOOKUP(C230,MIS!F:G,2,FALSE)</f>
        <v>Faisalabad</v>
      </c>
      <c r="K230" s="157" t="str">
        <f t="shared" si="33"/>
        <v>Yes</v>
      </c>
      <c r="L230" s="157" t="str">
        <f t="shared" si="34"/>
        <v>Yes</v>
      </c>
      <c r="M230" s="157" t="str">
        <f t="shared" si="35"/>
        <v>Yes</v>
      </c>
      <c r="N230" s="157" t="s">
        <v>239</v>
      </c>
      <c r="O230" s="280" t="s">
        <v>4647</v>
      </c>
      <c r="P230" s="157" t="str">
        <f t="shared" si="28"/>
        <v>Yes</v>
      </c>
      <c r="Q230" s="157" t="str">
        <f t="shared" si="29"/>
        <v>Yes</v>
      </c>
    </row>
    <row r="231" spans="2:17" x14ac:dyDescent="0.25">
      <c r="B231" s="219">
        <v>227</v>
      </c>
      <c r="C231" s="220">
        <v>1673</v>
      </c>
      <c r="D231" s="221">
        <v>42760</v>
      </c>
      <c r="E231" s="220">
        <v>1673</v>
      </c>
      <c r="F231" s="222" t="s">
        <v>4830</v>
      </c>
      <c r="G231" s="223" t="str">
        <f>VLOOKUP(C231,MIS!F:H,3,FALSE)</f>
        <v>FADSALABAD - FOWARA CHOWK</v>
      </c>
      <c r="H231" s="282" t="str">
        <f t="shared" si="32"/>
        <v>1</v>
      </c>
      <c r="I231" s="282" t="str">
        <f t="shared" si="39"/>
        <v>1</v>
      </c>
      <c r="J231" s="280" t="str">
        <f>VLOOKUP(C231,MIS!F:G,2,FALSE)</f>
        <v>Faisalabad</v>
      </c>
      <c r="K231" s="157" t="str">
        <f t="shared" si="33"/>
        <v>Yes</v>
      </c>
      <c r="L231" s="157" t="str">
        <f t="shared" si="34"/>
        <v>Yes</v>
      </c>
      <c r="M231" s="157" t="str">
        <f t="shared" si="35"/>
        <v>Yes</v>
      </c>
      <c r="N231" s="157" t="s">
        <v>239</v>
      </c>
      <c r="O231" s="280" t="str">
        <f t="shared" si="38"/>
        <v xml:space="preserve"> </v>
      </c>
      <c r="P231" s="157" t="str">
        <f t="shared" si="28"/>
        <v>Yes</v>
      </c>
      <c r="Q231" s="157" t="str">
        <f t="shared" si="29"/>
        <v>Yes</v>
      </c>
    </row>
    <row r="232" spans="2:17" x14ac:dyDescent="0.25">
      <c r="B232" s="219">
        <v>228</v>
      </c>
      <c r="C232" s="220" t="s">
        <v>780</v>
      </c>
      <c r="D232" s="221">
        <v>42760</v>
      </c>
      <c r="E232" s="220">
        <v>721</v>
      </c>
      <c r="F232" s="222" t="s">
        <v>4831</v>
      </c>
      <c r="G232" s="229" t="s">
        <v>778</v>
      </c>
      <c r="H232" s="282" t="str">
        <f t="shared" si="32"/>
        <v>1</v>
      </c>
      <c r="I232" s="282" t="str">
        <f t="shared" si="39"/>
        <v>1</v>
      </c>
      <c r="J232" s="280" t="s">
        <v>418</v>
      </c>
      <c r="K232" s="157" t="str">
        <f t="shared" si="33"/>
        <v>Yes</v>
      </c>
      <c r="L232" s="157" t="str">
        <f t="shared" si="34"/>
        <v>Yes</v>
      </c>
      <c r="M232" s="157" t="str">
        <f t="shared" si="35"/>
        <v>Yes</v>
      </c>
      <c r="N232" s="157" t="s">
        <v>239</v>
      </c>
      <c r="O232" s="280" t="str">
        <f t="shared" si="38"/>
        <v xml:space="preserve"> </v>
      </c>
      <c r="P232" s="157" t="str">
        <f t="shared" si="28"/>
        <v>Yes</v>
      </c>
      <c r="Q232" s="157" t="str">
        <f t="shared" si="29"/>
        <v>Yes</v>
      </c>
    </row>
    <row r="233" spans="2:17" x14ac:dyDescent="0.25">
      <c r="B233" s="219">
        <v>229</v>
      </c>
      <c r="C233" s="220">
        <v>2489</v>
      </c>
      <c r="D233" s="221">
        <v>42760</v>
      </c>
      <c r="E233" s="220">
        <v>2489</v>
      </c>
      <c r="F233" s="222">
        <v>265161085</v>
      </c>
      <c r="G233" s="223" t="str">
        <f>VLOOKUP(C233,MIS!F:H,3,FALSE)</f>
        <v>PNS KARSAZ BRANCH</v>
      </c>
      <c r="H233" s="282" t="str">
        <f t="shared" si="32"/>
        <v>1</v>
      </c>
      <c r="I233" s="282" t="str">
        <f t="shared" si="39"/>
        <v>1</v>
      </c>
      <c r="J233" s="280" t="str">
        <f>VLOOKUP(C233,MIS!F:G,2,FALSE)</f>
        <v>KARACHI</v>
      </c>
      <c r="K233" s="157" t="str">
        <f t="shared" si="33"/>
        <v>Yes</v>
      </c>
      <c r="L233" s="157" t="str">
        <f t="shared" si="34"/>
        <v>Yes</v>
      </c>
      <c r="M233" s="157" t="str">
        <f t="shared" si="35"/>
        <v>Yes</v>
      </c>
      <c r="N233" s="157" t="s">
        <v>239</v>
      </c>
      <c r="O233" s="280" t="s">
        <v>4647</v>
      </c>
      <c r="P233" s="157" t="str">
        <f t="shared" si="28"/>
        <v>Yes</v>
      </c>
      <c r="Q233" s="157" t="str">
        <f t="shared" si="29"/>
        <v>Yes</v>
      </c>
    </row>
    <row r="234" spans="2:17" x14ac:dyDescent="0.25">
      <c r="B234" s="219">
        <v>230</v>
      </c>
      <c r="C234" s="220">
        <v>27</v>
      </c>
      <c r="D234" s="221">
        <v>42760</v>
      </c>
      <c r="E234" s="220">
        <v>271</v>
      </c>
      <c r="F234" s="222" t="s">
        <v>4832</v>
      </c>
      <c r="G234" s="223" t="str">
        <f>VLOOKUP(C234,MIS!F:H,3,FALSE)</f>
        <v>NURSERY, KARACHI</v>
      </c>
      <c r="H234" s="282" t="str">
        <f t="shared" si="32"/>
        <v>1</v>
      </c>
      <c r="I234" s="282" t="str">
        <f t="shared" si="39"/>
        <v>1</v>
      </c>
      <c r="J234" s="280" t="s">
        <v>419</v>
      </c>
      <c r="K234" s="157" t="str">
        <f t="shared" si="33"/>
        <v>Yes</v>
      </c>
      <c r="L234" s="157" t="str">
        <f t="shared" si="34"/>
        <v>Yes</v>
      </c>
      <c r="M234" s="157" t="str">
        <f t="shared" si="35"/>
        <v>Yes</v>
      </c>
      <c r="N234" s="157" t="s">
        <v>239</v>
      </c>
      <c r="O234" s="280" t="str">
        <f t="shared" si="38"/>
        <v xml:space="preserve"> </v>
      </c>
      <c r="P234" s="157" t="str">
        <f t="shared" si="28"/>
        <v>Yes</v>
      </c>
      <c r="Q234" s="157" t="str">
        <f t="shared" si="29"/>
        <v>Yes</v>
      </c>
    </row>
    <row r="235" spans="2:17" x14ac:dyDescent="0.25">
      <c r="B235" s="219">
        <v>231</v>
      </c>
      <c r="C235" s="220">
        <v>28</v>
      </c>
      <c r="D235" s="221">
        <v>42760</v>
      </c>
      <c r="E235" s="220">
        <v>28</v>
      </c>
      <c r="F235" s="222"/>
      <c r="G235" s="223" t="str">
        <f>VLOOKUP(C235,MIS!F:H,3,FALSE)</f>
        <v>P.A.F. SHAHRAH-E-FADSAL, KARACHI</v>
      </c>
      <c r="H235" s="282" t="str">
        <f t="shared" si="32"/>
        <v>1</v>
      </c>
      <c r="I235" s="282" t="str">
        <f t="shared" si="39"/>
        <v>1</v>
      </c>
      <c r="J235" s="280" t="str">
        <f>VLOOKUP(C235,MIS!F:G,2,FALSE)</f>
        <v>KARACHI</v>
      </c>
      <c r="K235" s="157" t="str">
        <f t="shared" si="33"/>
        <v>Yes</v>
      </c>
      <c r="L235" s="157" t="str">
        <f t="shared" si="34"/>
        <v>Yes</v>
      </c>
      <c r="M235" s="157" t="str">
        <f t="shared" si="35"/>
        <v>Yes</v>
      </c>
      <c r="N235" s="280" t="str">
        <f t="shared" ref="N235" si="41">IF(ISBLANK(F235),"No","Yes")</f>
        <v>No</v>
      </c>
      <c r="O235" s="280" t="str">
        <f t="shared" si="38"/>
        <v>Network Issue</v>
      </c>
      <c r="P235" s="157" t="str">
        <f t="shared" si="28"/>
        <v>Yes</v>
      </c>
      <c r="Q235" s="157" t="str">
        <f t="shared" si="29"/>
        <v>Yes</v>
      </c>
    </row>
    <row r="236" spans="2:17" x14ac:dyDescent="0.25">
      <c r="B236" s="219">
        <v>232</v>
      </c>
      <c r="C236" s="220">
        <v>5004</v>
      </c>
      <c r="D236" s="221">
        <v>42760</v>
      </c>
      <c r="E236" s="220">
        <v>5004</v>
      </c>
      <c r="F236" s="222" t="s">
        <v>4833</v>
      </c>
      <c r="G236" s="223" t="str">
        <f>VLOOKUP(C236,MIS!F:H,3,FALSE)</f>
        <v>FADSALABAD - IB BATALA COLONY</v>
      </c>
      <c r="H236" s="282" t="str">
        <f t="shared" si="32"/>
        <v>1</v>
      </c>
      <c r="I236" s="282" t="str">
        <f t="shared" si="39"/>
        <v>1</v>
      </c>
      <c r="J236" s="280" t="str">
        <f>VLOOKUP(C236,MIS!F:G,2,FALSE)</f>
        <v>Faisalabad</v>
      </c>
      <c r="K236" s="157" t="str">
        <f t="shared" si="33"/>
        <v>Yes</v>
      </c>
      <c r="L236" s="157" t="str">
        <f t="shared" si="34"/>
        <v>Yes</v>
      </c>
      <c r="M236" s="157" t="str">
        <f t="shared" si="35"/>
        <v>Yes</v>
      </c>
      <c r="N236" s="157" t="s">
        <v>239</v>
      </c>
      <c r="O236" s="280" t="str">
        <f t="shared" si="38"/>
        <v xml:space="preserve"> </v>
      </c>
      <c r="P236" s="157" t="str">
        <f t="shared" si="28"/>
        <v>Yes</v>
      </c>
      <c r="Q236" s="157" t="str">
        <f t="shared" si="29"/>
        <v>Yes</v>
      </c>
    </row>
    <row r="237" spans="2:17" x14ac:dyDescent="0.25">
      <c r="B237" s="219">
        <v>233</v>
      </c>
      <c r="C237" s="220">
        <v>877</v>
      </c>
      <c r="D237" s="221">
        <v>42760</v>
      </c>
      <c r="E237" s="220">
        <v>877</v>
      </c>
      <c r="F237" s="222" t="s">
        <v>4834</v>
      </c>
      <c r="G237" s="223" t="str">
        <f>VLOOKUP(C237,MIS!F:H,3,FALSE)</f>
        <v>ADAMJEE NAGAR, KARACHI</v>
      </c>
      <c r="H237" s="282" t="str">
        <f t="shared" si="32"/>
        <v>1</v>
      </c>
      <c r="I237" s="282" t="str">
        <f t="shared" si="39"/>
        <v>1</v>
      </c>
      <c r="J237" s="280" t="str">
        <f>VLOOKUP(C237,MIS!F:G,2,FALSE)</f>
        <v>KARACHI</v>
      </c>
      <c r="K237" s="157" t="str">
        <f t="shared" si="33"/>
        <v>Yes</v>
      </c>
      <c r="L237" s="157" t="str">
        <f t="shared" si="34"/>
        <v>Yes</v>
      </c>
      <c r="M237" s="157" t="str">
        <f t="shared" si="35"/>
        <v>Yes</v>
      </c>
      <c r="N237" s="157" t="s">
        <v>239</v>
      </c>
      <c r="O237" s="280" t="str">
        <f t="shared" si="38"/>
        <v xml:space="preserve"> </v>
      </c>
      <c r="P237" s="157" t="str">
        <f t="shared" si="28"/>
        <v>Yes</v>
      </c>
      <c r="Q237" s="157" t="str">
        <f t="shared" si="29"/>
        <v>Yes</v>
      </c>
    </row>
    <row r="238" spans="2:17" x14ac:dyDescent="0.25">
      <c r="B238" s="219">
        <v>234</v>
      </c>
      <c r="C238" s="220">
        <v>599</v>
      </c>
      <c r="D238" s="221">
        <v>42760</v>
      </c>
      <c r="E238" s="220">
        <v>599</v>
      </c>
      <c r="F238" s="222" t="s">
        <v>4835</v>
      </c>
      <c r="G238" s="223" t="str">
        <f>VLOOKUP(C238,MIS!F:H,3,FALSE)</f>
        <v>SHAHEED-E-MILLAT RD, KARACHI</v>
      </c>
      <c r="H238" s="282" t="str">
        <f t="shared" si="32"/>
        <v>1</v>
      </c>
      <c r="I238" s="282" t="str">
        <f t="shared" si="39"/>
        <v>1</v>
      </c>
      <c r="J238" s="280" t="str">
        <f>VLOOKUP(C238,MIS!F:G,2,FALSE)</f>
        <v>KARACHI</v>
      </c>
      <c r="K238" s="157" t="str">
        <f t="shared" si="33"/>
        <v>Yes</v>
      </c>
      <c r="L238" s="157" t="str">
        <f t="shared" si="34"/>
        <v>Yes</v>
      </c>
      <c r="M238" s="157" t="str">
        <f t="shared" si="35"/>
        <v>Yes</v>
      </c>
      <c r="N238" s="157" t="s">
        <v>239</v>
      </c>
      <c r="O238" s="280" t="str">
        <f t="shared" si="38"/>
        <v xml:space="preserve"> </v>
      </c>
      <c r="P238" s="157" t="str">
        <f t="shared" si="28"/>
        <v>Yes</v>
      </c>
      <c r="Q238" s="157" t="str">
        <f t="shared" si="29"/>
        <v>Yes</v>
      </c>
    </row>
    <row r="239" spans="2:17" x14ac:dyDescent="0.25">
      <c r="B239" s="219">
        <v>235</v>
      </c>
      <c r="C239" s="220">
        <v>568</v>
      </c>
      <c r="D239" s="221">
        <v>42760</v>
      </c>
      <c r="E239" s="220">
        <v>568</v>
      </c>
      <c r="F239" s="222" t="s">
        <v>4836</v>
      </c>
      <c r="G239" s="223" t="str">
        <f>VLOOKUP(C239,MIS!F:H,3,FALSE)</f>
        <v>SINDHI MUSLIM COOP.HOUS.SOC, KARACH</v>
      </c>
      <c r="H239" s="282" t="str">
        <f t="shared" si="32"/>
        <v>1</v>
      </c>
      <c r="I239" s="282" t="str">
        <f t="shared" si="39"/>
        <v>1</v>
      </c>
      <c r="J239" s="280" t="str">
        <f>VLOOKUP(C239,MIS!F:G,2,FALSE)</f>
        <v>KARACHI</v>
      </c>
      <c r="K239" s="157" t="str">
        <f t="shared" si="33"/>
        <v>Yes</v>
      </c>
      <c r="L239" s="157" t="str">
        <f t="shared" si="34"/>
        <v>Yes</v>
      </c>
      <c r="M239" s="157" t="str">
        <f t="shared" si="35"/>
        <v>Yes</v>
      </c>
      <c r="N239" s="157" t="s">
        <v>239</v>
      </c>
      <c r="O239" s="280" t="str">
        <f t="shared" si="38"/>
        <v xml:space="preserve"> </v>
      </c>
      <c r="P239" s="157" t="str">
        <f t="shared" ref="P239:P302" si="42">IF(ISBLANK(C239)," ","Yes")</f>
        <v>Yes</v>
      </c>
      <c r="Q239" s="157" t="str">
        <f t="shared" ref="Q239:Q302" si="43">IF(ISBLANK(C239)," ","Yes")</f>
        <v>Yes</v>
      </c>
    </row>
    <row r="240" spans="2:17" x14ac:dyDescent="0.25">
      <c r="B240" s="219">
        <v>236</v>
      </c>
      <c r="C240" s="220">
        <v>849</v>
      </c>
      <c r="D240" s="221">
        <v>42760</v>
      </c>
      <c r="E240" s="220">
        <v>849</v>
      </c>
      <c r="F240" s="222" t="s">
        <v>4837</v>
      </c>
      <c r="G240" s="223" t="str">
        <f>VLOOKUP(C240,MIS!F:H,3,FALSE)</f>
        <v>COMMUNITY CENTRE P.E.C.H.S.KARACHI.</v>
      </c>
      <c r="H240" s="282" t="str">
        <f t="shared" si="32"/>
        <v>1</v>
      </c>
      <c r="I240" s="282" t="str">
        <f t="shared" si="39"/>
        <v>1</v>
      </c>
      <c r="J240" s="280" t="str">
        <f>VLOOKUP(C240,MIS!F:G,2,FALSE)</f>
        <v>KARACHI</v>
      </c>
      <c r="K240" s="157" t="str">
        <f t="shared" si="33"/>
        <v>Yes</v>
      </c>
      <c r="L240" s="157" t="str">
        <f t="shared" si="34"/>
        <v>Yes</v>
      </c>
      <c r="M240" s="157" t="str">
        <f t="shared" si="35"/>
        <v>Yes</v>
      </c>
      <c r="N240" s="157" t="s">
        <v>239</v>
      </c>
      <c r="O240" s="280" t="str">
        <f t="shared" si="38"/>
        <v xml:space="preserve"> </v>
      </c>
      <c r="P240" s="157" t="str">
        <f t="shared" si="42"/>
        <v>Yes</v>
      </c>
      <c r="Q240" s="157" t="str">
        <f t="shared" si="43"/>
        <v>Yes</v>
      </c>
    </row>
    <row r="241" spans="2:17" x14ac:dyDescent="0.25">
      <c r="B241" s="219">
        <v>237</v>
      </c>
      <c r="C241" s="220">
        <v>38</v>
      </c>
      <c r="D241" s="221">
        <v>42760</v>
      </c>
      <c r="E241" s="220">
        <v>38</v>
      </c>
      <c r="F241" s="222" t="s">
        <v>5999</v>
      </c>
      <c r="G241" s="223" t="str">
        <f>VLOOKUP(C241,MIS!F:H,3,FALSE)</f>
        <v>TARIQ ROAD, KARACHI</v>
      </c>
      <c r="H241" s="282" t="str">
        <f t="shared" si="32"/>
        <v>1</v>
      </c>
      <c r="I241" s="282" t="str">
        <f t="shared" si="39"/>
        <v>1</v>
      </c>
      <c r="J241" s="280" t="str">
        <f>VLOOKUP(C241,MIS!F:G,2,FALSE)</f>
        <v>KARACHI</v>
      </c>
      <c r="K241" s="157" t="str">
        <f t="shared" si="33"/>
        <v>Yes</v>
      </c>
      <c r="L241" s="157" t="str">
        <f t="shared" si="34"/>
        <v>Yes</v>
      </c>
      <c r="M241" s="157" t="str">
        <f t="shared" si="35"/>
        <v>Yes</v>
      </c>
      <c r="N241" s="280" t="str">
        <f t="shared" ref="N241" si="44">IF(ISBLANK(F241),"No","Yes")</f>
        <v>Yes</v>
      </c>
      <c r="O241" s="280" t="s">
        <v>4647</v>
      </c>
      <c r="P241" s="157" t="str">
        <f t="shared" si="42"/>
        <v>Yes</v>
      </c>
      <c r="Q241" s="157" t="str">
        <f t="shared" si="43"/>
        <v>Yes</v>
      </c>
    </row>
    <row r="242" spans="2:17" x14ac:dyDescent="0.25">
      <c r="B242" s="219">
        <v>238</v>
      </c>
      <c r="C242" s="220">
        <v>1103</v>
      </c>
      <c r="D242" s="221">
        <v>42760</v>
      </c>
      <c r="E242" s="220">
        <v>1103</v>
      </c>
      <c r="F242" s="222" t="s">
        <v>4838</v>
      </c>
      <c r="G242" s="223" t="str">
        <f>VLOOKUP(C242,MIS!F:H,3,FALSE)</f>
        <v>DRIGH COLONY NO 3</v>
      </c>
      <c r="H242" s="282" t="str">
        <f t="shared" si="32"/>
        <v>1</v>
      </c>
      <c r="I242" s="282" t="str">
        <f t="shared" si="39"/>
        <v>1</v>
      </c>
      <c r="J242" s="280" t="str">
        <f>VLOOKUP(C242,MIS!F:G,2,FALSE)</f>
        <v>KARACHI</v>
      </c>
      <c r="K242" s="157" t="str">
        <f t="shared" si="33"/>
        <v>Yes</v>
      </c>
      <c r="L242" s="157" t="str">
        <f t="shared" si="34"/>
        <v>Yes</v>
      </c>
      <c r="M242" s="157" t="str">
        <f t="shared" si="35"/>
        <v>Yes</v>
      </c>
      <c r="N242" s="157" t="s">
        <v>239</v>
      </c>
      <c r="O242" s="280" t="s">
        <v>4647</v>
      </c>
      <c r="P242" s="157" t="str">
        <f t="shared" si="42"/>
        <v>Yes</v>
      </c>
      <c r="Q242" s="157" t="str">
        <f t="shared" si="43"/>
        <v>Yes</v>
      </c>
    </row>
    <row r="243" spans="2:17" x14ac:dyDescent="0.25">
      <c r="B243" s="219">
        <v>239</v>
      </c>
      <c r="C243" s="220">
        <v>72</v>
      </c>
      <c r="D243" s="221">
        <v>42760</v>
      </c>
      <c r="E243" s="220">
        <v>72</v>
      </c>
      <c r="F243" s="222" t="s">
        <v>4839</v>
      </c>
      <c r="G243" s="223" t="str">
        <f>VLOOKUP(C243,MIS!F:H,3,FALSE)</f>
        <v>SINDH UNIVERSITY JAMSHORO</v>
      </c>
      <c r="H243" s="282" t="str">
        <f t="shared" si="32"/>
        <v>1</v>
      </c>
      <c r="I243" s="282" t="str">
        <f t="shared" si="39"/>
        <v>1</v>
      </c>
      <c r="J243" s="280" t="str">
        <f>VLOOKUP(C243,MIS!F:G,2,FALSE)</f>
        <v>HYDERABAD</v>
      </c>
      <c r="K243" s="157" t="str">
        <f t="shared" si="33"/>
        <v>Yes</v>
      </c>
      <c r="L243" s="157" t="str">
        <f t="shared" si="34"/>
        <v>Yes</v>
      </c>
      <c r="M243" s="157" t="str">
        <f t="shared" si="35"/>
        <v>Yes</v>
      </c>
      <c r="N243" s="157" t="s">
        <v>239</v>
      </c>
      <c r="O243" s="280" t="s">
        <v>4647</v>
      </c>
      <c r="P243" s="157" t="str">
        <f t="shared" si="42"/>
        <v>Yes</v>
      </c>
      <c r="Q243" s="157" t="str">
        <f t="shared" si="43"/>
        <v>Yes</v>
      </c>
    </row>
    <row r="244" spans="2:17" x14ac:dyDescent="0.25">
      <c r="B244" s="219">
        <v>240</v>
      </c>
      <c r="C244" s="220">
        <v>176</v>
      </c>
      <c r="D244" s="221">
        <v>42760</v>
      </c>
      <c r="E244" s="220">
        <v>176</v>
      </c>
      <c r="F244" s="222" t="s">
        <v>4840</v>
      </c>
      <c r="G244" s="223" t="str">
        <f>VLOOKUP(C244,MIS!F:H,3,FALSE)</f>
        <v xml:space="preserve">FADSALABAD - SATYANA ROAD </v>
      </c>
      <c r="H244" s="282" t="str">
        <f t="shared" si="32"/>
        <v>1</v>
      </c>
      <c r="I244" s="282" t="str">
        <f t="shared" si="39"/>
        <v>1</v>
      </c>
      <c r="J244" s="280" t="str">
        <f>VLOOKUP(C244,MIS!F:G,2,FALSE)</f>
        <v>Faisalabad</v>
      </c>
      <c r="K244" s="157" t="str">
        <f t="shared" si="33"/>
        <v>Yes</v>
      </c>
      <c r="L244" s="157" t="str">
        <f t="shared" si="34"/>
        <v>Yes</v>
      </c>
      <c r="M244" s="157" t="str">
        <f t="shared" si="35"/>
        <v>Yes</v>
      </c>
      <c r="N244" s="157" t="s">
        <v>239</v>
      </c>
      <c r="O244" s="280" t="str">
        <f t="shared" si="38"/>
        <v xml:space="preserve"> </v>
      </c>
      <c r="P244" s="157" t="str">
        <f t="shared" si="42"/>
        <v>Yes</v>
      </c>
      <c r="Q244" s="157" t="str">
        <f t="shared" si="43"/>
        <v>Yes</v>
      </c>
    </row>
    <row r="245" spans="2:17" x14ac:dyDescent="0.25">
      <c r="B245" s="219">
        <v>241</v>
      </c>
      <c r="C245" s="220">
        <v>490</v>
      </c>
      <c r="D245" s="221">
        <v>42760</v>
      </c>
      <c r="E245" s="220">
        <v>490</v>
      </c>
      <c r="F245" s="222" t="s">
        <v>4841</v>
      </c>
      <c r="G245" s="223" t="str">
        <f>VLOOKUP(C245,MIS!F:H,3,FALSE)</f>
        <v>SIR SYED ROAD, KARACHI</v>
      </c>
      <c r="H245" s="282" t="str">
        <f t="shared" si="32"/>
        <v>1</v>
      </c>
      <c r="I245" s="282" t="str">
        <f t="shared" si="39"/>
        <v>1</v>
      </c>
      <c r="J245" s="280" t="str">
        <f>VLOOKUP(C245,MIS!F:G,2,FALSE)</f>
        <v>KARACHI</v>
      </c>
      <c r="K245" s="157" t="str">
        <f t="shared" si="33"/>
        <v>Yes</v>
      </c>
      <c r="L245" s="157" t="str">
        <f t="shared" si="34"/>
        <v>Yes</v>
      </c>
      <c r="M245" s="157" t="str">
        <f t="shared" si="35"/>
        <v>Yes</v>
      </c>
      <c r="N245" s="157" t="s">
        <v>239</v>
      </c>
      <c r="O245" s="280" t="str">
        <f t="shared" si="38"/>
        <v xml:space="preserve"> </v>
      </c>
      <c r="P245" s="157" t="str">
        <f t="shared" si="42"/>
        <v>Yes</v>
      </c>
      <c r="Q245" s="157" t="str">
        <f t="shared" si="43"/>
        <v>Yes</v>
      </c>
    </row>
    <row r="246" spans="2:17" x14ac:dyDescent="0.25">
      <c r="B246" s="219">
        <v>242</v>
      </c>
      <c r="C246" s="220">
        <v>517</v>
      </c>
      <c r="D246" s="221">
        <v>42760</v>
      </c>
      <c r="E246" s="220">
        <v>517</v>
      </c>
      <c r="F246" s="222" t="s">
        <v>4842</v>
      </c>
      <c r="G246" s="223" t="str">
        <f>VLOOKUP(C246,MIS!F:H,3,FALSE)</f>
        <v>KARACHI-DRIGH COLONY</v>
      </c>
      <c r="H246" s="282" t="str">
        <f t="shared" si="32"/>
        <v>1</v>
      </c>
      <c r="I246" s="282" t="str">
        <f t="shared" si="39"/>
        <v>1</v>
      </c>
      <c r="J246" s="280" t="str">
        <f>VLOOKUP(C246,MIS!F:G,2,FALSE)</f>
        <v>KARACHI</v>
      </c>
      <c r="K246" s="157" t="str">
        <f t="shared" si="33"/>
        <v>Yes</v>
      </c>
      <c r="L246" s="157" t="str">
        <f t="shared" si="34"/>
        <v>Yes</v>
      </c>
      <c r="M246" s="157" t="str">
        <f t="shared" si="35"/>
        <v>Yes</v>
      </c>
      <c r="N246" s="157" t="s">
        <v>239</v>
      </c>
      <c r="O246" s="280" t="str">
        <f t="shared" si="38"/>
        <v xml:space="preserve"> </v>
      </c>
      <c r="P246" s="157" t="str">
        <f t="shared" si="42"/>
        <v>Yes</v>
      </c>
      <c r="Q246" s="157" t="str">
        <f t="shared" si="43"/>
        <v>Yes</v>
      </c>
    </row>
    <row r="247" spans="2:17" x14ac:dyDescent="0.25">
      <c r="B247" s="219">
        <v>243</v>
      </c>
      <c r="C247" s="220">
        <v>449</v>
      </c>
      <c r="D247" s="221">
        <v>42760</v>
      </c>
      <c r="E247" s="220">
        <v>449</v>
      </c>
      <c r="F247" s="222" t="s">
        <v>4843</v>
      </c>
      <c r="G247" s="223" t="str">
        <f>VLOOKUP(C247,MIS!F:H,3,FALSE)</f>
        <v>FADSALABAD - SITARA TOWER</v>
      </c>
      <c r="H247" s="282" t="str">
        <f t="shared" si="32"/>
        <v>1</v>
      </c>
      <c r="I247" s="282" t="str">
        <f t="shared" si="39"/>
        <v>1</v>
      </c>
      <c r="J247" s="280" t="str">
        <f>VLOOKUP(C247,MIS!F:G,2,FALSE)</f>
        <v>Faisalabad</v>
      </c>
      <c r="K247" s="157" t="str">
        <f t="shared" si="33"/>
        <v>Yes</v>
      </c>
      <c r="L247" s="157" t="str">
        <f t="shared" si="34"/>
        <v>Yes</v>
      </c>
      <c r="M247" s="157" t="str">
        <f t="shared" si="35"/>
        <v>Yes</v>
      </c>
      <c r="N247" s="157" t="s">
        <v>239</v>
      </c>
      <c r="O247" s="280" t="str">
        <f t="shared" si="38"/>
        <v xml:space="preserve"> </v>
      </c>
      <c r="P247" s="157" t="str">
        <f t="shared" si="42"/>
        <v>Yes</v>
      </c>
      <c r="Q247" s="157" t="str">
        <f t="shared" si="43"/>
        <v>Yes</v>
      </c>
    </row>
    <row r="248" spans="2:17" x14ac:dyDescent="0.25">
      <c r="B248" s="219">
        <v>244</v>
      </c>
      <c r="C248" s="220">
        <v>1669</v>
      </c>
      <c r="D248" s="221">
        <v>42760</v>
      </c>
      <c r="E248" s="220">
        <v>1669</v>
      </c>
      <c r="F248" s="222" t="s">
        <v>119</v>
      </c>
      <c r="G248" s="223" t="str">
        <f>VLOOKUP(C248,MIS!F:H,3,FALSE)</f>
        <v>JARANWALA - MAIN BRANCH</v>
      </c>
      <c r="H248" s="282" t="str">
        <f t="shared" si="32"/>
        <v>1</v>
      </c>
      <c r="I248" s="282" t="str">
        <f t="shared" si="39"/>
        <v>1</v>
      </c>
      <c r="J248" s="280" t="str">
        <f>VLOOKUP(C248,MIS!F:G,2,FALSE)</f>
        <v>FAISALABAD</v>
      </c>
      <c r="K248" s="157" t="str">
        <f t="shared" si="33"/>
        <v>Yes</v>
      </c>
      <c r="L248" s="157" t="str">
        <f t="shared" si="34"/>
        <v>Yes</v>
      </c>
      <c r="M248" s="157" t="str">
        <f t="shared" si="35"/>
        <v>Yes</v>
      </c>
      <c r="N248" s="157" t="s">
        <v>239</v>
      </c>
      <c r="O248" s="280" t="str">
        <f t="shared" si="38"/>
        <v xml:space="preserve"> </v>
      </c>
      <c r="P248" s="157" t="str">
        <f t="shared" si="42"/>
        <v>Yes</v>
      </c>
      <c r="Q248" s="157" t="str">
        <f t="shared" si="43"/>
        <v>Yes</v>
      </c>
    </row>
    <row r="249" spans="2:17" x14ac:dyDescent="0.25">
      <c r="B249" s="219">
        <v>245</v>
      </c>
      <c r="C249" s="220">
        <v>1021</v>
      </c>
      <c r="D249" s="221">
        <v>42761</v>
      </c>
      <c r="E249" s="220">
        <v>1021</v>
      </c>
      <c r="F249" s="222" t="s">
        <v>4844</v>
      </c>
      <c r="G249" s="223" t="str">
        <f>VLOOKUP(C249,MIS!F:H,3,FALSE)</f>
        <v>FADSALABAD - GULBERG COLONY</v>
      </c>
      <c r="H249" s="282" t="str">
        <f t="shared" si="32"/>
        <v>1</v>
      </c>
      <c r="I249" s="282" t="str">
        <f t="shared" si="39"/>
        <v>1</v>
      </c>
      <c r="J249" s="280" t="str">
        <f>VLOOKUP(C249,MIS!F:G,2,FALSE)</f>
        <v>Faisalabad</v>
      </c>
      <c r="K249" s="157" t="str">
        <f t="shared" si="33"/>
        <v>Yes</v>
      </c>
      <c r="L249" s="157" t="str">
        <f t="shared" si="34"/>
        <v>Yes</v>
      </c>
      <c r="M249" s="157" t="str">
        <f t="shared" si="35"/>
        <v>Yes</v>
      </c>
      <c r="N249" s="280" t="s">
        <v>239</v>
      </c>
      <c r="O249" s="280" t="s">
        <v>4647</v>
      </c>
      <c r="P249" s="157" t="str">
        <f t="shared" si="42"/>
        <v>Yes</v>
      </c>
      <c r="Q249" s="157" t="str">
        <f t="shared" si="43"/>
        <v>Yes</v>
      </c>
    </row>
    <row r="250" spans="2:17" x14ac:dyDescent="0.25">
      <c r="B250" s="219">
        <v>246</v>
      </c>
      <c r="C250" s="220">
        <v>271</v>
      </c>
      <c r="D250" s="221">
        <v>42761</v>
      </c>
      <c r="E250" s="220">
        <v>2711</v>
      </c>
      <c r="F250" s="222"/>
      <c r="G250" s="223" t="str">
        <f>VLOOKUP(C250,MIS!F:H,3,FALSE)</f>
        <v>TANDO QADSER</v>
      </c>
      <c r="H250" s="282" t="str">
        <f t="shared" si="32"/>
        <v>1</v>
      </c>
      <c r="I250" s="282" t="str">
        <f t="shared" si="39"/>
        <v>1</v>
      </c>
      <c r="J250" s="280" t="s">
        <v>418</v>
      </c>
      <c r="K250" s="157" t="str">
        <f t="shared" si="33"/>
        <v>Yes</v>
      </c>
      <c r="L250" s="157" t="str">
        <f t="shared" si="34"/>
        <v>Yes</v>
      </c>
      <c r="M250" s="157" t="str">
        <f t="shared" si="35"/>
        <v>Yes</v>
      </c>
      <c r="N250" s="280" t="str">
        <f t="shared" ref="N250" si="45">IF(ISBLANK(F250),"No","Yes")</f>
        <v>No</v>
      </c>
      <c r="O250" s="280" t="str">
        <f t="shared" ref="O250" si="46">IF(N250="No","Network Issue"," ")</f>
        <v>Network Issue</v>
      </c>
      <c r="P250" s="157" t="str">
        <f t="shared" si="42"/>
        <v>Yes</v>
      </c>
      <c r="Q250" s="157" t="str">
        <f t="shared" si="43"/>
        <v>Yes</v>
      </c>
    </row>
    <row r="251" spans="2:17" x14ac:dyDescent="0.25">
      <c r="B251" s="219">
        <v>247</v>
      </c>
      <c r="C251" s="220">
        <v>1795</v>
      </c>
      <c r="D251" s="221">
        <v>42761</v>
      </c>
      <c r="E251" s="220">
        <v>1795</v>
      </c>
      <c r="F251" s="222" t="s">
        <v>4845</v>
      </c>
      <c r="G251" s="223" t="str">
        <f>VLOOKUP(C251,MIS!F:H,3,FALSE)</f>
        <v>KARACHI-K.A.E.C.H.S.</v>
      </c>
      <c r="H251" s="282" t="str">
        <f t="shared" si="32"/>
        <v>1</v>
      </c>
      <c r="I251" s="282" t="str">
        <f t="shared" si="39"/>
        <v>1</v>
      </c>
      <c r="J251" s="280" t="str">
        <f>VLOOKUP(C251,MIS!F:G,2,FALSE)</f>
        <v>KARACHI</v>
      </c>
      <c r="K251" s="157" t="str">
        <f t="shared" si="33"/>
        <v>Yes</v>
      </c>
      <c r="L251" s="157" t="str">
        <f t="shared" si="34"/>
        <v>Yes</v>
      </c>
      <c r="M251" s="157" t="str">
        <f t="shared" si="35"/>
        <v>Yes</v>
      </c>
      <c r="N251" s="280" t="s">
        <v>239</v>
      </c>
      <c r="O251" s="280" t="s">
        <v>4647</v>
      </c>
      <c r="P251" s="157" t="str">
        <f t="shared" si="42"/>
        <v>Yes</v>
      </c>
      <c r="Q251" s="157" t="str">
        <f t="shared" si="43"/>
        <v>Yes</v>
      </c>
    </row>
    <row r="252" spans="2:17" x14ac:dyDescent="0.25">
      <c r="B252" s="219">
        <v>248</v>
      </c>
      <c r="C252" s="220">
        <v>804</v>
      </c>
      <c r="D252" s="221">
        <v>42761</v>
      </c>
      <c r="E252" s="220">
        <v>804</v>
      </c>
      <c r="F252" s="222" t="s">
        <v>4846</v>
      </c>
      <c r="G252" s="223" t="str">
        <f>VLOOKUP(C252,MIS!F:H,3,FALSE)</f>
        <v>MANSFIELD STREET, KARACHI</v>
      </c>
      <c r="H252" s="282" t="str">
        <f t="shared" si="32"/>
        <v>1</v>
      </c>
      <c r="I252" s="282" t="str">
        <f t="shared" si="39"/>
        <v>1</v>
      </c>
      <c r="J252" s="280" t="str">
        <f>VLOOKUP(C252,MIS!F:G,2,FALSE)</f>
        <v>KARACHI</v>
      </c>
      <c r="K252" s="157" t="str">
        <f t="shared" si="33"/>
        <v>Yes</v>
      </c>
      <c r="L252" s="157" t="str">
        <f t="shared" si="34"/>
        <v>Yes</v>
      </c>
      <c r="M252" s="157" t="str">
        <f t="shared" si="35"/>
        <v>Yes</v>
      </c>
      <c r="N252" s="280" t="s">
        <v>239</v>
      </c>
      <c r="O252" s="280" t="s">
        <v>4647</v>
      </c>
      <c r="P252" s="157" t="str">
        <f t="shared" si="42"/>
        <v>Yes</v>
      </c>
      <c r="Q252" s="157" t="str">
        <f t="shared" si="43"/>
        <v>Yes</v>
      </c>
    </row>
    <row r="253" spans="2:17" x14ac:dyDescent="0.25">
      <c r="B253" s="219">
        <v>249</v>
      </c>
      <c r="C253" s="220">
        <v>2289</v>
      </c>
      <c r="D253" s="221">
        <v>42761</v>
      </c>
      <c r="E253" s="220">
        <v>2289</v>
      </c>
      <c r="F253" s="222" t="s">
        <v>4847</v>
      </c>
      <c r="G253" s="223" t="str">
        <f>VLOOKUP(C253,MIS!F:H,3,FALSE)</f>
        <v>KARACHI-GUJAR CHOWK,</v>
      </c>
      <c r="H253" s="282" t="str">
        <f t="shared" si="32"/>
        <v>1</v>
      </c>
      <c r="I253" s="282" t="str">
        <f t="shared" si="39"/>
        <v>1</v>
      </c>
      <c r="J253" s="280" t="str">
        <f>VLOOKUP(C253,MIS!F:G,2,FALSE)</f>
        <v>KARACHI</v>
      </c>
      <c r="K253" s="157" t="str">
        <f t="shared" si="33"/>
        <v>Yes</v>
      </c>
      <c r="L253" s="157" t="str">
        <f t="shared" si="34"/>
        <v>Yes</v>
      </c>
      <c r="M253" s="157" t="str">
        <f t="shared" si="35"/>
        <v>Yes</v>
      </c>
      <c r="N253" s="280" t="s">
        <v>239</v>
      </c>
      <c r="O253" s="280" t="s">
        <v>4647</v>
      </c>
      <c r="P253" s="157" t="str">
        <f t="shared" si="42"/>
        <v>Yes</v>
      </c>
      <c r="Q253" s="157" t="str">
        <f t="shared" si="43"/>
        <v>Yes</v>
      </c>
    </row>
    <row r="254" spans="2:17" x14ac:dyDescent="0.25">
      <c r="B254" s="219">
        <v>250</v>
      </c>
      <c r="C254" s="220">
        <v>1005</v>
      </c>
      <c r="D254" s="221">
        <v>42761</v>
      </c>
      <c r="E254" s="220">
        <v>1005</v>
      </c>
      <c r="F254" s="222" t="s">
        <v>4848</v>
      </c>
      <c r="G254" s="223" t="str">
        <f>VLOOKUP(C254,MIS!F:H,3,FALSE)</f>
        <v>SHAHI BEVERAGES (PIND PARACHA)</v>
      </c>
      <c r="H254" s="282" t="str">
        <f t="shared" si="32"/>
        <v>1</v>
      </c>
      <c r="I254" s="282" t="str">
        <f t="shared" si="39"/>
        <v>1</v>
      </c>
      <c r="J254" s="280" t="str">
        <f>VLOOKUP(C254,MIS!F:G,2,FALSE)</f>
        <v>ISLAMABAD</v>
      </c>
      <c r="K254" s="157" t="str">
        <f t="shared" si="33"/>
        <v>Yes</v>
      </c>
      <c r="L254" s="157" t="str">
        <f t="shared" si="34"/>
        <v>Yes</v>
      </c>
      <c r="M254" s="157" t="str">
        <f t="shared" si="35"/>
        <v>Yes</v>
      </c>
      <c r="N254" s="280" t="s">
        <v>239</v>
      </c>
      <c r="O254" s="280" t="s">
        <v>4647</v>
      </c>
      <c r="P254" s="157" t="str">
        <f t="shared" si="42"/>
        <v>Yes</v>
      </c>
      <c r="Q254" s="157" t="str">
        <f t="shared" si="43"/>
        <v>Yes</v>
      </c>
    </row>
    <row r="255" spans="2:17" x14ac:dyDescent="0.25">
      <c r="B255" s="219">
        <v>251</v>
      </c>
      <c r="C255" s="220">
        <v>69</v>
      </c>
      <c r="D255" s="221">
        <v>42761</v>
      </c>
      <c r="E255" s="220">
        <v>69</v>
      </c>
      <c r="F255" s="222" t="s">
        <v>4849</v>
      </c>
      <c r="G255" s="223" t="str">
        <f>VLOOKUP(C255,MIS!F:H,3,FALSE)</f>
        <v>S.U. OLD CAMPUS HYDERABAD</v>
      </c>
      <c r="H255" s="282" t="str">
        <f t="shared" si="32"/>
        <v>1</v>
      </c>
      <c r="I255" s="282" t="str">
        <f t="shared" si="39"/>
        <v>1</v>
      </c>
      <c r="J255" s="280" t="str">
        <f>VLOOKUP(C255,MIS!F:G,2,FALSE)</f>
        <v>HYDERABAD</v>
      </c>
      <c r="K255" s="157" t="str">
        <f t="shared" si="33"/>
        <v>Yes</v>
      </c>
      <c r="L255" s="157" t="str">
        <f t="shared" si="34"/>
        <v>Yes</v>
      </c>
      <c r="M255" s="157" t="str">
        <f t="shared" si="35"/>
        <v>Yes</v>
      </c>
      <c r="N255" s="280" t="s">
        <v>239</v>
      </c>
      <c r="O255" s="280" t="s">
        <v>4647</v>
      </c>
      <c r="P255" s="157" t="str">
        <f t="shared" si="42"/>
        <v>Yes</v>
      </c>
      <c r="Q255" s="157" t="str">
        <f t="shared" si="43"/>
        <v>Yes</v>
      </c>
    </row>
    <row r="256" spans="2:17" x14ac:dyDescent="0.25">
      <c r="B256" s="219">
        <v>252</v>
      </c>
      <c r="C256" s="220">
        <v>5010</v>
      </c>
      <c r="D256" s="221">
        <v>42761</v>
      </c>
      <c r="E256" s="220">
        <v>5010</v>
      </c>
      <c r="F256" s="222"/>
      <c r="G256" s="223" t="str">
        <f>VLOOKUP(C256,MIS!F:H,3,FALSE)</f>
        <v>IBB DHORAJI COLONY BRANCH KARACHI</v>
      </c>
      <c r="H256" s="282" t="str">
        <f t="shared" si="32"/>
        <v>1</v>
      </c>
      <c r="I256" s="282" t="str">
        <f t="shared" si="39"/>
        <v>1</v>
      </c>
      <c r="J256" s="280" t="str">
        <f>VLOOKUP(C256,MIS!F:G,2,FALSE)</f>
        <v>KARACHI</v>
      </c>
      <c r="K256" s="157" t="str">
        <f t="shared" si="33"/>
        <v>Yes</v>
      </c>
      <c r="L256" s="157" t="str">
        <f t="shared" si="34"/>
        <v>Yes</v>
      </c>
      <c r="M256" s="157" t="str">
        <f t="shared" si="35"/>
        <v>Yes</v>
      </c>
      <c r="N256" s="280" t="str">
        <f t="shared" ref="N256" si="47">IF(ISBLANK(F256),"No","Yes")</f>
        <v>No</v>
      </c>
      <c r="O256" s="280" t="str">
        <f t="shared" ref="O256" si="48">IF(N256="No","Network Issue"," ")</f>
        <v>Network Issue</v>
      </c>
      <c r="P256" s="157" t="str">
        <f t="shared" si="42"/>
        <v>Yes</v>
      </c>
      <c r="Q256" s="157" t="str">
        <f t="shared" si="43"/>
        <v>Yes</v>
      </c>
    </row>
    <row r="257" spans="2:17" x14ac:dyDescent="0.25">
      <c r="B257" s="219">
        <v>253</v>
      </c>
      <c r="C257" s="220">
        <v>903</v>
      </c>
      <c r="D257" s="221">
        <v>42761</v>
      </c>
      <c r="E257" s="220">
        <v>903</v>
      </c>
      <c r="F257" s="222" t="s">
        <v>4850</v>
      </c>
      <c r="G257" s="223" t="str">
        <f>VLOOKUP(C257,MIS!F:H,3,FALSE)</f>
        <v>FADSALABAD - NARWALA ROAD</v>
      </c>
      <c r="H257" s="282" t="str">
        <f t="shared" si="32"/>
        <v>1</v>
      </c>
      <c r="I257" s="282" t="str">
        <f t="shared" si="39"/>
        <v>1</v>
      </c>
      <c r="J257" s="280" t="str">
        <f>VLOOKUP(C257,MIS!F:G,2,FALSE)</f>
        <v>Faisalabad</v>
      </c>
      <c r="K257" s="157" t="str">
        <f t="shared" si="33"/>
        <v>Yes</v>
      </c>
      <c r="L257" s="157" t="str">
        <f t="shared" si="34"/>
        <v>Yes</v>
      </c>
      <c r="M257" s="157" t="str">
        <f t="shared" si="35"/>
        <v>Yes</v>
      </c>
      <c r="N257" s="280" t="s">
        <v>239</v>
      </c>
      <c r="O257" s="280" t="s">
        <v>4647</v>
      </c>
      <c r="P257" s="157" t="str">
        <f t="shared" si="42"/>
        <v>Yes</v>
      </c>
      <c r="Q257" s="157" t="str">
        <f t="shared" si="43"/>
        <v>Yes</v>
      </c>
    </row>
    <row r="258" spans="2:17" x14ac:dyDescent="0.25">
      <c r="B258" s="219">
        <v>254</v>
      </c>
      <c r="C258" s="220">
        <v>5000</v>
      </c>
      <c r="D258" s="221">
        <v>42761</v>
      </c>
      <c r="E258" s="220">
        <v>5000</v>
      </c>
      <c r="F258" s="222" t="s">
        <v>204</v>
      </c>
      <c r="G258" s="223" t="str">
        <f>VLOOKUP(C258,MIS!F:H,3,FALSE)</f>
        <v>IBB FINLAY HOUSE KARACHI</v>
      </c>
      <c r="H258" s="282" t="str">
        <f t="shared" si="32"/>
        <v>1</v>
      </c>
      <c r="I258" s="282" t="str">
        <f t="shared" si="39"/>
        <v>1</v>
      </c>
      <c r="J258" s="280" t="str">
        <f>VLOOKUP(C258,MIS!F:G,2,FALSE)</f>
        <v>KARACHI</v>
      </c>
      <c r="K258" s="157" t="str">
        <f t="shared" si="33"/>
        <v>Yes</v>
      </c>
      <c r="L258" s="157" t="str">
        <f t="shared" si="34"/>
        <v>Yes</v>
      </c>
      <c r="M258" s="157" t="str">
        <f t="shared" si="35"/>
        <v>Yes</v>
      </c>
      <c r="N258" s="280" t="s">
        <v>239</v>
      </c>
      <c r="O258" s="280" t="s">
        <v>4647</v>
      </c>
      <c r="P258" s="157" t="str">
        <f t="shared" si="42"/>
        <v>Yes</v>
      </c>
      <c r="Q258" s="157" t="str">
        <f t="shared" si="43"/>
        <v>Yes</v>
      </c>
    </row>
    <row r="259" spans="2:17" x14ac:dyDescent="0.25">
      <c r="B259" s="219">
        <v>255</v>
      </c>
      <c r="C259" s="220">
        <v>209</v>
      </c>
      <c r="D259" s="221">
        <v>42761</v>
      </c>
      <c r="E259" s="220">
        <v>209</v>
      </c>
      <c r="F259" s="222" t="s">
        <v>4851</v>
      </c>
      <c r="G259" s="223" t="str">
        <f>VLOOKUP(C259,MIS!F:H,3,FALSE)</f>
        <v>FADSALABAD - GOLE CLOTH MARKET</v>
      </c>
      <c r="H259" s="282" t="str">
        <f t="shared" si="32"/>
        <v>1</v>
      </c>
      <c r="I259" s="282" t="str">
        <f t="shared" si="39"/>
        <v>1</v>
      </c>
      <c r="J259" s="280" t="str">
        <f>VLOOKUP(C259,MIS!F:G,2,FALSE)</f>
        <v>Faisalabad</v>
      </c>
      <c r="K259" s="157" t="str">
        <f t="shared" si="33"/>
        <v>Yes</v>
      </c>
      <c r="L259" s="157" t="str">
        <f t="shared" si="34"/>
        <v>Yes</v>
      </c>
      <c r="M259" s="157" t="str">
        <f t="shared" si="35"/>
        <v>Yes</v>
      </c>
      <c r="N259" s="280" t="s">
        <v>239</v>
      </c>
      <c r="O259" s="280" t="str">
        <f t="shared" si="38"/>
        <v xml:space="preserve"> </v>
      </c>
      <c r="P259" s="157" t="str">
        <f t="shared" si="42"/>
        <v>Yes</v>
      </c>
      <c r="Q259" s="157" t="str">
        <f t="shared" si="43"/>
        <v>Yes</v>
      </c>
    </row>
    <row r="260" spans="2:17" x14ac:dyDescent="0.25">
      <c r="B260" s="219">
        <v>256</v>
      </c>
      <c r="C260" s="220">
        <v>916</v>
      </c>
      <c r="D260" s="221">
        <v>42761</v>
      </c>
      <c r="E260" s="220">
        <v>916</v>
      </c>
      <c r="F260" s="222" t="s">
        <v>4852</v>
      </c>
      <c r="G260" s="223" t="str">
        <f>VLOOKUP(C260,MIS!F:H,3,FALSE)</f>
        <v>SIND SECRETARIATE, KARACHI</v>
      </c>
      <c r="H260" s="282" t="str">
        <f t="shared" si="32"/>
        <v>1</v>
      </c>
      <c r="I260" s="282" t="str">
        <f t="shared" si="39"/>
        <v>1</v>
      </c>
      <c r="J260" s="280" t="str">
        <f>VLOOKUP(C260,MIS!F:G,2,FALSE)</f>
        <v>KARACHI</v>
      </c>
      <c r="K260" s="157" t="str">
        <f t="shared" si="33"/>
        <v>Yes</v>
      </c>
      <c r="L260" s="157" t="str">
        <f t="shared" si="34"/>
        <v>Yes</v>
      </c>
      <c r="M260" s="157" t="str">
        <f t="shared" si="35"/>
        <v>Yes</v>
      </c>
      <c r="N260" s="280" t="s">
        <v>239</v>
      </c>
      <c r="O260" s="280" t="s">
        <v>4647</v>
      </c>
      <c r="P260" s="157" t="str">
        <f t="shared" si="42"/>
        <v>Yes</v>
      </c>
      <c r="Q260" s="157" t="str">
        <f t="shared" si="43"/>
        <v>Yes</v>
      </c>
    </row>
    <row r="261" spans="2:17" x14ac:dyDescent="0.25">
      <c r="B261" s="219">
        <v>257</v>
      </c>
      <c r="C261" s="220">
        <v>84</v>
      </c>
      <c r="D261" s="221">
        <v>42761</v>
      </c>
      <c r="E261" s="220">
        <v>84</v>
      </c>
      <c r="F261" s="222" t="s">
        <v>4853</v>
      </c>
      <c r="G261" s="223" t="str">
        <f>VLOOKUP(C261,MIS!F:H,3,FALSE)</f>
        <v>S.A.U. TANDO JAM</v>
      </c>
      <c r="H261" s="282" t="str">
        <f t="shared" si="32"/>
        <v>1</v>
      </c>
      <c r="I261" s="282" t="str">
        <f t="shared" si="39"/>
        <v>1</v>
      </c>
      <c r="J261" s="280" t="str">
        <f>VLOOKUP(C261,MIS!F:G,2,FALSE)</f>
        <v>HYDERABAD</v>
      </c>
      <c r="K261" s="157" t="str">
        <f t="shared" si="33"/>
        <v>Yes</v>
      </c>
      <c r="L261" s="157" t="str">
        <f t="shared" si="34"/>
        <v>Yes</v>
      </c>
      <c r="M261" s="157" t="str">
        <f t="shared" si="35"/>
        <v>Yes</v>
      </c>
      <c r="N261" s="280" t="s">
        <v>239</v>
      </c>
      <c r="O261" s="280" t="s">
        <v>4647</v>
      </c>
      <c r="P261" s="157" t="str">
        <f t="shared" si="42"/>
        <v>Yes</v>
      </c>
      <c r="Q261" s="157" t="str">
        <f t="shared" si="43"/>
        <v>Yes</v>
      </c>
    </row>
    <row r="262" spans="2:17" x14ac:dyDescent="0.25">
      <c r="B262" s="219">
        <v>258</v>
      </c>
      <c r="C262" s="220">
        <v>1660</v>
      </c>
      <c r="D262" s="221">
        <v>42761</v>
      </c>
      <c r="E262" s="220">
        <v>1660</v>
      </c>
      <c r="F262" s="222" t="s">
        <v>4854</v>
      </c>
      <c r="G262" s="223" t="str">
        <f>VLOOKUP(C262,MIS!F:H,3,FALSE)</f>
        <v>TANDO JAM CITY</v>
      </c>
      <c r="H262" s="282" t="str">
        <f t="shared" si="32"/>
        <v>1</v>
      </c>
      <c r="I262" s="282" t="str">
        <f t="shared" si="39"/>
        <v>1</v>
      </c>
      <c r="J262" s="280" t="str">
        <f>VLOOKUP(C262,MIS!F:G,2,FALSE)</f>
        <v>HYDERABAD</v>
      </c>
      <c r="K262" s="157" t="str">
        <f t="shared" si="33"/>
        <v>Yes</v>
      </c>
      <c r="L262" s="157" t="str">
        <f t="shared" si="34"/>
        <v>Yes</v>
      </c>
      <c r="M262" s="157" t="str">
        <f t="shared" si="35"/>
        <v>Yes</v>
      </c>
      <c r="N262" s="280" t="s">
        <v>239</v>
      </c>
      <c r="O262" s="280" t="s">
        <v>4647</v>
      </c>
      <c r="P262" s="157" t="str">
        <f t="shared" si="42"/>
        <v>Yes</v>
      </c>
      <c r="Q262" s="157" t="str">
        <f t="shared" si="43"/>
        <v>Yes</v>
      </c>
    </row>
    <row r="263" spans="2:17" x14ac:dyDescent="0.25">
      <c r="B263" s="219">
        <v>259</v>
      </c>
      <c r="C263" s="220">
        <v>14</v>
      </c>
      <c r="D263" s="221">
        <v>42761</v>
      </c>
      <c r="E263" s="220">
        <v>14</v>
      </c>
      <c r="F263" s="222" t="s">
        <v>4855</v>
      </c>
      <c r="G263" s="223" t="str">
        <f>VLOOKUP(C263,MIS!F:H,3,FALSE)</f>
        <v>K.D.A. CIVIC CENT, KARACHI</v>
      </c>
      <c r="H263" s="282" t="str">
        <f t="shared" ref="H263:H326" si="49">IF(ISBLANK(C263)," ","1")</f>
        <v>1</v>
      </c>
      <c r="I263" s="282" t="str">
        <f t="shared" si="39"/>
        <v>1</v>
      </c>
      <c r="J263" s="280" t="str">
        <f>VLOOKUP(C263,MIS!F:G,2,FALSE)</f>
        <v>KARACHI</v>
      </c>
      <c r="K263" s="157" t="str">
        <f t="shared" ref="K263:K326" si="50">IF(ISBLANK(C263)," ","Yes")</f>
        <v>Yes</v>
      </c>
      <c r="L263" s="157" t="str">
        <f t="shared" ref="L263:L326" si="51">IF(ISBLANK(C263)," ","Yes")</f>
        <v>Yes</v>
      </c>
      <c r="M263" s="157" t="str">
        <f t="shared" ref="M263:M326" si="52">IF(ISBLANK(C263)," ","Yes")</f>
        <v>Yes</v>
      </c>
      <c r="N263" s="280" t="s">
        <v>239</v>
      </c>
      <c r="O263" s="280" t="str">
        <f t="shared" si="38"/>
        <v xml:space="preserve"> </v>
      </c>
      <c r="P263" s="157" t="str">
        <f t="shared" si="42"/>
        <v>Yes</v>
      </c>
      <c r="Q263" s="157" t="str">
        <f t="shared" si="43"/>
        <v>Yes</v>
      </c>
    </row>
    <row r="264" spans="2:17" x14ac:dyDescent="0.25">
      <c r="B264" s="219">
        <v>260</v>
      </c>
      <c r="C264" s="220">
        <v>450</v>
      </c>
      <c r="D264" s="221">
        <v>42761</v>
      </c>
      <c r="E264" s="220">
        <v>450</v>
      </c>
      <c r="F264" s="222" t="s">
        <v>4856</v>
      </c>
      <c r="G264" s="223" t="str">
        <f>VLOOKUP(C264,MIS!F:H,3,FALSE)</f>
        <v>FADSALABAD - BHOWANA BAZAR</v>
      </c>
      <c r="H264" s="282" t="str">
        <f t="shared" si="49"/>
        <v>1</v>
      </c>
      <c r="I264" s="282" t="str">
        <f t="shared" si="39"/>
        <v>1</v>
      </c>
      <c r="J264" s="280" t="str">
        <f>VLOOKUP(C264,MIS!F:G,2,FALSE)</f>
        <v>Faisalabad</v>
      </c>
      <c r="K264" s="157" t="str">
        <f t="shared" si="50"/>
        <v>Yes</v>
      </c>
      <c r="L264" s="157" t="str">
        <f t="shared" si="51"/>
        <v>Yes</v>
      </c>
      <c r="M264" s="157" t="str">
        <f t="shared" si="52"/>
        <v>Yes</v>
      </c>
      <c r="N264" s="280" t="s">
        <v>239</v>
      </c>
      <c r="O264" s="280" t="s">
        <v>4647</v>
      </c>
      <c r="P264" s="157" t="str">
        <f t="shared" si="42"/>
        <v>Yes</v>
      </c>
      <c r="Q264" s="157" t="str">
        <f t="shared" si="43"/>
        <v>Yes</v>
      </c>
    </row>
    <row r="265" spans="2:17" x14ac:dyDescent="0.25">
      <c r="B265" s="219">
        <v>261</v>
      </c>
      <c r="C265" s="220">
        <v>891</v>
      </c>
      <c r="D265" s="221">
        <v>42761</v>
      </c>
      <c r="E265" s="220">
        <v>891</v>
      </c>
      <c r="F265" s="222" t="s">
        <v>4857</v>
      </c>
      <c r="G265" s="223" t="str">
        <f>VLOOKUP(C265,MIS!F:H,3,FALSE)</f>
        <v>KARACHI-MAHMOODABAD</v>
      </c>
      <c r="H265" s="282" t="str">
        <f t="shared" si="49"/>
        <v>1</v>
      </c>
      <c r="I265" s="282" t="str">
        <f t="shared" si="39"/>
        <v>1</v>
      </c>
      <c r="J265" s="280" t="str">
        <f>VLOOKUP(C265,MIS!F:G,2,FALSE)</f>
        <v>KARACHI</v>
      </c>
      <c r="K265" s="157" t="str">
        <f t="shared" si="50"/>
        <v>Yes</v>
      </c>
      <c r="L265" s="157" t="str">
        <f t="shared" si="51"/>
        <v>Yes</v>
      </c>
      <c r="M265" s="157" t="str">
        <f t="shared" si="52"/>
        <v>Yes</v>
      </c>
      <c r="N265" s="280" t="s">
        <v>239</v>
      </c>
      <c r="O265" s="280" t="s">
        <v>4647</v>
      </c>
      <c r="P265" s="157" t="str">
        <f t="shared" si="42"/>
        <v>Yes</v>
      </c>
      <c r="Q265" s="157" t="str">
        <f t="shared" si="43"/>
        <v>Yes</v>
      </c>
    </row>
    <row r="266" spans="2:17" x14ac:dyDescent="0.25">
      <c r="B266" s="219">
        <v>262</v>
      </c>
      <c r="C266" s="220">
        <v>414</v>
      </c>
      <c r="D266" s="221">
        <v>42761</v>
      </c>
      <c r="E266" s="220">
        <v>414</v>
      </c>
      <c r="F266" s="222" t="s">
        <v>4858</v>
      </c>
      <c r="G266" s="223" t="str">
        <f>VLOOKUP(C266,MIS!F:H,3,FALSE)</f>
        <v>FADSALABAD - GM ABAD</v>
      </c>
      <c r="H266" s="282" t="str">
        <f t="shared" si="49"/>
        <v>1</v>
      </c>
      <c r="I266" s="282" t="str">
        <f t="shared" si="39"/>
        <v>1</v>
      </c>
      <c r="J266" s="280" t="str">
        <f>VLOOKUP(C266,MIS!F:G,2,FALSE)</f>
        <v>Faisalabad</v>
      </c>
      <c r="K266" s="157" t="str">
        <f t="shared" si="50"/>
        <v>Yes</v>
      </c>
      <c r="L266" s="157" t="str">
        <f t="shared" si="51"/>
        <v>Yes</v>
      </c>
      <c r="M266" s="157" t="str">
        <f t="shared" si="52"/>
        <v>Yes</v>
      </c>
      <c r="N266" s="280" t="s">
        <v>239</v>
      </c>
      <c r="O266" s="280" t="s">
        <v>4647</v>
      </c>
      <c r="P266" s="157" t="str">
        <f t="shared" si="42"/>
        <v>Yes</v>
      </c>
      <c r="Q266" s="157" t="str">
        <f t="shared" si="43"/>
        <v>Yes</v>
      </c>
    </row>
    <row r="267" spans="2:17" x14ac:dyDescent="0.25">
      <c r="B267" s="219">
        <v>263</v>
      </c>
      <c r="C267" s="220">
        <v>2272</v>
      </c>
      <c r="D267" s="221">
        <v>42762</v>
      </c>
      <c r="E267" s="220">
        <v>2272</v>
      </c>
      <c r="F267" s="222">
        <v>2.6515999999999999E+86</v>
      </c>
      <c r="G267" s="223" t="str">
        <f>VLOOKUP(C267,MIS!F:H,3,FALSE)</f>
        <v>BHITAD COLONY KARACH</v>
      </c>
      <c r="H267" s="282" t="str">
        <f t="shared" si="49"/>
        <v>1</v>
      </c>
      <c r="I267" s="282" t="str">
        <f t="shared" si="39"/>
        <v>1</v>
      </c>
      <c r="J267" s="280" t="str">
        <f>VLOOKUP(C267,MIS!F:G,2,FALSE)</f>
        <v>KARACHI</v>
      </c>
      <c r="K267" s="157" t="str">
        <f t="shared" si="50"/>
        <v>Yes</v>
      </c>
      <c r="L267" s="157" t="str">
        <f t="shared" si="51"/>
        <v>Yes</v>
      </c>
      <c r="M267" s="157" t="str">
        <f t="shared" si="52"/>
        <v>Yes</v>
      </c>
      <c r="N267" s="280" t="s">
        <v>239</v>
      </c>
      <c r="O267" s="280" t="s">
        <v>4647</v>
      </c>
      <c r="P267" s="157" t="str">
        <f t="shared" si="42"/>
        <v>Yes</v>
      </c>
      <c r="Q267" s="157" t="str">
        <f t="shared" si="43"/>
        <v>Yes</v>
      </c>
    </row>
    <row r="268" spans="2:17" x14ac:dyDescent="0.25">
      <c r="B268" s="219">
        <v>264</v>
      </c>
      <c r="C268" s="220">
        <v>2390</v>
      </c>
      <c r="D268" s="221">
        <v>42762</v>
      </c>
      <c r="E268" s="220">
        <v>2390</v>
      </c>
      <c r="F268" s="222" t="s">
        <v>4859</v>
      </c>
      <c r="G268" s="223" t="str">
        <f>VLOOKUP(C268,MIS!F:H,3,FALSE)</f>
        <v xml:space="preserve">KORANGI IND AREA BRANCH KARACHI </v>
      </c>
      <c r="H268" s="282" t="str">
        <f t="shared" si="49"/>
        <v>1</v>
      </c>
      <c r="I268" s="282" t="str">
        <f t="shared" si="39"/>
        <v>1</v>
      </c>
      <c r="J268" s="280" t="str">
        <f>VLOOKUP(C268,MIS!F:G,2,FALSE)</f>
        <v>KARACHI</v>
      </c>
      <c r="K268" s="157" t="str">
        <f t="shared" si="50"/>
        <v>Yes</v>
      </c>
      <c r="L268" s="157" t="str">
        <f t="shared" si="51"/>
        <v>Yes</v>
      </c>
      <c r="M268" s="157" t="str">
        <f t="shared" si="52"/>
        <v>Yes</v>
      </c>
      <c r="N268" s="280" t="s">
        <v>239</v>
      </c>
      <c r="O268" s="280" t="str">
        <f t="shared" si="38"/>
        <v xml:space="preserve"> </v>
      </c>
      <c r="P268" s="157" t="str">
        <f t="shared" si="42"/>
        <v>Yes</v>
      </c>
      <c r="Q268" s="157" t="str">
        <f t="shared" si="43"/>
        <v>Yes</v>
      </c>
    </row>
    <row r="269" spans="2:17" x14ac:dyDescent="0.25">
      <c r="B269" s="219">
        <v>265</v>
      </c>
      <c r="C269" s="220">
        <v>1854</v>
      </c>
      <c r="D269" s="221">
        <v>42762</v>
      </c>
      <c r="E269" s="220">
        <v>1854</v>
      </c>
      <c r="F269" s="222" t="s">
        <v>4860</v>
      </c>
      <c r="G269" s="223" t="str">
        <f>VLOOKUP(C269,MIS!F:H,3,FALSE)</f>
        <v>KARACHI-KORANGI NO.6 MUHAMMADI MKT</v>
      </c>
      <c r="H269" s="282" t="str">
        <f t="shared" si="49"/>
        <v>1</v>
      </c>
      <c r="I269" s="282" t="str">
        <f t="shared" si="39"/>
        <v>1</v>
      </c>
      <c r="J269" s="280" t="str">
        <f>VLOOKUP(C269,MIS!F:G,2,FALSE)</f>
        <v>KARACHI</v>
      </c>
      <c r="K269" s="157" t="str">
        <f t="shared" si="50"/>
        <v>Yes</v>
      </c>
      <c r="L269" s="157" t="str">
        <f t="shared" si="51"/>
        <v>Yes</v>
      </c>
      <c r="M269" s="157" t="str">
        <f t="shared" si="52"/>
        <v>Yes</v>
      </c>
      <c r="N269" s="280" t="s">
        <v>239</v>
      </c>
      <c r="O269" s="280" t="str">
        <f t="shared" si="38"/>
        <v xml:space="preserve"> </v>
      </c>
      <c r="P269" s="157" t="str">
        <f t="shared" si="42"/>
        <v>Yes</v>
      </c>
      <c r="Q269" s="157" t="str">
        <f t="shared" si="43"/>
        <v>Yes</v>
      </c>
    </row>
    <row r="270" spans="2:17" x14ac:dyDescent="0.25">
      <c r="B270" s="219">
        <v>266</v>
      </c>
      <c r="C270" s="220">
        <v>1852</v>
      </c>
      <c r="D270" s="221">
        <v>42762</v>
      </c>
      <c r="E270" s="220">
        <v>1852</v>
      </c>
      <c r="F270" s="222" t="s">
        <v>4861</v>
      </c>
      <c r="G270" s="223" t="str">
        <f>VLOOKUP(C270,MIS!F:H,3,FALSE)</f>
        <v>FADSALABAD - PTCL  BUILDING</v>
      </c>
      <c r="H270" s="282" t="str">
        <f t="shared" si="49"/>
        <v>1</v>
      </c>
      <c r="I270" s="282" t="str">
        <f t="shared" si="39"/>
        <v>1</v>
      </c>
      <c r="J270" s="280" t="str">
        <f>VLOOKUP(C270,MIS!F:G,2,FALSE)</f>
        <v>Faisalabad</v>
      </c>
      <c r="K270" s="157" t="str">
        <f t="shared" si="50"/>
        <v>Yes</v>
      </c>
      <c r="L270" s="157" t="str">
        <f t="shared" si="51"/>
        <v>Yes</v>
      </c>
      <c r="M270" s="157" t="str">
        <f t="shared" si="52"/>
        <v>Yes</v>
      </c>
      <c r="N270" s="280" t="s">
        <v>239</v>
      </c>
      <c r="O270" s="280" t="str">
        <f t="shared" ref="O270:O333" si="53">IF(N270="No","Network Issue"," ")</f>
        <v xml:space="preserve"> </v>
      </c>
      <c r="P270" s="157" t="str">
        <f t="shared" si="42"/>
        <v>Yes</v>
      </c>
      <c r="Q270" s="157" t="str">
        <f t="shared" si="43"/>
        <v>Yes</v>
      </c>
    </row>
    <row r="271" spans="2:17" x14ac:dyDescent="0.25">
      <c r="B271" s="219">
        <v>267</v>
      </c>
      <c r="C271" s="220">
        <v>2220</v>
      </c>
      <c r="D271" s="221">
        <v>42762</v>
      </c>
      <c r="E271" s="220">
        <v>2220</v>
      </c>
      <c r="F271" s="222" t="s">
        <v>4862</v>
      </c>
      <c r="G271" s="223" t="str">
        <f>VLOOKUP(C271,MIS!F:H,3,FALSE)</f>
        <v>FADSALABAD - AKBAR CHOWK</v>
      </c>
      <c r="H271" s="282" t="str">
        <f t="shared" si="49"/>
        <v>1</v>
      </c>
      <c r="I271" s="282" t="str">
        <f t="shared" si="39"/>
        <v>1</v>
      </c>
      <c r="J271" s="280" t="str">
        <f>VLOOKUP(C271,MIS!F:G,2,FALSE)</f>
        <v>Faisalabad</v>
      </c>
      <c r="K271" s="157" t="str">
        <f t="shared" si="50"/>
        <v>Yes</v>
      </c>
      <c r="L271" s="157" t="str">
        <f t="shared" si="51"/>
        <v>Yes</v>
      </c>
      <c r="M271" s="157" t="str">
        <f t="shared" si="52"/>
        <v>Yes</v>
      </c>
      <c r="N271" s="280" t="s">
        <v>239</v>
      </c>
      <c r="O271" s="280" t="str">
        <f t="shared" si="53"/>
        <v xml:space="preserve"> </v>
      </c>
      <c r="P271" s="157" t="str">
        <f t="shared" si="42"/>
        <v>Yes</v>
      </c>
      <c r="Q271" s="157" t="str">
        <f t="shared" si="43"/>
        <v>Yes</v>
      </c>
    </row>
    <row r="272" spans="2:17" x14ac:dyDescent="0.25">
      <c r="B272" s="219">
        <v>268</v>
      </c>
      <c r="C272" s="220">
        <v>94</v>
      </c>
      <c r="D272" s="221">
        <v>42762</v>
      </c>
      <c r="E272" s="220">
        <v>94</v>
      </c>
      <c r="F272" s="222" t="s">
        <v>4863</v>
      </c>
      <c r="G272" s="223" t="str">
        <f>VLOOKUP(C272,MIS!F:H,3,FALSE)</f>
        <v>SITE HYDERABAD</v>
      </c>
      <c r="H272" s="282" t="str">
        <f t="shared" si="49"/>
        <v>1</v>
      </c>
      <c r="I272" s="282" t="str">
        <f t="shared" si="39"/>
        <v>1</v>
      </c>
      <c r="J272" s="280" t="str">
        <f>VLOOKUP(C272,MIS!F:G,2,FALSE)</f>
        <v>HYDERABAD</v>
      </c>
      <c r="K272" s="157" t="str">
        <f t="shared" si="50"/>
        <v>Yes</v>
      </c>
      <c r="L272" s="157" t="str">
        <f t="shared" si="51"/>
        <v>Yes</v>
      </c>
      <c r="M272" s="157" t="str">
        <f t="shared" si="52"/>
        <v>Yes</v>
      </c>
      <c r="N272" s="280" t="s">
        <v>239</v>
      </c>
      <c r="O272" s="280" t="str">
        <f t="shared" si="53"/>
        <v xml:space="preserve"> </v>
      </c>
      <c r="P272" s="157" t="str">
        <f t="shared" si="42"/>
        <v>Yes</v>
      </c>
      <c r="Q272" s="157" t="str">
        <f t="shared" si="43"/>
        <v>Yes</v>
      </c>
    </row>
    <row r="273" spans="2:17" x14ac:dyDescent="0.25">
      <c r="B273" s="219">
        <v>269</v>
      </c>
      <c r="C273" s="220">
        <v>890</v>
      </c>
      <c r="D273" s="221">
        <v>42762</v>
      </c>
      <c r="E273" s="220">
        <v>890</v>
      </c>
      <c r="F273" s="222" t="s">
        <v>4864</v>
      </c>
      <c r="G273" s="223" t="str">
        <f>VLOOKUP(C273,MIS!F:H,3,FALSE)</f>
        <v>KARACHI-BABAR MARKET</v>
      </c>
      <c r="H273" s="282" t="str">
        <f t="shared" si="49"/>
        <v>1</v>
      </c>
      <c r="I273" s="282" t="str">
        <f t="shared" si="39"/>
        <v>1</v>
      </c>
      <c r="J273" s="280" t="str">
        <f>VLOOKUP(C273,MIS!F:G,2,FALSE)</f>
        <v>KARACHI</v>
      </c>
      <c r="K273" s="157" t="str">
        <f t="shared" si="50"/>
        <v>Yes</v>
      </c>
      <c r="L273" s="157" t="str">
        <f t="shared" si="51"/>
        <v>Yes</v>
      </c>
      <c r="M273" s="157" t="str">
        <f t="shared" si="52"/>
        <v>Yes</v>
      </c>
      <c r="N273" s="280" t="s">
        <v>239</v>
      </c>
      <c r="O273" s="280" t="str">
        <f t="shared" si="53"/>
        <v xml:space="preserve"> </v>
      </c>
      <c r="P273" s="157" t="str">
        <f t="shared" si="42"/>
        <v>Yes</v>
      </c>
      <c r="Q273" s="157" t="str">
        <f t="shared" si="43"/>
        <v>Yes</v>
      </c>
    </row>
    <row r="274" spans="2:17" x14ac:dyDescent="0.25">
      <c r="B274" s="219">
        <v>270</v>
      </c>
      <c r="C274" s="220">
        <v>1642</v>
      </c>
      <c r="D274" s="221">
        <v>42762</v>
      </c>
      <c r="E274" s="220">
        <v>1642</v>
      </c>
      <c r="F274" s="222" t="s">
        <v>4865</v>
      </c>
      <c r="G274" s="223" t="str">
        <f>VLOOKUP(C274,MIS!F:H,3,FALSE)</f>
        <v>KARACHI-KORANGI NO.2</v>
      </c>
      <c r="H274" s="282" t="str">
        <f t="shared" si="49"/>
        <v>1</v>
      </c>
      <c r="I274" s="282" t="str">
        <f t="shared" si="39"/>
        <v>1</v>
      </c>
      <c r="J274" s="280" t="str">
        <f>VLOOKUP(C274,MIS!F:G,2,FALSE)</f>
        <v>KARACHI</v>
      </c>
      <c r="K274" s="157" t="str">
        <f t="shared" si="50"/>
        <v>Yes</v>
      </c>
      <c r="L274" s="157" t="str">
        <f t="shared" si="51"/>
        <v>Yes</v>
      </c>
      <c r="M274" s="157" t="str">
        <f t="shared" si="52"/>
        <v>Yes</v>
      </c>
      <c r="N274" s="280" t="s">
        <v>239</v>
      </c>
      <c r="O274" s="280" t="s">
        <v>4647</v>
      </c>
      <c r="P274" s="157" t="str">
        <f t="shared" si="42"/>
        <v>Yes</v>
      </c>
      <c r="Q274" s="157" t="str">
        <f t="shared" si="43"/>
        <v>Yes</v>
      </c>
    </row>
    <row r="275" spans="2:17" x14ac:dyDescent="0.25">
      <c r="B275" s="219">
        <v>271</v>
      </c>
      <c r="C275" s="220">
        <v>1613</v>
      </c>
      <c r="D275" s="221">
        <v>42762</v>
      </c>
      <c r="E275" s="220">
        <v>1613</v>
      </c>
      <c r="F275" s="222" t="s">
        <v>4866</v>
      </c>
      <c r="G275" s="223" t="str">
        <f>VLOOKUP(C275,MIS!F:H,3,FALSE)</f>
        <v>FADSALABAD - HAJIABAD</v>
      </c>
      <c r="H275" s="282" t="str">
        <f t="shared" si="49"/>
        <v>1</v>
      </c>
      <c r="I275" s="282" t="str">
        <f t="shared" si="39"/>
        <v>1</v>
      </c>
      <c r="J275" s="280" t="str">
        <f>VLOOKUP(C275,MIS!F:G,2,FALSE)</f>
        <v>Faisalabad</v>
      </c>
      <c r="K275" s="157" t="str">
        <f t="shared" si="50"/>
        <v>Yes</v>
      </c>
      <c r="L275" s="157" t="str">
        <f t="shared" si="51"/>
        <v>Yes</v>
      </c>
      <c r="M275" s="157" t="str">
        <f t="shared" si="52"/>
        <v>Yes</v>
      </c>
      <c r="N275" s="280" t="s">
        <v>239</v>
      </c>
      <c r="O275" s="280" t="str">
        <f t="shared" si="53"/>
        <v xml:space="preserve"> </v>
      </c>
      <c r="P275" s="157" t="str">
        <f t="shared" si="42"/>
        <v>Yes</v>
      </c>
      <c r="Q275" s="157" t="str">
        <f t="shared" si="43"/>
        <v>Yes</v>
      </c>
    </row>
    <row r="276" spans="2:17" x14ac:dyDescent="0.25">
      <c r="B276" s="219">
        <v>272</v>
      </c>
      <c r="C276" s="220">
        <v>861</v>
      </c>
      <c r="D276" s="221">
        <v>42762</v>
      </c>
      <c r="E276" s="220">
        <v>861</v>
      </c>
      <c r="F276" s="222" t="s">
        <v>4867</v>
      </c>
      <c r="G276" s="223" t="str">
        <f>VLOOKUP(C276,MIS!F:H,3,FALSE)</f>
        <v>KARACHI-LANDHI TOWN SHIP</v>
      </c>
      <c r="H276" s="282" t="str">
        <f t="shared" si="49"/>
        <v>1</v>
      </c>
      <c r="I276" s="282" t="str">
        <f t="shared" si="39"/>
        <v>1</v>
      </c>
      <c r="J276" s="280" t="str">
        <f>VLOOKUP(C276,MIS!F:G,2,FALSE)</f>
        <v>KARACHI</v>
      </c>
      <c r="K276" s="157" t="str">
        <f t="shared" si="50"/>
        <v>Yes</v>
      </c>
      <c r="L276" s="157" t="str">
        <f t="shared" si="51"/>
        <v>Yes</v>
      </c>
      <c r="M276" s="157" t="str">
        <f t="shared" si="52"/>
        <v>Yes</v>
      </c>
      <c r="N276" s="280" t="s">
        <v>239</v>
      </c>
      <c r="O276" s="280" t="str">
        <f t="shared" si="53"/>
        <v xml:space="preserve"> </v>
      </c>
      <c r="P276" s="157" t="str">
        <f t="shared" si="42"/>
        <v>Yes</v>
      </c>
      <c r="Q276" s="157" t="str">
        <f t="shared" si="43"/>
        <v>Yes</v>
      </c>
    </row>
    <row r="277" spans="2:17" x14ac:dyDescent="0.25">
      <c r="B277" s="219">
        <v>273</v>
      </c>
      <c r="C277" s="220">
        <v>550</v>
      </c>
      <c r="D277" s="221">
        <v>42762</v>
      </c>
      <c r="E277" s="220">
        <v>550</v>
      </c>
      <c r="F277" s="222" t="s">
        <v>4868</v>
      </c>
      <c r="G277" s="223" t="str">
        <f>VLOOKUP(C277,MIS!F:H,3,FALSE)</f>
        <v>KARACHI-KORANGI NO.5</v>
      </c>
      <c r="H277" s="282" t="str">
        <f t="shared" si="49"/>
        <v>1</v>
      </c>
      <c r="I277" s="282" t="str">
        <f t="shared" si="39"/>
        <v>1</v>
      </c>
      <c r="J277" s="280" t="str">
        <f>VLOOKUP(C277,MIS!F:G,2,FALSE)</f>
        <v>KARACHI</v>
      </c>
      <c r="K277" s="157" t="str">
        <f t="shared" si="50"/>
        <v>Yes</v>
      </c>
      <c r="L277" s="157" t="str">
        <f t="shared" si="51"/>
        <v>Yes</v>
      </c>
      <c r="M277" s="157" t="str">
        <f t="shared" si="52"/>
        <v>Yes</v>
      </c>
      <c r="N277" s="280" t="s">
        <v>239</v>
      </c>
      <c r="O277" s="280" t="str">
        <f t="shared" si="53"/>
        <v xml:space="preserve"> </v>
      </c>
      <c r="P277" s="157" t="str">
        <f t="shared" si="42"/>
        <v>Yes</v>
      </c>
      <c r="Q277" s="157" t="str">
        <f t="shared" si="43"/>
        <v>Yes</v>
      </c>
    </row>
    <row r="278" spans="2:17" x14ac:dyDescent="0.25">
      <c r="B278" s="219">
        <v>274</v>
      </c>
      <c r="C278" s="220">
        <v>1092</v>
      </c>
      <c r="D278" s="221">
        <v>42762</v>
      </c>
      <c r="E278" s="220">
        <v>1092</v>
      </c>
      <c r="F278" s="222" t="s">
        <v>4869</v>
      </c>
      <c r="G278" s="223" t="str">
        <f>VLOOKUP(C278,MIS!F:H,3,FALSE)</f>
        <v>KARACHI-KORANGI K. AREA</v>
      </c>
      <c r="H278" s="282" t="str">
        <f t="shared" si="49"/>
        <v>1</v>
      </c>
      <c r="I278" s="282" t="str">
        <f t="shared" si="39"/>
        <v>1</v>
      </c>
      <c r="J278" s="280" t="str">
        <f>VLOOKUP(C278,MIS!F:G,2,FALSE)</f>
        <v>KARACHI</v>
      </c>
      <c r="K278" s="157" t="str">
        <f t="shared" si="50"/>
        <v>Yes</v>
      </c>
      <c r="L278" s="157" t="str">
        <f t="shared" si="51"/>
        <v>Yes</v>
      </c>
      <c r="M278" s="157" t="str">
        <f t="shared" si="52"/>
        <v>Yes</v>
      </c>
      <c r="N278" s="280" t="s">
        <v>239</v>
      </c>
      <c r="O278" s="280" t="str">
        <f t="shared" si="53"/>
        <v xml:space="preserve"> </v>
      </c>
      <c r="P278" s="157" t="str">
        <f t="shared" si="42"/>
        <v>Yes</v>
      </c>
      <c r="Q278" s="157" t="str">
        <f t="shared" si="43"/>
        <v>Yes</v>
      </c>
    </row>
    <row r="279" spans="2:17" x14ac:dyDescent="0.25">
      <c r="B279" s="219">
        <v>275</v>
      </c>
      <c r="C279" s="220">
        <v>622</v>
      </c>
      <c r="D279" s="221">
        <v>42762</v>
      </c>
      <c r="E279" s="220">
        <v>622</v>
      </c>
      <c r="F279" s="222" t="s">
        <v>4870</v>
      </c>
      <c r="G279" s="223" t="str">
        <f>VLOOKUP(C279,MIS!F:H,3,FALSE)</f>
        <v>IBRAHIM HYDERI GOTH, KARACHI</v>
      </c>
      <c r="H279" s="282" t="str">
        <f t="shared" si="49"/>
        <v>1</v>
      </c>
      <c r="I279" s="282" t="str">
        <f t="shared" ref="I279:I342" si="54">IF(ISBLANK(C279)," ","1")</f>
        <v>1</v>
      </c>
      <c r="J279" s="280" t="str">
        <f>VLOOKUP(C279,MIS!F:G,2,FALSE)</f>
        <v>KARACHI</v>
      </c>
      <c r="K279" s="157" t="str">
        <f t="shared" si="50"/>
        <v>Yes</v>
      </c>
      <c r="L279" s="157" t="str">
        <f t="shared" si="51"/>
        <v>Yes</v>
      </c>
      <c r="M279" s="157" t="str">
        <f t="shared" si="52"/>
        <v>Yes</v>
      </c>
      <c r="N279" s="280" t="s">
        <v>239</v>
      </c>
      <c r="O279" s="280" t="str">
        <f t="shared" si="53"/>
        <v xml:space="preserve"> </v>
      </c>
      <c r="P279" s="157" t="str">
        <f t="shared" si="42"/>
        <v>Yes</v>
      </c>
      <c r="Q279" s="157" t="str">
        <f t="shared" si="43"/>
        <v>Yes</v>
      </c>
    </row>
    <row r="280" spans="2:17" x14ac:dyDescent="0.25">
      <c r="B280" s="219">
        <v>276</v>
      </c>
      <c r="C280" s="220">
        <v>143</v>
      </c>
      <c r="D280" s="221">
        <v>42762</v>
      </c>
      <c r="E280" s="220">
        <v>143</v>
      </c>
      <c r="F280" s="222" t="s">
        <v>4871</v>
      </c>
      <c r="G280" s="223" t="str">
        <f>VLOOKUP(C280,MIS!F:H,3,FALSE)</f>
        <v>COMMERCIAL CENTER, RHQ CIRCULAR ROAD BRANCH</v>
      </c>
      <c r="H280" s="282" t="str">
        <f t="shared" si="49"/>
        <v>1</v>
      </c>
      <c r="I280" s="282" t="str">
        <f t="shared" si="54"/>
        <v>1</v>
      </c>
      <c r="J280" s="280" t="str">
        <f>VLOOKUP(C280,MIS!F:G,2,FALSE)</f>
        <v>Faisalabad</v>
      </c>
      <c r="K280" s="157" t="str">
        <f t="shared" si="50"/>
        <v>Yes</v>
      </c>
      <c r="L280" s="157" t="str">
        <f t="shared" si="51"/>
        <v>Yes</v>
      </c>
      <c r="M280" s="157" t="str">
        <f t="shared" si="52"/>
        <v>Yes</v>
      </c>
      <c r="N280" s="280" t="s">
        <v>239</v>
      </c>
      <c r="O280" s="280" t="str">
        <f t="shared" si="53"/>
        <v xml:space="preserve"> </v>
      </c>
      <c r="P280" s="157" t="str">
        <f t="shared" si="42"/>
        <v>Yes</v>
      </c>
      <c r="Q280" s="157" t="str">
        <f t="shared" si="43"/>
        <v>Yes</v>
      </c>
    </row>
    <row r="281" spans="2:17" x14ac:dyDescent="0.25">
      <c r="B281" s="219">
        <v>277</v>
      </c>
      <c r="C281" s="220">
        <v>514</v>
      </c>
      <c r="D281" s="221">
        <v>42762</v>
      </c>
      <c r="E281" s="220">
        <v>514</v>
      </c>
      <c r="F281" s="222" t="s">
        <v>4872</v>
      </c>
      <c r="G281" s="223" t="str">
        <f>VLOOKUP(C281,MIS!F:H,3,FALSE)</f>
        <v>CADET COLLEGE PETARO.</v>
      </c>
      <c r="H281" s="282" t="str">
        <f t="shared" si="49"/>
        <v>1</v>
      </c>
      <c r="I281" s="282" t="str">
        <f t="shared" si="54"/>
        <v>1</v>
      </c>
      <c r="J281" s="280" t="str">
        <f>VLOOKUP(C281,MIS!F:G,2,FALSE)</f>
        <v>HYDERABAD</v>
      </c>
      <c r="K281" s="157" t="str">
        <f t="shared" si="50"/>
        <v>Yes</v>
      </c>
      <c r="L281" s="157" t="str">
        <f t="shared" si="51"/>
        <v>Yes</v>
      </c>
      <c r="M281" s="157" t="str">
        <f t="shared" si="52"/>
        <v>Yes</v>
      </c>
      <c r="N281" s="280" t="s">
        <v>239</v>
      </c>
      <c r="O281" s="280" t="str">
        <f t="shared" si="53"/>
        <v xml:space="preserve"> </v>
      </c>
      <c r="P281" s="157" t="str">
        <f t="shared" si="42"/>
        <v>Yes</v>
      </c>
      <c r="Q281" s="157" t="str">
        <f t="shared" si="43"/>
        <v>Yes</v>
      </c>
    </row>
    <row r="282" spans="2:17" x14ac:dyDescent="0.25">
      <c r="B282" s="219">
        <v>278</v>
      </c>
      <c r="C282" s="220">
        <v>1123</v>
      </c>
      <c r="D282" s="221">
        <v>42762</v>
      </c>
      <c r="E282" s="220">
        <v>1123</v>
      </c>
      <c r="F282" s="222" t="s">
        <v>4873</v>
      </c>
      <c r="G282" s="223" t="str">
        <f>VLOOKUP(C282,MIS!F:H,3,FALSE)</f>
        <v>GURU NAGAR HYDERABAD</v>
      </c>
      <c r="H282" s="282" t="str">
        <f t="shared" si="49"/>
        <v>1</v>
      </c>
      <c r="I282" s="282" t="str">
        <f t="shared" si="54"/>
        <v>1</v>
      </c>
      <c r="J282" s="280" t="str">
        <f>VLOOKUP(C282,MIS!F:G,2,FALSE)</f>
        <v>HYDERABAD</v>
      </c>
      <c r="K282" s="157" t="str">
        <f t="shared" si="50"/>
        <v>Yes</v>
      </c>
      <c r="L282" s="157" t="str">
        <f t="shared" si="51"/>
        <v>Yes</v>
      </c>
      <c r="M282" s="157" t="str">
        <f t="shared" si="52"/>
        <v>Yes</v>
      </c>
      <c r="N282" s="280" t="s">
        <v>239</v>
      </c>
      <c r="O282" s="280" t="str">
        <f t="shared" si="53"/>
        <v xml:space="preserve"> </v>
      </c>
      <c r="P282" s="157" t="str">
        <f t="shared" si="42"/>
        <v>Yes</v>
      </c>
      <c r="Q282" s="157" t="str">
        <f t="shared" si="43"/>
        <v>Yes</v>
      </c>
    </row>
    <row r="283" spans="2:17" x14ac:dyDescent="0.25">
      <c r="B283" s="219">
        <v>279</v>
      </c>
      <c r="C283" s="220">
        <v>295</v>
      </c>
      <c r="D283" s="221">
        <v>42762</v>
      </c>
      <c r="E283" s="220">
        <v>295</v>
      </c>
      <c r="F283" s="222" t="s">
        <v>4874</v>
      </c>
      <c r="G283" s="223" t="str">
        <f>VLOOKUP(C283,MIS!F:H,3,FALSE)</f>
        <v>FADSALABAD - NOORPUR</v>
      </c>
      <c r="H283" s="282" t="str">
        <f t="shared" si="49"/>
        <v>1</v>
      </c>
      <c r="I283" s="282" t="str">
        <f t="shared" si="54"/>
        <v>1</v>
      </c>
      <c r="J283" s="280" t="str">
        <f>VLOOKUP(C283,MIS!F:G,2,FALSE)</f>
        <v>Faisalabad</v>
      </c>
      <c r="K283" s="157" t="str">
        <f t="shared" si="50"/>
        <v>Yes</v>
      </c>
      <c r="L283" s="157" t="str">
        <f t="shared" si="51"/>
        <v>Yes</v>
      </c>
      <c r="M283" s="157" t="str">
        <f t="shared" si="52"/>
        <v>Yes</v>
      </c>
      <c r="N283" s="280" t="s">
        <v>239</v>
      </c>
      <c r="O283" s="280" t="str">
        <f t="shared" si="53"/>
        <v xml:space="preserve"> </v>
      </c>
      <c r="P283" s="157" t="str">
        <f t="shared" si="42"/>
        <v>Yes</v>
      </c>
      <c r="Q283" s="157" t="str">
        <f t="shared" si="43"/>
        <v>Yes</v>
      </c>
    </row>
    <row r="284" spans="2:17" x14ac:dyDescent="0.25">
      <c r="B284" s="219">
        <v>280</v>
      </c>
      <c r="C284" s="220">
        <v>532</v>
      </c>
      <c r="D284" s="221">
        <v>42762</v>
      </c>
      <c r="E284" s="220">
        <v>532</v>
      </c>
      <c r="F284" s="222" t="s">
        <v>4875</v>
      </c>
      <c r="G284" s="223" t="str">
        <f>VLOOKUP(C284,MIS!F:H,3,FALSE)</f>
        <v>MOHALLA HAWAGRAN</v>
      </c>
      <c r="H284" s="282" t="str">
        <f t="shared" si="49"/>
        <v>1</v>
      </c>
      <c r="I284" s="282" t="str">
        <f t="shared" si="54"/>
        <v>1</v>
      </c>
      <c r="J284" s="280" t="str">
        <f>VLOOKUP(C284,MIS!F:G,2,FALSE)</f>
        <v>LAHORE</v>
      </c>
      <c r="K284" s="157" t="str">
        <f t="shared" si="50"/>
        <v>Yes</v>
      </c>
      <c r="L284" s="157" t="str">
        <f t="shared" si="51"/>
        <v>Yes</v>
      </c>
      <c r="M284" s="157" t="str">
        <f t="shared" si="52"/>
        <v>Yes</v>
      </c>
      <c r="N284" s="280" t="s">
        <v>239</v>
      </c>
      <c r="O284" s="280" t="str">
        <f t="shared" si="53"/>
        <v xml:space="preserve"> </v>
      </c>
      <c r="P284" s="157" t="str">
        <f t="shared" si="42"/>
        <v>Yes</v>
      </c>
      <c r="Q284" s="157" t="str">
        <f t="shared" si="43"/>
        <v>Yes</v>
      </c>
    </row>
    <row r="285" spans="2:17" x14ac:dyDescent="0.25">
      <c r="B285" s="219">
        <v>281</v>
      </c>
      <c r="C285" s="220">
        <v>565</v>
      </c>
      <c r="D285" s="221">
        <v>42765</v>
      </c>
      <c r="E285" s="220">
        <v>565</v>
      </c>
      <c r="F285" s="222">
        <v>265161003</v>
      </c>
      <c r="G285" s="223" t="str">
        <f>VLOOKUP(C285,MIS!F:H,3,FALSE)</f>
        <v>KARACHI-IQBAL LIBRAR</v>
      </c>
      <c r="H285" s="282" t="str">
        <f t="shared" si="49"/>
        <v>1</v>
      </c>
      <c r="I285" s="282" t="str">
        <f t="shared" si="54"/>
        <v>1</v>
      </c>
      <c r="J285" s="280" t="str">
        <f>VLOOKUP(C285,MIS!F:G,2,FALSE)</f>
        <v>KARACHI</v>
      </c>
      <c r="K285" s="157" t="str">
        <f t="shared" si="50"/>
        <v>Yes</v>
      </c>
      <c r="L285" s="157" t="str">
        <f t="shared" si="51"/>
        <v>Yes</v>
      </c>
      <c r="M285" s="157" t="str">
        <f t="shared" si="52"/>
        <v>Yes</v>
      </c>
      <c r="N285" s="280" t="s">
        <v>239</v>
      </c>
      <c r="O285" s="280" t="str">
        <f t="shared" si="53"/>
        <v xml:space="preserve"> </v>
      </c>
      <c r="P285" s="157" t="str">
        <f t="shared" si="42"/>
        <v>Yes</v>
      </c>
      <c r="Q285" s="157" t="str">
        <f t="shared" si="43"/>
        <v>Yes</v>
      </c>
    </row>
    <row r="286" spans="2:17" x14ac:dyDescent="0.25">
      <c r="B286" s="219">
        <v>282</v>
      </c>
      <c r="C286" s="220">
        <v>2386</v>
      </c>
      <c r="D286" s="221">
        <v>42765</v>
      </c>
      <c r="E286" s="220">
        <v>2386</v>
      </c>
      <c r="F286" s="222">
        <v>265161090</v>
      </c>
      <c r="G286" s="223" t="str">
        <f>VLOOKUP(C286,MIS!F:H,3,FALSE)</f>
        <v>NUE MULTIPLEX BRANCH KARACHI</v>
      </c>
      <c r="H286" s="282" t="str">
        <f t="shared" si="49"/>
        <v>1</v>
      </c>
      <c r="I286" s="282" t="str">
        <f t="shared" si="54"/>
        <v>1</v>
      </c>
      <c r="J286" s="280" t="str">
        <f>VLOOKUP(C286,MIS!F:G,2,FALSE)</f>
        <v>KARACHI</v>
      </c>
      <c r="K286" s="157" t="str">
        <f t="shared" si="50"/>
        <v>Yes</v>
      </c>
      <c r="L286" s="157" t="str">
        <f t="shared" si="51"/>
        <v>Yes</v>
      </c>
      <c r="M286" s="157" t="str">
        <f t="shared" si="52"/>
        <v>Yes</v>
      </c>
      <c r="N286" s="280" t="s">
        <v>239</v>
      </c>
      <c r="O286" s="280" t="str">
        <f t="shared" si="53"/>
        <v xml:space="preserve"> </v>
      </c>
      <c r="P286" s="157" t="str">
        <f t="shared" si="42"/>
        <v>Yes</v>
      </c>
      <c r="Q286" s="157" t="str">
        <f t="shared" si="43"/>
        <v>Yes</v>
      </c>
    </row>
    <row r="287" spans="2:17" x14ac:dyDescent="0.25">
      <c r="B287" s="219">
        <v>283</v>
      </c>
      <c r="C287" s="220">
        <v>59</v>
      </c>
      <c r="D287" s="221">
        <v>42765</v>
      </c>
      <c r="E287" s="220">
        <v>59</v>
      </c>
      <c r="F287" s="222" t="s">
        <v>4876</v>
      </c>
      <c r="G287" s="223" t="str">
        <f>VLOOKUP(C287,MIS!F:H,3,FALSE)</f>
        <v>SHER SHAH COLONY, KARACHI</v>
      </c>
      <c r="H287" s="282" t="str">
        <f t="shared" si="49"/>
        <v>1</v>
      </c>
      <c r="I287" s="282" t="str">
        <f t="shared" si="54"/>
        <v>1</v>
      </c>
      <c r="J287" s="280" t="str">
        <f>VLOOKUP(C287,MIS!F:G,2,FALSE)</f>
        <v>KARACHI</v>
      </c>
      <c r="K287" s="157" t="str">
        <f t="shared" si="50"/>
        <v>Yes</v>
      </c>
      <c r="L287" s="157" t="str">
        <f t="shared" si="51"/>
        <v>Yes</v>
      </c>
      <c r="M287" s="157" t="str">
        <f t="shared" si="52"/>
        <v>Yes</v>
      </c>
      <c r="N287" s="280" t="s">
        <v>239</v>
      </c>
      <c r="O287" s="280" t="str">
        <f t="shared" si="53"/>
        <v xml:space="preserve"> </v>
      </c>
      <c r="P287" s="157" t="str">
        <f t="shared" si="42"/>
        <v>Yes</v>
      </c>
      <c r="Q287" s="157" t="str">
        <f t="shared" si="43"/>
        <v>Yes</v>
      </c>
    </row>
    <row r="288" spans="2:17" x14ac:dyDescent="0.25">
      <c r="B288" s="219">
        <v>284</v>
      </c>
      <c r="C288" s="220">
        <v>2471</v>
      </c>
      <c r="D288" s="221">
        <v>42765</v>
      </c>
      <c r="E288" s="220">
        <v>2471</v>
      </c>
      <c r="F288" s="222">
        <v>2.6515000000000001E+224</v>
      </c>
      <c r="G288" s="223" t="str">
        <f>VLOOKUP(C288,MIS!F:H,3,FALSE)</f>
        <v>KURI ROAD ISLAMABAD</v>
      </c>
      <c r="H288" s="282" t="str">
        <f t="shared" si="49"/>
        <v>1</v>
      </c>
      <c r="I288" s="282" t="str">
        <f t="shared" si="54"/>
        <v>1</v>
      </c>
      <c r="J288" s="280" t="str">
        <f>VLOOKUP(C288,MIS!F:G,2,FALSE)</f>
        <v>ISLAMABAD</v>
      </c>
      <c r="K288" s="157" t="str">
        <f t="shared" si="50"/>
        <v>Yes</v>
      </c>
      <c r="L288" s="157" t="str">
        <f t="shared" si="51"/>
        <v>Yes</v>
      </c>
      <c r="M288" s="157" t="str">
        <f t="shared" si="52"/>
        <v>Yes</v>
      </c>
      <c r="N288" s="280" t="s">
        <v>239</v>
      </c>
      <c r="O288" s="280" t="str">
        <f t="shared" si="53"/>
        <v xml:space="preserve"> </v>
      </c>
      <c r="P288" s="157" t="str">
        <f t="shared" si="42"/>
        <v>Yes</v>
      </c>
      <c r="Q288" s="157" t="str">
        <f t="shared" si="43"/>
        <v>Yes</v>
      </c>
    </row>
    <row r="289" spans="2:17" x14ac:dyDescent="0.25">
      <c r="B289" s="219">
        <v>285</v>
      </c>
      <c r="C289" s="220">
        <v>1015</v>
      </c>
      <c r="D289" s="221">
        <v>42765</v>
      </c>
      <c r="E289" s="220">
        <v>1015</v>
      </c>
      <c r="F289" s="222" t="s">
        <v>4877</v>
      </c>
      <c r="G289" s="223" t="str">
        <f>VLOOKUP(C289,MIS!F:H,3,FALSE)</f>
        <v>R. A. BAZAR</v>
      </c>
      <c r="H289" s="282" t="str">
        <f t="shared" si="49"/>
        <v>1</v>
      </c>
      <c r="I289" s="282" t="str">
        <f t="shared" si="54"/>
        <v>1</v>
      </c>
      <c r="J289" s="280" t="str">
        <f>VLOOKUP(C289,MIS!F:G,2,FALSE)</f>
        <v>LAHORE</v>
      </c>
      <c r="K289" s="157" t="str">
        <f t="shared" si="50"/>
        <v>Yes</v>
      </c>
      <c r="L289" s="157" t="str">
        <f t="shared" si="51"/>
        <v>Yes</v>
      </c>
      <c r="M289" s="157" t="str">
        <f t="shared" si="52"/>
        <v>Yes</v>
      </c>
      <c r="N289" s="280" t="s">
        <v>239</v>
      </c>
      <c r="O289" s="280" t="str">
        <f t="shared" si="53"/>
        <v xml:space="preserve"> </v>
      </c>
      <c r="P289" s="157" t="str">
        <f t="shared" si="42"/>
        <v>Yes</v>
      </c>
      <c r="Q289" s="157" t="str">
        <f t="shared" si="43"/>
        <v>Yes</v>
      </c>
    </row>
    <row r="290" spans="2:17" x14ac:dyDescent="0.25">
      <c r="B290" s="219">
        <v>286</v>
      </c>
      <c r="C290" s="220">
        <v>2332</v>
      </c>
      <c r="D290" s="221">
        <v>42765</v>
      </c>
      <c r="E290" s="220">
        <v>2332</v>
      </c>
      <c r="F290" s="222" t="s">
        <v>4878</v>
      </c>
      <c r="G290" s="223" t="str">
        <f>VLOOKUP(C290,MIS!F:H,3,FALSE)</f>
        <v xml:space="preserve">NARC BRANCH ISLAMABAD </v>
      </c>
      <c r="H290" s="282" t="str">
        <f t="shared" si="49"/>
        <v>1</v>
      </c>
      <c r="I290" s="282" t="str">
        <f t="shared" si="54"/>
        <v>1</v>
      </c>
      <c r="J290" s="280" t="str">
        <f>VLOOKUP(C290,MIS!F:G,2,FALSE)</f>
        <v>ISLAMABAD</v>
      </c>
      <c r="K290" s="157" t="str">
        <f t="shared" si="50"/>
        <v>Yes</v>
      </c>
      <c r="L290" s="157" t="str">
        <f t="shared" si="51"/>
        <v>Yes</v>
      </c>
      <c r="M290" s="157" t="str">
        <f t="shared" si="52"/>
        <v>Yes</v>
      </c>
      <c r="N290" s="280" t="s">
        <v>239</v>
      </c>
      <c r="O290" s="280" t="str">
        <f t="shared" si="53"/>
        <v xml:space="preserve"> </v>
      </c>
      <c r="P290" s="157" t="str">
        <f t="shared" si="42"/>
        <v>Yes</v>
      </c>
      <c r="Q290" s="157" t="str">
        <f t="shared" si="43"/>
        <v>Yes</v>
      </c>
    </row>
    <row r="291" spans="2:17" x14ac:dyDescent="0.25">
      <c r="B291" s="219">
        <v>287</v>
      </c>
      <c r="C291" s="220">
        <v>5041</v>
      </c>
      <c r="D291" s="221">
        <v>42765</v>
      </c>
      <c r="E291" s="220">
        <v>5041</v>
      </c>
      <c r="F291" s="222" t="s">
        <v>4879</v>
      </c>
      <c r="G291" s="223" t="str">
        <f>VLOOKUP(C291,MIS!F:H,3,FALSE)</f>
        <v>IB - KHANNA PUL ISLAMABAD</v>
      </c>
      <c r="H291" s="282" t="str">
        <f t="shared" si="49"/>
        <v>1</v>
      </c>
      <c r="I291" s="282" t="str">
        <f t="shared" si="54"/>
        <v>1</v>
      </c>
      <c r="J291" s="280" t="str">
        <f>VLOOKUP(C291,MIS!F:G,2,FALSE)</f>
        <v>ISLAMABAD</v>
      </c>
      <c r="K291" s="157" t="str">
        <f t="shared" si="50"/>
        <v>Yes</v>
      </c>
      <c r="L291" s="157" t="str">
        <f t="shared" si="51"/>
        <v>Yes</v>
      </c>
      <c r="M291" s="157" t="str">
        <f t="shared" si="52"/>
        <v>Yes</v>
      </c>
      <c r="N291" s="280" t="s">
        <v>239</v>
      </c>
      <c r="O291" s="280" t="str">
        <f t="shared" si="53"/>
        <v xml:space="preserve"> </v>
      </c>
      <c r="P291" s="157" t="str">
        <f t="shared" si="42"/>
        <v>Yes</v>
      </c>
      <c r="Q291" s="157" t="str">
        <f t="shared" si="43"/>
        <v>Yes</v>
      </c>
    </row>
    <row r="292" spans="2:17" x14ac:dyDescent="0.25">
      <c r="B292" s="219">
        <v>288</v>
      </c>
      <c r="C292" s="220">
        <v>22</v>
      </c>
      <c r="D292" s="221">
        <v>42765</v>
      </c>
      <c r="E292" s="220">
        <v>221</v>
      </c>
      <c r="F292" s="222" t="s">
        <v>4880</v>
      </c>
      <c r="G292" s="223" t="str">
        <f>VLOOKUP(C292,MIS!F:H,3,FALSE)</f>
        <v>MARRIOT ROAD, KARACHI</v>
      </c>
      <c r="H292" s="282" t="str">
        <f t="shared" si="49"/>
        <v>1</v>
      </c>
      <c r="I292" s="282" t="str">
        <f t="shared" si="54"/>
        <v>1</v>
      </c>
      <c r="J292" s="280" t="s">
        <v>419</v>
      </c>
      <c r="K292" s="157" t="str">
        <f t="shared" si="50"/>
        <v>Yes</v>
      </c>
      <c r="L292" s="157" t="str">
        <f t="shared" si="51"/>
        <v>Yes</v>
      </c>
      <c r="M292" s="157" t="str">
        <f t="shared" si="52"/>
        <v>Yes</v>
      </c>
      <c r="N292" s="280" t="s">
        <v>239</v>
      </c>
      <c r="O292" s="280" t="str">
        <f t="shared" si="53"/>
        <v xml:space="preserve"> </v>
      </c>
      <c r="P292" s="157" t="str">
        <f t="shared" si="42"/>
        <v>Yes</v>
      </c>
      <c r="Q292" s="157" t="str">
        <f t="shared" si="43"/>
        <v>Yes</v>
      </c>
    </row>
    <row r="293" spans="2:17" x14ac:dyDescent="0.25">
      <c r="B293" s="219">
        <v>289</v>
      </c>
      <c r="C293" s="220">
        <v>2430</v>
      </c>
      <c r="D293" s="221">
        <v>42765</v>
      </c>
      <c r="E293" s="220">
        <v>2430</v>
      </c>
      <c r="F293" s="222">
        <v>265161095</v>
      </c>
      <c r="G293" s="223" t="str">
        <f>VLOOKUP(C293,MIS!F:H,3,FALSE)</f>
        <v xml:space="preserve">PAKISTAN BAZAR ORANGI, ORANGI TOWN KARACHI </v>
      </c>
      <c r="H293" s="282" t="str">
        <f t="shared" si="49"/>
        <v>1</v>
      </c>
      <c r="I293" s="282" t="str">
        <f t="shared" si="54"/>
        <v>1</v>
      </c>
      <c r="J293" s="280" t="str">
        <f>VLOOKUP(C293,MIS!F:G,2,FALSE)</f>
        <v>KARACHI</v>
      </c>
      <c r="K293" s="157" t="str">
        <f t="shared" si="50"/>
        <v>Yes</v>
      </c>
      <c r="L293" s="157" t="str">
        <f t="shared" si="51"/>
        <v>Yes</v>
      </c>
      <c r="M293" s="157" t="str">
        <f t="shared" si="52"/>
        <v>Yes</v>
      </c>
      <c r="N293" s="280" t="s">
        <v>239</v>
      </c>
      <c r="O293" s="280" t="str">
        <f t="shared" si="53"/>
        <v xml:space="preserve"> </v>
      </c>
      <c r="P293" s="157" t="str">
        <f t="shared" si="42"/>
        <v>Yes</v>
      </c>
      <c r="Q293" s="157" t="str">
        <f t="shared" si="43"/>
        <v>Yes</v>
      </c>
    </row>
    <row r="294" spans="2:17" x14ac:dyDescent="0.25">
      <c r="B294" s="219">
        <v>290</v>
      </c>
      <c r="C294" s="220">
        <v>481</v>
      </c>
      <c r="D294" s="221">
        <v>42765</v>
      </c>
      <c r="E294" s="220">
        <v>481</v>
      </c>
      <c r="F294" s="222"/>
      <c r="G294" s="223" t="str">
        <f>VLOOKUP(C294,MIS!F:H,3,FALSE)</f>
        <v>MAURIPUR VILLAGE, KARACHI</v>
      </c>
      <c r="H294" s="282" t="str">
        <f t="shared" si="49"/>
        <v>1</v>
      </c>
      <c r="I294" s="282" t="str">
        <f t="shared" si="54"/>
        <v>1</v>
      </c>
      <c r="J294" s="280" t="str">
        <f>VLOOKUP(C294,MIS!F:G,2,FALSE)</f>
        <v>KARACHI</v>
      </c>
      <c r="K294" s="157" t="str">
        <f t="shared" si="50"/>
        <v>Yes</v>
      </c>
      <c r="L294" s="157" t="str">
        <f t="shared" si="51"/>
        <v>Yes</v>
      </c>
      <c r="M294" s="157" t="str">
        <f t="shared" si="52"/>
        <v>Yes</v>
      </c>
      <c r="N294" s="280" t="str">
        <f t="shared" ref="N294" si="55">IF(ISBLANK(F294),"No","Yes")</f>
        <v>No</v>
      </c>
      <c r="O294" s="280" t="str">
        <f t="shared" si="53"/>
        <v>Network Issue</v>
      </c>
      <c r="P294" s="157" t="str">
        <f t="shared" si="42"/>
        <v>Yes</v>
      </c>
      <c r="Q294" s="157" t="str">
        <f t="shared" si="43"/>
        <v>Yes</v>
      </c>
    </row>
    <row r="295" spans="2:17" x14ac:dyDescent="0.25">
      <c r="B295" s="219">
        <v>291</v>
      </c>
      <c r="C295" s="220">
        <v>1120</v>
      </c>
      <c r="D295" s="221">
        <v>42765</v>
      </c>
      <c r="E295" s="220">
        <v>1120</v>
      </c>
      <c r="F295" s="222">
        <v>265161051</v>
      </c>
      <c r="G295" s="223" t="str">
        <f>VLOOKUP(C295,MIS!F:H,3,FALSE)</f>
        <v>KARACHI-DELHI COLONY</v>
      </c>
      <c r="H295" s="282" t="str">
        <f t="shared" si="49"/>
        <v>1</v>
      </c>
      <c r="I295" s="282" t="str">
        <f t="shared" si="54"/>
        <v>1</v>
      </c>
      <c r="J295" s="280" t="str">
        <f>VLOOKUP(C295,MIS!F:G,2,FALSE)</f>
        <v>KARACHI</v>
      </c>
      <c r="K295" s="157" t="str">
        <f t="shared" si="50"/>
        <v>Yes</v>
      </c>
      <c r="L295" s="157" t="str">
        <f t="shared" si="51"/>
        <v>Yes</v>
      </c>
      <c r="M295" s="157" t="str">
        <f t="shared" si="52"/>
        <v>Yes</v>
      </c>
      <c r="N295" s="280" t="s">
        <v>239</v>
      </c>
      <c r="O295" s="280" t="str">
        <f t="shared" si="53"/>
        <v xml:space="preserve"> </v>
      </c>
      <c r="P295" s="157" t="str">
        <f t="shared" si="42"/>
        <v>Yes</v>
      </c>
      <c r="Q295" s="157" t="str">
        <f t="shared" si="43"/>
        <v>Yes</v>
      </c>
    </row>
    <row r="296" spans="2:17" x14ac:dyDescent="0.25">
      <c r="B296" s="219">
        <v>292</v>
      </c>
      <c r="C296" s="220">
        <v>1102</v>
      </c>
      <c r="D296" s="221">
        <v>42765</v>
      </c>
      <c r="E296" s="220">
        <v>1102</v>
      </c>
      <c r="F296" s="222" t="s">
        <v>4881</v>
      </c>
      <c r="G296" s="223" t="str">
        <f>VLOOKUP(C296,MIS!F:H,3,FALSE)</f>
        <v>KHADIJA MKT, N.NAZIMABAD, KARACHI</v>
      </c>
      <c r="H296" s="282" t="str">
        <f t="shared" si="49"/>
        <v>1</v>
      </c>
      <c r="I296" s="282" t="str">
        <f t="shared" si="54"/>
        <v>1</v>
      </c>
      <c r="J296" s="280" t="str">
        <f>VLOOKUP(C296,MIS!F:G,2,FALSE)</f>
        <v>KARACHI</v>
      </c>
      <c r="K296" s="157" t="str">
        <f t="shared" si="50"/>
        <v>Yes</v>
      </c>
      <c r="L296" s="157" t="str">
        <f t="shared" si="51"/>
        <v>Yes</v>
      </c>
      <c r="M296" s="157" t="str">
        <f t="shared" si="52"/>
        <v>Yes</v>
      </c>
      <c r="N296" s="280" t="s">
        <v>239</v>
      </c>
      <c r="O296" s="280" t="str">
        <f t="shared" si="53"/>
        <v xml:space="preserve"> </v>
      </c>
      <c r="P296" s="157" t="str">
        <f t="shared" si="42"/>
        <v>Yes</v>
      </c>
      <c r="Q296" s="157" t="str">
        <f t="shared" si="43"/>
        <v>Yes</v>
      </c>
    </row>
    <row r="297" spans="2:17" x14ac:dyDescent="0.25">
      <c r="B297" s="219">
        <v>293</v>
      </c>
      <c r="C297" s="220">
        <v>1584</v>
      </c>
      <c r="D297" s="221">
        <v>42765</v>
      </c>
      <c r="E297" s="220">
        <v>1584</v>
      </c>
      <c r="F297" s="222">
        <v>2.6516000000000001E+92</v>
      </c>
      <c r="G297" s="223" t="str">
        <f>VLOOKUP(C297,MIS!F:H,3,FALSE)</f>
        <v>A. I. I. ADRPORT</v>
      </c>
      <c r="H297" s="282" t="str">
        <f t="shared" si="49"/>
        <v>1</v>
      </c>
      <c r="I297" s="282" t="str">
        <f t="shared" si="54"/>
        <v>1</v>
      </c>
      <c r="J297" s="280" t="str">
        <f>VLOOKUP(C297,MIS!F:G,2,FALSE)</f>
        <v>LAHORE</v>
      </c>
      <c r="K297" s="157" t="str">
        <f t="shared" si="50"/>
        <v>Yes</v>
      </c>
      <c r="L297" s="157" t="str">
        <f t="shared" si="51"/>
        <v>Yes</v>
      </c>
      <c r="M297" s="157" t="str">
        <f t="shared" si="52"/>
        <v>Yes</v>
      </c>
      <c r="N297" s="280" t="s">
        <v>239</v>
      </c>
      <c r="O297" s="280" t="s">
        <v>4647</v>
      </c>
      <c r="P297" s="157" t="str">
        <f t="shared" si="42"/>
        <v>Yes</v>
      </c>
      <c r="Q297" s="157" t="str">
        <f t="shared" si="43"/>
        <v>Yes</v>
      </c>
    </row>
    <row r="298" spans="2:17" x14ac:dyDescent="0.25">
      <c r="B298" s="219">
        <v>294</v>
      </c>
      <c r="C298" s="220">
        <v>893</v>
      </c>
      <c r="D298" s="221">
        <v>42765</v>
      </c>
      <c r="E298" s="220">
        <v>893</v>
      </c>
      <c r="F298" s="222" t="s">
        <v>4882</v>
      </c>
      <c r="G298" s="223" t="str">
        <f>VLOOKUP(C298,MIS!F:H,3,FALSE)</f>
        <v>PAK COLONY, KARACHI</v>
      </c>
      <c r="H298" s="282" t="str">
        <f t="shared" si="49"/>
        <v>1</v>
      </c>
      <c r="I298" s="282" t="str">
        <f t="shared" si="54"/>
        <v>1</v>
      </c>
      <c r="J298" s="280" t="str">
        <f>VLOOKUP(C298,MIS!F:G,2,FALSE)</f>
        <v>KARACHI</v>
      </c>
      <c r="K298" s="157" t="str">
        <f t="shared" si="50"/>
        <v>Yes</v>
      </c>
      <c r="L298" s="157" t="str">
        <f t="shared" si="51"/>
        <v>Yes</v>
      </c>
      <c r="M298" s="157" t="str">
        <f t="shared" si="52"/>
        <v>Yes</v>
      </c>
      <c r="N298" s="280" t="s">
        <v>239</v>
      </c>
      <c r="O298" s="280" t="str">
        <f t="shared" si="53"/>
        <v xml:space="preserve"> </v>
      </c>
      <c r="P298" s="157" t="str">
        <f t="shared" si="42"/>
        <v>Yes</v>
      </c>
      <c r="Q298" s="157" t="str">
        <f t="shared" si="43"/>
        <v>Yes</v>
      </c>
    </row>
    <row r="299" spans="2:17" x14ac:dyDescent="0.25">
      <c r="B299" s="219">
        <v>295</v>
      </c>
      <c r="C299" s="220">
        <v>994</v>
      </c>
      <c r="D299" s="221">
        <v>42765</v>
      </c>
      <c r="E299" s="220">
        <v>994</v>
      </c>
      <c r="F299" s="222">
        <v>265161077</v>
      </c>
      <c r="G299" s="223" t="str">
        <f>VLOOKUP(C299,MIS!F:H,3,FALSE)</f>
        <v>SAEEDABAD BRANCH, KARACHI</v>
      </c>
      <c r="H299" s="282" t="str">
        <f t="shared" si="49"/>
        <v>1</v>
      </c>
      <c r="I299" s="282" t="str">
        <f t="shared" si="54"/>
        <v>1</v>
      </c>
      <c r="J299" s="280" t="str">
        <f>VLOOKUP(C299,MIS!F:G,2,FALSE)</f>
        <v>KARACHI</v>
      </c>
      <c r="K299" s="157" t="str">
        <f t="shared" si="50"/>
        <v>Yes</v>
      </c>
      <c r="L299" s="157" t="str">
        <f t="shared" si="51"/>
        <v>Yes</v>
      </c>
      <c r="M299" s="157" t="str">
        <f t="shared" si="52"/>
        <v>Yes</v>
      </c>
      <c r="N299" s="280" t="s">
        <v>239</v>
      </c>
      <c r="O299" s="280" t="str">
        <f t="shared" si="53"/>
        <v xml:space="preserve"> </v>
      </c>
      <c r="P299" s="157" t="str">
        <f t="shared" si="42"/>
        <v>Yes</v>
      </c>
      <c r="Q299" s="157" t="str">
        <f t="shared" si="43"/>
        <v>Yes</v>
      </c>
    </row>
    <row r="300" spans="2:17" x14ac:dyDescent="0.25">
      <c r="B300" s="219">
        <v>296</v>
      </c>
      <c r="C300" s="220">
        <v>2309</v>
      </c>
      <c r="D300" s="221">
        <v>42765</v>
      </c>
      <c r="E300" s="220">
        <v>2309</v>
      </c>
      <c r="F300" s="222">
        <v>2651610</v>
      </c>
      <c r="G300" s="223" t="str">
        <f>VLOOKUP(C300,MIS!F:H,3,FALSE)</f>
        <v>HAROON BAHRIA BRANCH</v>
      </c>
      <c r="H300" s="282" t="str">
        <f t="shared" si="49"/>
        <v>1</v>
      </c>
      <c r="I300" s="282" t="str">
        <f t="shared" si="54"/>
        <v>1</v>
      </c>
      <c r="J300" s="280" t="str">
        <f>VLOOKUP(C300,MIS!F:G,2,FALSE)</f>
        <v>KARACHI</v>
      </c>
      <c r="K300" s="157" t="str">
        <f t="shared" si="50"/>
        <v>Yes</v>
      </c>
      <c r="L300" s="157" t="str">
        <f t="shared" si="51"/>
        <v>Yes</v>
      </c>
      <c r="M300" s="157" t="str">
        <f t="shared" si="52"/>
        <v>Yes</v>
      </c>
      <c r="N300" s="280" t="s">
        <v>239</v>
      </c>
      <c r="O300" s="280" t="str">
        <f t="shared" si="53"/>
        <v xml:space="preserve"> </v>
      </c>
      <c r="P300" s="157" t="str">
        <f t="shared" si="42"/>
        <v>Yes</v>
      </c>
      <c r="Q300" s="157" t="str">
        <f t="shared" si="43"/>
        <v>Yes</v>
      </c>
    </row>
    <row r="301" spans="2:17" x14ac:dyDescent="0.25">
      <c r="B301" s="219">
        <v>297</v>
      </c>
      <c r="C301" s="220">
        <v>1117</v>
      </c>
      <c r="D301" s="221">
        <v>42765</v>
      </c>
      <c r="E301" s="220">
        <v>1117</v>
      </c>
      <c r="F301" s="222" t="s">
        <v>4883</v>
      </c>
      <c r="G301" s="223" t="str">
        <f>VLOOKUP(C301,MIS!F:H,3,FALSE)</f>
        <v>COMM. AREA, NAZIMABAD, KARACHI</v>
      </c>
      <c r="H301" s="282" t="str">
        <f t="shared" si="49"/>
        <v>1</v>
      </c>
      <c r="I301" s="282" t="str">
        <f t="shared" si="54"/>
        <v>1</v>
      </c>
      <c r="J301" s="280" t="str">
        <f>VLOOKUP(C301,MIS!F:G,2,FALSE)</f>
        <v>KARACHI</v>
      </c>
      <c r="K301" s="157" t="str">
        <f t="shared" si="50"/>
        <v>Yes</v>
      </c>
      <c r="L301" s="157" t="str">
        <f t="shared" si="51"/>
        <v>Yes</v>
      </c>
      <c r="M301" s="157" t="str">
        <f t="shared" si="52"/>
        <v>Yes</v>
      </c>
      <c r="N301" s="280" t="s">
        <v>239</v>
      </c>
      <c r="O301" s="280" t="str">
        <f t="shared" si="53"/>
        <v xml:space="preserve"> </v>
      </c>
      <c r="P301" s="157" t="str">
        <f t="shared" si="42"/>
        <v>Yes</v>
      </c>
      <c r="Q301" s="157" t="str">
        <f t="shared" si="43"/>
        <v>Yes</v>
      </c>
    </row>
    <row r="302" spans="2:17" x14ac:dyDescent="0.25">
      <c r="B302" s="219">
        <v>298</v>
      </c>
      <c r="C302" s="220">
        <v>1025</v>
      </c>
      <c r="D302" s="221">
        <v>42765</v>
      </c>
      <c r="E302" s="220">
        <v>1025</v>
      </c>
      <c r="F302" s="222" t="s">
        <v>4884</v>
      </c>
      <c r="G302" s="223" t="str">
        <f>VLOOKUP(C302,MIS!F:H,3,FALSE)</f>
        <v>FORTRESS STADIUM</v>
      </c>
      <c r="H302" s="282" t="str">
        <f t="shared" si="49"/>
        <v>1</v>
      </c>
      <c r="I302" s="282" t="str">
        <f t="shared" si="54"/>
        <v>1</v>
      </c>
      <c r="J302" s="280" t="str">
        <f>VLOOKUP(C302,MIS!F:G,2,FALSE)</f>
        <v>LAHORE</v>
      </c>
      <c r="K302" s="157" t="str">
        <f t="shared" si="50"/>
        <v>Yes</v>
      </c>
      <c r="L302" s="157" t="str">
        <f t="shared" si="51"/>
        <v>Yes</v>
      </c>
      <c r="M302" s="157" t="str">
        <f t="shared" si="52"/>
        <v>Yes</v>
      </c>
      <c r="N302" s="280" t="s">
        <v>239</v>
      </c>
      <c r="O302" s="280" t="s">
        <v>4647</v>
      </c>
      <c r="P302" s="157" t="str">
        <f t="shared" si="42"/>
        <v>Yes</v>
      </c>
      <c r="Q302" s="157" t="str">
        <f t="shared" si="43"/>
        <v>Yes</v>
      </c>
    </row>
    <row r="303" spans="2:17" x14ac:dyDescent="0.25">
      <c r="B303" s="219">
        <v>299</v>
      </c>
      <c r="C303" s="220">
        <v>35</v>
      </c>
      <c r="D303" s="221">
        <v>42765</v>
      </c>
      <c r="E303" s="220">
        <v>35</v>
      </c>
      <c r="F303" s="222" t="s">
        <v>4885</v>
      </c>
      <c r="G303" s="223" t="str">
        <f>VLOOKUP(C303,MIS!F:H,3,FALSE)</f>
        <v>CSC STOCK EXCHANGE, KARACHI</v>
      </c>
      <c r="H303" s="282" t="str">
        <f t="shared" si="49"/>
        <v>1</v>
      </c>
      <c r="I303" s="282" t="str">
        <f t="shared" si="54"/>
        <v>1</v>
      </c>
      <c r="J303" s="280" t="str">
        <f>VLOOKUP(C303,MIS!F:G,2,FALSE)</f>
        <v>KARACHI</v>
      </c>
      <c r="K303" s="157" t="str">
        <f t="shared" si="50"/>
        <v>Yes</v>
      </c>
      <c r="L303" s="157" t="str">
        <f t="shared" si="51"/>
        <v>Yes</v>
      </c>
      <c r="M303" s="157" t="str">
        <f t="shared" si="52"/>
        <v>Yes</v>
      </c>
      <c r="N303" s="280" t="s">
        <v>239</v>
      </c>
      <c r="O303" s="280" t="str">
        <f t="shared" si="53"/>
        <v xml:space="preserve"> </v>
      </c>
      <c r="P303" s="157" t="str">
        <f t="shared" ref="P303:P366" si="56">IF(ISBLANK(C303)," ","Yes")</f>
        <v>Yes</v>
      </c>
      <c r="Q303" s="157" t="str">
        <f t="shared" ref="Q303:Q366" si="57">IF(ISBLANK(C303)," ","Yes")</f>
        <v>Yes</v>
      </c>
    </row>
    <row r="304" spans="2:17" x14ac:dyDescent="0.25">
      <c r="B304" s="219">
        <v>300</v>
      </c>
      <c r="C304" s="220">
        <v>570</v>
      </c>
      <c r="D304" s="221">
        <v>42765</v>
      </c>
      <c r="E304" s="220">
        <v>570</v>
      </c>
      <c r="F304" s="222">
        <v>265161005</v>
      </c>
      <c r="G304" s="223" t="str">
        <f>VLOOKUP(C304,MIS!F:H,3,FALSE)</f>
        <v>LASBELLA MARKET, KARACHI</v>
      </c>
      <c r="H304" s="282" t="str">
        <f t="shared" si="49"/>
        <v>1</v>
      </c>
      <c r="I304" s="282" t="str">
        <f t="shared" si="54"/>
        <v>1</v>
      </c>
      <c r="J304" s="280" t="str">
        <f>VLOOKUP(C304,MIS!F:G,2,FALSE)</f>
        <v>KARACHI</v>
      </c>
      <c r="K304" s="157" t="str">
        <f t="shared" si="50"/>
        <v>Yes</v>
      </c>
      <c r="L304" s="157" t="str">
        <f t="shared" si="51"/>
        <v>Yes</v>
      </c>
      <c r="M304" s="157" t="str">
        <f t="shared" si="52"/>
        <v>Yes</v>
      </c>
      <c r="N304" s="280" t="s">
        <v>239</v>
      </c>
      <c r="O304" s="280" t="str">
        <f t="shared" si="53"/>
        <v xml:space="preserve"> </v>
      </c>
      <c r="P304" s="157" t="str">
        <f t="shared" si="56"/>
        <v>Yes</v>
      </c>
      <c r="Q304" s="157" t="str">
        <f t="shared" si="57"/>
        <v>Yes</v>
      </c>
    </row>
    <row r="305" spans="2:17" x14ac:dyDescent="0.25">
      <c r="B305" s="219">
        <v>301</v>
      </c>
      <c r="C305" s="220">
        <v>1815</v>
      </c>
      <c r="D305" s="221">
        <v>42765</v>
      </c>
      <c r="E305" s="220">
        <v>1815</v>
      </c>
      <c r="F305" s="222"/>
      <c r="G305" s="223" t="str">
        <f>VLOOKUP(C305,MIS!F:H,3,FALSE)</f>
        <v>HUB IND. TRADING ESTATE, HUB</v>
      </c>
      <c r="H305" s="282" t="str">
        <f t="shared" si="49"/>
        <v>1</v>
      </c>
      <c r="I305" s="282" t="str">
        <f t="shared" si="54"/>
        <v>1</v>
      </c>
      <c r="J305" s="280" t="str">
        <f>VLOOKUP(C305,MIS!F:G,2,FALSE)</f>
        <v>KARACHI</v>
      </c>
      <c r="K305" s="157" t="str">
        <f t="shared" si="50"/>
        <v>Yes</v>
      </c>
      <c r="L305" s="157" t="str">
        <f t="shared" si="51"/>
        <v>Yes</v>
      </c>
      <c r="M305" s="157" t="str">
        <f t="shared" si="52"/>
        <v>Yes</v>
      </c>
      <c r="N305" s="280" t="str">
        <f t="shared" ref="N305" si="58">IF(ISBLANK(F305),"No","Yes")</f>
        <v>No</v>
      </c>
      <c r="O305" s="280" t="str">
        <f t="shared" si="53"/>
        <v>Network Issue</v>
      </c>
      <c r="P305" s="157" t="str">
        <f t="shared" si="56"/>
        <v>Yes</v>
      </c>
      <c r="Q305" s="157" t="str">
        <f t="shared" si="57"/>
        <v>Yes</v>
      </c>
    </row>
    <row r="306" spans="2:17" x14ac:dyDescent="0.25">
      <c r="B306" s="219">
        <v>302</v>
      </c>
      <c r="C306" s="220">
        <v>594</v>
      </c>
      <c r="D306" s="221">
        <v>42765</v>
      </c>
      <c r="E306" s="220">
        <v>594</v>
      </c>
      <c r="F306" s="222" t="s">
        <v>4886</v>
      </c>
      <c r="G306" s="223" t="str">
        <f>VLOOKUP(C306,MIS!F:H,3,FALSE)</f>
        <v>P. A. F. MARKET</v>
      </c>
      <c r="H306" s="282" t="str">
        <f t="shared" si="49"/>
        <v>1</v>
      </c>
      <c r="I306" s="282" t="str">
        <f t="shared" si="54"/>
        <v>1</v>
      </c>
      <c r="J306" s="280" t="str">
        <f>VLOOKUP(C306,MIS!F:G,2,FALSE)</f>
        <v>LAHORE</v>
      </c>
      <c r="K306" s="157" t="str">
        <f t="shared" si="50"/>
        <v>Yes</v>
      </c>
      <c r="L306" s="157" t="str">
        <f t="shared" si="51"/>
        <v>Yes</v>
      </c>
      <c r="M306" s="157" t="str">
        <f t="shared" si="52"/>
        <v>Yes</v>
      </c>
      <c r="N306" s="280" t="s">
        <v>239</v>
      </c>
      <c r="O306" s="280" t="str">
        <f t="shared" si="53"/>
        <v xml:space="preserve"> </v>
      </c>
      <c r="P306" s="157" t="str">
        <f t="shared" si="56"/>
        <v>Yes</v>
      </c>
      <c r="Q306" s="157" t="str">
        <f t="shared" si="57"/>
        <v>Yes</v>
      </c>
    </row>
    <row r="307" spans="2:17" x14ac:dyDescent="0.25">
      <c r="B307" s="219">
        <v>303</v>
      </c>
      <c r="C307" s="220">
        <v>2274</v>
      </c>
      <c r="D307" s="221">
        <v>42765</v>
      </c>
      <c r="E307" s="220">
        <v>2274</v>
      </c>
      <c r="F307" s="222">
        <v>2.6516000000000002E+87</v>
      </c>
      <c r="G307" s="223" t="str">
        <f>VLOOKUP(C307,MIS!F:H,3,FALSE)</f>
        <v>KARACHI-SEA VIEW</v>
      </c>
      <c r="H307" s="282" t="str">
        <f t="shared" si="49"/>
        <v>1</v>
      </c>
      <c r="I307" s="282" t="str">
        <f t="shared" si="54"/>
        <v>1</v>
      </c>
      <c r="J307" s="280" t="str">
        <f>VLOOKUP(C307,MIS!F:G,2,FALSE)</f>
        <v>KARACHI</v>
      </c>
      <c r="K307" s="157" t="str">
        <f t="shared" si="50"/>
        <v>Yes</v>
      </c>
      <c r="L307" s="157" t="str">
        <f t="shared" si="51"/>
        <v>Yes</v>
      </c>
      <c r="M307" s="157" t="str">
        <f t="shared" si="52"/>
        <v>Yes</v>
      </c>
      <c r="N307" s="280" t="s">
        <v>239</v>
      </c>
      <c r="O307" s="280" t="str">
        <f t="shared" si="53"/>
        <v xml:space="preserve"> </v>
      </c>
      <c r="P307" s="157" t="str">
        <f t="shared" si="56"/>
        <v>Yes</v>
      </c>
      <c r="Q307" s="157" t="str">
        <f t="shared" si="57"/>
        <v>Yes</v>
      </c>
    </row>
    <row r="308" spans="2:17" x14ac:dyDescent="0.25">
      <c r="B308" s="219">
        <v>304</v>
      </c>
      <c r="C308" s="220">
        <v>2</v>
      </c>
      <c r="D308" s="221">
        <v>42765</v>
      </c>
      <c r="E308" s="220">
        <v>2</v>
      </c>
      <c r="F308" s="222">
        <v>265161112</v>
      </c>
      <c r="G308" s="223" t="str">
        <f>VLOOKUP(C308,MIS!F:H,3,FALSE)</f>
        <v>M.A. JINNAH ROAD, KARACHI</v>
      </c>
      <c r="H308" s="282" t="str">
        <f t="shared" si="49"/>
        <v>1</v>
      </c>
      <c r="I308" s="282" t="str">
        <f t="shared" si="54"/>
        <v>1</v>
      </c>
      <c r="J308" s="280" t="str">
        <f>VLOOKUP(C308,MIS!F:G,2,FALSE)</f>
        <v>KARACHI</v>
      </c>
      <c r="K308" s="157" t="str">
        <f t="shared" si="50"/>
        <v>Yes</v>
      </c>
      <c r="L308" s="157" t="str">
        <f t="shared" si="51"/>
        <v>Yes</v>
      </c>
      <c r="M308" s="157" t="str">
        <f t="shared" si="52"/>
        <v>Yes</v>
      </c>
      <c r="N308" s="280" t="s">
        <v>239</v>
      </c>
      <c r="O308" s="280" t="str">
        <f t="shared" si="53"/>
        <v xml:space="preserve"> </v>
      </c>
      <c r="P308" s="157" t="str">
        <f t="shared" si="56"/>
        <v>Yes</v>
      </c>
      <c r="Q308" s="157" t="str">
        <f t="shared" si="57"/>
        <v>Yes</v>
      </c>
    </row>
    <row r="309" spans="2:17" x14ac:dyDescent="0.25">
      <c r="B309" s="219">
        <v>305</v>
      </c>
      <c r="C309" s="220">
        <v>692</v>
      </c>
      <c r="D309" s="221">
        <v>42765</v>
      </c>
      <c r="E309" s="220">
        <v>692</v>
      </c>
      <c r="F309" s="222" t="s">
        <v>4887</v>
      </c>
      <c r="G309" s="223" t="str">
        <f>VLOOKUP(C309,MIS!F:H,3,FALSE)</f>
        <v>JODIA BAZAR, KARACHI</v>
      </c>
      <c r="H309" s="282" t="str">
        <f t="shared" si="49"/>
        <v>1</v>
      </c>
      <c r="I309" s="282" t="str">
        <f t="shared" si="54"/>
        <v>1</v>
      </c>
      <c r="J309" s="280" t="str">
        <f>VLOOKUP(C309,MIS!F:G,2,FALSE)</f>
        <v>KARACHI</v>
      </c>
      <c r="K309" s="157" t="str">
        <f t="shared" si="50"/>
        <v>Yes</v>
      </c>
      <c r="L309" s="157" t="str">
        <f t="shared" si="51"/>
        <v>Yes</v>
      </c>
      <c r="M309" s="157" t="str">
        <f t="shared" si="52"/>
        <v>Yes</v>
      </c>
      <c r="N309" s="280" t="s">
        <v>239</v>
      </c>
      <c r="O309" s="280" t="str">
        <f t="shared" si="53"/>
        <v xml:space="preserve"> </v>
      </c>
      <c r="P309" s="157" t="str">
        <f t="shared" si="56"/>
        <v>Yes</v>
      </c>
      <c r="Q309" s="157" t="str">
        <f t="shared" si="57"/>
        <v>Yes</v>
      </c>
    </row>
    <row r="310" spans="2:17" x14ac:dyDescent="0.25">
      <c r="B310" s="219">
        <v>306</v>
      </c>
      <c r="C310" s="220">
        <v>2492</v>
      </c>
      <c r="D310" s="221">
        <v>42765</v>
      </c>
      <c r="E310" s="220">
        <v>2492</v>
      </c>
      <c r="F310" s="222">
        <v>265161088</v>
      </c>
      <c r="G310" s="223" t="str">
        <f>VLOOKUP(C310,MIS!F:H,3,FALSE)</f>
        <v>METROVILLE-1 SITE</v>
      </c>
      <c r="H310" s="282" t="str">
        <f t="shared" si="49"/>
        <v>1</v>
      </c>
      <c r="I310" s="282" t="str">
        <f t="shared" si="54"/>
        <v>1</v>
      </c>
      <c r="J310" s="280" t="str">
        <f>VLOOKUP(C310,MIS!F:G,2,FALSE)</f>
        <v>KARACHI</v>
      </c>
      <c r="K310" s="157" t="str">
        <f t="shared" si="50"/>
        <v>Yes</v>
      </c>
      <c r="L310" s="157" t="str">
        <f t="shared" si="51"/>
        <v>Yes</v>
      </c>
      <c r="M310" s="157" t="str">
        <f t="shared" si="52"/>
        <v>Yes</v>
      </c>
      <c r="N310" s="280" t="s">
        <v>239</v>
      </c>
      <c r="O310" s="280" t="str">
        <f t="shared" si="53"/>
        <v xml:space="preserve"> </v>
      </c>
      <c r="P310" s="157" t="str">
        <f t="shared" si="56"/>
        <v>Yes</v>
      </c>
      <c r="Q310" s="157" t="str">
        <f t="shared" si="57"/>
        <v>Yes</v>
      </c>
    </row>
    <row r="311" spans="2:17" x14ac:dyDescent="0.25">
      <c r="B311" s="219">
        <v>307</v>
      </c>
      <c r="C311" s="220">
        <v>1909</v>
      </c>
      <c r="D311" s="221">
        <v>42765</v>
      </c>
      <c r="E311" s="220">
        <v>1909</v>
      </c>
      <c r="F311" s="222">
        <v>265161032</v>
      </c>
      <c r="G311" s="223" t="str">
        <f>VLOOKUP(C311,MIS!F:H,3,FALSE)</f>
        <v>CHIRAH CHOWK</v>
      </c>
      <c r="H311" s="282" t="str">
        <f t="shared" si="49"/>
        <v>1</v>
      </c>
      <c r="I311" s="282" t="str">
        <f t="shared" si="54"/>
        <v>1</v>
      </c>
      <c r="J311" s="280" t="str">
        <f>VLOOKUP(C311,MIS!F:G,2,FALSE)</f>
        <v>ISLAMABAD</v>
      </c>
      <c r="K311" s="157" t="str">
        <f t="shared" si="50"/>
        <v>Yes</v>
      </c>
      <c r="L311" s="157" t="str">
        <f t="shared" si="51"/>
        <v>Yes</v>
      </c>
      <c r="M311" s="157" t="str">
        <f t="shared" si="52"/>
        <v>Yes</v>
      </c>
      <c r="N311" s="280" t="s">
        <v>239</v>
      </c>
      <c r="O311" s="280" t="str">
        <f t="shared" si="53"/>
        <v xml:space="preserve"> </v>
      </c>
      <c r="P311" s="157" t="str">
        <f t="shared" si="56"/>
        <v>Yes</v>
      </c>
      <c r="Q311" s="157" t="str">
        <f t="shared" si="57"/>
        <v>Yes</v>
      </c>
    </row>
    <row r="312" spans="2:17" x14ac:dyDescent="0.25">
      <c r="B312" s="219">
        <v>308</v>
      </c>
      <c r="C312" s="220">
        <v>1416</v>
      </c>
      <c r="D312" s="221">
        <v>42765</v>
      </c>
      <c r="E312" s="220">
        <v>1416</v>
      </c>
      <c r="F312" s="222" t="s">
        <v>4888</v>
      </c>
      <c r="G312" s="223" t="str">
        <f>VLOOKUP(C312,MIS!F:H,3,FALSE)</f>
        <v>ALIPUR FARASH</v>
      </c>
      <c r="H312" s="282" t="str">
        <f t="shared" si="49"/>
        <v>1</v>
      </c>
      <c r="I312" s="282" t="str">
        <f t="shared" si="54"/>
        <v>1</v>
      </c>
      <c r="J312" s="280" t="str">
        <f>VLOOKUP(C312,MIS!F:G,2,FALSE)</f>
        <v>ISLAMABAD</v>
      </c>
      <c r="K312" s="157" t="str">
        <f t="shared" si="50"/>
        <v>Yes</v>
      </c>
      <c r="L312" s="157" t="str">
        <f t="shared" si="51"/>
        <v>Yes</v>
      </c>
      <c r="M312" s="157" t="str">
        <f t="shared" si="52"/>
        <v>Yes</v>
      </c>
      <c r="N312" s="280" t="s">
        <v>239</v>
      </c>
      <c r="O312" s="280" t="str">
        <f t="shared" si="53"/>
        <v xml:space="preserve"> </v>
      </c>
      <c r="P312" s="157" t="str">
        <f t="shared" si="56"/>
        <v>Yes</v>
      </c>
      <c r="Q312" s="157" t="str">
        <f t="shared" si="57"/>
        <v>Yes</v>
      </c>
    </row>
    <row r="313" spans="2:17" x14ac:dyDescent="0.25">
      <c r="B313" s="219">
        <v>309</v>
      </c>
      <c r="C313" s="220">
        <v>2433</v>
      </c>
      <c r="D313" s="221">
        <v>42765</v>
      </c>
      <c r="E313" s="220">
        <v>2433</v>
      </c>
      <c r="F313" s="222" t="s">
        <v>4889</v>
      </c>
      <c r="G313" s="223" t="str">
        <f>VLOOKUP(C313,MIS!F:H,3,FALSE)</f>
        <v xml:space="preserve">COMSATS ISLAMABAD </v>
      </c>
      <c r="H313" s="282" t="str">
        <f t="shared" si="49"/>
        <v>1</v>
      </c>
      <c r="I313" s="282" t="str">
        <f t="shared" si="54"/>
        <v>1</v>
      </c>
      <c r="J313" s="280" t="str">
        <f>VLOOKUP(C313,MIS!F:G,2,FALSE)</f>
        <v>ISLAMABAD</v>
      </c>
      <c r="K313" s="157" t="str">
        <f t="shared" si="50"/>
        <v>Yes</v>
      </c>
      <c r="L313" s="157" t="str">
        <f t="shared" si="51"/>
        <v>Yes</v>
      </c>
      <c r="M313" s="157" t="str">
        <f t="shared" si="52"/>
        <v>Yes</v>
      </c>
      <c r="N313" s="280" t="s">
        <v>239</v>
      </c>
      <c r="O313" s="280" t="str">
        <f t="shared" si="53"/>
        <v xml:space="preserve"> </v>
      </c>
      <c r="P313" s="157" t="str">
        <f t="shared" si="56"/>
        <v>Yes</v>
      </c>
      <c r="Q313" s="157" t="str">
        <f t="shared" si="57"/>
        <v>Yes</v>
      </c>
    </row>
    <row r="314" spans="2:17" x14ac:dyDescent="0.25">
      <c r="B314" s="219">
        <v>310</v>
      </c>
      <c r="C314" s="220">
        <v>445</v>
      </c>
      <c r="D314" s="221">
        <v>42765</v>
      </c>
      <c r="E314" s="220">
        <v>445</v>
      </c>
      <c r="F314" s="222">
        <v>2.6516000000000001E+26</v>
      </c>
      <c r="G314" s="223" t="str">
        <f>VLOOKUP(C314,MIS!F:H,3,FALSE)</f>
        <v>TIMBER MARKET</v>
      </c>
      <c r="H314" s="282" t="str">
        <f t="shared" si="49"/>
        <v>1</v>
      </c>
      <c r="I314" s="282" t="str">
        <f t="shared" si="54"/>
        <v>1</v>
      </c>
      <c r="J314" s="280" t="str">
        <f>VLOOKUP(C314,MIS!F:G,2,FALSE)</f>
        <v>LAHORE</v>
      </c>
      <c r="K314" s="157" t="str">
        <f t="shared" si="50"/>
        <v>Yes</v>
      </c>
      <c r="L314" s="157" t="str">
        <f t="shared" si="51"/>
        <v>Yes</v>
      </c>
      <c r="M314" s="157" t="str">
        <f t="shared" si="52"/>
        <v>Yes</v>
      </c>
      <c r="N314" s="280" t="s">
        <v>239</v>
      </c>
      <c r="O314" s="280" t="str">
        <f t="shared" si="53"/>
        <v xml:space="preserve"> </v>
      </c>
      <c r="P314" s="157" t="str">
        <f t="shared" si="56"/>
        <v>Yes</v>
      </c>
      <c r="Q314" s="157" t="str">
        <f t="shared" si="57"/>
        <v>Yes</v>
      </c>
    </row>
    <row r="315" spans="2:17" x14ac:dyDescent="0.25">
      <c r="B315" s="219">
        <v>311</v>
      </c>
      <c r="C315" s="220">
        <v>5001</v>
      </c>
      <c r="D315" s="221">
        <v>42765</v>
      </c>
      <c r="E315" s="220">
        <v>5001</v>
      </c>
      <c r="F315" s="222" t="s">
        <v>4890</v>
      </c>
      <c r="G315" s="223" t="str">
        <f>VLOOKUP(C315,MIS!F:H,3,FALSE)</f>
        <v>IBB DHA PHASE-IV KARACHI</v>
      </c>
      <c r="H315" s="282" t="str">
        <f t="shared" si="49"/>
        <v>1</v>
      </c>
      <c r="I315" s="282" t="str">
        <f t="shared" si="54"/>
        <v>1</v>
      </c>
      <c r="J315" s="280" t="str">
        <f>VLOOKUP(C315,MIS!F:G,2,FALSE)</f>
        <v>KARACHI</v>
      </c>
      <c r="K315" s="157" t="str">
        <f t="shared" si="50"/>
        <v>Yes</v>
      </c>
      <c r="L315" s="157" t="str">
        <f t="shared" si="51"/>
        <v>Yes</v>
      </c>
      <c r="M315" s="157" t="str">
        <f t="shared" si="52"/>
        <v>Yes</v>
      </c>
      <c r="N315" s="280" t="s">
        <v>239</v>
      </c>
      <c r="O315" s="280" t="str">
        <f t="shared" si="53"/>
        <v xml:space="preserve"> </v>
      </c>
      <c r="P315" s="157" t="str">
        <f t="shared" si="56"/>
        <v>Yes</v>
      </c>
      <c r="Q315" s="157" t="str">
        <f t="shared" si="57"/>
        <v>Yes</v>
      </c>
    </row>
    <row r="316" spans="2:17" x14ac:dyDescent="0.25">
      <c r="B316" s="219">
        <v>312</v>
      </c>
      <c r="C316" s="220">
        <v>2325</v>
      </c>
      <c r="D316" s="221">
        <v>42766</v>
      </c>
      <c r="E316" s="220">
        <v>2325</v>
      </c>
      <c r="F316" s="222"/>
      <c r="G316" s="223" t="str">
        <f>VLOOKUP(C316,MIS!F:H,3,FALSE)</f>
        <v>CATTLE COLONY BRANCH</v>
      </c>
      <c r="H316" s="282" t="str">
        <f t="shared" si="49"/>
        <v>1</v>
      </c>
      <c r="I316" s="282" t="str">
        <f t="shared" si="54"/>
        <v>1</v>
      </c>
      <c r="J316" s="280" t="str">
        <f>VLOOKUP(C316,MIS!F:G,2,FALSE)</f>
        <v>KARACHI</v>
      </c>
      <c r="K316" s="157" t="str">
        <f t="shared" si="50"/>
        <v>Yes</v>
      </c>
      <c r="L316" s="157" t="str">
        <f t="shared" si="51"/>
        <v>Yes</v>
      </c>
      <c r="M316" s="157" t="str">
        <f t="shared" si="52"/>
        <v>Yes</v>
      </c>
      <c r="N316" s="280" t="str">
        <f t="shared" ref="N316" si="59">IF(ISBLANK(F316),"No","Yes")</f>
        <v>No</v>
      </c>
      <c r="O316" s="280" t="str">
        <f t="shared" si="53"/>
        <v>Network Issue</v>
      </c>
      <c r="P316" s="157" t="str">
        <f t="shared" si="56"/>
        <v>Yes</v>
      </c>
      <c r="Q316" s="157" t="str">
        <f t="shared" si="57"/>
        <v>Yes</v>
      </c>
    </row>
    <row r="317" spans="2:17" x14ac:dyDescent="0.25">
      <c r="B317" s="219">
        <v>313</v>
      </c>
      <c r="C317" s="220">
        <v>5025</v>
      </c>
      <c r="D317" s="221">
        <v>42766</v>
      </c>
      <c r="E317" s="220">
        <v>5025</v>
      </c>
      <c r="F317" s="222" t="s">
        <v>4891</v>
      </c>
      <c r="G317" s="223" t="str">
        <f>VLOOKUP(C317,MIS!F:H,3,FALSE)</f>
        <v>IBB CAMBELL STREET KARACHI</v>
      </c>
      <c r="H317" s="282" t="str">
        <f t="shared" si="49"/>
        <v>1</v>
      </c>
      <c r="I317" s="282" t="str">
        <f t="shared" si="54"/>
        <v>1</v>
      </c>
      <c r="J317" s="280" t="str">
        <f>VLOOKUP(C317,MIS!F:G,2,FALSE)</f>
        <v>KARACHI</v>
      </c>
      <c r="K317" s="157" t="str">
        <f t="shared" si="50"/>
        <v>Yes</v>
      </c>
      <c r="L317" s="157" t="str">
        <f t="shared" si="51"/>
        <v>Yes</v>
      </c>
      <c r="M317" s="157" t="str">
        <f t="shared" si="52"/>
        <v>Yes</v>
      </c>
      <c r="N317" s="280" t="s">
        <v>239</v>
      </c>
      <c r="O317" s="280" t="str">
        <f t="shared" si="53"/>
        <v xml:space="preserve"> </v>
      </c>
      <c r="P317" s="157" t="str">
        <f t="shared" si="56"/>
        <v>Yes</v>
      </c>
      <c r="Q317" s="157" t="str">
        <f t="shared" si="57"/>
        <v>Yes</v>
      </c>
    </row>
    <row r="318" spans="2:17" x14ac:dyDescent="0.25">
      <c r="B318" s="219">
        <v>314</v>
      </c>
      <c r="C318" s="220">
        <v>43</v>
      </c>
      <c r="D318" s="221">
        <v>42766</v>
      </c>
      <c r="E318" s="220">
        <v>43</v>
      </c>
      <c r="F318" s="222" t="s">
        <v>4892</v>
      </c>
      <c r="G318" s="223" t="str">
        <f>VLOOKUP(C318,MIS!F:H,3,FALSE)</f>
        <v>CLUB ROAD, KARACHI</v>
      </c>
      <c r="H318" s="282" t="str">
        <f t="shared" si="49"/>
        <v>1</v>
      </c>
      <c r="I318" s="282" t="str">
        <f t="shared" si="54"/>
        <v>1</v>
      </c>
      <c r="J318" s="280" t="str">
        <f>VLOOKUP(C318,MIS!F:G,2,FALSE)</f>
        <v>KARACHI</v>
      </c>
      <c r="K318" s="157" t="str">
        <f t="shared" si="50"/>
        <v>Yes</v>
      </c>
      <c r="L318" s="157" t="str">
        <f t="shared" si="51"/>
        <v>Yes</v>
      </c>
      <c r="M318" s="157" t="str">
        <f t="shared" si="52"/>
        <v>Yes</v>
      </c>
      <c r="N318" s="280" t="s">
        <v>239</v>
      </c>
      <c r="O318" s="280" t="str">
        <f t="shared" si="53"/>
        <v xml:space="preserve"> </v>
      </c>
      <c r="P318" s="157" t="str">
        <f t="shared" si="56"/>
        <v>Yes</v>
      </c>
      <c r="Q318" s="157" t="str">
        <f t="shared" si="57"/>
        <v>Yes</v>
      </c>
    </row>
    <row r="319" spans="2:17" x14ac:dyDescent="0.25">
      <c r="B319" s="219">
        <v>315</v>
      </c>
      <c r="C319" s="220">
        <v>674</v>
      </c>
      <c r="D319" s="221">
        <v>42766</v>
      </c>
      <c r="E319" s="220">
        <v>674</v>
      </c>
      <c r="F319" s="222" t="s">
        <v>4893</v>
      </c>
      <c r="G319" s="223" t="str">
        <f>VLOOKUP(C319,MIS!F:H,3,FALSE)</f>
        <v>DHABEJI</v>
      </c>
      <c r="H319" s="282" t="str">
        <f t="shared" si="49"/>
        <v>1</v>
      </c>
      <c r="I319" s="282" t="str">
        <f t="shared" si="54"/>
        <v>1</v>
      </c>
      <c r="J319" s="280" t="str">
        <f>VLOOKUP(C319,MIS!F:G,2,FALSE)</f>
        <v>KARACHI</v>
      </c>
      <c r="K319" s="157" t="str">
        <f t="shared" si="50"/>
        <v>Yes</v>
      </c>
      <c r="L319" s="157" t="str">
        <f t="shared" si="51"/>
        <v>Yes</v>
      </c>
      <c r="M319" s="157" t="str">
        <f t="shared" si="52"/>
        <v>Yes</v>
      </c>
      <c r="N319" s="280" t="s">
        <v>239</v>
      </c>
      <c r="O319" s="280" t="str">
        <f t="shared" si="53"/>
        <v xml:space="preserve"> </v>
      </c>
      <c r="P319" s="157" t="str">
        <f t="shared" si="56"/>
        <v>Yes</v>
      </c>
      <c r="Q319" s="157" t="str">
        <f t="shared" si="57"/>
        <v>Yes</v>
      </c>
    </row>
    <row r="320" spans="2:17" x14ac:dyDescent="0.25">
      <c r="B320" s="219">
        <v>316</v>
      </c>
      <c r="C320" s="220">
        <v>2453</v>
      </c>
      <c r="D320" s="221">
        <v>42766</v>
      </c>
      <c r="E320" s="220">
        <v>2453</v>
      </c>
      <c r="F320" s="222" t="s">
        <v>4892</v>
      </c>
      <c r="G320" s="223" t="str">
        <f>VLOOKUP(C320,MIS!F:H,3,FALSE)</f>
        <v>KARIM BLOCK, ALLAMA IQBAL TOWN</v>
      </c>
      <c r="H320" s="282" t="str">
        <f t="shared" si="49"/>
        <v>1</v>
      </c>
      <c r="I320" s="282" t="str">
        <f t="shared" si="54"/>
        <v>1</v>
      </c>
      <c r="J320" s="280" t="str">
        <f>VLOOKUP(C320,MIS!F:G,2,FALSE)</f>
        <v>LAHORE</v>
      </c>
      <c r="K320" s="157" t="str">
        <f t="shared" si="50"/>
        <v>Yes</v>
      </c>
      <c r="L320" s="157" t="str">
        <f t="shared" si="51"/>
        <v>Yes</v>
      </c>
      <c r="M320" s="157" t="str">
        <f t="shared" si="52"/>
        <v>Yes</v>
      </c>
      <c r="N320" s="280" t="s">
        <v>239</v>
      </c>
      <c r="O320" s="280" t="str">
        <f t="shared" si="53"/>
        <v xml:space="preserve"> </v>
      </c>
      <c r="P320" s="157" t="str">
        <f t="shared" si="56"/>
        <v>Yes</v>
      </c>
      <c r="Q320" s="157" t="str">
        <f t="shared" si="57"/>
        <v>Yes</v>
      </c>
    </row>
    <row r="321" spans="2:17" x14ac:dyDescent="0.25">
      <c r="B321" s="219">
        <v>317</v>
      </c>
      <c r="C321" s="220">
        <v>1216</v>
      </c>
      <c r="D321" s="221">
        <v>42766</v>
      </c>
      <c r="E321" s="220">
        <v>1216</v>
      </c>
      <c r="F321" s="222" t="s">
        <v>4894</v>
      </c>
      <c r="G321" s="223" t="str">
        <f>VLOOKUP(C321,MIS!F:H,3,FALSE)</f>
        <v>F.T.C. KARACHI</v>
      </c>
      <c r="H321" s="282" t="str">
        <f t="shared" si="49"/>
        <v>1</v>
      </c>
      <c r="I321" s="282" t="str">
        <f t="shared" si="54"/>
        <v>1</v>
      </c>
      <c r="J321" s="280" t="str">
        <f>VLOOKUP(C321,MIS!F:G,2,FALSE)</f>
        <v>KARACHI</v>
      </c>
      <c r="K321" s="157" t="str">
        <f t="shared" si="50"/>
        <v>Yes</v>
      </c>
      <c r="L321" s="157" t="str">
        <f t="shared" si="51"/>
        <v>Yes</v>
      </c>
      <c r="M321" s="157" t="str">
        <f t="shared" si="52"/>
        <v>Yes</v>
      </c>
      <c r="N321" s="280" t="s">
        <v>239</v>
      </c>
      <c r="O321" s="280" t="str">
        <f t="shared" si="53"/>
        <v xml:space="preserve"> </v>
      </c>
      <c r="P321" s="157" t="str">
        <f t="shared" si="56"/>
        <v>Yes</v>
      </c>
      <c r="Q321" s="157" t="str">
        <f t="shared" si="57"/>
        <v>Yes</v>
      </c>
    </row>
    <row r="322" spans="2:17" x14ac:dyDescent="0.25">
      <c r="B322" s="219">
        <v>318</v>
      </c>
      <c r="C322" s="220">
        <v>2328</v>
      </c>
      <c r="D322" s="221">
        <v>42766</v>
      </c>
      <c r="E322" s="220">
        <v>2328</v>
      </c>
      <c r="F322" s="222" t="s">
        <v>4895</v>
      </c>
      <c r="G322" s="223" t="str">
        <f>VLOOKUP(C322,MIS!F:H,3,FALSE)</f>
        <v xml:space="preserve">PWD-PAKISTAN TOWN BRANCH ISLAMABAD </v>
      </c>
      <c r="H322" s="282" t="str">
        <f t="shared" si="49"/>
        <v>1</v>
      </c>
      <c r="I322" s="282" t="str">
        <f t="shared" si="54"/>
        <v>1</v>
      </c>
      <c r="J322" s="280" t="str">
        <f>VLOOKUP(C322,MIS!F:G,2,FALSE)</f>
        <v>ISLAMABAD</v>
      </c>
      <c r="K322" s="157" t="str">
        <f t="shared" si="50"/>
        <v>Yes</v>
      </c>
      <c r="L322" s="157" t="str">
        <f t="shared" si="51"/>
        <v>Yes</v>
      </c>
      <c r="M322" s="157" t="str">
        <f t="shared" si="52"/>
        <v>Yes</v>
      </c>
      <c r="N322" s="280" t="s">
        <v>239</v>
      </c>
      <c r="O322" s="280" t="str">
        <f t="shared" si="53"/>
        <v xml:space="preserve"> </v>
      </c>
      <c r="P322" s="157" t="str">
        <f t="shared" si="56"/>
        <v>Yes</v>
      </c>
      <c r="Q322" s="157" t="str">
        <f t="shared" si="57"/>
        <v>Yes</v>
      </c>
    </row>
    <row r="323" spans="2:17" x14ac:dyDescent="0.25">
      <c r="B323" s="219">
        <v>319</v>
      </c>
      <c r="C323" s="220">
        <v>442</v>
      </c>
      <c r="D323" s="221">
        <v>42766</v>
      </c>
      <c r="E323" s="220">
        <v>442</v>
      </c>
      <c r="F323" s="222" t="s">
        <v>4896</v>
      </c>
      <c r="G323" s="223" t="str">
        <f>VLOOKUP(C323,MIS!F:H,3,FALSE)</f>
        <v>WAHDAT ROAD</v>
      </c>
      <c r="H323" s="282" t="str">
        <f t="shared" si="49"/>
        <v>1</v>
      </c>
      <c r="I323" s="282" t="str">
        <f t="shared" si="54"/>
        <v>1</v>
      </c>
      <c r="J323" s="280" t="str">
        <f>VLOOKUP(C323,MIS!F:G,2,FALSE)</f>
        <v>LAHORE</v>
      </c>
      <c r="K323" s="157" t="str">
        <f t="shared" si="50"/>
        <v>Yes</v>
      </c>
      <c r="L323" s="157" t="str">
        <f t="shared" si="51"/>
        <v>Yes</v>
      </c>
      <c r="M323" s="157" t="str">
        <f t="shared" si="52"/>
        <v>Yes</v>
      </c>
      <c r="N323" s="280" t="s">
        <v>239</v>
      </c>
      <c r="O323" s="280" t="str">
        <f t="shared" si="53"/>
        <v xml:space="preserve"> </v>
      </c>
      <c r="P323" s="157" t="str">
        <f t="shared" si="56"/>
        <v>Yes</v>
      </c>
      <c r="Q323" s="157" t="str">
        <f t="shared" si="57"/>
        <v>Yes</v>
      </c>
    </row>
    <row r="324" spans="2:17" x14ac:dyDescent="0.25">
      <c r="B324" s="219">
        <v>320</v>
      </c>
      <c r="C324" s="220">
        <v>1973</v>
      </c>
      <c r="D324" s="221">
        <v>42766</v>
      </c>
      <c r="E324" s="220">
        <v>1973</v>
      </c>
      <c r="F324" s="222" t="s">
        <v>4897</v>
      </c>
      <c r="G324" s="223" t="str">
        <f>VLOOKUP(C324,MIS!F:H,3,FALSE)</f>
        <v>PAKISTAN STEEL MILL, KARACHI</v>
      </c>
      <c r="H324" s="282" t="str">
        <f t="shared" si="49"/>
        <v>1</v>
      </c>
      <c r="I324" s="282" t="str">
        <f t="shared" si="54"/>
        <v>1</v>
      </c>
      <c r="J324" s="280" t="str">
        <f>VLOOKUP(C324,MIS!F:G,2,FALSE)</f>
        <v>KARACHI</v>
      </c>
      <c r="K324" s="157" t="str">
        <f t="shared" si="50"/>
        <v>Yes</v>
      </c>
      <c r="L324" s="157" t="str">
        <f t="shared" si="51"/>
        <v>Yes</v>
      </c>
      <c r="M324" s="157" t="str">
        <f t="shared" si="52"/>
        <v>Yes</v>
      </c>
      <c r="N324" s="280" t="s">
        <v>239</v>
      </c>
      <c r="O324" s="280" t="str">
        <f t="shared" si="53"/>
        <v xml:space="preserve"> </v>
      </c>
      <c r="P324" s="157" t="str">
        <f t="shared" si="56"/>
        <v>Yes</v>
      </c>
      <c r="Q324" s="157" t="str">
        <f t="shared" si="57"/>
        <v>Yes</v>
      </c>
    </row>
    <row r="325" spans="2:17" x14ac:dyDescent="0.25">
      <c r="B325" s="219">
        <v>321</v>
      </c>
      <c r="C325" s="220">
        <v>2454</v>
      </c>
      <c r="D325" s="221">
        <v>42766</v>
      </c>
      <c r="E325" s="220">
        <v>2454</v>
      </c>
      <c r="F325" s="222" t="s">
        <v>4898</v>
      </c>
      <c r="G325" s="223" t="str">
        <f>VLOOKUP(C325,MIS!F:H,3,FALSE)</f>
        <v>GHOURI TOWN ISLAMABAD</v>
      </c>
      <c r="H325" s="282" t="str">
        <f t="shared" si="49"/>
        <v>1</v>
      </c>
      <c r="I325" s="282" t="str">
        <f t="shared" si="54"/>
        <v>1</v>
      </c>
      <c r="J325" s="280" t="str">
        <f>VLOOKUP(C325,MIS!F:G,2,FALSE)</f>
        <v>ISLAMABAD</v>
      </c>
      <c r="K325" s="157" t="str">
        <f t="shared" si="50"/>
        <v>Yes</v>
      </c>
      <c r="L325" s="157" t="str">
        <f t="shared" si="51"/>
        <v>Yes</v>
      </c>
      <c r="M325" s="157" t="str">
        <f t="shared" si="52"/>
        <v>Yes</v>
      </c>
      <c r="N325" s="280" t="s">
        <v>239</v>
      </c>
      <c r="O325" s="280" t="str">
        <f t="shared" si="53"/>
        <v xml:space="preserve"> </v>
      </c>
      <c r="P325" s="157" t="str">
        <f t="shared" si="56"/>
        <v>Yes</v>
      </c>
      <c r="Q325" s="157" t="str">
        <f t="shared" si="57"/>
        <v>Yes</v>
      </c>
    </row>
    <row r="326" spans="2:17" x14ac:dyDescent="0.25">
      <c r="B326" s="219">
        <v>322</v>
      </c>
      <c r="C326" s="220">
        <v>1156</v>
      </c>
      <c r="D326" s="221">
        <v>42766</v>
      </c>
      <c r="E326" s="220">
        <v>1156</v>
      </c>
      <c r="F326" s="222"/>
      <c r="G326" s="223" t="str">
        <f>VLOOKUP(C326,MIS!F:H,3,FALSE)</f>
        <v>PORT QASIM, KARACHI</v>
      </c>
      <c r="H326" s="282" t="str">
        <f t="shared" si="49"/>
        <v>1</v>
      </c>
      <c r="I326" s="282" t="str">
        <f t="shared" si="54"/>
        <v>1</v>
      </c>
      <c r="J326" s="280" t="str">
        <f>VLOOKUP(C326,MIS!F:G,2,FALSE)</f>
        <v>KARACHI</v>
      </c>
      <c r="K326" s="157" t="str">
        <f t="shared" si="50"/>
        <v>Yes</v>
      </c>
      <c r="L326" s="157" t="str">
        <f t="shared" si="51"/>
        <v>Yes</v>
      </c>
      <c r="M326" s="157" t="str">
        <f t="shared" si="52"/>
        <v>Yes</v>
      </c>
      <c r="N326" s="280" t="str">
        <f t="shared" ref="N326" si="60">IF(ISBLANK(F326),"No","Yes")</f>
        <v>No</v>
      </c>
      <c r="O326" s="280" t="str">
        <f t="shared" si="53"/>
        <v>Network Issue</v>
      </c>
      <c r="P326" s="157" t="str">
        <f t="shared" si="56"/>
        <v>Yes</v>
      </c>
      <c r="Q326" s="157" t="str">
        <f t="shared" si="57"/>
        <v>Yes</v>
      </c>
    </row>
    <row r="327" spans="2:17" x14ac:dyDescent="0.25">
      <c r="B327" s="219">
        <v>323</v>
      </c>
      <c r="C327" s="220">
        <v>12</v>
      </c>
      <c r="D327" s="221">
        <v>42766</v>
      </c>
      <c r="E327" s="220">
        <v>12</v>
      </c>
      <c r="F327" s="222" t="s">
        <v>4899</v>
      </c>
      <c r="G327" s="223" t="str">
        <f>VLOOKUP(C327,MIS!F:H,3,FALSE)</f>
        <v>KARACHI-ZAMZAMA, BOULEVARD, DHA</v>
      </c>
      <c r="H327" s="282" t="str">
        <f t="shared" ref="H327:H390" si="61">IF(ISBLANK(C327)," ","1")</f>
        <v>1</v>
      </c>
      <c r="I327" s="282" t="str">
        <f t="shared" si="54"/>
        <v>1</v>
      </c>
      <c r="J327" s="280" t="str">
        <f>VLOOKUP(C327,MIS!F:G,2,FALSE)</f>
        <v>KARACHI</v>
      </c>
      <c r="K327" s="157" t="str">
        <f t="shared" ref="K327:K390" si="62">IF(ISBLANK(C327)," ","Yes")</f>
        <v>Yes</v>
      </c>
      <c r="L327" s="157" t="str">
        <f t="shared" ref="L327:L390" si="63">IF(ISBLANK(C327)," ","Yes")</f>
        <v>Yes</v>
      </c>
      <c r="M327" s="157" t="str">
        <f t="shared" ref="M327:M390" si="64">IF(ISBLANK(C327)," ","Yes")</f>
        <v>Yes</v>
      </c>
      <c r="N327" s="280" t="s">
        <v>239</v>
      </c>
      <c r="O327" s="280" t="str">
        <f t="shared" si="53"/>
        <v xml:space="preserve"> </v>
      </c>
      <c r="P327" s="157" t="str">
        <f t="shared" si="56"/>
        <v>Yes</v>
      </c>
      <c r="Q327" s="157" t="str">
        <f t="shared" si="57"/>
        <v>Yes</v>
      </c>
    </row>
    <row r="328" spans="2:17" x14ac:dyDescent="0.25">
      <c r="B328" s="219">
        <v>324</v>
      </c>
      <c r="C328" s="220">
        <v>57</v>
      </c>
      <c r="D328" s="221">
        <v>42766</v>
      </c>
      <c r="E328" s="220">
        <v>57</v>
      </c>
      <c r="F328" s="222" t="s">
        <v>4900</v>
      </c>
      <c r="G328" s="223" t="str">
        <f>VLOOKUP(C328,MIS!F:H,3,FALSE)</f>
        <v>KEAMARI, KARACHI</v>
      </c>
      <c r="H328" s="282" t="str">
        <f t="shared" si="61"/>
        <v>1</v>
      </c>
      <c r="I328" s="282" t="str">
        <f t="shared" si="54"/>
        <v>1</v>
      </c>
      <c r="J328" s="280" t="str">
        <f>VLOOKUP(C328,MIS!F:G,2,FALSE)</f>
        <v>KARACHI</v>
      </c>
      <c r="K328" s="157" t="str">
        <f t="shared" si="62"/>
        <v>Yes</v>
      </c>
      <c r="L328" s="157" t="str">
        <f t="shared" si="63"/>
        <v>Yes</v>
      </c>
      <c r="M328" s="157" t="str">
        <f t="shared" si="64"/>
        <v>Yes</v>
      </c>
      <c r="N328" s="280" t="s">
        <v>239</v>
      </c>
      <c r="O328" s="280" t="str">
        <f t="shared" si="53"/>
        <v xml:space="preserve"> </v>
      </c>
      <c r="P328" s="157" t="str">
        <f t="shared" si="56"/>
        <v>Yes</v>
      </c>
      <c r="Q328" s="157" t="str">
        <f t="shared" si="57"/>
        <v>Yes</v>
      </c>
    </row>
    <row r="329" spans="2:17" x14ac:dyDescent="0.25">
      <c r="B329" s="219">
        <v>325</v>
      </c>
      <c r="C329" s="220">
        <v>1699</v>
      </c>
      <c r="D329" s="221">
        <v>42766</v>
      </c>
      <c r="E329" s="220">
        <v>1699</v>
      </c>
      <c r="F329" s="222" t="s">
        <v>4901</v>
      </c>
      <c r="G329" s="223" t="str">
        <f>VLOOKUP(C329,MIS!F:H,3,FALSE)</f>
        <v>PAKISTAN CHOWK ICHHRA</v>
      </c>
      <c r="H329" s="282" t="str">
        <f t="shared" si="61"/>
        <v>1</v>
      </c>
      <c r="I329" s="282" t="str">
        <f t="shared" si="54"/>
        <v>1</v>
      </c>
      <c r="J329" s="280" t="str">
        <f>VLOOKUP(C329,MIS!F:G,2,FALSE)</f>
        <v>LAHORE</v>
      </c>
      <c r="K329" s="157" t="str">
        <f t="shared" si="62"/>
        <v>Yes</v>
      </c>
      <c r="L329" s="157" t="str">
        <f t="shared" si="63"/>
        <v>Yes</v>
      </c>
      <c r="M329" s="157" t="str">
        <f t="shared" si="64"/>
        <v>Yes</v>
      </c>
      <c r="N329" s="280" t="s">
        <v>239</v>
      </c>
      <c r="O329" s="280" t="str">
        <f t="shared" si="53"/>
        <v xml:space="preserve"> </v>
      </c>
      <c r="P329" s="157" t="str">
        <f t="shared" si="56"/>
        <v>Yes</v>
      </c>
      <c r="Q329" s="157" t="str">
        <f t="shared" si="57"/>
        <v>Yes</v>
      </c>
    </row>
    <row r="330" spans="2:17" x14ac:dyDescent="0.25">
      <c r="B330" s="219">
        <v>326</v>
      </c>
      <c r="C330" s="220">
        <v>182</v>
      </c>
      <c r="D330" s="221">
        <v>42766</v>
      </c>
      <c r="E330" s="220">
        <v>182</v>
      </c>
      <c r="F330" s="222">
        <v>2.6515999999999998E+40</v>
      </c>
      <c r="G330" s="223" t="str">
        <f>VLOOKUP(C330,MIS!F:H,3,FALSE)</f>
        <v>P. U. - NEW CAMPUS</v>
      </c>
      <c r="H330" s="282" t="str">
        <f t="shared" si="61"/>
        <v>1</v>
      </c>
      <c r="I330" s="282" t="str">
        <f t="shared" si="54"/>
        <v>1</v>
      </c>
      <c r="J330" s="280" t="str">
        <f>VLOOKUP(C330,MIS!F:G,2,FALSE)</f>
        <v>LAHORE</v>
      </c>
      <c r="K330" s="157" t="str">
        <f t="shared" si="62"/>
        <v>Yes</v>
      </c>
      <c r="L330" s="157" t="str">
        <f t="shared" si="63"/>
        <v>Yes</v>
      </c>
      <c r="M330" s="157" t="str">
        <f t="shared" si="64"/>
        <v>Yes</v>
      </c>
      <c r="N330" s="280" t="s">
        <v>239</v>
      </c>
      <c r="O330" s="280" t="s">
        <v>4647</v>
      </c>
      <c r="P330" s="157" t="str">
        <f t="shared" si="56"/>
        <v>Yes</v>
      </c>
      <c r="Q330" s="157" t="str">
        <f t="shared" si="57"/>
        <v>Yes</v>
      </c>
    </row>
    <row r="331" spans="2:17" x14ac:dyDescent="0.25">
      <c r="B331" s="219">
        <v>327</v>
      </c>
      <c r="C331" s="220">
        <v>1757</v>
      </c>
      <c r="D331" s="221">
        <v>42766</v>
      </c>
      <c r="E331" s="220">
        <v>1757</v>
      </c>
      <c r="F331" s="222" t="s">
        <v>4902</v>
      </c>
      <c r="G331" s="223" t="str">
        <f>VLOOKUP(C331,MIS!F:H,3,FALSE)</f>
        <v>STEEL TOWN SHIP KARACHI</v>
      </c>
      <c r="H331" s="282" t="str">
        <f t="shared" si="61"/>
        <v>1</v>
      </c>
      <c r="I331" s="282" t="str">
        <f t="shared" si="54"/>
        <v>1</v>
      </c>
      <c r="J331" s="280" t="str">
        <f>VLOOKUP(C331,MIS!F:G,2,FALSE)</f>
        <v>KARACHI</v>
      </c>
      <c r="K331" s="157" t="str">
        <f t="shared" si="62"/>
        <v>Yes</v>
      </c>
      <c r="L331" s="157" t="str">
        <f t="shared" si="63"/>
        <v>Yes</v>
      </c>
      <c r="M331" s="157" t="str">
        <f t="shared" si="64"/>
        <v>Yes</v>
      </c>
      <c r="N331" s="280" t="s">
        <v>239</v>
      </c>
      <c r="O331" s="280" t="str">
        <f t="shared" si="53"/>
        <v xml:space="preserve"> </v>
      </c>
      <c r="P331" s="157" t="str">
        <f t="shared" si="56"/>
        <v>Yes</v>
      </c>
      <c r="Q331" s="157" t="str">
        <f t="shared" si="57"/>
        <v>Yes</v>
      </c>
    </row>
    <row r="332" spans="2:17" x14ac:dyDescent="0.25">
      <c r="B332" s="219">
        <v>328</v>
      </c>
      <c r="C332" s="220">
        <v>2445</v>
      </c>
      <c r="D332" s="221">
        <v>42767</v>
      </c>
      <c r="E332" s="220">
        <v>2445</v>
      </c>
      <c r="F332" s="222" t="s">
        <v>4903</v>
      </c>
      <c r="G332" s="223" t="str">
        <f>VLOOKUP(C332,MIS!F:H,3,FALSE)</f>
        <v>76-Z BLOCK, DHA</v>
      </c>
      <c r="H332" s="282" t="str">
        <f t="shared" si="61"/>
        <v>1</v>
      </c>
      <c r="I332" s="282" t="str">
        <f t="shared" si="54"/>
        <v>1</v>
      </c>
      <c r="J332" s="280" t="str">
        <f>VLOOKUP(C332,MIS!F:G,2,FALSE)</f>
        <v>LAHORE</v>
      </c>
      <c r="K332" s="157" t="str">
        <f t="shared" si="62"/>
        <v>Yes</v>
      </c>
      <c r="L332" s="157" t="str">
        <f t="shared" si="63"/>
        <v>Yes</v>
      </c>
      <c r="M332" s="157" t="str">
        <f t="shared" si="64"/>
        <v>Yes</v>
      </c>
      <c r="N332" s="280" t="s">
        <v>239</v>
      </c>
      <c r="O332" s="280" t="str">
        <f t="shared" si="53"/>
        <v xml:space="preserve"> </v>
      </c>
      <c r="P332" s="157" t="str">
        <f t="shared" si="56"/>
        <v>Yes</v>
      </c>
      <c r="Q332" s="157" t="str">
        <f t="shared" si="57"/>
        <v>Yes</v>
      </c>
    </row>
    <row r="333" spans="2:17" x14ac:dyDescent="0.25">
      <c r="B333" s="219">
        <v>329</v>
      </c>
      <c r="C333" s="220">
        <v>2298</v>
      </c>
      <c r="D333" s="221">
        <v>42767</v>
      </c>
      <c r="E333" s="220">
        <v>2298</v>
      </c>
      <c r="F333" s="222">
        <v>2.6515999999999999E+91</v>
      </c>
      <c r="G333" s="223" t="str">
        <f>VLOOKUP(C333,MIS!F:H,3,FALSE)</f>
        <v>OLD TRUCK STAND BRANCH</v>
      </c>
      <c r="H333" s="282" t="str">
        <f t="shared" si="61"/>
        <v>1</v>
      </c>
      <c r="I333" s="282" t="str">
        <f t="shared" si="54"/>
        <v>1</v>
      </c>
      <c r="J333" s="280" t="str">
        <f>VLOOKUP(C333,MIS!F:G,2,FALSE)</f>
        <v>KARACHI</v>
      </c>
      <c r="K333" s="157" t="str">
        <f t="shared" si="62"/>
        <v>Yes</v>
      </c>
      <c r="L333" s="157" t="str">
        <f t="shared" si="63"/>
        <v>Yes</v>
      </c>
      <c r="M333" s="157" t="str">
        <f t="shared" si="64"/>
        <v>Yes</v>
      </c>
      <c r="N333" s="280" t="s">
        <v>239</v>
      </c>
      <c r="O333" s="280" t="str">
        <f t="shared" si="53"/>
        <v xml:space="preserve"> </v>
      </c>
      <c r="P333" s="157" t="str">
        <f t="shared" si="56"/>
        <v>Yes</v>
      </c>
      <c r="Q333" s="157" t="str">
        <f t="shared" si="57"/>
        <v>Yes</v>
      </c>
    </row>
    <row r="334" spans="2:17" x14ac:dyDescent="0.25">
      <c r="B334" s="219">
        <v>330</v>
      </c>
      <c r="C334" s="220">
        <v>478</v>
      </c>
      <c r="D334" s="221">
        <v>42767</v>
      </c>
      <c r="E334" s="220">
        <v>478</v>
      </c>
      <c r="F334" s="222" t="s">
        <v>4904</v>
      </c>
      <c r="G334" s="223" t="str">
        <f>VLOOKUP(C334,MIS!F:H,3,FALSE)</f>
        <v>FADSALABAD - YARN MARKET</v>
      </c>
      <c r="H334" s="282" t="str">
        <f t="shared" si="61"/>
        <v>1</v>
      </c>
      <c r="I334" s="282" t="str">
        <f t="shared" si="54"/>
        <v>1</v>
      </c>
      <c r="J334" s="280" t="str">
        <f>VLOOKUP(C334,MIS!F:G,2,FALSE)</f>
        <v>Faisalabad</v>
      </c>
      <c r="K334" s="157" t="str">
        <f t="shared" si="62"/>
        <v>Yes</v>
      </c>
      <c r="L334" s="157" t="str">
        <f t="shared" si="63"/>
        <v>Yes</v>
      </c>
      <c r="M334" s="157" t="str">
        <f t="shared" si="64"/>
        <v>Yes</v>
      </c>
      <c r="N334" s="280" t="s">
        <v>239</v>
      </c>
      <c r="O334" s="280" t="str">
        <f t="shared" ref="O334:O399" si="65">IF(N334="No","Network Issue"," ")</f>
        <v xml:space="preserve"> </v>
      </c>
      <c r="P334" s="157" t="str">
        <f t="shared" si="56"/>
        <v>Yes</v>
      </c>
      <c r="Q334" s="157" t="str">
        <f t="shared" si="57"/>
        <v>Yes</v>
      </c>
    </row>
    <row r="335" spans="2:17" x14ac:dyDescent="0.25">
      <c r="B335" s="219">
        <v>331</v>
      </c>
      <c r="C335" s="220">
        <v>2244</v>
      </c>
      <c r="D335" s="221">
        <v>42767</v>
      </c>
      <c r="E335" s="220">
        <v>2244</v>
      </c>
      <c r="F335" s="222">
        <v>2.6515000000000002E+208</v>
      </c>
      <c r="G335" s="223" t="str">
        <f>VLOOKUP(C335,MIS!F:H,3,FALSE)</f>
        <v>BHARA KAHU DISTT. ISLAMABAD</v>
      </c>
      <c r="H335" s="282" t="str">
        <f t="shared" si="61"/>
        <v>1</v>
      </c>
      <c r="I335" s="282" t="str">
        <f t="shared" si="54"/>
        <v>1</v>
      </c>
      <c r="J335" s="280" t="str">
        <f>VLOOKUP(C335,MIS!F:G,2,FALSE)</f>
        <v>ISLAMABAD</v>
      </c>
      <c r="K335" s="157" t="str">
        <f t="shared" si="62"/>
        <v>Yes</v>
      </c>
      <c r="L335" s="157" t="str">
        <f t="shared" si="63"/>
        <v>Yes</v>
      </c>
      <c r="M335" s="157" t="str">
        <f t="shared" si="64"/>
        <v>Yes</v>
      </c>
      <c r="N335" s="280" t="s">
        <v>239</v>
      </c>
      <c r="O335" s="280" t="str">
        <f t="shared" si="65"/>
        <v xml:space="preserve"> </v>
      </c>
      <c r="P335" s="157" t="str">
        <f t="shared" si="56"/>
        <v>Yes</v>
      </c>
      <c r="Q335" s="157" t="str">
        <f t="shared" si="57"/>
        <v>Yes</v>
      </c>
    </row>
    <row r="336" spans="2:17" x14ac:dyDescent="0.25">
      <c r="B336" s="219">
        <v>332</v>
      </c>
      <c r="C336" s="220">
        <v>2264</v>
      </c>
      <c r="D336" s="221">
        <v>42767</v>
      </c>
      <c r="E336" s="220">
        <v>2264</v>
      </c>
      <c r="F336" s="222"/>
      <c r="G336" s="223" t="str">
        <f>VLOOKUP(C336,MIS!F:H,3,FALSE)</f>
        <v>D. H. A., Z-BLOCK</v>
      </c>
      <c r="H336" s="282" t="str">
        <f t="shared" si="61"/>
        <v>1</v>
      </c>
      <c r="I336" s="282" t="str">
        <f t="shared" si="54"/>
        <v>1</v>
      </c>
      <c r="J336" s="280" t="str">
        <f>VLOOKUP(C336,MIS!F:G,2,FALSE)</f>
        <v>LAHORE</v>
      </c>
      <c r="K336" s="157" t="str">
        <f t="shared" si="62"/>
        <v>Yes</v>
      </c>
      <c r="L336" s="157" t="str">
        <f t="shared" si="63"/>
        <v>Yes</v>
      </c>
      <c r="M336" s="157" t="str">
        <f t="shared" si="64"/>
        <v>Yes</v>
      </c>
      <c r="N336" s="280" t="str">
        <f t="shared" ref="N336" si="66">IF(ISBLANK(F336),"No","Yes")</f>
        <v>No</v>
      </c>
      <c r="O336" s="280" t="str">
        <f t="shared" si="65"/>
        <v>Network Issue</v>
      </c>
      <c r="P336" s="157" t="str">
        <f t="shared" si="56"/>
        <v>Yes</v>
      </c>
      <c r="Q336" s="157" t="str">
        <f t="shared" si="57"/>
        <v>Yes</v>
      </c>
    </row>
    <row r="337" spans="2:17" x14ac:dyDescent="0.25">
      <c r="B337" s="219">
        <v>333</v>
      </c>
      <c r="C337" s="220">
        <v>17</v>
      </c>
      <c r="D337" s="221">
        <v>42767</v>
      </c>
      <c r="E337" s="220">
        <v>17</v>
      </c>
      <c r="F337" s="222">
        <v>265161107</v>
      </c>
      <c r="G337" s="223" t="str">
        <f>VLOOKUP(C337,MIS!F:H,3,FALSE)</f>
        <v>NEW TOWN, KARACHI</v>
      </c>
      <c r="H337" s="282" t="str">
        <f t="shared" si="61"/>
        <v>1</v>
      </c>
      <c r="I337" s="282" t="str">
        <f t="shared" si="54"/>
        <v>1</v>
      </c>
      <c r="J337" s="280" t="str">
        <f>VLOOKUP(C337,MIS!F:G,2,FALSE)</f>
        <v>KARACHI</v>
      </c>
      <c r="K337" s="157" t="str">
        <f t="shared" si="62"/>
        <v>Yes</v>
      </c>
      <c r="L337" s="157" t="str">
        <f t="shared" si="63"/>
        <v>Yes</v>
      </c>
      <c r="M337" s="157" t="str">
        <f t="shared" si="64"/>
        <v>Yes</v>
      </c>
      <c r="N337" s="280" t="s">
        <v>239</v>
      </c>
      <c r="O337" s="280" t="str">
        <f t="shared" si="65"/>
        <v xml:space="preserve"> </v>
      </c>
      <c r="P337" s="157" t="str">
        <f t="shared" si="56"/>
        <v>Yes</v>
      </c>
      <c r="Q337" s="157" t="str">
        <f t="shared" si="57"/>
        <v>Yes</v>
      </c>
    </row>
    <row r="338" spans="2:17" x14ac:dyDescent="0.25">
      <c r="B338" s="219">
        <v>334</v>
      </c>
      <c r="C338" s="220">
        <v>2338</v>
      </c>
      <c r="D338" s="221">
        <v>42767</v>
      </c>
      <c r="E338" s="220">
        <v>2338</v>
      </c>
      <c r="F338" s="222">
        <v>26516100000</v>
      </c>
      <c r="G338" s="223" t="str">
        <f>VLOOKUP(C338,MIS!F:H,3,FALSE)</f>
        <v>HAWKS BAY ROAD KARACHI</v>
      </c>
      <c r="H338" s="282" t="str">
        <f t="shared" si="61"/>
        <v>1</v>
      </c>
      <c r="I338" s="282" t="str">
        <f t="shared" si="54"/>
        <v>1</v>
      </c>
      <c r="J338" s="280" t="str">
        <f>VLOOKUP(C338,MIS!F:G,2,FALSE)</f>
        <v>KARACHI</v>
      </c>
      <c r="K338" s="157" t="str">
        <f t="shared" si="62"/>
        <v>Yes</v>
      </c>
      <c r="L338" s="157" t="str">
        <f t="shared" si="63"/>
        <v>Yes</v>
      </c>
      <c r="M338" s="157" t="str">
        <f t="shared" si="64"/>
        <v>Yes</v>
      </c>
      <c r="N338" s="280" t="s">
        <v>239</v>
      </c>
      <c r="O338" s="280" t="str">
        <f t="shared" si="65"/>
        <v xml:space="preserve"> </v>
      </c>
      <c r="P338" s="157" t="str">
        <f t="shared" si="56"/>
        <v>Yes</v>
      </c>
      <c r="Q338" s="157" t="str">
        <f t="shared" si="57"/>
        <v>Yes</v>
      </c>
    </row>
    <row r="339" spans="2:17" x14ac:dyDescent="0.25">
      <c r="B339" s="219">
        <v>335</v>
      </c>
      <c r="C339" s="220">
        <v>2336</v>
      </c>
      <c r="D339" s="221">
        <v>42767</v>
      </c>
      <c r="E339" s="220">
        <v>2336</v>
      </c>
      <c r="F339" s="222" t="s">
        <v>4905</v>
      </c>
      <c r="G339" s="223" t="str">
        <f>VLOOKUP(C339,MIS!F:H,3,FALSE)</f>
        <v>MADN BOULEVARD D. H. A.</v>
      </c>
      <c r="H339" s="282" t="str">
        <f t="shared" si="61"/>
        <v>1</v>
      </c>
      <c r="I339" s="282" t="str">
        <f t="shared" si="54"/>
        <v>1</v>
      </c>
      <c r="J339" s="280" t="str">
        <f>VLOOKUP(C339,MIS!F:G,2,FALSE)</f>
        <v>LAHORE</v>
      </c>
      <c r="K339" s="157" t="str">
        <f t="shared" si="62"/>
        <v>Yes</v>
      </c>
      <c r="L339" s="157" t="str">
        <f t="shared" si="63"/>
        <v>Yes</v>
      </c>
      <c r="M339" s="157" t="str">
        <f t="shared" si="64"/>
        <v>Yes</v>
      </c>
      <c r="N339" s="280" t="s">
        <v>239</v>
      </c>
      <c r="O339" s="280" t="str">
        <f t="shared" si="65"/>
        <v xml:space="preserve"> </v>
      </c>
      <c r="P339" s="157" t="str">
        <f t="shared" si="56"/>
        <v>Yes</v>
      </c>
      <c r="Q339" s="157" t="str">
        <f t="shared" si="57"/>
        <v>Yes</v>
      </c>
    </row>
    <row r="340" spans="2:17" x14ac:dyDescent="0.25">
      <c r="B340" s="219">
        <v>336</v>
      </c>
      <c r="C340" s="220">
        <v>2432</v>
      </c>
      <c r="D340" s="221">
        <v>42767</v>
      </c>
      <c r="E340" s="220">
        <v>2432</v>
      </c>
      <c r="F340" s="222" t="s">
        <v>4906</v>
      </c>
      <c r="G340" s="223" t="str">
        <f>VLOOKUP(C340,MIS!F:H,3,FALSE)</f>
        <v>BAHRIA ICON KARACHI</v>
      </c>
      <c r="H340" s="282" t="str">
        <f t="shared" si="61"/>
        <v>1</v>
      </c>
      <c r="I340" s="282" t="str">
        <f t="shared" si="54"/>
        <v>1</v>
      </c>
      <c r="J340" s="280" t="str">
        <f>VLOOKUP(C340,MIS!F:G,2,FALSE)</f>
        <v>KARACHI</v>
      </c>
      <c r="K340" s="157" t="str">
        <f t="shared" si="62"/>
        <v>Yes</v>
      </c>
      <c r="L340" s="157" t="str">
        <f t="shared" si="63"/>
        <v>Yes</v>
      </c>
      <c r="M340" s="157" t="str">
        <f t="shared" si="64"/>
        <v>Yes</v>
      </c>
      <c r="N340" s="280" t="s">
        <v>239</v>
      </c>
      <c r="O340" s="280" t="str">
        <f t="shared" si="65"/>
        <v xml:space="preserve"> </v>
      </c>
      <c r="P340" s="157" t="str">
        <f t="shared" si="56"/>
        <v>Yes</v>
      </c>
      <c r="Q340" s="157" t="str">
        <f t="shared" si="57"/>
        <v>Yes</v>
      </c>
    </row>
    <row r="341" spans="2:17" x14ac:dyDescent="0.25">
      <c r="B341" s="219">
        <v>337</v>
      </c>
      <c r="C341" s="220">
        <v>2481</v>
      </c>
      <c r="D341" s="221">
        <v>42767</v>
      </c>
      <c r="E341" s="220">
        <v>2481</v>
      </c>
      <c r="F341" s="222">
        <v>2.6514999999999999E+227</v>
      </c>
      <c r="G341" s="223" t="str">
        <f>VLOOKUP(C341,MIS!F:H,3,FALSE)</f>
        <v>BAHRIA ENCLAVE ISLAMABAD</v>
      </c>
      <c r="H341" s="282" t="str">
        <f t="shared" si="61"/>
        <v>1</v>
      </c>
      <c r="I341" s="282" t="str">
        <f t="shared" si="54"/>
        <v>1</v>
      </c>
      <c r="J341" s="280" t="str">
        <f>VLOOKUP(C341,MIS!F:G,2,FALSE)</f>
        <v>ISLAMABAD</v>
      </c>
      <c r="K341" s="157" t="str">
        <f t="shared" si="62"/>
        <v>Yes</v>
      </c>
      <c r="L341" s="157" t="str">
        <f t="shared" si="63"/>
        <v>Yes</v>
      </c>
      <c r="M341" s="157" t="str">
        <f t="shared" si="64"/>
        <v>Yes</v>
      </c>
      <c r="N341" s="280" t="s">
        <v>239</v>
      </c>
      <c r="O341" s="280" t="str">
        <f t="shared" si="65"/>
        <v xml:space="preserve"> </v>
      </c>
      <c r="P341" s="157" t="str">
        <f t="shared" si="56"/>
        <v>Yes</v>
      </c>
      <c r="Q341" s="157" t="str">
        <f t="shared" si="57"/>
        <v>Yes</v>
      </c>
    </row>
    <row r="342" spans="2:17" x14ac:dyDescent="0.25">
      <c r="B342" s="219">
        <v>338</v>
      </c>
      <c r="C342" s="220">
        <v>58</v>
      </c>
      <c r="D342" s="221">
        <v>42767</v>
      </c>
      <c r="E342" s="220">
        <v>58</v>
      </c>
      <c r="F342" s="222">
        <v>265161099</v>
      </c>
      <c r="G342" s="223" t="str">
        <f>VLOOKUP(C342,MIS!F:H,3,FALSE)</f>
        <v>PAF BASE MASROOR, MAURIPUR KARACHI</v>
      </c>
      <c r="H342" s="282" t="str">
        <f t="shared" si="61"/>
        <v>1</v>
      </c>
      <c r="I342" s="282" t="str">
        <f t="shared" si="54"/>
        <v>1</v>
      </c>
      <c r="J342" s="280" t="str">
        <f>VLOOKUP(C342,MIS!F:G,2,FALSE)</f>
        <v>KARACHI</v>
      </c>
      <c r="K342" s="157" t="str">
        <f t="shared" si="62"/>
        <v>Yes</v>
      </c>
      <c r="L342" s="157" t="str">
        <f t="shared" si="63"/>
        <v>Yes</v>
      </c>
      <c r="M342" s="157" t="str">
        <f t="shared" si="64"/>
        <v>Yes</v>
      </c>
      <c r="N342" s="280" t="s">
        <v>239</v>
      </c>
      <c r="O342" s="280" t="str">
        <f t="shared" si="65"/>
        <v xml:space="preserve"> </v>
      </c>
      <c r="P342" s="157" t="str">
        <f t="shared" si="56"/>
        <v>Yes</v>
      </c>
      <c r="Q342" s="157" t="str">
        <f t="shared" si="57"/>
        <v>Yes</v>
      </c>
    </row>
    <row r="343" spans="2:17" x14ac:dyDescent="0.25">
      <c r="B343" s="219">
        <v>339</v>
      </c>
      <c r="C343" s="220">
        <v>1115</v>
      </c>
      <c r="D343" s="221">
        <v>42767</v>
      </c>
      <c r="E343" s="220">
        <v>1115</v>
      </c>
      <c r="F343" s="222"/>
      <c r="G343" s="223" t="str">
        <f>VLOOKUP(C343,MIS!F:H,3,FALSE)</f>
        <v>YOUSUF PLAZA, KARACHI</v>
      </c>
      <c r="H343" s="282" t="str">
        <f t="shared" si="61"/>
        <v>1</v>
      </c>
      <c r="I343" s="282" t="str">
        <f t="shared" ref="I343:I406" si="67">IF(ISBLANK(C343)," ","1")</f>
        <v>1</v>
      </c>
      <c r="J343" s="280" t="str">
        <f>VLOOKUP(C343,MIS!F:G,2,FALSE)</f>
        <v>KARACHI</v>
      </c>
      <c r="K343" s="157" t="str">
        <f t="shared" si="62"/>
        <v>Yes</v>
      </c>
      <c r="L343" s="157" t="str">
        <f t="shared" si="63"/>
        <v>Yes</v>
      </c>
      <c r="M343" s="157" t="str">
        <f t="shared" si="64"/>
        <v>Yes</v>
      </c>
      <c r="N343" s="280" t="str">
        <f t="shared" ref="N343" si="68">IF(ISBLANK(F343),"No","Yes")</f>
        <v>No</v>
      </c>
      <c r="O343" s="280" t="str">
        <f t="shared" si="65"/>
        <v>Network Issue</v>
      </c>
      <c r="P343" s="157" t="str">
        <f t="shared" si="56"/>
        <v>Yes</v>
      </c>
      <c r="Q343" s="157" t="str">
        <f t="shared" si="57"/>
        <v>Yes</v>
      </c>
    </row>
    <row r="344" spans="2:17" x14ac:dyDescent="0.25">
      <c r="B344" s="219">
        <v>340</v>
      </c>
      <c r="C344" s="220">
        <v>175</v>
      </c>
      <c r="D344" s="221">
        <v>42767</v>
      </c>
      <c r="E344" s="220">
        <v>175</v>
      </c>
      <c r="F344" s="222" t="s">
        <v>4907</v>
      </c>
      <c r="G344" s="223" t="str">
        <f>VLOOKUP(C344,MIS!F:H,3,FALSE)</f>
        <v>FADSALABAD - JHANG BAZAR</v>
      </c>
      <c r="H344" s="282" t="str">
        <f t="shared" si="61"/>
        <v>1</v>
      </c>
      <c r="I344" s="282" t="str">
        <f t="shared" si="67"/>
        <v>1</v>
      </c>
      <c r="J344" s="280" t="str">
        <f>VLOOKUP(C344,MIS!F:G,2,FALSE)</f>
        <v>Faisalabad</v>
      </c>
      <c r="K344" s="157" t="str">
        <f t="shared" si="62"/>
        <v>Yes</v>
      </c>
      <c r="L344" s="157" t="str">
        <f t="shared" si="63"/>
        <v>Yes</v>
      </c>
      <c r="M344" s="157" t="str">
        <f t="shared" si="64"/>
        <v>Yes</v>
      </c>
      <c r="N344" s="280" t="s">
        <v>239</v>
      </c>
      <c r="O344" s="280" t="str">
        <f t="shared" si="65"/>
        <v xml:space="preserve"> </v>
      </c>
      <c r="P344" s="157" t="str">
        <f t="shared" si="56"/>
        <v>Yes</v>
      </c>
      <c r="Q344" s="157" t="str">
        <f t="shared" si="57"/>
        <v>Yes</v>
      </c>
    </row>
    <row r="345" spans="2:17" x14ac:dyDescent="0.25">
      <c r="B345" s="219">
        <v>341</v>
      </c>
      <c r="C345" s="220">
        <v>1213</v>
      </c>
      <c r="D345" s="221">
        <v>42767</v>
      </c>
      <c r="E345" s="220">
        <v>1213</v>
      </c>
      <c r="F345" s="222">
        <v>265161038</v>
      </c>
      <c r="G345" s="223" t="str">
        <f>VLOOKUP(C345,MIS!F:H,3,FALSE)</f>
        <v>KARACHI-VEGETABLE MA</v>
      </c>
      <c r="H345" s="282" t="str">
        <f t="shared" si="61"/>
        <v>1</v>
      </c>
      <c r="I345" s="282" t="str">
        <f t="shared" si="67"/>
        <v>1</v>
      </c>
      <c r="J345" s="280" t="str">
        <f>VLOOKUP(C345,MIS!F:G,2,FALSE)</f>
        <v>KARACHI</v>
      </c>
      <c r="K345" s="157" t="str">
        <f t="shared" si="62"/>
        <v>Yes</v>
      </c>
      <c r="L345" s="157" t="str">
        <f t="shared" si="63"/>
        <v>Yes</v>
      </c>
      <c r="M345" s="157" t="str">
        <f t="shared" si="64"/>
        <v>Yes</v>
      </c>
      <c r="N345" s="280" t="s">
        <v>239</v>
      </c>
      <c r="O345" s="280" t="str">
        <f t="shared" si="65"/>
        <v xml:space="preserve"> </v>
      </c>
      <c r="P345" s="157" t="str">
        <f t="shared" si="56"/>
        <v>Yes</v>
      </c>
      <c r="Q345" s="157" t="str">
        <f t="shared" si="57"/>
        <v>Yes</v>
      </c>
    </row>
    <row r="346" spans="2:17" x14ac:dyDescent="0.25">
      <c r="B346" s="219">
        <v>342</v>
      </c>
      <c r="C346" s="220">
        <v>827</v>
      </c>
      <c r="D346" s="221">
        <v>42767</v>
      </c>
      <c r="E346" s="220">
        <v>827</v>
      </c>
      <c r="F346" s="222" t="s">
        <v>4908</v>
      </c>
      <c r="G346" s="223" t="str">
        <f>VLOOKUP(C346,MIS!F:H,3,FALSE)</f>
        <v>TIBET CENTRE, KARACHI</v>
      </c>
      <c r="H346" s="282" t="str">
        <f t="shared" si="61"/>
        <v>1</v>
      </c>
      <c r="I346" s="282" t="str">
        <f t="shared" si="67"/>
        <v>1</v>
      </c>
      <c r="J346" s="280" t="str">
        <f>VLOOKUP(C346,MIS!F:G,2,FALSE)</f>
        <v>KARACHI</v>
      </c>
      <c r="K346" s="157" t="str">
        <f t="shared" si="62"/>
        <v>Yes</v>
      </c>
      <c r="L346" s="157" t="str">
        <f t="shared" si="63"/>
        <v>Yes</v>
      </c>
      <c r="M346" s="157" t="str">
        <f t="shared" si="64"/>
        <v>Yes</v>
      </c>
      <c r="N346" s="280" t="s">
        <v>239</v>
      </c>
      <c r="O346" s="280" t="str">
        <f t="shared" si="65"/>
        <v xml:space="preserve"> </v>
      </c>
      <c r="P346" s="157" t="str">
        <f t="shared" si="56"/>
        <v>Yes</v>
      </c>
      <c r="Q346" s="157" t="str">
        <f t="shared" si="57"/>
        <v>Yes</v>
      </c>
    </row>
    <row r="347" spans="2:17" x14ac:dyDescent="0.25">
      <c r="B347" s="219">
        <v>343</v>
      </c>
      <c r="C347" s="220">
        <v>2337</v>
      </c>
      <c r="D347" s="221">
        <v>42767</v>
      </c>
      <c r="E347" s="220">
        <v>2337</v>
      </c>
      <c r="F347" s="222" t="s">
        <v>4909</v>
      </c>
      <c r="G347" s="223" t="str">
        <f>VLOOKUP(C347,MIS!F:H,3,FALSE)</f>
        <v>KHAYABAN E IQBAL D. H. A.</v>
      </c>
      <c r="H347" s="282" t="str">
        <f t="shared" si="61"/>
        <v>1</v>
      </c>
      <c r="I347" s="282" t="str">
        <f t="shared" si="67"/>
        <v>1</v>
      </c>
      <c r="J347" s="280" t="str">
        <f>VLOOKUP(C347,MIS!F:G,2,FALSE)</f>
        <v>LAHORE</v>
      </c>
      <c r="K347" s="157" t="str">
        <f t="shared" si="62"/>
        <v>Yes</v>
      </c>
      <c r="L347" s="157" t="str">
        <f t="shared" si="63"/>
        <v>Yes</v>
      </c>
      <c r="M347" s="157" t="str">
        <f t="shared" si="64"/>
        <v>Yes</v>
      </c>
      <c r="N347" s="280" t="s">
        <v>239</v>
      </c>
      <c r="O347" s="280" t="str">
        <f t="shared" si="65"/>
        <v xml:space="preserve"> </v>
      </c>
      <c r="P347" s="157" t="str">
        <f t="shared" si="56"/>
        <v>Yes</v>
      </c>
      <c r="Q347" s="157" t="str">
        <f t="shared" si="57"/>
        <v>Yes</v>
      </c>
    </row>
    <row r="348" spans="2:17" x14ac:dyDescent="0.25">
      <c r="B348" s="219">
        <v>344</v>
      </c>
      <c r="C348" s="220">
        <v>444</v>
      </c>
      <c r="D348" s="221">
        <v>42767</v>
      </c>
      <c r="E348" s="220">
        <v>444</v>
      </c>
      <c r="F348" s="222">
        <v>2.6516E+25</v>
      </c>
      <c r="G348" s="223" t="str">
        <f>VLOOKUP(C348,MIS!F:H,3,FALSE)</f>
        <v>FEROZEPUR ROAD ICHHRA</v>
      </c>
      <c r="H348" s="282" t="str">
        <f t="shared" si="61"/>
        <v>1</v>
      </c>
      <c r="I348" s="282" t="str">
        <f t="shared" si="67"/>
        <v>1</v>
      </c>
      <c r="J348" s="280" t="str">
        <f>VLOOKUP(C348,MIS!F:G,2,FALSE)</f>
        <v>LAHORE</v>
      </c>
      <c r="K348" s="157" t="str">
        <f t="shared" si="62"/>
        <v>Yes</v>
      </c>
      <c r="L348" s="157" t="str">
        <f t="shared" si="63"/>
        <v>Yes</v>
      </c>
      <c r="M348" s="157" t="str">
        <f t="shared" si="64"/>
        <v>Yes</v>
      </c>
      <c r="N348" s="157" t="s">
        <v>239</v>
      </c>
      <c r="O348" s="280" t="str">
        <f t="shared" si="65"/>
        <v xml:space="preserve"> </v>
      </c>
      <c r="P348" s="157" t="str">
        <f t="shared" si="56"/>
        <v>Yes</v>
      </c>
      <c r="Q348" s="157" t="str">
        <f t="shared" si="57"/>
        <v>Yes</v>
      </c>
    </row>
    <row r="349" spans="2:17" x14ac:dyDescent="0.25">
      <c r="B349" s="219">
        <v>345</v>
      </c>
      <c r="C349" s="220">
        <v>2485</v>
      </c>
      <c r="D349" s="221">
        <v>42768</v>
      </c>
      <c r="E349" s="220">
        <v>2485</v>
      </c>
      <c r="F349" s="222" t="s">
        <v>4910</v>
      </c>
      <c r="G349" s="223" t="str">
        <f>VLOOKUP(C349,MIS!F:H,3,FALSE)</f>
        <v>BILAWAL CHOWRANGI</v>
      </c>
      <c r="H349" s="282" t="str">
        <f t="shared" si="61"/>
        <v>1</v>
      </c>
      <c r="I349" s="282" t="str">
        <f t="shared" si="67"/>
        <v>1</v>
      </c>
      <c r="J349" s="280" t="str">
        <f>VLOOKUP(C349,MIS!F:G,2,FALSE)</f>
        <v>KARACHI</v>
      </c>
      <c r="K349" s="157" t="str">
        <f t="shared" si="62"/>
        <v>Yes</v>
      </c>
      <c r="L349" s="157" t="str">
        <f t="shared" si="63"/>
        <v>Yes</v>
      </c>
      <c r="M349" s="157" t="str">
        <f t="shared" si="64"/>
        <v>Yes</v>
      </c>
      <c r="N349" s="157" t="s">
        <v>239</v>
      </c>
      <c r="O349" s="280" t="str">
        <f t="shared" si="65"/>
        <v xml:space="preserve"> </v>
      </c>
      <c r="P349" s="157" t="str">
        <f t="shared" si="56"/>
        <v>Yes</v>
      </c>
      <c r="Q349" s="157" t="str">
        <f t="shared" si="57"/>
        <v>Yes</v>
      </c>
    </row>
    <row r="350" spans="2:17" x14ac:dyDescent="0.25">
      <c r="B350" s="219">
        <v>346</v>
      </c>
      <c r="C350" s="220">
        <v>2470</v>
      </c>
      <c r="D350" s="221">
        <v>42768</v>
      </c>
      <c r="E350" s="220">
        <v>2470</v>
      </c>
      <c r="F350" s="222" t="s">
        <v>4911</v>
      </c>
      <c r="G350" s="223" t="str">
        <f>VLOOKUP(C350,MIS!F:H,3,FALSE)</f>
        <v>SADNATARY MARKET, GULBAHAR</v>
      </c>
      <c r="H350" s="282" t="str">
        <f t="shared" si="61"/>
        <v>1</v>
      </c>
      <c r="I350" s="282" t="str">
        <f t="shared" si="67"/>
        <v>1</v>
      </c>
      <c r="J350" s="280" t="str">
        <f>VLOOKUP(C350,MIS!F:G,2,FALSE)</f>
        <v>KARACHI</v>
      </c>
      <c r="K350" s="157" t="str">
        <f t="shared" si="62"/>
        <v>Yes</v>
      </c>
      <c r="L350" s="157" t="str">
        <f t="shared" si="63"/>
        <v>Yes</v>
      </c>
      <c r="M350" s="157" t="str">
        <f t="shared" si="64"/>
        <v>Yes</v>
      </c>
      <c r="N350" s="157" t="s">
        <v>239</v>
      </c>
      <c r="O350" s="280" t="str">
        <f t="shared" si="65"/>
        <v xml:space="preserve"> </v>
      </c>
      <c r="P350" s="157" t="str">
        <f t="shared" si="56"/>
        <v>Yes</v>
      </c>
      <c r="Q350" s="157" t="str">
        <f t="shared" si="57"/>
        <v>Yes</v>
      </c>
    </row>
    <row r="351" spans="2:17" x14ac:dyDescent="0.25">
      <c r="B351" s="219">
        <v>347</v>
      </c>
      <c r="C351" s="220">
        <v>2486</v>
      </c>
      <c r="D351" s="221">
        <v>42768</v>
      </c>
      <c r="E351" s="220">
        <v>2486</v>
      </c>
      <c r="F351" s="222">
        <v>265161070</v>
      </c>
      <c r="G351" s="223" t="str">
        <f>VLOOKUP(C351,MIS!F:H,3,FALSE)</f>
        <v>SABA AVENUE BRANCH</v>
      </c>
      <c r="H351" s="282" t="str">
        <f t="shared" si="61"/>
        <v>1</v>
      </c>
      <c r="I351" s="282" t="str">
        <f t="shared" si="67"/>
        <v>1</v>
      </c>
      <c r="J351" s="280" t="str">
        <f>VLOOKUP(C351,MIS!F:G,2,FALSE)</f>
        <v>KARACHI</v>
      </c>
      <c r="K351" s="157" t="str">
        <f t="shared" si="62"/>
        <v>Yes</v>
      </c>
      <c r="L351" s="157" t="str">
        <f t="shared" si="63"/>
        <v>Yes</v>
      </c>
      <c r="M351" s="157" t="str">
        <f t="shared" si="64"/>
        <v>Yes</v>
      </c>
      <c r="N351" s="157" t="s">
        <v>239</v>
      </c>
      <c r="O351" s="280" t="str">
        <f t="shared" si="65"/>
        <v xml:space="preserve"> </v>
      </c>
      <c r="P351" s="157" t="str">
        <f t="shared" si="56"/>
        <v>Yes</v>
      </c>
      <c r="Q351" s="157" t="str">
        <f t="shared" si="57"/>
        <v>Yes</v>
      </c>
    </row>
    <row r="352" spans="2:17" x14ac:dyDescent="0.25">
      <c r="B352" s="219">
        <v>348</v>
      </c>
      <c r="C352" s="220">
        <v>694</v>
      </c>
      <c r="D352" s="221">
        <v>42768</v>
      </c>
      <c r="E352" s="220">
        <v>694</v>
      </c>
      <c r="F352" s="222"/>
      <c r="G352" s="223" t="str">
        <f>VLOOKUP(C352,MIS!F:H,3,FALSE)</f>
        <v>FADSALABAD - ALI TOWN</v>
      </c>
      <c r="H352" s="282" t="str">
        <f t="shared" si="61"/>
        <v>1</v>
      </c>
      <c r="I352" s="282" t="str">
        <f t="shared" si="67"/>
        <v>1</v>
      </c>
      <c r="J352" s="280" t="str">
        <f>VLOOKUP(C352,MIS!F:G,2,FALSE)</f>
        <v>Faisalabad</v>
      </c>
      <c r="K352" s="157" t="str">
        <f t="shared" si="62"/>
        <v>Yes</v>
      </c>
      <c r="L352" s="157" t="str">
        <f t="shared" si="63"/>
        <v>Yes</v>
      </c>
      <c r="M352" s="157" t="str">
        <f t="shared" si="64"/>
        <v>Yes</v>
      </c>
      <c r="N352" s="280" t="str">
        <f t="shared" ref="N352" si="69">IF(ISBLANK(F352),"No","Yes")</f>
        <v>No</v>
      </c>
      <c r="O352" s="280" t="str">
        <f t="shared" si="65"/>
        <v>Network Issue</v>
      </c>
      <c r="P352" s="157" t="str">
        <f t="shared" si="56"/>
        <v>Yes</v>
      </c>
      <c r="Q352" s="157" t="str">
        <f t="shared" si="57"/>
        <v>Yes</v>
      </c>
    </row>
    <row r="353" spans="2:17" x14ac:dyDescent="0.25">
      <c r="B353" s="219">
        <v>349</v>
      </c>
      <c r="C353" s="210">
        <v>2265</v>
      </c>
      <c r="D353" s="221">
        <v>42768</v>
      </c>
      <c r="E353" s="210">
        <v>2265</v>
      </c>
      <c r="F353" s="222">
        <v>2.6515999999999999E+85</v>
      </c>
      <c r="G353" s="223" t="str">
        <f>VLOOKUP(C353,MIS!F:H,3,FALSE)</f>
        <v>KARACHI-KHAYABAN-E-HAFIZ, DHA</v>
      </c>
      <c r="H353" s="214" t="str">
        <f t="shared" si="61"/>
        <v>1</v>
      </c>
      <c r="I353" s="214" t="str">
        <f t="shared" si="67"/>
        <v>1</v>
      </c>
      <c r="J353" s="280" t="str">
        <f>VLOOKUP(C353,MIS!F:G,2,FALSE)</f>
        <v>KARACHI</v>
      </c>
      <c r="K353" s="237" t="str">
        <f t="shared" si="62"/>
        <v>Yes</v>
      </c>
      <c r="L353" s="237" t="str">
        <f t="shared" si="63"/>
        <v>Yes</v>
      </c>
      <c r="M353" s="237" t="str">
        <f t="shared" si="64"/>
        <v>Yes</v>
      </c>
      <c r="N353" s="237" t="s">
        <v>239</v>
      </c>
      <c r="O353" s="237" t="str">
        <f t="shared" si="65"/>
        <v xml:space="preserve"> </v>
      </c>
      <c r="P353" s="237" t="str">
        <f t="shared" si="56"/>
        <v>Yes</v>
      </c>
      <c r="Q353" s="237" t="str">
        <f t="shared" si="57"/>
        <v>Yes</v>
      </c>
    </row>
    <row r="354" spans="2:17" x14ac:dyDescent="0.25">
      <c r="B354" s="219">
        <v>350</v>
      </c>
      <c r="C354" s="220">
        <v>48</v>
      </c>
      <c r="D354" s="221">
        <v>42768</v>
      </c>
      <c r="E354" s="220">
        <v>48</v>
      </c>
      <c r="F354" s="222">
        <v>2.6516E+18</v>
      </c>
      <c r="G354" s="223" t="str">
        <f>VLOOKUP(C354,MIS!F:H,3,FALSE)</f>
        <v>CSC PIA, ADRPORT, KARACHI</v>
      </c>
      <c r="H354" s="282" t="str">
        <f t="shared" si="61"/>
        <v>1</v>
      </c>
      <c r="I354" s="282" t="str">
        <f t="shared" si="67"/>
        <v>1</v>
      </c>
      <c r="J354" s="280" t="str">
        <f>VLOOKUP(C354,MIS!F:G,2,FALSE)</f>
        <v>KARACHI</v>
      </c>
      <c r="K354" s="157" t="str">
        <f t="shared" si="62"/>
        <v>Yes</v>
      </c>
      <c r="L354" s="157" t="str">
        <f t="shared" si="63"/>
        <v>Yes</v>
      </c>
      <c r="M354" s="157" t="str">
        <f t="shared" si="64"/>
        <v>Yes</v>
      </c>
      <c r="N354" s="157" t="s">
        <v>239</v>
      </c>
      <c r="O354" s="280" t="str">
        <f t="shared" si="65"/>
        <v xml:space="preserve"> </v>
      </c>
      <c r="P354" s="157" t="str">
        <f t="shared" si="56"/>
        <v>Yes</v>
      </c>
      <c r="Q354" s="157" t="str">
        <f t="shared" si="57"/>
        <v>Yes</v>
      </c>
    </row>
    <row r="355" spans="2:17" x14ac:dyDescent="0.25">
      <c r="B355" s="219">
        <v>351</v>
      </c>
      <c r="C355" s="220">
        <v>611</v>
      </c>
      <c r="D355" s="221">
        <v>42768</v>
      </c>
      <c r="E355" s="220">
        <v>611</v>
      </c>
      <c r="F355" s="222">
        <v>2.6515E+283</v>
      </c>
      <c r="G355" s="223" t="str">
        <f>VLOOKUP(C355,MIS!F:H,3,FALSE)</f>
        <v>FADSALABAD - LYALLPUR REGENCY PLAZA</v>
      </c>
      <c r="H355" s="282" t="str">
        <f t="shared" si="61"/>
        <v>1</v>
      </c>
      <c r="I355" s="282" t="str">
        <f t="shared" si="67"/>
        <v>1</v>
      </c>
      <c r="J355" s="280" t="str">
        <f>VLOOKUP(C355,MIS!F:G,2,FALSE)</f>
        <v>Faisalabad</v>
      </c>
      <c r="K355" s="157" t="str">
        <f t="shared" si="62"/>
        <v>Yes</v>
      </c>
      <c r="L355" s="157" t="str">
        <f t="shared" si="63"/>
        <v>Yes</v>
      </c>
      <c r="M355" s="157" t="str">
        <f t="shared" si="64"/>
        <v>Yes</v>
      </c>
      <c r="N355" s="157" t="s">
        <v>239</v>
      </c>
      <c r="O355" s="280" t="str">
        <f t="shared" si="65"/>
        <v xml:space="preserve"> </v>
      </c>
      <c r="P355" s="157" t="str">
        <f t="shared" si="56"/>
        <v>Yes</v>
      </c>
      <c r="Q355" s="157" t="str">
        <f t="shared" si="57"/>
        <v>Yes</v>
      </c>
    </row>
    <row r="356" spans="2:17" x14ac:dyDescent="0.25">
      <c r="B356" s="219">
        <v>352</v>
      </c>
      <c r="C356" s="220">
        <v>2468</v>
      </c>
      <c r="D356" s="221">
        <v>42768</v>
      </c>
      <c r="E356" s="220">
        <v>2468</v>
      </c>
      <c r="F356" s="222">
        <v>2.6514999999999998E+155</v>
      </c>
      <c r="G356" s="223" t="str">
        <f>VLOOKUP(C356,MIS!F:H,3,FALSE)</f>
        <v>FADSALABAD - ISMADL ROAD</v>
      </c>
      <c r="H356" s="282" t="str">
        <f t="shared" si="61"/>
        <v>1</v>
      </c>
      <c r="I356" s="282" t="str">
        <f t="shared" si="67"/>
        <v>1</v>
      </c>
      <c r="J356" s="280" t="str">
        <f>VLOOKUP(C356,MIS!F:G,2,FALSE)</f>
        <v>Faisalabad</v>
      </c>
      <c r="K356" s="157" t="str">
        <f t="shared" si="62"/>
        <v>Yes</v>
      </c>
      <c r="L356" s="157" t="str">
        <f t="shared" si="63"/>
        <v>Yes</v>
      </c>
      <c r="M356" s="157" t="str">
        <f t="shared" si="64"/>
        <v>Yes</v>
      </c>
      <c r="N356" s="157" t="s">
        <v>239</v>
      </c>
      <c r="O356" s="280" t="str">
        <f t="shared" si="65"/>
        <v xml:space="preserve"> </v>
      </c>
      <c r="P356" s="157" t="str">
        <f t="shared" si="56"/>
        <v>Yes</v>
      </c>
      <c r="Q356" s="157" t="str">
        <f t="shared" si="57"/>
        <v>Yes</v>
      </c>
    </row>
    <row r="357" spans="2:17" x14ac:dyDescent="0.25">
      <c r="B357" s="219">
        <v>353</v>
      </c>
      <c r="C357" s="220">
        <v>2462</v>
      </c>
      <c r="D357" s="221">
        <v>42768</v>
      </c>
      <c r="E357" s="220">
        <v>2462</v>
      </c>
      <c r="F357" s="222" t="s">
        <v>4912</v>
      </c>
      <c r="G357" s="223" t="str">
        <f>VLOOKUP(C357,MIS!F:H,3,FALSE)</f>
        <v>SHARFABAD BRANCH</v>
      </c>
      <c r="H357" s="282" t="str">
        <f t="shared" si="61"/>
        <v>1</v>
      </c>
      <c r="I357" s="282" t="str">
        <f t="shared" si="67"/>
        <v>1</v>
      </c>
      <c r="J357" s="280" t="str">
        <f>VLOOKUP(C357,MIS!F:G,2,FALSE)</f>
        <v>KARACHI</v>
      </c>
      <c r="K357" s="157" t="str">
        <f t="shared" si="62"/>
        <v>Yes</v>
      </c>
      <c r="L357" s="157" t="str">
        <f t="shared" si="63"/>
        <v>Yes</v>
      </c>
      <c r="M357" s="157" t="str">
        <f t="shared" si="64"/>
        <v>Yes</v>
      </c>
      <c r="N357" s="157" t="s">
        <v>239</v>
      </c>
      <c r="O357" s="280" t="str">
        <f t="shared" si="65"/>
        <v xml:space="preserve"> </v>
      </c>
      <c r="P357" s="157" t="str">
        <f t="shared" si="56"/>
        <v>Yes</v>
      </c>
      <c r="Q357" s="157" t="str">
        <f t="shared" si="57"/>
        <v>Yes</v>
      </c>
    </row>
    <row r="358" spans="2:17" x14ac:dyDescent="0.25">
      <c r="B358" s="219">
        <v>354</v>
      </c>
      <c r="C358" s="220">
        <v>889</v>
      </c>
      <c r="D358" s="221">
        <v>42768</v>
      </c>
      <c r="E358" s="220">
        <v>889</v>
      </c>
      <c r="F358" s="222">
        <v>265161057</v>
      </c>
      <c r="G358" s="223" t="str">
        <f>VLOOKUP(C358,MIS!F:H,3,FALSE)</f>
        <v>MALIR CITY, KARACHI</v>
      </c>
      <c r="H358" s="282" t="str">
        <f t="shared" si="61"/>
        <v>1</v>
      </c>
      <c r="I358" s="282" t="str">
        <f t="shared" si="67"/>
        <v>1</v>
      </c>
      <c r="J358" s="280" t="str">
        <f>VLOOKUP(C358,MIS!F:G,2,FALSE)</f>
        <v>KARACHI</v>
      </c>
      <c r="K358" s="157" t="str">
        <f t="shared" si="62"/>
        <v>Yes</v>
      </c>
      <c r="L358" s="157" t="str">
        <f t="shared" si="63"/>
        <v>Yes</v>
      </c>
      <c r="M358" s="157" t="str">
        <f t="shared" si="64"/>
        <v>Yes</v>
      </c>
      <c r="N358" s="157" t="s">
        <v>239</v>
      </c>
      <c r="O358" s="280" t="str">
        <f t="shared" si="65"/>
        <v xml:space="preserve"> </v>
      </c>
      <c r="P358" s="157" t="str">
        <f t="shared" si="56"/>
        <v>Yes</v>
      </c>
      <c r="Q358" s="157" t="str">
        <f t="shared" si="57"/>
        <v>Yes</v>
      </c>
    </row>
    <row r="359" spans="2:17" x14ac:dyDescent="0.25">
      <c r="B359" s="219">
        <v>355</v>
      </c>
      <c r="C359" s="220">
        <v>5026</v>
      </c>
      <c r="D359" s="221">
        <v>42768</v>
      </c>
      <c r="E359" s="220">
        <v>5026</v>
      </c>
      <c r="F359" s="222" t="s">
        <v>4913</v>
      </c>
      <c r="G359" s="223" t="str">
        <f>VLOOKUP(C359,MIS!F:H,3,FALSE)</f>
        <v>IBB DHA PHASE VII, KARACHI</v>
      </c>
      <c r="H359" s="282" t="str">
        <f t="shared" si="61"/>
        <v>1</v>
      </c>
      <c r="I359" s="282" t="str">
        <f t="shared" si="67"/>
        <v>1</v>
      </c>
      <c r="J359" s="280" t="str">
        <f>VLOOKUP(C359,MIS!F:G,2,FALSE)</f>
        <v>KARACHI</v>
      </c>
      <c r="K359" s="157" t="str">
        <f t="shared" si="62"/>
        <v>Yes</v>
      </c>
      <c r="L359" s="157" t="str">
        <f t="shared" si="63"/>
        <v>Yes</v>
      </c>
      <c r="M359" s="157" t="str">
        <f t="shared" si="64"/>
        <v>Yes</v>
      </c>
      <c r="N359" s="157" t="s">
        <v>239</v>
      </c>
      <c r="O359" s="280" t="str">
        <f t="shared" si="65"/>
        <v xml:space="preserve"> </v>
      </c>
      <c r="P359" s="157" t="str">
        <f t="shared" si="56"/>
        <v>Yes</v>
      </c>
      <c r="Q359" s="157" t="str">
        <f t="shared" si="57"/>
        <v>Yes</v>
      </c>
    </row>
    <row r="360" spans="2:17" x14ac:dyDescent="0.25">
      <c r="B360" s="219">
        <v>356</v>
      </c>
      <c r="C360" s="220">
        <v>2448</v>
      </c>
      <c r="D360" s="221">
        <v>42768</v>
      </c>
      <c r="E360" s="220">
        <v>2448</v>
      </c>
      <c r="F360" s="222"/>
      <c r="G360" s="223" t="str">
        <f>VLOOKUP(C360,MIS!F:H,3,FALSE)</f>
        <v xml:space="preserve">KHALID BIN WALEED ROAD BRANCH </v>
      </c>
      <c r="H360" s="282" t="str">
        <f t="shared" si="61"/>
        <v>1</v>
      </c>
      <c r="I360" s="282" t="str">
        <f t="shared" si="67"/>
        <v>1</v>
      </c>
      <c r="J360" s="280" t="str">
        <f>VLOOKUP(C360,MIS!F:G,2,FALSE)</f>
        <v>KARACHI</v>
      </c>
      <c r="K360" s="157" t="str">
        <f t="shared" si="62"/>
        <v>Yes</v>
      </c>
      <c r="L360" s="157" t="str">
        <f t="shared" si="63"/>
        <v>Yes</v>
      </c>
      <c r="M360" s="157" t="str">
        <f t="shared" si="64"/>
        <v>Yes</v>
      </c>
      <c r="N360" s="280" t="str">
        <f t="shared" ref="N360" si="70">IF(ISBLANK(F360),"No","Yes")</f>
        <v>No</v>
      </c>
      <c r="O360" s="280" t="str">
        <f t="shared" si="65"/>
        <v>Network Issue</v>
      </c>
      <c r="P360" s="157" t="str">
        <f t="shared" si="56"/>
        <v>Yes</v>
      </c>
      <c r="Q360" s="157" t="str">
        <f t="shared" si="57"/>
        <v>Yes</v>
      </c>
    </row>
    <row r="361" spans="2:17" x14ac:dyDescent="0.25">
      <c r="B361" s="219">
        <v>357</v>
      </c>
      <c r="C361" s="220">
        <v>1791</v>
      </c>
      <c r="D361" s="221">
        <v>42768</v>
      </c>
      <c r="E361" s="220">
        <v>1791</v>
      </c>
      <c r="F361" s="222" t="s">
        <v>4914</v>
      </c>
      <c r="G361" s="223" t="str">
        <f>VLOOKUP(C361,MIS!F:H,3,FALSE)</f>
        <v>P.A.F.   BASE LOWER TOPA</v>
      </c>
      <c r="H361" s="282" t="str">
        <f t="shared" si="61"/>
        <v>1</v>
      </c>
      <c r="I361" s="282" t="str">
        <f t="shared" si="67"/>
        <v>1</v>
      </c>
      <c r="J361" s="280" t="str">
        <f>VLOOKUP(C361,MIS!F:G,2,FALSE)</f>
        <v>ISLAMABAD</v>
      </c>
      <c r="K361" s="157" t="str">
        <f t="shared" si="62"/>
        <v>Yes</v>
      </c>
      <c r="L361" s="157" t="str">
        <f t="shared" si="63"/>
        <v>Yes</v>
      </c>
      <c r="M361" s="157" t="str">
        <f t="shared" si="64"/>
        <v>Yes</v>
      </c>
      <c r="N361" s="157" t="s">
        <v>239</v>
      </c>
      <c r="O361" s="280" t="str">
        <f t="shared" si="65"/>
        <v xml:space="preserve"> </v>
      </c>
      <c r="P361" s="157" t="str">
        <f t="shared" si="56"/>
        <v>Yes</v>
      </c>
      <c r="Q361" s="157" t="str">
        <f t="shared" si="57"/>
        <v>Yes</v>
      </c>
    </row>
    <row r="362" spans="2:17" x14ac:dyDescent="0.25">
      <c r="B362" s="219">
        <v>358</v>
      </c>
      <c r="C362" s="220">
        <v>1072</v>
      </c>
      <c r="D362" s="221">
        <v>42768</v>
      </c>
      <c r="E362" s="220">
        <v>1072</v>
      </c>
      <c r="F362" s="222" t="s">
        <v>4915</v>
      </c>
      <c r="G362" s="223" t="str">
        <f>VLOOKUP(C362,MIS!F:H,3,FALSE)</f>
        <v>FADSALABAD - DIJKOT ROAD</v>
      </c>
      <c r="H362" s="282" t="str">
        <f t="shared" si="61"/>
        <v>1</v>
      </c>
      <c r="I362" s="282" t="str">
        <f t="shared" si="67"/>
        <v>1</v>
      </c>
      <c r="J362" s="280" t="str">
        <f>VLOOKUP(C362,MIS!F:G,2,FALSE)</f>
        <v>Faisalabad</v>
      </c>
      <c r="K362" s="157" t="str">
        <f t="shared" si="62"/>
        <v>Yes</v>
      </c>
      <c r="L362" s="157" t="str">
        <f t="shared" si="63"/>
        <v>Yes</v>
      </c>
      <c r="M362" s="157" t="str">
        <f t="shared" si="64"/>
        <v>Yes</v>
      </c>
      <c r="N362" s="157" t="s">
        <v>239</v>
      </c>
      <c r="O362" s="280" t="str">
        <f t="shared" si="65"/>
        <v xml:space="preserve"> </v>
      </c>
      <c r="P362" s="157" t="str">
        <f t="shared" si="56"/>
        <v>Yes</v>
      </c>
      <c r="Q362" s="157" t="str">
        <f t="shared" si="57"/>
        <v>Yes</v>
      </c>
    </row>
    <row r="363" spans="2:17" x14ac:dyDescent="0.25">
      <c r="B363" s="219">
        <v>359</v>
      </c>
      <c r="C363" s="220">
        <v>1858</v>
      </c>
      <c r="D363" s="221">
        <v>42768</v>
      </c>
      <c r="E363" s="220">
        <v>1858</v>
      </c>
      <c r="F363" s="222" t="s">
        <v>4916</v>
      </c>
      <c r="G363" s="223" t="str">
        <f>VLOOKUP(C363,MIS!F:H,3,FALSE)</f>
        <v>D. H. A., H-BLOCK</v>
      </c>
      <c r="H363" s="282" t="str">
        <f t="shared" si="61"/>
        <v>1</v>
      </c>
      <c r="I363" s="282" t="str">
        <f t="shared" si="67"/>
        <v>1</v>
      </c>
      <c r="J363" s="280" t="str">
        <f>VLOOKUP(C363,MIS!F:G,2,FALSE)</f>
        <v>LAHORE</v>
      </c>
      <c r="K363" s="157" t="str">
        <f t="shared" si="62"/>
        <v>Yes</v>
      </c>
      <c r="L363" s="157" t="str">
        <f t="shared" si="63"/>
        <v>Yes</v>
      </c>
      <c r="M363" s="157" t="str">
        <f t="shared" si="64"/>
        <v>Yes</v>
      </c>
      <c r="N363" s="157" t="s">
        <v>239</v>
      </c>
      <c r="O363" s="280" t="str">
        <f t="shared" si="65"/>
        <v xml:space="preserve"> </v>
      </c>
      <c r="P363" s="157" t="str">
        <f t="shared" si="56"/>
        <v>Yes</v>
      </c>
      <c r="Q363" s="157" t="str">
        <f t="shared" si="57"/>
        <v>Yes</v>
      </c>
    </row>
    <row r="364" spans="2:17" x14ac:dyDescent="0.25">
      <c r="B364" s="219">
        <v>360</v>
      </c>
      <c r="C364" s="220">
        <v>5023</v>
      </c>
      <c r="D364" s="221">
        <v>42768</v>
      </c>
      <c r="E364" s="220">
        <v>5023</v>
      </c>
      <c r="F364" s="222" t="s">
        <v>4917</v>
      </c>
      <c r="G364" s="223" t="str">
        <f>VLOOKUP(C364,MIS!F:H,3,FALSE)</f>
        <v>IBB JOFA TOWER, KARACHI</v>
      </c>
      <c r="H364" s="282" t="str">
        <f t="shared" si="61"/>
        <v>1</v>
      </c>
      <c r="I364" s="282" t="str">
        <f t="shared" si="67"/>
        <v>1</v>
      </c>
      <c r="J364" s="280" t="str">
        <f>VLOOKUP(C364,MIS!F:G,2,FALSE)</f>
        <v>KARACHI</v>
      </c>
      <c r="K364" s="157" t="str">
        <f t="shared" si="62"/>
        <v>Yes</v>
      </c>
      <c r="L364" s="157" t="str">
        <f t="shared" si="63"/>
        <v>Yes</v>
      </c>
      <c r="M364" s="157" t="str">
        <f t="shared" si="64"/>
        <v>Yes</v>
      </c>
      <c r="N364" s="157" t="s">
        <v>239</v>
      </c>
      <c r="O364" s="280" t="str">
        <f t="shared" si="65"/>
        <v xml:space="preserve"> </v>
      </c>
      <c r="P364" s="157" t="str">
        <f t="shared" si="56"/>
        <v>Yes</v>
      </c>
      <c r="Q364" s="157" t="str">
        <f t="shared" si="57"/>
        <v>Yes</v>
      </c>
    </row>
    <row r="365" spans="2:17" x14ac:dyDescent="0.25">
      <c r="B365" s="219">
        <v>361</v>
      </c>
      <c r="C365" s="220">
        <v>1968</v>
      </c>
      <c r="D365" s="221">
        <v>42768</v>
      </c>
      <c r="E365" s="220">
        <v>1968</v>
      </c>
      <c r="F365" s="222" t="s">
        <v>4918</v>
      </c>
      <c r="G365" s="223" t="str">
        <f>VLOOKUP(C365,MIS!F:H,3,FALSE)</f>
        <v>MURREE - KASHMIRI BAZAR</v>
      </c>
      <c r="H365" s="282" t="str">
        <f t="shared" si="61"/>
        <v>1</v>
      </c>
      <c r="I365" s="282" t="str">
        <f t="shared" si="67"/>
        <v>1</v>
      </c>
      <c r="J365" s="280" t="str">
        <f>VLOOKUP(C365,MIS!F:G,2,FALSE)</f>
        <v>ISLAMABAD</v>
      </c>
      <c r="K365" s="157" t="str">
        <f t="shared" si="62"/>
        <v>Yes</v>
      </c>
      <c r="L365" s="157" t="str">
        <f t="shared" si="63"/>
        <v>Yes</v>
      </c>
      <c r="M365" s="157" t="str">
        <f t="shared" si="64"/>
        <v>Yes</v>
      </c>
      <c r="N365" s="157" t="s">
        <v>239</v>
      </c>
      <c r="O365" s="280" t="str">
        <f t="shared" si="65"/>
        <v xml:space="preserve"> </v>
      </c>
      <c r="P365" s="157" t="str">
        <f t="shared" si="56"/>
        <v>Yes</v>
      </c>
      <c r="Q365" s="157" t="str">
        <f t="shared" si="57"/>
        <v>Yes</v>
      </c>
    </row>
    <row r="366" spans="2:17" x14ac:dyDescent="0.25">
      <c r="B366" s="219">
        <v>362</v>
      </c>
      <c r="C366" s="220">
        <v>151</v>
      </c>
      <c r="D366" s="221">
        <v>42768</v>
      </c>
      <c r="E366" s="220">
        <v>151</v>
      </c>
      <c r="F366" s="222" t="s">
        <v>4919</v>
      </c>
      <c r="G366" s="223" t="str">
        <f>VLOOKUP(C366,MIS!F:H,3,FALSE)</f>
        <v>MURREE - JINNAH ROAD</v>
      </c>
      <c r="H366" s="282" t="str">
        <f t="shared" si="61"/>
        <v>1</v>
      </c>
      <c r="I366" s="282" t="str">
        <f t="shared" si="67"/>
        <v>1</v>
      </c>
      <c r="J366" s="280" t="str">
        <f>VLOOKUP(C366,MIS!F:G,2,FALSE)</f>
        <v>ISLAMABAD</v>
      </c>
      <c r="K366" s="157" t="str">
        <f t="shared" si="62"/>
        <v>Yes</v>
      </c>
      <c r="L366" s="157" t="str">
        <f t="shared" si="63"/>
        <v>Yes</v>
      </c>
      <c r="M366" s="157" t="str">
        <f t="shared" si="64"/>
        <v>Yes</v>
      </c>
      <c r="N366" s="157" t="s">
        <v>239</v>
      </c>
      <c r="O366" s="280" t="str">
        <f t="shared" si="65"/>
        <v xml:space="preserve"> </v>
      </c>
      <c r="P366" s="157" t="str">
        <f t="shared" si="56"/>
        <v>Yes</v>
      </c>
      <c r="Q366" s="157" t="str">
        <f t="shared" si="57"/>
        <v>Yes</v>
      </c>
    </row>
    <row r="367" spans="2:17" x14ac:dyDescent="0.25">
      <c r="B367" s="219">
        <v>363</v>
      </c>
      <c r="C367" s="220">
        <v>525</v>
      </c>
      <c r="D367" s="221">
        <v>42768</v>
      </c>
      <c r="E367" s="220">
        <v>525</v>
      </c>
      <c r="F367" s="222" t="s">
        <v>4920</v>
      </c>
      <c r="G367" s="223" t="str">
        <f>VLOOKUP(C367,MIS!F:H,3,FALSE)</f>
        <v>DEVAL UPPER</v>
      </c>
      <c r="H367" s="282" t="str">
        <f t="shared" si="61"/>
        <v>1</v>
      </c>
      <c r="I367" s="282" t="str">
        <f t="shared" si="67"/>
        <v>1</v>
      </c>
      <c r="J367" s="280" t="str">
        <f>VLOOKUP(C367,MIS!F:G,2,FALSE)</f>
        <v>ISLAMABAD</v>
      </c>
      <c r="K367" s="157" t="str">
        <f t="shared" si="62"/>
        <v>Yes</v>
      </c>
      <c r="L367" s="157" t="str">
        <f t="shared" si="63"/>
        <v>Yes</v>
      </c>
      <c r="M367" s="157" t="str">
        <f t="shared" si="64"/>
        <v>Yes</v>
      </c>
      <c r="N367" s="157" t="s">
        <v>239</v>
      </c>
      <c r="O367" s="280" t="str">
        <f t="shared" si="65"/>
        <v xml:space="preserve"> </v>
      </c>
      <c r="P367" s="157" t="str">
        <f t="shared" ref="P367:P622" si="71">IF(ISBLANK(C367)," ","Yes")</f>
        <v>Yes</v>
      </c>
      <c r="Q367" s="157" t="str">
        <f t="shared" ref="Q367:Q622" si="72">IF(ISBLANK(C367)," ","Yes")</f>
        <v>Yes</v>
      </c>
    </row>
    <row r="368" spans="2:17" x14ac:dyDescent="0.25">
      <c r="B368" s="219">
        <v>364</v>
      </c>
      <c r="C368" s="220">
        <v>1466</v>
      </c>
      <c r="D368" s="221">
        <v>42768</v>
      </c>
      <c r="E368" s="220">
        <v>1466</v>
      </c>
      <c r="F368" s="222" t="s">
        <v>4921</v>
      </c>
      <c r="G368" s="223" t="str">
        <f>VLOOKUP(C368,MIS!F:H,3,FALSE)</f>
        <v>FADSALABAD - PMC</v>
      </c>
      <c r="H368" s="282" t="str">
        <f t="shared" si="61"/>
        <v>1</v>
      </c>
      <c r="I368" s="282" t="str">
        <f t="shared" si="67"/>
        <v>1</v>
      </c>
      <c r="J368" s="280" t="str">
        <f>VLOOKUP(C368,MIS!F:G,2,FALSE)</f>
        <v>Faisalabad</v>
      </c>
      <c r="K368" s="157" t="str">
        <f t="shared" si="62"/>
        <v>Yes</v>
      </c>
      <c r="L368" s="157" t="str">
        <f t="shared" si="63"/>
        <v>Yes</v>
      </c>
      <c r="M368" s="157" t="str">
        <f t="shared" si="64"/>
        <v>Yes</v>
      </c>
      <c r="N368" s="157" t="s">
        <v>239</v>
      </c>
      <c r="O368" s="280" t="str">
        <f t="shared" si="65"/>
        <v xml:space="preserve"> </v>
      </c>
      <c r="P368" s="157" t="str">
        <f t="shared" si="71"/>
        <v>Yes</v>
      </c>
      <c r="Q368" s="157" t="str">
        <f t="shared" si="72"/>
        <v>Yes</v>
      </c>
    </row>
    <row r="369" spans="2:17" x14ac:dyDescent="0.25">
      <c r="B369" s="219">
        <v>365</v>
      </c>
      <c r="C369" s="220">
        <v>2082</v>
      </c>
      <c r="D369" s="221">
        <v>42768</v>
      </c>
      <c r="E369" s="220">
        <v>2082</v>
      </c>
      <c r="F369" s="222" t="s">
        <v>4922</v>
      </c>
      <c r="G369" s="223" t="str">
        <f>VLOOKUP(C369,MIS!F:H,3,FALSE)</f>
        <v>KEPZ BRANCH</v>
      </c>
      <c r="H369" s="282" t="str">
        <f t="shared" si="61"/>
        <v>1</v>
      </c>
      <c r="I369" s="282" t="str">
        <f t="shared" si="67"/>
        <v>1</v>
      </c>
      <c r="J369" s="280" t="str">
        <f>VLOOKUP(C369,MIS!F:G,2,FALSE)</f>
        <v>KARACHI</v>
      </c>
      <c r="K369" s="157" t="str">
        <f t="shared" si="62"/>
        <v>Yes</v>
      </c>
      <c r="L369" s="157" t="str">
        <f t="shared" si="63"/>
        <v>Yes</v>
      </c>
      <c r="M369" s="157" t="str">
        <f t="shared" si="64"/>
        <v>Yes</v>
      </c>
      <c r="N369" s="230" t="s">
        <v>239</v>
      </c>
      <c r="O369" s="280" t="s">
        <v>4647</v>
      </c>
      <c r="P369" s="157" t="str">
        <f t="shared" si="71"/>
        <v>Yes</v>
      </c>
      <c r="Q369" s="157" t="str">
        <f t="shared" si="72"/>
        <v>Yes</v>
      </c>
    </row>
    <row r="370" spans="2:17" x14ac:dyDescent="0.25">
      <c r="B370" s="219">
        <v>366</v>
      </c>
      <c r="C370" s="220">
        <v>1500</v>
      </c>
      <c r="D370" s="221">
        <v>42768</v>
      </c>
      <c r="E370" s="220">
        <v>1500</v>
      </c>
      <c r="F370" s="222" t="s">
        <v>4923</v>
      </c>
      <c r="G370" s="223" t="str">
        <f>VLOOKUP(C370,MIS!F:H,3,FALSE)</f>
        <v>MUSLIM LEAGUE QTRS, KARACHI</v>
      </c>
      <c r="H370" s="282" t="str">
        <f t="shared" si="61"/>
        <v>1</v>
      </c>
      <c r="I370" s="282" t="str">
        <f t="shared" si="67"/>
        <v>1</v>
      </c>
      <c r="J370" s="280" t="str">
        <f>VLOOKUP(C370,MIS!F:G,2,FALSE)</f>
        <v>KARACHI</v>
      </c>
      <c r="K370" s="157" t="str">
        <f t="shared" si="62"/>
        <v>Yes</v>
      </c>
      <c r="L370" s="157" t="str">
        <f t="shared" si="63"/>
        <v>Yes</v>
      </c>
      <c r="M370" s="157" t="str">
        <f t="shared" si="64"/>
        <v>Yes</v>
      </c>
      <c r="N370" s="157" t="s">
        <v>239</v>
      </c>
      <c r="O370" s="280" t="str">
        <f t="shared" si="65"/>
        <v xml:space="preserve"> </v>
      </c>
      <c r="P370" s="157" t="str">
        <f t="shared" si="71"/>
        <v>Yes</v>
      </c>
      <c r="Q370" s="157" t="str">
        <f t="shared" si="72"/>
        <v>Yes</v>
      </c>
    </row>
    <row r="371" spans="2:17" x14ac:dyDescent="0.25">
      <c r="B371" s="219">
        <v>367</v>
      </c>
      <c r="C371" s="220">
        <v>2241</v>
      </c>
      <c r="D371" s="221">
        <v>42769</v>
      </c>
      <c r="E371" s="220">
        <v>22411</v>
      </c>
      <c r="F371" s="222">
        <v>2.6516E+73</v>
      </c>
      <c r="G371" s="223" t="str">
        <f>VLOOKUP(C371,MIS!F:H,3,FALSE)</f>
        <v>FADSALABAD - WEST CANAL ROAD</v>
      </c>
      <c r="H371" s="282" t="str">
        <f t="shared" si="61"/>
        <v>1</v>
      </c>
      <c r="I371" s="282" t="str">
        <f t="shared" si="67"/>
        <v>1</v>
      </c>
      <c r="J371" s="280" t="s">
        <v>36</v>
      </c>
      <c r="K371" s="157" t="str">
        <f t="shared" si="62"/>
        <v>Yes</v>
      </c>
      <c r="L371" s="157" t="str">
        <f t="shared" si="63"/>
        <v>Yes</v>
      </c>
      <c r="M371" s="157" t="str">
        <f t="shared" si="64"/>
        <v>Yes</v>
      </c>
      <c r="N371" s="157" t="s">
        <v>239</v>
      </c>
      <c r="O371" s="280" t="str">
        <f t="shared" si="65"/>
        <v xml:space="preserve"> </v>
      </c>
      <c r="P371" s="157" t="str">
        <f t="shared" si="71"/>
        <v>Yes</v>
      </c>
      <c r="Q371" s="157" t="str">
        <f t="shared" si="72"/>
        <v>Yes</v>
      </c>
    </row>
    <row r="372" spans="2:17" x14ac:dyDescent="0.25">
      <c r="B372" s="219">
        <v>368</v>
      </c>
      <c r="C372" s="220">
        <v>523</v>
      </c>
      <c r="D372" s="221">
        <v>42769</v>
      </c>
      <c r="E372" s="220">
        <v>523</v>
      </c>
      <c r="F372" s="222" t="s">
        <v>4924</v>
      </c>
      <c r="G372" s="223" t="str">
        <f>VLOOKUP(C372,MIS!F:H,3,FALSE)</f>
        <v>ZARAR SHAHEED ROAD</v>
      </c>
      <c r="H372" s="282" t="str">
        <f t="shared" si="61"/>
        <v>1</v>
      </c>
      <c r="I372" s="282" t="str">
        <f t="shared" si="67"/>
        <v>1</v>
      </c>
      <c r="J372" s="280" t="str">
        <f>VLOOKUP(C372,MIS!F:G,2,FALSE)</f>
        <v>LAHORE</v>
      </c>
      <c r="K372" s="157" t="str">
        <f t="shared" si="62"/>
        <v>Yes</v>
      </c>
      <c r="L372" s="157" t="str">
        <f t="shared" si="63"/>
        <v>Yes</v>
      </c>
      <c r="M372" s="157" t="str">
        <f t="shared" si="64"/>
        <v>Yes</v>
      </c>
      <c r="N372" s="230" t="s">
        <v>239</v>
      </c>
      <c r="O372" s="280" t="s">
        <v>4647</v>
      </c>
      <c r="P372" s="157" t="str">
        <f t="shared" si="71"/>
        <v>Yes</v>
      </c>
      <c r="Q372" s="157" t="str">
        <f t="shared" si="72"/>
        <v>Yes</v>
      </c>
    </row>
    <row r="373" spans="2:17" x14ac:dyDescent="0.25">
      <c r="B373" s="219">
        <v>369</v>
      </c>
      <c r="C373" s="220">
        <v>5022</v>
      </c>
      <c r="D373" s="221">
        <v>42769</v>
      </c>
      <c r="E373" s="220">
        <v>5022</v>
      </c>
      <c r="F373" s="222" t="s">
        <v>4925</v>
      </c>
      <c r="G373" s="223" t="str">
        <f>VLOOKUP(C373,MIS!F:H,3,FALSE)</f>
        <v>IBB DEHLI MERCANTILE SOCIETY KARACHI</v>
      </c>
      <c r="H373" s="282" t="str">
        <f t="shared" si="61"/>
        <v>1</v>
      </c>
      <c r="I373" s="282" t="str">
        <f t="shared" si="67"/>
        <v>1</v>
      </c>
      <c r="J373" s="280" t="str">
        <f>VLOOKUP(C373,MIS!F:G,2,FALSE)</f>
        <v>KARACHI</v>
      </c>
      <c r="K373" s="157" t="str">
        <f t="shared" si="62"/>
        <v>Yes</v>
      </c>
      <c r="L373" s="157" t="str">
        <f t="shared" si="63"/>
        <v>Yes</v>
      </c>
      <c r="M373" s="157" t="str">
        <f t="shared" si="64"/>
        <v>Yes</v>
      </c>
      <c r="N373" s="157" t="s">
        <v>239</v>
      </c>
      <c r="O373" s="280" t="str">
        <f t="shared" si="65"/>
        <v xml:space="preserve"> </v>
      </c>
      <c r="P373" s="157" t="str">
        <f t="shared" si="71"/>
        <v>Yes</v>
      </c>
      <c r="Q373" s="157" t="str">
        <f t="shared" si="72"/>
        <v>Yes</v>
      </c>
    </row>
    <row r="374" spans="2:17" x14ac:dyDescent="0.25">
      <c r="B374" s="219">
        <v>370</v>
      </c>
      <c r="C374" s="220">
        <v>473</v>
      </c>
      <c r="D374" s="221">
        <v>42769</v>
      </c>
      <c r="E374" s="220">
        <v>473</v>
      </c>
      <c r="F374" s="222" t="s">
        <v>4926</v>
      </c>
      <c r="G374" s="223" t="str">
        <f>VLOOKUP(C374,MIS!F:H,3,FALSE)</f>
        <v>FADSALABAD - WAPDA STEAM P.S.</v>
      </c>
      <c r="H374" s="282" t="str">
        <f t="shared" si="61"/>
        <v>1</v>
      </c>
      <c r="I374" s="282" t="str">
        <f t="shared" si="67"/>
        <v>1</v>
      </c>
      <c r="J374" s="280" t="s">
        <v>36</v>
      </c>
      <c r="K374" s="157" t="str">
        <f t="shared" si="62"/>
        <v>Yes</v>
      </c>
      <c r="L374" s="157" t="str">
        <f t="shared" si="63"/>
        <v>Yes</v>
      </c>
      <c r="M374" s="157" t="str">
        <f t="shared" si="64"/>
        <v>Yes</v>
      </c>
      <c r="N374" s="157" t="s">
        <v>239</v>
      </c>
      <c r="O374" s="280" t="str">
        <f t="shared" si="65"/>
        <v xml:space="preserve"> </v>
      </c>
      <c r="P374" s="157" t="str">
        <f t="shared" si="71"/>
        <v>Yes</v>
      </c>
      <c r="Q374" s="157" t="str">
        <f t="shared" si="72"/>
        <v>Yes</v>
      </c>
    </row>
    <row r="375" spans="2:17" x14ac:dyDescent="0.25">
      <c r="B375" s="219">
        <v>371</v>
      </c>
      <c r="C375" s="220">
        <v>2450</v>
      </c>
      <c r="D375" s="221">
        <v>42769</v>
      </c>
      <c r="E375" s="220">
        <v>2450</v>
      </c>
      <c r="F375" s="222" t="s">
        <v>4927</v>
      </c>
      <c r="G375" s="223" t="str">
        <f>VLOOKUP(C375,MIS!F:H,3,FALSE)</f>
        <v>GULBERG CHOWRANGI</v>
      </c>
      <c r="H375" s="282" t="str">
        <f t="shared" si="61"/>
        <v>1</v>
      </c>
      <c r="I375" s="282" t="str">
        <f t="shared" si="67"/>
        <v>1</v>
      </c>
      <c r="J375" s="280" t="str">
        <f>VLOOKUP(C375,MIS!F:G,2,FALSE)</f>
        <v>KARACHI</v>
      </c>
      <c r="K375" s="157" t="str">
        <f t="shared" si="62"/>
        <v>Yes</v>
      </c>
      <c r="L375" s="157" t="str">
        <f t="shared" si="63"/>
        <v>Yes</v>
      </c>
      <c r="M375" s="157" t="str">
        <f t="shared" si="64"/>
        <v>Yes</v>
      </c>
      <c r="N375" s="157" t="s">
        <v>239</v>
      </c>
      <c r="O375" s="280" t="str">
        <f t="shared" si="65"/>
        <v xml:space="preserve"> </v>
      </c>
      <c r="P375" s="157" t="str">
        <f t="shared" si="71"/>
        <v>Yes</v>
      </c>
      <c r="Q375" s="157" t="str">
        <f t="shared" si="72"/>
        <v>Yes</v>
      </c>
    </row>
    <row r="376" spans="2:17" x14ac:dyDescent="0.25">
      <c r="B376" s="219">
        <v>372</v>
      </c>
      <c r="C376" s="210">
        <v>1215</v>
      </c>
      <c r="D376" s="221">
        <v>42769</v>
      </c>
      <c r="E376" s="210">
        <v>1215</v>
      </c>
      <c r="F376" s="222" t="s">
        <v>4928</v>
      </c>
      <c r="G376" s="223" t="str">
        <f>VLOOKUP(C376,MIS!F:H,3,FALSE)</f>
        <v>MANORA, KARACHI</v>
      </c>
      <c r="H376" s="214" t="str">
        <f t="shared" si="61"/>
        <v>1</v>
      </c>
      <c r="I376" s="214" t="str">
        <f t="shared" si="67"/>
        <v>1</v>
      </c>
      <c r="J376" s="280" t="str">
        <f>VLOOKUP(C376,MIS!F:G,2,FALSE)</f>
        <v>KARACHI</v>
      </c>
      <c r="K376" s="237" t="str">
        <f t="shared" si="62"/>
        <v>Yes</v>
      </c>
      <c r="L376" s="237" t="str">
        <f t="shared" si="63"/>
        <v>Yes</v>
      </c>
      <c r="M376" s="237" t="str">
        <f t="shared" si="64"/>
        <v>Yes</v>
      </c>
      <c r="N376" s="237" t="s">
        <v>92</v>
      </c>
      <c r="O376" s="237" t="str">
        <f t="shared" si="65"/>
        <v xml:space="preserve"> </v>
      </c>
      <c r="P376" s="237" t="str">
        <f t="shared" si="71"/>
        <v>Yes</v>
      </c>
      <c r="Q376" s="237" t="str">
        <f t="shared" si="72"/>
        <v>Yes</v>
      </c>
    </row>
    <row r="377" spans="2:17" x14ac:dyDescent="0.25">
      <c r="B377" s="219">
        <v>373</v>
      </c>
      <c r="C377" s="231">
        <v>354</v>
      </c>
      <c r="D377" s="221">
        <v>42769</v>
      </c>
      <c r="E377" s="231">
        <v>354</v>
      </c>
      <c r="F377" s="222"/>
      <c r="G377" s="223" t="str">
        <f>VLOOKUP(C377,MIS!F:H,3,FALSE)</f>
        <v>DEH MALH, KARACHI</v>
      </c>
      <c r="H377" s="282" t="str">
        <f t="shared" si="61"/>
        <v>1</v>
      </c>
      <c r="I377" s="282" t="str">
        <f t="shared" si="67"/>
        <v>1</v>
      </c>
      <c r="J377" s="280" t="str">
        <f>VLOOKUP(C377,MIS!F:G,2,FALSE)</f>
        <v>KARACHI</v>
      </c>
      <c r="K377" s="157" t="str">
        <f t="shared" si="62"/>
        <v>Yes</v>
      </c>
      <c r="L377" s="157" t="str">
        <f t="shared" si="63"/>
        <v>Yes</v>
      </c>
      <c r="M377" s="157" t="str">
        <f t="shared" si="64"/>
        <v>Yes</v>
      </c>
      <c r="N377" s="280" t="str">
        <f t="shared" ref="N377" si="73">IF(ISBLANK(F377),"No","Yes")</f>
        <v>No</v>
      </c>
      <c r="O377" s="280" t="str">
        <f t="shared" si="65"/>
        <v>Network Issue</v>
      </c>
      <c r="P377" s="157" t="str">
        <f t="shared" si="71"/>
        <v>Yes</v>
      </c>
      <c r="Q377" s="157" t="str">
        <f t="shared" si="72"/>
        <v>Yes</v>
      </c>
    </row>
    <row r="378" spans="2:17" x14ac:dyDescent="0.25">
      <c r="B378" s="219">
        <v>374</v>
      </c>
      <c r="C378" s="220">
        <v>1217</v>
      </c>
      <c r="D378" s="221">
        <v>42769</v>
      </c>
      <c r="E378" s="220">
        <v>1217</v>
      </c>
      <c r="F378" s="222" t="s">
        <v>4929</v>
      </c>
      <c r="G378" s="223" t="str">
        <f>VLOOKUP(C378,MIS!F:H,3,FALSE)</f>
        <v>MALIR CANTT, KARACHI</v>
      </c>
      <c r="H378" s="282" t="str">
        <f t="shared" si="61"/>
        <v>1</v>
      </c>
      <c r="I378" s="282" t="str">
        <f t="shared" si="67"/>
        <v>1</v>
      </c>
      <c r="J378" s="280" t="str">
        <f>VLOOKUP(C378,MIS!F:G,2,FALSE)</f>
        <v>KARACHI</v>
      </c>
      <c r="K378" s="157" t="str">
        <f t="shared" si="62"/>
        <v>Yes</v>
      </c>
      <c r="L378" s="157" t="str">
        <f t="shared" si="63"/>
        <v>Yes</v>
      </c>
      <c r="M378" s="157" t="str">
        <f t="shared" si="64"/>
        <v>Yes</v>
      </c>
      <c r="N378" s="157" t="s">
        <v>239</v>
      </c>
      <c r="O378" s="280" t="str">
        <f t="shared" si="65"/>
        <v xml:space="preserve"> </v>
      </c>
      <c r="P378" s="157" t="str">
        <f t="shared" si="71"/>
        <v>Yes</v>
      </c>
      <c r="Q378" s="157" t="str">
        <f t="shared" si="72"/>
        <v>Yes</v>
      </c>
    </row>
    <row r="379" spans="2:17" x14ac:dyDescent="0.25">
      <c r="B379" s="219">
        <v>375</v>
      </c>
      <c r="C379" s="220">
        <v>125</v>
      </c>
      <c r="D379" s="221">
        <v>42769</v>
      </c>
      <c r="E379" s="220">
        <v>125</v>
      </c>
      <c r="F379" s="222">
        <v>2.6515999999999999E+83</v>
      </c>
      <c r="G379" s="223" t="str">
        <f>VLOOKUP(C379,MIS!F:H,3,FALSE)</f>
        <v>CANTONMENT</v>
      </c>
      <c r="H379" s="282" t="str">
        <f t="shared" si="61"/>
        <v>1</v>
      </c>
      <c r="I379" s="282" t="str">
        <f t="shared" si="67"/>
        <v>1</v>
      </c>
      <c r="J379" s="280" t="str">
        <f>VLOOKUP(C379,MIS!F:G,2,FALSE)</f>
        <v>LAHORE</v>
      </c>
      <c r="K379" s="157" t="str">
        <f t="shared" si="62"/>
        <v>Yes</v>
      </c>
      <c r="L379" s="157" t="str">
        <f t="shared" si="63"/>
        <v>Yes</v>
      </c>
      <c r="M379" s="157" t="str">
        <f t="shared" si="64"/>
        <v>Yes</v>
      </c>
      <c r="N379" s="157" t="s">
        <v>239</v>
      </c>
      <c r="O379" s="280" t="str">
        <f t="shared" si="65"/>
        <v xml:space="preserve"> </v>
      </c>
      <c r="P379" s="157" t="str">
        <f t="shared" si="71"/>
        <v>Yes</v>
      </c>
      <c r="Q379" s="157" t="str">
        <f t="shared" si="72"/>
        <v>Yes</v>
      </c>
    </row>
    <row r="380" spans="2:17" x14ac:dyDescent="0.25">
      <c r="B380" s="219">
        <v>376</v>
      </c>
      <c r="C380" s="220">
        <v>1748</v>
      </c>
      <c r="D380" s="221">
        <v>42769</v>
      </c>
      <c r="E380" s="220">
        <v>1748</v>
      </c>
      <c r="F380" s="222">
        <v>2.6515999999999999E+67</v>
      </c>
      <c r="G380" s="223" t="str">
        <f>VLOOKUP(C380,MIS!F:H,3,FALSE)</f>
        <v>FADSALABAD - MADINA TOWN</v>
      </c>
      <c r="H380" s="282" t="str">
        <f t="shared" si="61"/>
        <v>1</v>
      </c>
      <c r="I380" s="282" t="str">
        <f t="shared" si="67"/>
        <v>1</v>
      </c>
      <c r="J380" s="280" t="str">
        <f>VLOOKUP(C380,MIS!F:G,2,FALSE)</f>
        <v>Faisalabad</v>
      </c>
      <c r="K380" s="157" t="str">
        <f t="shared" si="62"/>
        <v>Yes</v>
      </c>
      <c r="L380" s="157" t="str">
        <f t="shared" si="63"/>
        <v>Yes</v>
      </c>
      <c r="M380" s="157" t="str">
        <f t="shared" si="64"/>
        <v>Yes</v>
      </c>
      <c r="N380" s="157" t="s">
        <v>239</v>
      </c>
      <c r="O380" s="280" t="str">
        <f t="shared" si="65"/>
        <v xml:space="preserve"> </v>
      </c>
      <c r="P380" s="157" t="str">
        <f t="shared" si="71"/>
        <v>Yes</v>
      </c>
      <c r="Q380" s="157" t="str">
        <f t="shared" si="72"/>
        <v>Yes</v>
      </c>
    </row>
    <row r="381" spans="2:17" x14ac:dyDescent="0.25">
      <c r="B381" s="219">
        <v>377</v>
      </c>
      <c r="C381" s="220">
        <v>1336</v>
      </c>
      <c r="D381" s="221">
        <v>42769</v>
      </c>
      <c r="E381" s="220">
        <v>1336</v>
      </c>
      <c r="F381" s="222" t="s">
        <v>4930</v>
      </c>
      <c r="G381" s="223" t="str">
        <f>VLOOKUP(C381,MIS!F:H,3,FALSE)</f>
        <v>FADSALABAD - ABDULLAHPUR</v>
      </c>
      <c r="H381" s="282" t="str">
        <f t="shared" si="61"/>
        <v>1</v>
      </c>
      <c r="I381" s="282" t="str">
        <f t="shared" si="67"/>
        <v>1</v>
      </c>
      <c r="J381" s="280" t="str">
        <f>VLOOKUP(C381,MIS!F:G,2,FALSE)</f>
        <v>Faisalabad</v>
      </c>
      <c r="K381" s="157" t="str">
        <f t="shared" si="62"/>
        <v>Yes</v>
      </c>
      <c r="L381" s="157" t="str">
        <f t="shared" si="63"/>
        <v>Yes</v>
      </c>
      <c r="M381" s="157" t="str">
        <f t="shared" si="64"/>
        <v>Yes</v>
      </c>
      <c r="N381" s="157" t="s">
        <v>239</v>
      </c>
      <c r="O381" s="280" t="str">
        <f t="shared" si="65"/>
        <v xml:space="preserve"> </v>
      </c>
      <c r="P381" s="157" t="str">
        <f t="shared" si="71"/>
        <v>Yes</v>
      </c>
      <c r="Q381" s="157" t="str">
        <f t="shared" si="72"/>
        <v>Yes</v>
      </c>
    </row>
    <row r="382" spans="2:17" x14ac:dyDescent="0.25">
      <c r="B382" s="219">
        <v>378</v>
      </c>
      <c r="C382" s="220">
        <v>2426</v>
      </c>
      <c r="D382" s="221">
        <v>42769</v>
      </c>
      <c r="E382" s="220">
        <v>2426</v>
      </c>
      <c r="F382" s="222" t="s">
        <v>4931</v>
      </c>
      <c r="G382" s="223" t="str">
        <f>VLOOKUP(C382,MIS!F:H,3,FALSE)</f>
        <v>PATRIATA NEW MURREE</v>
      </c>
      <c r="H382" s="282" t="str">
        <f t="shared" si="61"/>
        <v>1</v>
      </c>
      <c r="I382" s="282" t="str">
        <f t="shared" si="67"/>
        <v>1</v>
      </c>
      <c r="J382" s="280" t="str">
        <f>VLOOKUP(C382,MIS!F:G,2,FALSE)</f>
        <v>ISLAMABAD</v>
      </c>
      <c r="K382" s="157" t="str">
        <f t="shared" si="62"/>
        <v>Yes</v>
      </c>
      <c r="L382" s="157" t="str">
        <f t="shared" si="63"/>
        <v>Yes</v>
      </c>
      <c r="M382" s="157" t="str">
        <f t="shared" si="64"/>
        <v>Yes</v>
      </c>
      <c r="N382" s="157" t="s">
        <v>239</v>
      </c>
      <c r="O382" s="280" t="str">
        <f t="shared" si="65"/>
        <v xml:space="preserve"> </v>
      </c>
      <c r="P382" s="157" t="str">
        <f t="shared" si="71"/>
        <v>Yes</v>
      </c>
      <c r="Q382" s="157" t="str">
        <f t="shared" si="72"/>
        <v>Yes</v>
      </c>
    </row>
    <row r="383" spans="2:17" x14ac:dyDescent="0.25">
      <c r="B383" s="219">
        <v>379</v>
      </c>
      <c r="C383" s="220">
        <v>621</v>
      </c>
      <c r="D383" s="221">
        <v>42769</v>
      </c>
      <c r="E383" s="220">
        <v>621</v>
      </c>
      <c r="F383" s="222"/>
      <c r="G383" s="223" t="str">
        <f>VLOOKUP(C383,MIS!F:H,3,FALSE)</f>
        <v>MUGHALPURA</v>
      </c>
      <c r="H383" s="282" t="str">
        <f t="shared" si="61"/>
        <v>1</v>
      </c>
      <c r="I383" s="282" t="str">
        <f t="shared" si="67"/>
        <v>1</v>
      </c>
      <c r="J383" s="280" t="str">
        <f>VLOOKUP(C383,MIS!F:G,2,FALSE)</f>
        <v>LAHORE</v>
      </c>
      <c r="K383" s="157" t="str">
        <f t="shared" si="62"/>
        <v>Yes</v>
      </c>
      <c r="L383" s="157" t="str">
        <f t="shared" si="63"/>
        <v>Yes</v>
      </c>
      <c r="M383" s="157" t="str">
        <f t="shared" si="64"/>
        <v>Yes</v>
      </c>
      <c r="N383" s="280" t="str">
        <f t="shared" ref="N383" si="74">IF(ISBLANK(F383),"No","Yes")</f>
        <v>No</v>
      </c>
      <c r="O383" s="280" t="str">
        <f t="shared" si="65"/>
        <v>Network Issue</v>
      </c>
      <c r="P383" s="157" t="str">
        <f t="shared" si="71"/>
        <v>Yes</v>
      </c>
      <c r="Q383" s="157" t="str">
        <f t="shared" si="72"/>
        <v>Yes</v>
      </c>
    </row>
    <row r="384" spans="2:17" x14ac:dyDescent="0.25">
      <c r="B384" s="219">
        <v>380</v>
      </c>
      <c r="C384" s="220">
        <v>2283</v>
      </c>
      <c r="D384" s="221">
        <v>42769</v>
      </c>
      <c r="E384" s="220">
        <v>2283</v>
      </c>
      <c r="F384" s="222">
        <v>2.6515999999999998E+89</v>
      </c>
      <c r="G384" s="223" t="str">
        <f>VLOOKUP(C384,MIS!F:H,3,FALSE)</f>
        <v>RAFA-E-AAM SOCITY BR</v>
      </c>
      <c r="H384" s="282" t="str">
        <f t="shared" si="61"/>
        <v>1</v>
      </c>
      <c r="I384" s="282" t="str">
        <f t="shared" si="67"/>
        <v>1</v>
      </c>
      <c r="J384" s="280" t="str">
        <f>VLOOKUP(C384,MIS!F:G,2,FALSE)</f>
        <v>KARACHI</v>
      </c>
      <c r="K384" s="157" t="str">
        <f t="shared" si="62"/>
        <v>Yes</v>
      </c>
      <c r="L384" s="157" t="str">
        <f t="shared" si="63"/>
        <v>Yes</v>
      </c>
      <c r="M384" s="157" t="str">
        <f t="shared" si="64"/>
        <v>Yes</v>
      </c>
      <c r="N384" s="157" t="s">
        <v>239</v>
      </c>
      <c r="O384" s="280" t="str">
        <f t="shared" si="65"/>
        <v xml:space="preserve"> </v>
      </c>
      <c r="P384" s="157" t="str">
        <f t="shared" si="71"/>
        <v>Yes</v>
      </c>
      <c r="Q384" s="157" t="str">
        <f t="shared" si="72"/>
        <v>Yes</v>
      </c>
    </row>
    <row r="385" spans="2:17" x14ac:dyDescent="0.25">
      <c r="B385" s="219">
        <v>381</v>
      </c>
      <c r="C385" s="220">
        <v>2302</v>
      </c>
      <c r="D385" s="221">
        <v>42769</v>
      </c>
      <c r="E385" s="220">
        <v>2302</v>
      </c>
      <c r="F385" s="222" t="s">
        <v>4932</v>
      </c>
      <c r="G385" s="223" t="str">
        <f>VLOOKUP(C385,MIS!F:H,3,FALSE)</f>
        <v>GARDEN EAST</v>
      </c>
      <c r="H385" s="282" t="str">
        <f t="shared" si="61"/>
        <v>1</v>
      </c>
      <c r="I385" s="282" t="str">
        <f t="shared" si="67"/>
        <v>1</v>
      </c>
      <c r="J385" s="280" t="str">
        <f>VLOOKUP(C385,MIS!F:G,2,FALSE)</f>
        <v>KARACHI</v>
      </c>
      <c r="K385" s="157" t="str">
        <f t="shared" si="62"/>
        <v>Yes</v>
      </c>
      <c r="L385" s="157" t="str">
        <f t="shared" si="63"/>
        <v>Yes</v>
      </c>
      <c r="M385" s="157" t="str">
        <f t="shared" si="64"/>
        <v>Yes</v>
      </c>
      <c r="N385" s="157" t="s">
        <v>239</v>
      </c>
      <c r="O385" s="280" t="str">
        <f t="shared" si="65"/>
        <v xml:space="preserve"> </v>
      </c>
      <c r="P385" s="157" t="str">
        <f t="shared" si="71"/>
        <v>Yes</v>
      </c>
      <c r="Q385" s="157" t="str">
        <f t="shared" si="72"/>
        <v>Yes</v>
      </c>
    </row>
    <row r="386" spans="2:17" x14ac:dyDescent="0.25">
      <c r="B386" s="219">
        <v>382</v>
      </c>
      <c r="C386" s="220">
        <v>16</v>
      </c>
      <c r="D386" s="221">
        <v>42769</v>
      </c>
      <c r="E386" s="220">
        <v>16</v>
      </c>
      <c r="F386" s="222" t="s">
        <v>4933</v>
      </c>
      <c r="G386" s="223" t="str">
        <f>VLOOKUP(C386,MIS!F:H,3,FALSE)</f>
        <v>CSC K.P.T. KARACHI</v>
      </c>
      <c r="H386" s="282" t="str">
        <f t="shared" si="61"/>
        <v>1</v>
      </c>
      <c r="I386" s="282" t="str">
        <f t="shared" si="67"/>
        <v>1</v>
      </c>
      <c r="J386" s="280" t="str">
        <f>VLOOKUP(C386,MIS!F:G,2,FALSE)</f>
        <v>KARACHI</v>
      </c>
      <c r="K386" s="157" t="str">
        <f t="shared" si="62"/>
        <v>Yes</v>
      </c>
      <c r="L386" s="157" t="str">
        <f t="shared" si="63"/>
        <v>Yes</v>
      </c>
      <c r="M386" s="157" t="str">
        <f t="shared" si="64"/>
        <v>Yes</v>
      </c>
      <c r="N386" s="157" t="s">
        <v>239</v>
      </c>
      <c r="O386" s="280" t="str">
        <f t="shared" si="65"/>
        <v xml:space="preserve"> </v>
      </c>
      <c r="P386" s="157" t="str">
        <f t="shared" si="71"/>
        <v>Yes</v>
      </c>
      <c r="Q386" s="157" t="str">
        <f t="shared" si="72"/>
        <v>Yes</v>
      </c>
    </row>
    <row r="387" spans="2:17" x14ac:dyDescent="0.25">
      <c r="B387" s="219">
        <v>383</v>
      </c>
      <c r="C387" s="220">
        <v>137</v>
      </c>
      <c r="D387" s="221">
        <v>42769</v>
      </c>
      <c r="E387" s="220">
        <v>137</v>
      </c>
      <c r="F387" s="222" t="s">
        <v>4934</v>
      </c>
      <c r="G387" s="223" t="str">
        <f>VLOOKUP(C387,MIS!F:H,3,FALSE)</f>
        <v>DAVIS ROAD</v>
      </c>
      <c r="H387" s="282" t="str">
        <f t="shared" si="61"/>
        <v>1</v>
      </c>
      <c r="I387" s="282" t="str">
        <f t="shared" si="67"/>
        <v>1</v>
      </c>
      <c r="J387" s="280" t="str">
        <f>VLOOKUP(C387,MIS!F:G,2,FALSE)</f>
        <v>LAHORE</v>
      </c>
      <c r="K387" s="157" t="str">
        <f t="shared" si="62"/>
        <v>Yes</v>
      </c>
      <c r="L387" s="157" t="str">
        <f t="shared" si="63"/>
        <v>Yes</v>
      </c>
      <c r="M387" s="157" t="str">
        <f t="shared" si="64"/>
        <v>Yes</v>
      </c>
      <c r="N387" s="157" t="s">
        <v>239</v>
      </c>
      <c r="O387" s="280" t="str">
        <f t="shared" si="65"/>
        <v xml:space="preserve"> </v>
      </c>
      <c r="P387" s="157" t="str">
        <f t="shared" si="71"/>
        <v>Yes</v>
      </c>
      <c r="Q387" s="157" t="str">
        <f t="shared" si="72"/>
        <v>Yes</v>
      </c>
    </row>
    <row r="388" spans="2:17" x14ac:dyDescent="0.25">
      <c r="B388" s="219">
        <v>384</v>
      </c>
      <c r="C388" s="220">
        <v>1528</v>
      </c>
      <c r="D388" s="221">
        <v>42772</v>
      </c>
      <c r="E388" s="220">
        <v>1528</v>
      </c>
      <c r="F388" s="222" t="s">
        <v>4935</v>
      </c>
      <c r="G388" s="223" t="str">
        <f>VLOOKUP(C388,MIS!F:H,3,FALSE)</f>
        <v>GHAMBIR</v>
      </c>
      <c r="H388" s="282" t="str">
        <f t="shared" si="61"/>
        <v>1</v>
      </c>
      <c r="I388" s="282" t="str">
        <f t="shared" si="67"/>
        <v>1</v>
      </c>
      <c r="J388" s="280" t="str">
        <f>VLOOKUP(C388,MIS!F:G,2,FALSE)</f>
        <v>ISLAMABAD</v>
      </c>
      <c r="K388" s="157" t="str">
        <f t="shared" si="62"/>
        <v>Yes</v>
      </c>
      <c r="L388" s="157" t="str">
        <f t="shared" si="63"/>
        <v>Yes</v>
      </c>
      <c r="M388" s="157" t="str">
        <f t="shared" si="64"/>
        <v>Yes</v>
      </c>
      <c r="N388" s="157" t="s">
        <v>239</v>
      </c>
      <c r="O388" s="280" t="str">
        <f t="shared" si="65"/>
        <v xml:space="preserve"> </v>
      </c>
      <c r="P388" s="157" t="str">
        <f t="shared" si="71"/>
        <v>Yes</v>
      </c>
      <c r="Q388" s="157" t="str">
        <f t="shared" si="72"/>
        <v>Yes</v>
      </c>
    </row>
    <row r="389" spans="2:17" x14ac:dyDescent="0.25">
      <c r="B389" s="219">
        <v>385</v>
      </c>
      <c r="C389" s="220">
        <v>562</v>
      </c>
      <c r="D389" s="221">
        <v>42772</v>
      </c>
      <c r="E389" s="220">
        <v>562</v>
      </c>
      <c r="F389" s="222" t="s">
        <v>4936</v>
      </c>
      <c r="G389" s="223" t="str">
        <f>VLOOKUP(C389,MIS!F:H,3,FALSE)</f>
        <v>DAULATPUR</v>
      </c>
      <c r="H389" s="282" t="str">
        <f t="shared" si="61"/>
        <v>1</v>
      </c>
      <c r="I389" s="282" t="str">
        <f t="shared" si="67"/>
        <v>1</v>
      </c>
      <c r="J389" s="280" t="str">
        <f>VLOOKUP(C389,MIS!F:G,2,FALSE)</f>
        <v>HYDERABAD</v>
      </c>
      <c r="K389" s="157" t="str">
        <f t="shared" si="62"/>
        <v>Yes</v>
      </c>
      <c r="L389" s="157" t="str">
        <f t="shared" si="63"/>
        <v>Yes</v>
      </c>
      <c r="M389" s="157" t="str">
        <f t="shared" si="64"/>
        <v>Yes</v>
      </c>
      <c r="N389" s="157" t="s">
        <v>239</v>
      </c>
      <c r="O389" s="280" t="str">
        <f t="shared" si="65"/>
        <v xml:space="preserve"> </v>
      </c>
      <c r="P389" s="157" t="str">
        <f t="shared" si="71"/>
        <v>Yes</v>
      </c>
      <c r="Q389" s="157" t="str">
        <f t="shared" si="72"/>
        <v>Yes</v>
      </c>
    </row>
    <row r="390" spans="2:17" x14ac:dyDescent="0.25">
      <c r="B390" s="219">
        <v>386</v>
      </c>
      <c r="C390" s="220">
        <v>2349</v>
      </c>
      <c r="D390" s="221">
        <v>42772</v>
      </c>
      <c r="E390" s="220">
        <v>2349</v>
      </c>
      <c r="F390" s="222" t="s">
        <v>4937</v>
      </c>
      <c r="G390" s="223" t="str">
        <f>VLOOKUP(C390,MIS!F:H,3,FALSE)</f>
        <v>U. M. T.</v>
      </c>
      <c r="H390" s="282" t="str">
        <f t="shared" si="61"/>
        <v>1</v>
      </c>
      <c r="I390" s="282" t="str">
        <f t="shared" si="67"/>
        <v>1</v>
      </c>
      <c r="J390" s="280" t="str">
        <f>VLOOKUP(C390,MIS!F:G,2,FALSE)</f>
        <v>LAHORE</v>
      </c>
      <c r="K390" s="157" t="str">
        <f t="shared" si="62"/>
        <v>Yes</v>
      </c>
      <c r="L390" s="157" t="str">
        <f t="shared" si="63"/>
        <v>Yes</v>
      </c>
      <c r="M390" s="157" t="str">
        <f t="shared" si="64"/>
        <v>Yes</v>
      </c>
      <c r="N390" s="157" t="s">
        <v>239</v>
      </c>
      <c r="O390" s="280" t="str">
        <f t="shared" si="65"/>
        <v xml:space="preserve"> </v>
      </c>
      <c r="P390" s="157" t="str">
        <f t="shared" si="71"/>
        <v>Yes</v>
      </c>
      <c r="Q390" s="157" t="str">
        <f t="shared" si="72"/>
        <v>Yes</v>
      </c>
    </row>
    <row r="391" spans="2:17" x14ac:dyDescent="0.25">
      <c r="B391" s="219">
        <v>387</v>
      </c>
      <c r="C391" s="220">
        <v>197</v>
      </c>
      <c r="D391" s="221">
        <v>42772</v>
      </c>
      <c r="E391" s="220">
        <v>197</v>
      </c>
      <c r="F391" s="222" t="s">
        <v>4938</v>
      </c>
      <c r="G391" s="223" t="str">
        <f>VLOOKUP(C391,MIS!F:H,3,FALSE)</f>
        <v>FADSAL TOWN</v>
      </c>
      <c r="H391" s="282" t="str">
        <f t="shared" ref="H391:H646" si="75">IF(ISBLANK(C391)," ","1")</f>
        <v>1</v>
      </c>
      <c r="I391" s="282" t="str">
        <f t="shared" si="67"/>
        <v>1</v>
      </c>
      <c r="J391" s="280" t="str">
        <f>VLOOKUP(C391,MIS!F:G,2,FALSE)</f>
        <v>LAHORE</v>
      </c>
      <c r="K391" s="157" t="str">
        <f t="shared" ref="K391:K645" si="76">IF(ISBLANK(C391)," ","Yes")</f>
        <v>Yes</v>
      </c>
      <c r="L391" s="157" t="str">
        <f t="shared" ref="L391:L646" si="77">IF(ISBLANK(C391)," ","Yes")</f>
        <v>Yes</v>
      </c>
      <c r="M391" s="157" t="str">
        <f t="shared" ref="M391:M646" si="78">IF(ISBLANK(C391)," ","Yes")</f>
        <v>Yes</v>
      </c>
      <c r="N391" s="157" t="s">
        <v>239</v>
      </c>
      <c r="O391" s="280" t="str">
        <f t="shared" si="65"/>
        <v xml:space="preserve"> </v>
      </c>
      <c r="P391" s="157" t="str">
        <f t="shared" si="71"/>
        <v>Yes</v>
      </c>
      <c r="Q391" s="157" t="str">
        <f t="shared" si="72"/>
        <v>Yes</v>
      </c>
    </row>
    <row r="392" spans="2:17" x14ac:dyDescent="0.25">
      <c r="B392" s="219">
        <v>388</v>
      </c>
      <c r="C392" s="220">
        <v>2431</v>
      </c>
      <c r="D392" s="221">
        <v>42772</v>
      </c>
      <c r="E392" s="220">
        <v>2431</v>
      </c>
      <c r="F392" s="222"/>
      <c r="G392" s="223" t="str">
        <f>VLOOKUP(C392,MIS!F:H,3,FALSE)</f>
        <v>MODEL TOWN LINK ROAD</v>
      </c>
      <c r="H392" s="282" t="str">
        <f t="shared" si="75"/>
        <v>1</v>
      </c>
      <c r="I392" s="282" t="str">
        <f t="shared" si="67"/>
        <v>1</v>
      </c>
      <c r="J392" s="280" t="str">
        <f>VLOOKUP(C392,MIS!F:G,2,FALSE)</f>
        <v>LAHORE</v>
      </c>
      <c r="K392" s="157" t="str">
        <f t="shared" si="76"/>
        <v>Yes</v>
      </c>
      <c r="L392" s="157" t="str">
        <f t="shared" si="77"/>
        <v>Yes</v>
      </c>
      <c r="M392" s="157" t="str">
        <f t="shared" si="78"/>
        <v>Yes</v>
      </c>
      <c r="N392" s="280" t="str">
        <f t="shared" ref="N392" si="79">IF(ISBLANK(F392),"No","Yes")</f>
        <v>No</v>
      </c>
      <c r="O392" s="280" t="str">
        <f t="shared" si="65"/>
        <v>Network Issue</v>
      </c>
      <c r="P392" s="157" t="str">
        <f t="shared" si="71"/>
        <v>Yes</v>
      </c>
      <c r="Q392" s="157" t="str">
        <f t="shared" si="72"/>
        <v>Yes</v>
      </c>
    </row>
    <row r="393" spans="2:17" x14ac:dyDescent="0.25">
      <c r="B393" s="219">
        <v>389</v>
      </c>
      <c r="C393" s="220">
        <v>5034</v>
      </c>
      <c r="D393" s="221">
        <v>42772</v>
      </c>
      <c r="E393" s="220">
        <v>5034</v>
      </c>
      <c r="F393" s="222">
        <v>265161012</v>
      </c>
      <c r="G393" s="223" t="str">
        <f>VLOOKUP(C393,MIS!F:H,3,FALSE)</f>
        <v>IBB P. I. A., HOUSING SOCIETY</v>
      </c>
      <c r="H393" s="282" t="str">
        <f t="shared" si="75"/>
        <v>1</v>
      </c>
      <c r="I393" s="282" t="str">
        <f t="shared" si="67"/>
        <v>1</v>
      </c>
      <c r="J393" s="280" t="str">
        <f>VLOOKUP(C393,MIS!F:G,2,FALSE)</f>
        <v>LAHORE</v>
      </c>
      <c r="K393" s="157" t="str">
        <f t="shared" si="76"/>
        <v>Yes</v>
      </c>
      <c r="L393" s="157" t="str">
        <f t="shared" si="77"/>
        <v>Yes</v>
      </c>
      <c r="M393" s="157" t="str">
        <f t="shared" si="78"/>
        <v>Yes</v>
      </c>
      <c r="N393" s="157" t="s">
        <v>239</v>
      </c>
      <c r="O393" s="280" t="str">
        <f t="shared" si="65"/>
        <v xml:space="preserve"> </v>
      </c>
      <c r="P393" s="157" t="str">
        <f t="shared" si="71"/>
        <v>Yes</v>
      </c>
      <c r="Q393" s="157" t="str">
        <f t="shared" si="72"/>
        <v>Yes</v>
      </c>
    </row>
    <row r="394" spans="2:17" x14ac:dyDescent="0.25">
      <c r="B394" s="219">
        <v>390</v>
      </c>
      <c r="C394" s="220">
        <v>42</v>
      </c>
      <c r="D394" s="221">
        <v>42772</v>
      </c>
      <c r="E394" s="220">
        <v>42</v>
      </c>
      <c r="F394" s="222"/>
      <c r="G394" s="223" t="str">
        <f>VLOOKUP(C394,MIS!F:H,3,FALSE)</f>
        <v>STATE LIFE, KARACHI</v>
      </c>
      <c r="H394" s="282" t="str">
        <f t="shared" si="75"/>
        <v>1</v>
      </c>
      <c r="I394" s="282" t="str">
        <f t="shared" si="67"/>
        <v>1</v>
      </c>
      <c r="J394" s="280" t="str">
        <f>VLOOKUP(C394,MIS!F:G,2,FALSE)</f>
        <v>KARACHI</v>
      </c>
      <c r="K394" s="157" t="str">
        <f t="shared" si="76"/>
        <v>Yes</v>
      </c>
      <c r="L394" s="157" t="str">
        <f t="shared" si="77"/>
        <v>Yes</v>
      </c>
      <c r="M394" s="157" t="str">
        <f t="shared" si="78"/>
        <v>Yes</v>
      </c>
      <c r="N394" s="280" t="str">
        <f t="shared" ref="N394" si="80">IF(ISBLANK(F394),"No","Yes")</f>
        <v>No</v>
      </c>
      <c r="O394" s="280" t="str">
        <f t="shared" si="65"/>
        <v>Network Issue</v>
      </c>
      <c r="P394" s="157" t="str">
        <f t="shared" si="71"/>
        <v>Yes</v>
      </c>
      <c r="Q394" s="157" t="str">
        <f t="shared" si="72"/>
        <v>Yes</v>
      </c>
    </row>
    <row r="395" spans="2:17" x14ac:dyDescent="0.25">
      <c r="B395" s="219">
        <v>391</v>
      </c>
      <c r="C395" s="220">
        <v>900</v>
      </c>
      <c r="D395" s="221">
        <v>42772</v>
      </c>
      <c r="E395" s="220">
        <v>900</v>
      </c>
      <c r="F395" s="222" t="s">
        <v>4939</v>
      </c>
      <c r="G395" s="223" t="str">
        <f>VLOOKUP(C395,MIS!F:H,3,FALSE)</f>
        <v>PATHAN COLONY, KARACHI</v>
      </c>
      <c r="H395" s="282" t="str">
        <f t="shared" si="75"/>
        <v>1</v>
      </c>
      <c r="I395" s="282" t="str">
        <f t="shared" si="67"/>
        <v>1</v>
      </c>
      <c r="J395" s="280" t="str">
        <f>VLOOKUP(C395,MIS!F:G,2,FALSE)</f>
        <v>KARACHI</v>
      </c>
      <c r="K395" s="157" t="str">
        <f t="shared" si="76"/>
        <v>Yes</v>
      </c>
      <c r="L395" s="157" t="str">
        <f t="shared" si="77"/>
        <v>Yes</v>
      </c>
      <c r="M395" s="157" t="str">
        <f t="shared" si="78"/>
        <v>Yes</v>
      </c>
      <c r="N395" s="157" t="s">
        <v>239</v>
      </c>
      <c r="O395" s="280" t="str">
        <f t="shared" si="65"/>
        <v xml:space="preserve"> </v>
      </c>
      <c r="P395" s="157" t="str">
        <f t="shared" si="71"/>
        <v>Yes</v>
      </c>
      <c r="Q395" s="157" t="str">
        <f t="shared" si="72"/>
        <v>Yes</v>
      </c>
    </row>
    <row r="396" spans="2:17" x14ac:dyDescent="0.25">
      <c r="B396" s="219">
        <v>392</v>
      </c>
      <c r="C396" s="220">
        <v>1283</v>
      </c>
      <c r="D396" s="221">
        <v>42772</v>
      </c>
      <c r="E396" s="220">
        <v>1283</v>
      </c>
      <c r="F396" s="222" t="s">
        <v>4940</v>
      </c>
      <c r="G396" s="223" t="str">
        <f>VLOOKUP(C396,MIS!F:H,3,FALSE)</f>
        <v>WAPDA TOWN</v>
      </c>
      <c r="H396" s="282" t="str">
        <f t="shared" si="75"/>
        <v>1</v>
      </c>
      <c r="I396" s="282" t="str">
        <f t="shared" si="67"/>
        <v>1</v>
      </c>
      <c r="J396" s="280" t="str">
        <f>VLOOKUP(C396,MIS!F:G,2,FALSE)</f>
        <v>LAHORE</v>
      </c>
      <c r="K396" s="157" t="str">
        <f t="shared" si="76"/>
        <v>Yes</v>
      </c>
      <c r="L396" s="157" t="str">
        <f t="shared" si="77"/>
        <v>Yes</v>
      </c>
      <c r="M396" s="157" t="str">
        <f t="shared" si="78"/>
        <v>Yes</v>
      </c>
      <c r="N396" s="157" t="s">
        <v>239</v>
      </c>
      <c r="O396" s="280" t="str">
        <f t="shared" si="65"/>
        <v xml:space="preserve"> </v>
      </c>
      <c r="P396" s="157" t="str">
        <f t="shared" si="71"/>
        <v>Yes</v>
      </c>
      <c r="Q396" s="157" t="str">
        <f t="shared" si="72"/>
        <v>Yes</v>
      </c>
    </row>
    <row r="397" spans="2:17" x14ac:dyDescent="0.25">
      <c r="B397" s="219">
        <v>393</v>
      </c>
      <c r="C397" s="220">
        <v>2439</v>
      </c>
      <c r="D397" s="221">
        <v>42772</v>
      </c>
      <c r="E397" s="220">
        <v>2439</v>
      </c>
      <c r="F397" s="222">
        <v>2.6515000000000002E+201</v>
      </c>
      <c r="G397" s="223" t="str">
        <f>VLOOKUP(C397,MIS!F:H,3,FALSE)</f>
        <v>FB INDUSTRIAL AREA BRANCH KARACHI</v>
      </c>
      <c r="H397" s="282" t="str">
        <f t="shared" si="75"/>
        <v>1</v>
      </c>
      <c r="I397" s="282" t="str">
        <f t="shared" si="67"/>
        <v>1</v>
      </c>
      <c r="J397" s="280" t="str">
        <f>VLOOKUP(C397,MIS!F:G,2,FALSE)</f>
        <v>KARACHI</v>
      </c>
      <c r="K397" s="157" t="str">
        <f t="shared" si="76"/>
        <v>Yes</v>
      </c>
      <c r="L397" s="157" t="str">
        <f t="shared" si="77"/>
        <v>Yes</v>
      </c>
      <c r="M397" s="157" t="str">
        <f t="shared" si="78"/>
        <v>Yes</v>
      </c>
      <c r="N397" s="157" t="s">
        <v>239</v>
      </c>
      <c r="O397" s="280" t="str">
        <f t="shared" si="65"/>
        <v xml:space="preserve"> </v>
      </c>
      <c r="P397" s="157" t="str">
        <f t="shared" si="71"/>
        <v>Yes</v>
      </c>
      <c r="Q397" s="157" t="str">
        <f t="shared" si="72"/>
        <v>Yes</v>
      </c>
    </row>
    <row r="398" spans="2:17" x14ac:dyDescent="0.25">
      <c r="B398" s="219">
        <v>394</v>
      </c>
      <c r="C398" s="232">
        <v>1439</v>
      </c>
      <c r="D398" s="221">
        <v>42772</v>
      </c>
      <c r="E398" s="232">
        <v>1439</v>
      </c>
      <c r="F398" s="222" t="s">
        <v>4941</v>
      </c>
      <c r="G398" s="223" t="str">
        <f>VLOOKUP(C398,MIS!F:H,3,FALSE)</f>
        <v>PMC NAWABSHAH</v>
      </c>
      <c r="H398" s="282" t="str">
        <f t="shared" si="75"/>
        <v>1</v>
      </c>
      <c r="I398" s="282" t="str">
        <f t="shared" si="67"/>
        <v>1</v>
      </c>
      <c r="J398" s="280" t="str">
        <f>VLOOKUP(C398,MIS!F:G,2,FALSE)</f>
        <v>HYDERABAD</v>
      </c>
      <c r="K398" s="157" t="str">
        <f t="shared" si="76"/>
        <v>Yes</v>
      </c>
      <c r="L398" s="157" t="str">
        <f t="shared" si="77"/>
        <v>Yes</v>
      </c>
      <c r="M398" s="157" t="str">
        <f t="shared" si="78"/>
        <v>Yes</v>
      </c>
      <c r="N398" s="280" t="s">
        <v>239</v>
      </c>
      <c r="O398" s="280" t="str">
        <f t="shared" si="65"/>
        <v xml:space="preserve"> </v>
      </c>
      <c r="P398" s="157" t="str">
        <f t="shared" si="71"/>
        <v>Yes</v>
      </c>
      <c r="Q398" s="157" t="str">
        <f t="shared" si="72"/>
        <v>Yes</v>
      </c>
    </row>
    <row r="399" spans="2:17" x14ac:dyDescent="0.25">
      <c r="B399" s="219">
        <v>395</v>
      </c>
      <c r="C399" s="232">
        <v>2279</v>
      </c>
      <c r="D399" s="221">
        <v>42773</v>
      </c>
      <c r="E399" s="232">
        <v>2279</v>
      </c>
      <c r="F399" s="222" t="s">
        <v>4942</v>
      </c>
      <c r="G399" s="223" t="str">
        <f>VLOOKUP(C399,MIS!F:H,3,FALSE)</f>
        <v>P. G. C. H. S.</v>
      </c>
      <c r="H399" s="282" t="str">
        <f t="shared" si="75"/>
        <v>1</v>
      </c>
      <c r="I399" s="282" t="str">
        <f t="shared" si="67"/>
        <v>1</v>
      </c>
      <c r="J399" s="280" t="str">
        <f>VLOOKUP(C399,MIS!F:G,2,FALSE)</f>
        <v>LAHORE</v>
      </c>
      <c r="K399" s="157" t="str">
        <f t="shared" si="76"/>
        <v>Yes</v>
      </c>
      <c r="L399" s="157" t="str">
        <f t="shared" si="77"/>
        <v>Yes</v>
      </c>
      <c r="M399" s="157" t="str">
        <f t="shared" si="78"/>
        <v>Yes</v>
      </c>
      <c r="N399" s="280" t="str">
        <f>IF(ISBLANK(F399),"No","Yes")</f>
        <v>Yes</v>
      </c>
      <c r="O399" s="280" t="str">
        <f t="shared" si="65"/>
        <v xml:space="preserve"> </v>
      </c>
      <c r="P399" s="157" t="str">
        <f t="shared" si="71"/>
        <v>Yes</v>
      </c>
      <c r="Q399" s="157" t="str">
        <f t="shared" si="72"/>
        <v>Yes</v>
      </c>
    </row>
    <row r="400" spans="2:17" x14ac:dyDescent="0.25">
      <c r="B400" s="219">
        <v>396</v>
      </c>
      <c r="C400" s="232">
        <v>912</v>
      </c>
      <c r="D400" s="221">
        <v>42773</v>
      </c>
      <c r="E400" s="232">
        <v>912</v>
      </c>
      <c r="F400" s="222" t="s">
        <v>4943</v>
      </c>
      <c r="G400" s="223" t="str">
        <f>VLOOKUP(C400,MIS!F:H,3,FALSE)</f>
        <v>CHUNG</v>
      </c>
      <c r="H400" s="282" t="str">
        <f t="shared" si="75"/>
        <v>1</v>
      </c>
      <c r="I400" s="282" t="str">
        <f t="shared" si="67"/>
        <v>1</v>
      </c>
      <c r="J400" s="280" t="str">
        <f>VLOOKUP(C400,MIS!F:G,2,FALSE)</f>
        <v>LAHORE</v>
      </c>
      <c r="K400" s="157" t="str">
        <f t="shared" si="76"/>
        <v>Yes</v>
      </c>
      <c r="L400" s="157" t="str">
        <f t="shared" si="77"/>
        <v>Yes</v>
      </c>
      <c r="M400" s="157" t="str">
        <f t="shared" si="78"/>
        <v>Yes</v>
      </c>
      <c r="N400" s="280" t="str">
        <f t="shared" ref="N400:N413" si="81">IF(ISBLANK(F400),"No","Yes")</f>
        <v>Yes</v>
      </c>
      <c r="O400" s="280" t="str">
        <f t="shared" ref="O400:O413" si="82">IF(N400="No","Network Issue"," ")</f>
        <v xml:space="preserve"> </v>
      </c>
      <c r="P400" s="157" t="str">
        <f t="shared" si="71"/>
        <v>Yes</v>
      </c>
      <c r="Q400" s="157" t="str">
        <f t="shared" si="72"/>
        <v>Yes</v>
      </c>
    </row>
    <row r="401" spans="2:17" x14ac:dyDescent="0.25">
      <c r="B401" s="219">
        <v>397</v>
      </c>
      <c r="C401" s="232">
        <v>2308</v>
      </c>
      <c r="D401" s="221">
        <v>42773</v>
      </c>
      <c r="E401" s="232">
        <v>2308</v>
      </c>
      <c r="F401" s="222" t="s">
        <v>4944</v>
      </c>
      <c r="G401" s="223" t="str">
        <f>VLOOKUP(C401,MIS!F:H,3,FALSE)</f>
        <v>ASKARI X</v>
      </c>
      <c r="H401" s="282" t="str">
        <f t="shared" si="75"/>
        <v>1</v>
      </c>
      <c r="I401" s="282" t="str">
        <f t="shared" si="67"/>
        <v>1</v>
      </c>
      <c r="J401" s="280" t="str">
        <f>VLOOKUP(C401,MIS!F:G,2,FALSE)</f>
        <v>LAHORE</v>
      </c>
      <c r="K401" s="157" t="str">
        <f t="shared" si="76"/>
        <v>Yes</v>
      </c>
      <c r="L401" s="157" t="str">
        <f t="shared" si="77"/>
        <v>Yes</v>
      </c>
      <c r="M401" s="157" t="str">
        <f t="shared" si="78"/>
        <v>Yes</v>
      </c>
      <c r="N401" s="280" t="str">
        <f t="shared" si="81"/>
        <v>Yes</v>
      </c>
      <c r="O401" s="280" t="str">
        <f t="shared" si="82"/>
        <v xml:space="preserve"> </v>
      </c>
      <c r="P401" s="157" t="str">
        <f t="shared" si="71"/>
        <v>Yes</v>
      </c>
      <c r="Q401" s="157" t="str">
        <f t="shared" si="72"/>
        <v>Yes</v>
      </c>
    </row>
    <row r="402" spans="2:17" x14ac:dyDescent="0.25">
      <c r="B402" s="219">
        <v>398</v>
      </c>
      <c r="C402" s="232">
        <v>2250</v>
      </c>
      <c r="D402" s="221">
        <v>42773</v>
      </c>
      <c r="E402" s="232">
        <v>2250</v>
      </c>
      <c r="F402" s="222" t="s">
        <v>4945</v>
      </c>
      <c r="G402" s="223" t="str">
        <f>VLOOKUP(C402,MIS!F:H,3,FALSE)</f>
        <v>MOUZA ATTARI</v>
      </c>
      <c r="H402" s="282" t="str">
        <f t="shared" si="75"/>
        <v>1</v>
      </c>
      <c r="I402" s="282" t="str">
        <f t="shared" si="67"/>
        <v>1</v>
      </c>
      <c r="J402" s="280" t="str">
        <f>VLOOKUP(C402,MIS!F:G,2,FALSE)</f>
        <v>LAHORE</v>
      </c>
      <c r="K402" s="157" t="str">
        <f t="shared" si="76"/>
        <v>Yes</v>
      </c>
      <c r="L402" s="157" t="str">
        <f t="shared" si="77"/>
        <v>Yes</v>
      </c>
      <c r="M402" s="157" t="str">
        <f t="shared" si="78"/>
        <v>Yes</v>
      </c>
      <c r="N402" s="280" t="str">
        <f t="shared" si="81"/>
        <v>Yes</v>
      </c>
      <c r="O402" s="280" t="str">
        <f t="shared" si="82"/>
        <v xml:space="preserve"> </v>
      </c>
      <c r="P402" s="157" t="str">
        <f t="shared" si="71"/>
        <v>Yes</v>
      </c>
      <c r="Q402" s="157" t="str">
        <f t="shared" si="72"/>
        <v>Yes</v>
      </c>
    </row>
    <row r="403" spans="2:17" x14ac:dyDescent="0.25">
      <c r="B403" s="219">
        <v>399</v>
      </c>
      <c r="C403" s="232">
        <v>2483</v>
      </c>
      <c r="D403" s="221">
        <v>42773</v>
      </c>
      <c r="E403" s="232">
        <v>2483</v>
      </c>
      <c r="F403" s="222"/>
      <c r="G403" s="223" t="str">
        <f>VLOOKUP(C403,MIS!F:H,3,FALSE)</f>
        <v>SUNDAR ROAD</v>
      </c>
      <c r="H403" s="282" t="str">
        <f t="shared" si="75"/>
        <v>1</v>
      </c>
      <c r="I403" s="282" t="str">
        <f t="shared" si="67"/>
        <v>1</v>
      </c>
      <c r="J403" s="280" t="str">
        <f>VLOOKUP(C403,MIS!F:G,2,FALSE)</f>
        <v>LAHORE</v>
      </c>
      <c r="K403" s="157" t="str">
        <f t="shared" si="76"/>
        <v>Yes</v>
      </c>
      <c r="L403" s="157" t="str">
        <f t="shared" si="77"/>
        <v>Yes</v>
      </c>
      <c r="M403" s="157" t="str">
        <f t="shared" si="78"/>
        <v>Yes</v>
      </c>
      <c r="N403" s="280" t="str">
        <f t="shared" si="81"/>
        <v>No</v>
      </c>
      <c r="O403" s="280" t="str">
        <f t="shared" si="82"/>
        <v>Network Issue</v>
      </c>
      <c r="P403" s="157" t="str">
        <f t="shared" si="71"/>
        <v>Yes</v>
      </c>
      <c r="Q403" s="157" t="str">
        <f t="shared" si="72"/>
        <v>Yes</v>
      </c>
    </row>
    <row r="404" spans="2:17" x14ac:dyDescent="0.25">
      <c r="B404" s="219">
        <v>400</v>
      </c>
      <c r="C404" s="232">
        <v>1398</v>
      </c>
      <c r="D404" s="221">
        <v>42773</v>
      </c>
      <c r="E404" s="232">
        <v>1398</v>
      </c>
      <c r="F404" s="222" t="s">
        <v>4946</v>
      </c>
      <c r="G404" s="223" t="str">
        <f>VLOOKUP(C404,MIS!F:H,3,FALSE)</f>
        <v>MARKET ROAD NAWABSHAH</v>
      </c>
      <c r="H404" s="282" t="str">
        <f t="shared" si="75"/>
        <v>1</v>
      </c>
      <c r="I404" s="282" t="str">
        <f t="shared" si="67"/>
        <v>1</v>
      </c>
      <c r="J404" s="280" t="str">
        <f>VLOOKUP(C404,MIS!F:G,2,FALSE)</f>
        <v>HYDERABAD</v>
      </c>
      <c r="K404" s="157" t="str">
        <f t="shared" si="76"/>
        <v>Yes</v>
      </c>
      <c r="L404" s="157" t="str">
        <f t="shared" si="77"/>
        <v>Yes</v>
      </c>
      <c r="M404" s="157" t="str">
        <f t="shared" si="78"/>
        <v>Yes</v>
      </c>
      <c r="N404" s="280" t="str">
        <f t="shared" si="81"/>
        <v>Yes</v>
      </c>
      <c r="O404" s="280" t="str">
        <f t="shared" si="82"/>
        <v xml:space="preserve"> </v>
      </c>
      <c r="P404" s="157" t="str">
        <f t="shared" si="71"/>
        <v>Yes</v>
      </c>
      <c r="Q404" s="157" t="str">
        <f t="shared" si="72"/>
        <v>Yes</v>
      </c>
    </row>
    <row r="405" spans="2:17" x14ac:dyDescent="0.25">
      <c r="B405" s="219">
        <v>401</v>
      </c>
      <c r="C405" s="232">
        <v>2268</v>
      </c>
      <c r="D405" s="221">
        <v>42773</v>
      </c>
      <c r="E405" s="232">
        <v>2268</v>
      </c>
      <c r="F405" s="222" t="s">
        <v>4947</v>
      </c>
      <c r="G405" s="223" t="str">
        <f>VLOOKUP(C405,MIS!F:H,3,FALSE)</f>
        <v>D. H. A., T-BLOCK</v>
      </c>
      <c r="H405" s="282" t="str">
        <f t="shared" si="75"/>
        <v>1</v>
      </c>
      <c r="I405" s="282" t="str">
        <f t="shared" si="67"/>
        <v>1</v>
      </c>
      <c r="J405" s="280" t="str">
        <f>VLOOKUP(C405,MIS!F:G,2,FALSE)</f>
        <v>LAHORE</v>
      </c>
      <c r="K405" s="157" t="str">
        <f t="shared" si="76"/>
        <v>Yes</v>
      </c>
      <c r="L405" s="157" t="str">
        <f t="shared" si="77"/>
        <v>Yes</v>
      </c>
      <c r="M405" s="157" t="str">
        <f t="shared" si="78"/>
        <v>Yes</v>
      </c>
      <c r="N405" s="280" t="str">
        <f t="shared" si="81"/>
        <v>Yes</v>
      </c>
      <c r="O405" s="280" t="str">
        <f t="shared" si="82"/>
        <v xml:space="preserve"> </v>
      </c>
      <c r="P405" s="157" t="str">
        <f t="shared" si="71"/>
        <v>Yes</v>
      </c>
      <c r="Q405" s="157" t="str">
        <f t="shared" si="72"/>
        <v>Yes</v>
      </c>
    </row>
    <row r="406" spans="2:17" x14ac:dyDescent="0.25">
      <c r="B406" s="219">
        <v>402</v>
      </c>
      <c r="C406" s="232">
        <v>1018</v>
      </c>
      <c r="D406" s="221">
        <v>42773</v>
      </c>
      <c r="E406" s="232">
        <v>1018</v>
      </c>
      <c r="F406" s="222" t="s">
        <v>4948</v>
      </c>
      <c r="G406" s="223" t="str">
        <f>VLOOKUP(C406,MIS!F:H,3,FALSE)</f>
        <v>BEDIAN ROAD</v>
      </c>
      <c r="H406" s="282" t="str">
        <f t="shared" si="75"/>
        <v>1</v>
      </c>
      <c r="I406" s="282" t="str">
        <f t="shared" si="67"/>
        <v>1</v>
      </c>
      <c r="J406" s="280" t="str">
        <f>VLOOKUP(C406,MIS!F:G,2,FALSE)</f>
        <v>LAHORE</v>
      </c>
      <c r="K406" s="157" t="str">
        <f t="shared" si="76"/>
        <v>Yes</v>
      </c>
      <c r="L406" s="157" t="str">
        <f t="shared" si="77"/>
        <v>Yes</v>
      </c>
      <c r="M406" s="157" t="str">
        <f t="shared" si="78"/>
        <v>Yes</v>
      </c>
      <c r="N406" s="280" t="str">
        <f t="shared" si="81"/>
        <v>Yes</v>
      </c>
      <c r="O406" s="280" t="str">
        <f t="shared" si="82"/>
        <v xml:space="preserve"> </v>
      </c>
      <c r="P406" s="157" t="str">
        <f t="shared" si="71"/>
        <v>Yes</v>
      </c>
      <c r="Q406" s="157" t="str">
        <f t="shared" si="72"/>
        <v>Yes</v>
      </c>
    </row>
    <row r="407" spans="2:17" x14ac:dyDescent="0.25">
      <c r="B407" s="219">
        <v>403</v>
      </c>
      <c r="C407" s="232">
        <v>78</v>
      </c>
      <c r="D407" s="221">
        <v>42773</v>
      </c>
      <c r="E407" s="232">
        <v>78</v>
      </c>
      <c r="F407" s="222" t="s">
        <v>4949</v>
      </c>
      <c r="G407" s="223" t="str">
        <f>VLOOKUP(C407,MIS!F:H,3,FALSE)</f>
        <v>MASJID ROAD NAWABSHAH</v>
      </c>
      <c r="H407" s="282" t="str">
        <f t="shared" si="75"/>
        <v>1</v>
      </c>
      <c r="I407" s="282" t="str">
        <f t="shared" ref="I407:I662" si="83">IF(ISBLANK(C407)," ","1")</f>
        <v>1</v>
      </c>
      <c r="J407" s="280" t="str">
        <f>VLOOKUP(C407,MIS!F:G,2,FALSE)</f>
        <v>HYDERABAD</v>
      </c>
      <c r="K407" s="157" t="str">
        <f t="shared" si="76"/>
        <v>Yes</v>
      </c>
      <c r="L407" s="157" t="str">
        <f t="shared" si="77"/>
        <v>Yes</v>
      </c>
      <c r="M407" s="157" t="str">
        <f t="shared" si="78"/>
        <v>Yes</v>
      </c>
      <c r="N407" s="280" t="str">
        <f t="shared" si="81"/>
        <v>Yes</v>
      </c>
      <c r="O407" s="280" t="str">
        <f t="shared" si="82"/>
        <v xml:space="preserve"> </v>
      </c>
      <c r="P407" s="157" t="str">
        <f t="shared" si="71"/>
        <v>Yes</v>
      </c>
      <c r="Q407" s="157" t="str">
        <f t="shared" si="72"/>
        <v>Yes</v>
      </c>
    </row>
    <row r="408" spans="2:17" x14ac:dyDescent="0.25">
      <c r="B408" s="219">
        <v>404</v>
      </c>
      <c r="C408" s="232">
        <v>1668</v>
      </c>
      <c r="D408" s="221">
        <v>42773</v>
      </c>
      <c r="E408" s="232">
        <v>1668</v>
      </c>
      <c r="F408" s="222" t="s">
        <v>4950</v>
      </c>
      <c r="G408" s="223" t="str">
        <f>VLOOKUP(C408,MIS!F:H,3,FALSE)</f>
        <v>SATELLITE TOWN MIRPURKHAS</v>
      </c>
      <c r="H408" s="282" t="str">
        <f t="shared" si="75"/>
        <v>1</v>
      </c>
      <c r="I408" s="282" t="str">
        <f t="shared" si="83"/>
        <v>1</v>
      </c>
      <c r="J408" s="280" t="str">
        <f>VLOOKUP(C408,MIS!F:G,2,FALSE)</f>
        <v>HYDERABAD</v>
      </c>
      <c r="K408" s="157" t="str">
        <f t="shared" si="76"/>
        <v>Yes</v>
      </c>
      <c r="L408" s="157" t="str">
        <f t="shared" si="77"/>
        <v>Yes</v>
      </c>
      <c r="M408" s="157" t="str">
        <f t="shared" si="78"/>
        <v>Yes</v>
      </c>
      <c r="N408" s="280" t="str">
        <f t="shared" si="81"/>
        <v>Yes</v>
      </c>
      <c r="O408" s="280" t="str">
        <f t="shared" si="82"/>
        <v xml:space="preserve"> </v>
      </c>
      <c r="P408" s="157" t="str">
        <f t="shared" si="71"/>
        <v>Yes</v>
      </c>
      <c r="Q408" s="157" t="str">
        <f t="shared" si="72"/>
        <v>Yes</v>
      </c>
    </row>
    <row r="409" spans="2:17" x14ac:dyDescent="0.25">
      <c r="B409" s="219">
        <v>405</v>
      </c>
      <c r="C409" s="232">
        <v>851</v>
      </c>
      <c r="D409" s="221">
        <v>42773</v>
      </c>
      <c r="E409" s="232">
        <v>851</v>
      </c>
      <c r="F409" s="222" t="s">
        <v>4951</v>
      </c>
      <c r="G409" s="223" t="str">
        <f>VLOOKUP(C409,MIS!F:H,3,FALSE)</f>
        <v>P.N.S.C. - KARACHI.</v>
      </c>
      <c r="H409" s="282" t="str">
        <f t="shared" si="75"/>
        <v>1</v>
      </c>
      <c r="I409" s="282" t="str">
        <f t="shared" si="83"/>
        <v>1</v>
      </c>
      <c r="J409" s="280" t="str">
        <f>VLOOKUP(C409,MIS!F:G,2,FALSE)</f>
        <v>KARACHI</v>
      </c>
      <c r="K409" s="157" t="str">
        <f t="shared" si="76"/>
        <v>Yes</v>
      </c>
      <c r="L409" s="157" t="str">
        <f t="shared" si="77"/>
        <v>Yes</v>
      </c>
      <c r="M409" s="157" t="str">
        <f t="shared" si="78"/>
        <v>Yes</v>
      </c>
      <c r="N409" s="280" t="str">
        <f t="shared" si="81"/>
        <v>Yes</v>
      </c>
      <c r="O409" s="280" t="str">
        <f t="shared" si="82"/>
        <v xml:space="preserve"> </v>
      </c>
      <c r="P409" s="157" t="str">
        <f t="shared" si="71"/>
        <v>Yes</v>
      </c>
      <c r="Q409" s="157" t="str">
        <f t="shared" si="72"/>
        <v>Yes</v>
      </c>
    </row>
    <row r="410" spans="2:17" x14ac:dyDescent="0.25">
      <c r="B410" s="219">
        <v>406</v>
      </c>
      <c r="C410" s="232">
        <v>1580</v>
      </c>
      <c r="D410" s="221">
        <v>42773</v>
      </c>
      <c r="E410" s="232">
        <v>1580</v>
      </c>
      <c r="F410" s="222" t="s">
        <v>4952</v>
      </c>
      <c r="G410" s="223" t="str">
        <f>VLOOKUP(C410,MIS!F:H,3,FALSE)</f>
        <v>S. E. C. T.</v>
      </c>
      <c r="H410" s="282" t="str">
        <f t="shared" si="75"/>
        <v>1</v>
      </c>
      <c r="I410" s="282" t="str">
        <f t="shared" si="83"/>
        <v>1</v>
      </c>
      <c r="J410" s="280" t="str">
        <f>VLOOKUP(C410,MIS!F:G,2,FALSE)</f>
        <v>LAHORE</v>
      </c>
      <c r="K410" s="157" t="str">
        <f t="shared" si="76"/>
        <v>Yes</v>
      </c>
      <c r="L410" s="157" t="str">
        <f t="shared" si="77"/>
        <v>Yes</v>
      </c>
      <c r="M410" s="157" t="str">
        <f t="shared" si="78"/>
        <v>Yes</v>
      </c>
      <c r="N410" s="280" t="str">
        <f t="shared" si="81"/>
        <v>Yes</v>
      </c>
      <c r="O410" s="280" t="str">
        <f t="shared" si="82"/>
        <v xml:space="preserve"> </v>
      </c>
      <c r="P410" s="157" t="str">
        <f t="shared" si="71"/>
        <v>Yes</v>
      </c>
      <c r="Q410" s="157" t="str">
        <f t="shared" si="72"/>
        <v>Yes</v>
      </c>
    </row>
    <row r="411" spans="2:17" x14ac:dyDescent="0.25">
      <c r="B411" s="219">
        <v>407</v>
      </c>
      <c r="C411" s="232">
        <v>2449</v>
      </c>
      <c r="D411" s="221">
        <v>42773</v>
      </c>
      <c r="E411" s="232">
        <v>2449</v>
      </c>
      <c r="F411" s="222" t="s">
        <v>4953</v>
      </c>
      <c r="G411" s="223" t="str">
        <f>VLOOKUP(C411,MIS!F:H,3,FALSE)</f>
        <v>VALENCIA</v>
      </c>
      <c r="H411" s="282" t="str">
        <f t="shared" si="75"/>
        <v>1</v>
      </c>
      <c r="I411" s="282" t="str">
        <f t="shared" si="83"/>
        <v>1</v>
      </c>
      <c r="J411" s="280" t="str">
        <f>VLOOKUP(C411,MIS!F:G,2,FALSE)</f>
        <v>LAHORE</v>
      </c>
      <c r="K411" s="157" t="str">
        <f t="shared" si="76"/>
        <v>Yes</v>
      </c>
      <c r="L411" s="157" t="str">
        <f t="shared" si="77"/>
        <v>Yes</v>
      </c>
      <c r="M411" s="157" t="str">
        <f t="shared" si="78"/>
        <v>Yes</v>
      </c>
      <c r="N411" s="280" t="str">
        <f t="shared" si="81"/>
        <v>Yes</v>
      </c>
      <c r="O411" s="280" t="str">
        <f t="shared" si="82"/>
        <v xml:space="preserve"> </v>
      </c>
      <c r="P411" s="157" t="str">
        <f t="shared" si="71"/>
        <v>Yes</v>
      </c>
      <c r="Q411" s="157" t="str">
        <f t="shared" si="72"/>
        <v>Yes</v>
      </c>
    </row>
    <row r="412" spans="2:17" x14ac:dyDescent="0.25">
      <c r="B412" s="219">
        <v>408</v>
      </c>
      <c r="C412" s="232">
        <v>87</v>
      </c>
      <c r="D412" s="221">
        <v>42773</v>
      </c>
      <c r="E412" s="232">
        <v>87</v>
      </c>
      <c r="F412" s="222" t="s">
        <v>4954</v>
      </c>
      <c r="G412" s="223" t="str">
        <f>VLOOKUP(C412,MIS!F:H,3,FALSE)</f>
        <v>TANDO ALLAHYAR</v>
      </c>
      <c r="H412" s="282" t="str">
        <f t="shared" si="75"/>
        <v>1</v>
      </c>
      <c r="I412" s="282" t="str">
        <f t="shared" si="83"/>
        <v>1</v>
      </c>
      <c r="J412" s="280" t="str">
        <f>VLOOKUP(C412,MIS!F:G,2,FALSE)</f>
        <v>HYDERABAD</v>
      </c>
      <c r="K412" s="157" t="str">
        <f t="shared" si="76"/>
        <v>Yes</v>
      </c>
      <c r="L412" s="157" t="str">
        <f t="shared" si="77"/>
        <v>Yes</v>
      </c>
      <c r="M412" s="157" t="str">
        <f t="shared" si="78"/>
        <v>Yes</v>
      </c>
      <c r="N412" s="280" t="str">
        <f t="shared" si="81"/>
        <v>Yes</v>
      </c>
      <c r="O412" s="280" t="str">
        <f t="shared" si="82"/>
        <v xml:space="preserve"> </v>
      </c>
      <c r="P412" s="157" t="str">
        <f t="shared" si="71"/>
        <v>Yes</v>
      </c>
      <c r="Q412" s="157" t="str">
        <f t="shared" si="72"/>
        <v>Yes</v>
      </c>
    </row>
    <row r="413" spans="2:17" x14ac:dyDescent="0.25">
      <c r="B413" s="219">
        <v>409</v>
      </c>
      <c r="C413" s="232">
        <v>429</v>
      </c>
      <c r="D413" s="221">
        <v>42773</v>
      </c>
      <c r="E413" s="232">
        <v>429</v>
      </c>
      <c r="F413" s="222" t="s">
        <v>4955</v>
      </c>
      <c r="G413" s="223" t="str">
        <f>VLOOKUP(C413,MIS!F:H,3,FALSE)</f>
        <v>MOHNI BAZAR NAWABSHAH</v>
      </c>
      <c r="H413" s="282" t="str">
        <f t="shared" si="75"/>
        <v>1</v>
      </c>
      <c r="I413" s="282" t="str">
        <f t="shared" si="83"/>
        <v>1</v>
      </c>
      <c r="J413" s="280" t="str">
        <f>VLOOKUP(C413,MIS!F:G,2,FALSE)</f>
        <v>HYDERABAD</v>
      </c>
      <c r="K413" s="157" t="str">
        <f t="shared" si="76"/>
        <v>Yes</v>
      </c>
      <c r="L413" s="157" t="str">
        <f t="shared" si="77"/>
        <v>Yes</v>
      </c>
      <c r="M413" s="157" t="str">
        <f t="shared" si="78"/>
        <v>Yes</v>
      </c>
      <c r="N413" s="280" t="str">
        <f t="shared" si="81"/>
        <v>Yes</v>
      </c>
      <c r="O413" s="280" t="str">
        <f t="shared" si="82"/>
        <v xml:space="preserve"> </v>
      </c>
      <c r="P413" s="157" t="str">
        <f t="shared" si="71"/>
        <v>Yes</v>
      </c>
      <c r="Q413" s="157" t="str">
        <f t="shared" si="72"/>
        <v>Yes</v>
      </c>
    </row>
    <row r="414" spans="2:17" x14ac:dyDescent="0.25">
      <c r="B414" s="219">
        <v>410</v>
      </c>
      <c r="C414" s="232">
        <v>2429</v>
      </c>
      <c r="D414" s="221">
        <v>42774</v>
      </c>
      <c r="E414" s="232">
        <v>2429</v>
      </c>
      <c r="F414" s="222" t="s">
        <v>4956</v>
      </c>
      <c r="G414" s="223" t="str">
        <f>VLOOKUP(C414,MIS!F:H,3,FALSE)</f>
        <v>FADSALABAD - SARGODGHA ROAD</v>
      </c>
      <c r="H414" s="282" t="str">
        <f t="shared" si="75"/>
        <v>1</v>
      </c>
      <c r="I414" s="282" t="str">
        <f t="shared" si="83"/>
        <v>1</v>
      </c>
      <c r="J414" s="280" t="str">
        <f>VLOOKUP(C414,MIS!F:G,2,FALSE)</f>
        <v>Faisalabad</v>
      </c>
      <c r="K414" s="157" t="str">
        <f t="shared" si="76"/>
        <v>Yes</v>
      </c>
      <c r="L414" s="157" t="str">
        <f t="shared" si="77"/>
        <v>Yes</v>
      </c>
      <c r="M414" s="157" t="str">
        <f t="shared" si="78"/>
        <v>Yes</v>
      </c>
      <c r="N414" s="280" t="str">
        <f t="shared" ref="N414:N482" si="84">IF(ISBLANK(F414),"No","Yes")</f>
        <v>Yes</v>
      </c>
      <c r="O414" s="280" t="str">
        <f t="shared" ref="O414:O482" si="85">IF(N414="No","Network Issue"," ")</f>
        <v xml:space="preserve"> </v>
      </c>
      <c r="P414" s="157" t="str">
        <f t="shared" si="71"/>
        <v>Yes</v>
      </c>
      <c r="Q414" s="157" t="str">
        <f t="shared" si="72"/>
        <v>Yes</v>
      </c>
    </row>
    <row r="415" spans="2:17" x14ac:dyDescent="0.25">
      <c r="B415" s="219">
        <v>411</v>
      </c>
      <c r="C415" s="232">
        <v>128</v>
      </c>
      <c r="D415" s="221">
        <v>42774</v>
      </c>
      <c r="E415" s="232">
        <v>128</v>
      </c>
      <c r="F415" s="222" t="s">
        <v>4957</v>
      </c>
      <c r="G415" s="223" t="str">
        <f>VLOOKUP(C415,MIS!F:H,3,FALSE)</f>
        <v>U. E. T.</v>
      </c>
      <c r="H415" s="282" t="str">
        <f t="shared" si="75"/>
        <v>1</v>
      </c>
      <c r="I415" s="282" t="str">
        <f t="shared" si="83"/>
        <v>1</v>
      </c>
      <c r="J415" s="280" t="str">
        <f>VLOOKUP(C415,MIS!F:G,2,FALSE)</f>
        <v>LAHORE</v>
      </c>
      <c r="K415" s="157" t="str">
        <f t="shared" si="76"/>
        <v>Yes</v>
      </c>
      <c r="L415" s="157" t="str">
        <f t="shared" si="77"/>
        <v>Yes</v>
      </c>
      <c r="M415" s="157" t="str">
        <f t="shared" si="78"/>
        <v>Yes</v>
      </c>
      <c r="N415" s="280" t="str">
        <f t="shared" si="84"/>
        <v>Yes</v>
      </c>
      <c r="O415" s="280" t="str">
        <f t="shared" si="85"/>
        <v xml:space="preserve"> </v>
      </c>
      <c r="P415" s="157" t="str">
        <f t="shared" si="71"/>
        <v>Yes</v>
      </c>
      <c r="Q415" s="157" t="str">
        <f t="shared" si="72"/>
        <v>Yes</v>
      </c>
    </row>
    <row r="416" spans="2:17" x14ac:dyDescent="0.25">
      <c r="B416" s="219">
        <v>412</v>
      </c>
      <c r="C416" s="232">
        <v>80</v>
      </c>
      <c r="D416" s="221">
        <v>42774</v>
      </c>
      <c r="E416" s="232">
        <v>80</v>
      </c>
      <c r="F416" s="222" t="s">
        <v>4958</v>
      </c>
      <c r="G416" s="223" t="str">
        <f>VLOOKUP(C416,MIS!F:H,3,FALSE)</f>
        <v>SHAHDADPUR</v>
      </c>
      <c r="H416" s="282" t="str">
        <f t="shared" si="75"/>
        <v>1</v>
      </c>
      <c r="I416" s="282" t="str">
        <f t="shared" si="83"/>
        <v>1</v>
      </c>
      <c r="J416" s="280" t="str">
        <f>VLOOKUP(C416,MIS!F:G,2,FALSE)</f>
        <v>HYDERABAD</v>
      </c>
      <c r="K416" s="157" t="str">
        <f t="shared" si="76"/>
        <v>Yes</v>
      </c>
      <c r="L416" s="157" t="str">
        <f t="shared" si="77"/>
        <v>Yes</v>
      </c>
      <c r="M416" s="157" t="str">
        <f t="shared" si="78"/>
        <v>Yes</v>
      </c>
      <c r="N416" s="280" t="str">
        <f t="shared" si="84"/>
        <v>Yes</v>
      </c>
      <c r="O416" s="280" t="str">
        <f t="shared" si="85"/>
        <v xml:space="preserve"> </v>
      </c>
      <c r="P416" s="157" t="str">
        <f t="shared" si="71"/>
        <v>Yes</v>
      </c>
      <c r="Q416" s="157" t="str">
        <f t="shared" si="72"/>
        <v>Yes</v>
      </c>
    </row>
    <row r="417" spans="2:17" x14ac:dyDescent="0.25">
      <c r="B417" s="219">
        <v>413</v>
      </c>
      <c r="C417" s="232">
        <v>5024</v>
      </c>
      <c r="D417" s="221">
        <v>42774</v>
      </c>
      <c r="E417" s="232">
        <v>5024</v>
      </c>
      <c r="F417" s="222" t="s">
        <v>4959</v>
      </c>
      <c r="G417" s="223" t="str">
        <f>VLOOKUP(C417,MIS!F:H,3,FALSE)</f>
        <v>IBB AZAM CLOTH MARKET</v>
      </c>
      <c r="H417" s="282" t="str">
        <f t="shared" si="75"/>
        <v>1</v>
      </c>
      <c r="I417" s="282" t="str">
        <f t="shared" si="83"/>
        <v>1</v>
      </c>
      <c r="J417" s="280" t="str">
        <f>VLOOKUP(C417,MIS!F:G,2,FALSE)</f>
        <v>LAHORE</v>
      </c>
      <c r="K417" s="157" t="str">
        <f t="shared" si="76"/>
        <v>Yes</v>
      </c>
      <c r="L417" s="157" t="str">
        <f t="shared" si="77"/>
        <v>Yes</v>
      </c>
      <c r="M417" s="157" t="str">
        <f t="shared" si="78"/>
        <v>Yes</v>
      </c>
      <c r="N417" s="280" t="str">
        <f t="shared" si="84"/>
        <v>Yes</v>
      </c>
      <c r="O417" s="280" t="str">
        <f t="shared" si="85"/>
        <v xml:space="preserve"> </v>
      </c>
      <c r="P417" s="157" t="str">
        <f t="shared" si="71"/>
        <v>Yes</v>
      </c>
      <c r="Q417" s="157" t="str">
        <f t="shared" si="72"/>
        <v>Yes</v>
      </c>
    </row>
    <row r="418" spans="2:17" x14ac:dyDescent="0.25">
      <c r="B418" s="219">
        <v>414</v>
      </c>
      <c r="C418" s="232">
        <v>142</v>
      </c>
      <c r="D418" s="221">
        <v>42774</v>
      </c>
      <c r="E418" s="232">
        <v>142</v>
      </c>
      <c r="F418" s="222" t="s">
        <v>4960</v>
      </c>
      <c r="G418" s="223" t="str">
        <f>VLOOKUP(C418,MIS!F:H,3,FALSE)</f>
        <v xml:space="preserve">FADSALABAD - AGRI. UNIVERSITY </v>
      </c>
      <c r="H418" s="282" t="str">
        <f t="shared" si="75"/>
        <v>1</v>
      </c>
      <c r="I418" s="282" t="str">
        <f t="shared" si="83"/>
        <v>1</v>
      </c>
      <c r="J418" s="280" t="str">
        <f>VLOOKUP(C418,MIS!F:G,2,FALSE)</f>
        <v>Faisalabad</v>
      </c>
      <c r="K418" s="157" t="str">
        <f t="shared" si="76"/>
        <v>Yes</v>
      </c>
      <c r="L418" s="157" t="str">
        <f t="shared" si="77"/>
        <v>Yes</v>
      </c>
      <c r="M418" s="157" t="str">
        <f t="shared" si="78"/>
        <v>Yes</v>
      </c>
      <c r="N418" s="280" t="str">
        <f t="shared" si="84"/>
        <v>Yes</v>
      </c>
      <c r="O418" s="280" t="str">
        <f t="shared" si="85"/>
        <v xml:space="preserve"> </v>
      </c>
      <c r="P418" s="157" t="str">
        <f t="shared" si="71"/>
        <v>Yes</v>
      </c>
      <c r="Q418" s="157" t="str">
        <f t="shared" si="72"/>
        <v>Yes</v>
      </c>
    </row>
    <row r="419" spans="2:17" x14ac:dyDescent="0.25">
      <c r="B419" s="219">
        <v>415</v>
      </c>
      <c r="C419" s="232">
        <v>2361</v>
      </c>
      <c r="D419" s="221">
        <v>42774</v>
      </c>
      <c r="E419" s="232">
        <v>2361</v>
      </c>
      <c r="F419" s="222"/>
      <c r="G419" s="223" t="str">
        <f>VLOOKUP(C419,MIS!F:H,3,FALSE)</f>
        <v>F. C. C. UNIVERSITY</v>
      </c>
      <c r="H419" s="282" t="str">
        <f t="shared" si="75"/>
        <v>1</v>
      </c>
      <c r="I419" s="282" t="str">
        <f t="shared" si="83"/>
        <v>1</v>
      </c>
      <c r="J419" s="280" t="str">
        <f>VLOOKUP(C419,MIS!F:G,2,FALSE)</f>
        <v>LAHORE</v>
      </c>
      <c r="K419" s="157" t="str">
        <f t="shared" si="76"/>
        <v>Yes</v>
      </c>
      <c r="L419" s="157" t="str">
        <f t="shared" si="77"/>
        <v>Yes</v>
      </c>
      <c r="M419" s="157" t="str">
        <f t="shared" si="78"/>
        <v>Yes</v>
      </c>
      <c r="N419" s="280" t="str">
        <f t="shared" si="84"/>
        <v>No</v>
      </c>
      <c r="O419" s="280" t="str">
        <f t="shared" si="85"/>
        <v>Network Issue</v>
      </c>
      <c r="P419" s="157" t="str">
        <f t="shared" si="71"/>
        <v>Yes</v>
      </c>
      <c r="Q419" s="157" t="str">
        <f t="shared" si="72"/>
        <v>Yes</v>
      </c>
    </row>
    <row r="420" spans="2:17" x14ac:dyDescent="0.25">
      <c r="B420" s="219">
        <v>416</v>
      </c>
      <c r="C420" s="232">
        <v>1803</v>
      </c>
      <c r="D420" s="221">
        <v>42774</v>
      </c>
      <c r="E420" s="232">
        <v>1803</v>
      </c>
      <c r="F420" s="222" t="s">
        <v>4961</v>
      </c>
      <c r="G420" s="223" t="str">
        <f>VLOOKUP(C420,MIS!F:H,3,FALSE)</f>
        <v>DEH PANNU MATIARI</v>
      </c>
      <c r="H420" s="282" t="str">
        <f t="shared" si="75"/>
        <v>1</v>
      </c>
      <c r="I420" s="282" t="str">
        <f t="shared" si="83"/>
        <v>1</v>
      </c>
      <c r="J420" s="280" t="str">
        <f>VLOOKUP(C420,MIS!F:G,2,FALSE)</f>
        <v>HYDERABAD</v>
      </c>
      <c r="K420" s="157" t="str">
        <f t="shared" si="76"/>
        <v>Yes</v>
      </c>
      <c r="L420" s="157" t="str">
        <f t="shared" si="77"/>
        <v>Yes</v>
      </c>
      <c r="M420" s="157" t="str">
        <f t="shared" si="78"/>
        <v>Yes</v>
      </c>
      <c r="N420" s="280" t="str">
        <f t="shared" si="84"/>
        <v>Yes</v>
      </c>
      <c r="O420" s="280" t="str">
        <f t="shared" si="85"/>
        <v xml:space="preserve"> </v>
      </c>
      <c r="P420" s="157" t="str">
        <f t="shared" si="71"/>
        <v>Yes</v>
      </c>
      <c r="Q420" s="157" t="str">
        <f t="shared" si="72"/>
        <v>Yes</v>
      </c>
    </row>
    <row r="421" spans="2:17" x14ac:dyDescent="0.25">
      <c r="B421" s="219">
        <v>417</v>
      </c>
      <c r="C421" s="232">
        <v>875</v>
      </c>
      <c r="D421" s="221">
        <v>42774</v>
      </c>
      <c r="E421" s="232">
        <v>875</v>
      </c>
      <c r="F421" s="222" t="s">
        <v>4962</v>
      </c>
      <c r="G421" s="223" t="str">
        <f>VLOOKUP(C421,MIS!F:H,3,FALSE)</f>
        <v>TANDO ADAM</v>
      </c>
      <c r="H421" s="282" t="str">
        <f t="shared" si="75"/>
        <v>1</v>
      </c>
      <c r="I421" s="282" t="str">
        <f t="shared" si="83"/>
        <v>1</v>
      </c>
      <c r="J421" s="280" t="str">
        <f>VLOOKUP(C421,MIS!F:G,2,FALSE)</f>
        <v>HYDERABAD</v>
      </c>
      <c r="K421" s="157" t="str">
        <f t="shared" si="76"/>
        <v>Yes</v>
      </c>
      <c r="L421" s="157" t="str">
        <f t="shared" si="77"/>
        <v>Yes</v>
      </c>
      <c r="M421" s="157" t="str">
        <f t="shared" si="78"/>
        <v>Yes</v>
      </c>
      <c r="N421" s="280" t="str">
        <f t="shared" si="84"/>
        <v>Yes</v>
      </c>
      <c r="O421" s="280" t="str">
        <f t="shared" si="85"/>
        <v xml:space="preserve"> </v>
      </c>
      <c r="P421" s="157" t="str">
        <f t="shared" si="71"/>
        <v>Yes</v>
      </c>
      <c r="Q421" s="157" t="str">
        <f t="shared" si="72"/>
        <v>Yes</v>
      </c>
    </row>
    <row r="422" spans="2:17" x14ac:dyDescent="0.25">
      <c r="B422" s="219">
        <v>418</v>
      </c>
      <c r="C422" s="232">
        <v>2417</v>
      </c>
      <c r="D422" s="221">
        <v>42774</v>
      </c>
      <c r="E422" s="232">
        <v>2417</v>
      </c>
      <c r="F422" s="222" t="s">
        <v>6000</v>
      </c>
      <c r="G422" s="223" t="str">
        <f>VLOOKUP(C422,MIS!F:H,3,FALSE)</f>
        <v>E. M. E. HOUSING SOCIETY</v>
      </c>
      <c r="H422" s="282" t="str">
        <f t="shared" si="75"/>
        <v>1</v>
      </c>
      <c r="I422" s="282" t="str">
        <f t="shared" si="83"/>
        <v>1</v>
      </c>
      <c r="J422" s="280" t="str">
        <f>VLOOKUP(C422,MIS!F:G,2,FALSE)</f>
        <v>LAHORE</v>
      </c>
      <c r="K422" s="157" t="str">
        <f t="shared" si="76"/>
        <v>Yes</v>
      </c>
      <c r="L422" s="157" t="str">
        <f t="shared" si="77"/>
        <v>Yes</v>
      </c>
      <c r="M422" s="157" t="str">
        <f t="shared" si="78"/>
        <v>Yes</v>
      </c>
      <c r="N422" s="280" t="str">
        <f t="shared" si="84"/>
        <v>Yes</v>
      </c>
      <c r="O422" s="280" t="s">
        <v>4647</v>
      </c>
      <c r="P422" s="157" t="str">
        <f t="shared" si="71"/>
        <v>Yes</v>
      </c>
      <c r="Q422" s="157" t="str">
        <f t="shared" si="72"/>
        <v>Yes</v>
      </c>
    </row>
    <row r="423" spans="2:17" x14ac:dyDescent="0.25">
      <c r="B423" s="219">
        <v>419</v>
      </c>
      <c r="C423" s="232">
        <v>697</v>
      </c>
      <c r="D423" s="221">
        <v>42774</v>
      </c>
      <c r="E423" s="232">
        <v>697</v>
      </c>
      <c r="F423" s="222" t="s">
        <v>4963</v>
      </c>
      <c r="G423" s="223" t="str">
        <f>VLOOKUP(C423,MIS!F:H,3,FALSE)</f>
        <v>BANDHI</v>
      </c>
      <c r="H423" s="282" t="str">
        <f t="shared" si="75"/>
        <v>1</v>
      </c>
      <c r="I423" s="282" t="str">
        <f t="shared" si="83"/>
        <v>1</v>
      </c>
      <c r="J423" s="280" t="str">
        <f>VLOOKUP(C423,MIS!F:G,2,FALSE)</f>
        <v>HYDERABAD</v>
      </c>
      <c r="K423" s="157" t="str">
        <f t="shared" si="76"/>
        <v>Yes</v>
      </c>
      <c r="L423" s="157" t="str">
        <f t="shared" si="77"/>
        <v>Yes</v>
      </c>
      <c r="M423" s="157" t="str">
        <f t="shared" si="78"/>
        <v>Yes</v>
      </c>
      <c r="N423" s="280" t="str">
        <f t="shared" si="84"/>
        <v>Yes</v>
      </c>
      <c r="O423" s="280" t="str">
        <f t="shared" si="85"/>
        <v xml:space="preserve"> </v>
      </c>
      <c r="P423" s="157" t="str">
        <f t="shared" si="71"/>
        <v>Yes</v>
      </c>
      <c r="Q423" s="157" t="str">
        <f t="shared" si="72"/>
        <v>Yes</v>
      </c>
    </row>
    <row r="424" spans="2:17" x14ac:dyDescent="0.25">
      <c r="B424" s="219">
        <v>420</v>
      </c>
      <c r="C424" s="232">
        <v>687</v>
      </c>
      <c r="D424" s="221">
        <v>42774</v>
      </c>
      <c r="E424" s="232">
        <v>687</v>
      </c>
      <c r="F424" s="222" t="s">
        <v>4964</v>
      </c>
      <c r="G424" s="223" t="str">
        <f>VLOOKUP(C424,MIS!F:H,3,FALSE)</f>
        <v>SAKRAND</v>
      </c>
      <c r="H424" s="282" t="str">
        <f t="shared" si="75"/>
        <v>1</v>
      </c>
      <c r="I424" s="282" t="str">
        <f t="shared" si="83"/>
        <v>1</v>
      </c>
      <c r="J424" s="280" t="str">
        <f>VLOOKUP(C424,MIS!F:G,2,FALSE)</f>
        <v>HYDERABAD</v>
      </c>
      <c r="K424" s="157" t="str">
        <f t="shared" si="76"/>
        <v>Yes</v>
      </c>
      <c r="L424" s="157" t="str">
        <f t="shared" si="77"/>
        <v>Yes</v>
      </c>
      <c r="M424" s="157" t="str">
        <f t="shared" si="78"/>
        <v>Yes</v>
      </c>
      <c r="N424" s="280" t="str">
        <f t="shared" si="84"/>
        <v>Yes</v>
      </c>
      <c r="O424" s="280" t="str">
        <f t="shared" si="85"/>
        <v xml:space="preserve"> </v>
      </c>
      <c r="P424" s="157" t="str">
        <f t="shared" si="71"/>
        <v>Yes</v>
      </c>
      <c r="Q424" s="157" t="str">
        <f t="shared" si="72"/>
        <v>Yes</v>
      </c>
    </row>
    <row r="425" spans="2:17" x14ac:dyDescent="0.25">
      <c r="B425" s="219">
        <v>421</v>
      </c>
      <c r="C425" s="232">
        <v>2418</v>
      </c>
      <c r="D425" s="221">
        <v>42774</v>
      </c>
      <c r="E425" s="232">
        <v>2418</v>
      </c>
      <c r="F425" s="222" t="s">
        <v>4965</v>
      </c>
      <c r="G425" s="223" t="str">
        <f>VLOOKUP(C425,MIS!F:H,3,FALSE)</f>
        <v>DAROGHAWALA</v>
      </c>
      <c r="H425" s="282" t="str">
        <f t="shared" si="75"/>
        <v>1</v>
      </c>
      <c r="I425" s="282" t="str">
        <f t="shared" si="83"/>
        <v>1</v>
      </c>
      <c r="J425" s="280" t="str">
        <f>VLOOKUP(C425,MIS!F:G,2,FALSE)</f>
        <v>LAHORE</v>
      </c>
      <c r="K425" s="157" t="str">
        <f t="shared" si="76"/>
        <v>Yes</v>
      </c>
      <c r="L425" s="157" t="str">
        <f t="shared" si="77"/>
        <v>Yes</v>
      </c>
      <c r="M425" s="157" t="str">
        <f t="shared" si="78"/>
        <v>Yes</v>
      </c>
      <c r="N425" s="280" t="str">
        <f t="shared" si="84"/>
        <v>Yes</v>
      </c>
      <c r="O425" s="280" t="str">
        <f t="shared" si="85"/>
        <v xml:space="preserve"> </v>
      </c>
      <c r="P425" s="157" t="str">
        <f t="shared" si="71"/>
        <v>Yes</v>
      </c>
      <c r="Q425" s="157" t="str">
        <f t="shared" si="72"/>
        <v>Yes</v>
      </c>
    </row>
    <row r="426" spans="2:17" x14ac:dyDescent="0.25">
      <c r="B426" s="219">
        <v>422</v>
      </c>
      <c r="C426" s="232">
        <v>522</v>
      </c>
      <c r="D426" s="221">
        <v>42774</v>
      </c>
      <c r="E426" s="232">
        <v>522</v>
      </c>
      <c r="F426" s="222" t="s">
        <v>4966</v>
      </c>
      <c r="G426" s="223" t="str">
        <f>VLOOKUP(C426,MIS!F:H,3,FALSE)</f>
        <v>BATAPUR</v>
      </c>
      <c r="H426" s="282" t="str">
        <f t="shared" si="75"/>
        <v>1</v>
      </c>
      <c r="I426" s="282" t="str">
        <f t="shared" si="83"/>
        <v>1</v>
      </c>
      <c r="J426" s="280" t="str">
        <f>VLOOKUP(C426,MIS!F:G,2,FALSE)</f>
        <v>LAHORE</v>
      </c>
      <c r="K426" s="157" t="str">
        <f t="shared" si="76"/>
        <v>Yes</v>
      </c>
      <c r="L426" s="157" t="str">
        <f t="shared" si="77"/>
        <v>Yes</v>
      </c>
      <c r="M426" s="157" t="str">
        <f t="shared" si="78"/>
        <v>Yes</v>
      </c>
      <c r="N426" s="280" t="str">
        <f t="shared" si="84"/>
        <v>Yes</v>
      </c>
      <c r="O426" s="280" t="str">
        <f t="shared" si="85"/>
        <v xml:space="preserve"> </v>
      </c>
      <c r="P426" s="157" t="str">
        <f t="shared" si="71"/>
        <v>Yes</v>
      </c>
      <c r="Q426" s="157" t="str">
        <f t="shared" si="72"/>
        <v>Yes</v>
      </c>
    </row>
    <row r="427" spans="2:17" x14ac:dyDescent="0.25">
      <c r="B427" s="219">
        <v>423</v>
      </c>
      <c r="C427" s="232">
        <v>5038</v>
      </c>
      <c r="D427" s="221">
        <v>42774</v>
      </c>
      <c r="E427" s="232">
        <v>5038</v>
      </c>
      <c r="F427" s="222" t="s">
        <v>4967</v>
      </c>
      <c r="G427" s="223" t="str">
        <f>VLOOKUP(C427,MIS!F:H,3,FALSE)</f>
        <v>IB - GULZAR-E-QUADD RAWALPINDI</v>
      </c>
      <c r="H427" s="282" t="str">
        <f t="shared" si="75"/>
        <v>1</v>
      </c>
      <c r="I427" s="282" t="str">
        <f t="shared" si="83"/>
        <v>1</v>
      </c>
      <c r="J427" s="280" t="str">
        <f>VLOOKUP(C427,MIS!F:G,2,FALSE)</f>
        <v>ISLAMABAD</v>
      </c>
      <c r="K427" s="157" t="str">
        <f t="shared" si="76"/>
        <v>Yes</v>
      </c>
      <c r="L427" s="157" t="str">
        <f t="shared" si="77"/>
        <v>Yes</v>
      </c>
      <c r="M427" s="157" t="str">
        <f t="shared" si="78"/>
        <v>Yes</v>
      </c>
      <c r="N427" s="280" t="str">
        <f t="shared" si="84"/>
        <v>Yes</v>
      </c>
      <c r="O427" s="280" t="str">
        <f t="shared" si="85"/>
        <v xml:space="preserve"> </v>
      </c>
      <c r="P427" s="157" t="str">
        <f t="shared" si="71"/>
        <v>Yes</v>
      </c>
      <c r="Q427" s="157" t="str">
        <f t="shared" si="72"/>
        <v>Yes</v>
      </c>
    </row>
    <row r="428" spans="2:17" x14ac:dyDescent="0.25">
      <c r="B428" s="219">
        <v>424</v>
      </c>
      <c r="C428" s="232">
        <v>33</v>
      </c>
      <c r="D428" s="221">
        <v>42774</v>
      </c>
      <c r="E428" s="232">
        <v>33</v>
      </c>
      <c r="F428" s="222" t="s">
        <v>4968</v>
      </c>
      <c r="G428" s="223" t="str">
        <f>VLOOKUP(C428,MIS!F:H,3,FALSE)</f>
        <v>SADDAR KARACHI</v>
      </c>
      <c r="H428" s="282" t="str">
        <f t="shared" si="75"/>
        <v>1</v>
      </c>
      <c r="I428" s="282" t="str">
        <f t="shared" si="83"/>
        <v>1</v>
      </c>
      <c r="J428" s="280" t="str">
        <f>VLOOKUP(C428,MIS!F:G,2,FALSE)</f>
        <v>KARACHI</v>
      </c>
      <c r="K428" s="157" t="str">
        <f t="shared" si="76"/>
        <v>Yes</v>
      </c>
      <c r="L428" s="157" t="str">
        <f t="shared" si="77"/>
        <v>Yes</v>
      </c>
      <c r="M428" s="157" t="str">
        <f t="shared" si="78"/>
        <v>Yes</v>
      </c>
      <c r="N428" s="280" t="str">
        <f t="shared" si="84"/>
        <v>Yes</v>
      </c>
      <c r="O428" s="280" t="str">
        <f t="shared" si="85"/>
        <v xml:space="preserve"> </v>
      </c>
      <c r="P428" s="157" t="str">
        <f t="shared" si="71"/>
        <v>Yes</v>
      </c>
      <c r="Q428" s="157" t="str">
        <f t="shared" si="72"/>
        <v>Yes</v>
      </c>
    </row>
    <row r="429" spans="2:17" x14ac:dyDescent="0.25">
      <c r="B429" s="219">
        <v>425</v>
      </c>
      <c r="C429" s="232">
        <v>93</v>
      </c>
      <c r="D429" s="221">
        <v>42774</v>
      </c>
      <c r="E429" s="232">
        <v>93</v>
      </c>
      <c r="F429" s="222" t="s">
        <v>4969</v>
      </c>
      <c r="G429" s="223" t="str">
        <f>VLOOKUP(C429,MIS!F:H,3,FALSE)</f>
        <v>HALA</v>
      </c>
      <c r="H429" s="282" t="str">
        <f t="shared" si="75"/>
        <v>1</v>
      </c>
      <c r="I429" s="282" t="str">
        <f t="shared" si="83"/>
        <v>1</v>
      </c>
      <c r="J429" s="280" t="str">
        <f>VLOOKUP(C429,MIS!F:G,2,FALSE)</f>
        <v>HYDERABAD</v>
      </c>
      <c r="K429" s="157" t="str">
        <f t="shared" si="76"/>
        <v>Yes</v>
      </c>
      <c r="L429" s="157" t="str">
        <f t="shared" si="77"/>
        <v>Yes</v>
      </c>
      <c r="M429" s="157" t="str">
        <f t="shared" si="78"/>
        <v>Yes</v>
      </c>
      <c r="N429" s="280" t="str">
        <f t="shared" si="84"/>
        <v>Yes</v>
      </c>
      <c r="O429" s="280" t="str">
        <f t="shared" si="85"/>
        <v xml:space="preserve"> </v>
      </c>
      <c r="P429" s="157" t="str">
        <f t="shared" si="71"/>
        <v>Yes</v>
      </c>
      <c r="Q429" s="157" t="str">
        <f t="shared" si="72"/>
        <v>Yes</v>
      </c>
    </row>
    <row r="430" spans="2:17" x14ac:dyDescent="0.25">
      <c r="B430" s="219">
        <v>426</v>
      </c>
      <c r="C430" s="232">
        <v>965</v>
      </c>
      <c r="D430" s="221">
        <v>42774</v>
      </c>
      <c r="E430" s="232">
        <v>965</v>
      </c>
      <c r="F430" s="222" t="s">
        <v>6001</v>
      </c>
      <c r="G430" s="223" t="str">
        <f>VLOOKUP(C430,MIS!F:H,3,FALSE)</f>
        <v>THOKAR NIAZ BADG</v>
      </c>
      <c r="H430" s="282" t="str">
        <f t="shared" si="75"/>
        <v>1</v>
      </c>
      <c r="I430" s="282" t="str">
        <f t="shared" si="83"/>
        <v>1</v>
      </c>
      <c r="J430" s="280" t="str">
        <f>VLOOKUP(C430,MIS!F:G,2,FALSE)</f>
        <v>LAHORE</v>
      </c>
      <c r="K430" s="157" t="str">
        <f t="shared" si="76"/>
        <v>Yes</v>
      </c>
      <c r="L430" s="157" t="str">
        <f t="shared" si="77"/>
        <v>Yes</v>
      </c>
      <c r="M430" s="157" t="str">
        <f t="shared" si="78"/>
        <v>Yes</v>
      </c>
      <c r="N430" s="280" t="str">
        <f t="shared" si="84"/>
        <v>Yes</v>
      </c>
      <c r="O430" s="280" t="s">
        <v>4647</v>
      </c>
      <c r="P430" s="157" t="str">
        <f t="shared" si="71"/>
        <v>Yes</v>
      </c>
      <c r="Q430" s="157" t="str">
        <f t="shared" si="72"/>
        <v>Yes</v>
      </c>
    </row>
    <row r="431" spans="2:17" x14ac:dyDescent="0.25">
      <c r="B431" s="219">
        <v>427</v>
      </c>
      <c r="C431" s="232">
        <v>533</v>
      </c>
      <c r="D431" s="221">
        <v>42775</v>
      </c>
      <c r="E431" s="232">
        <v>533</v>
      </c>
      <c r="F431" s="222" t="s">
        <v>4970</v>
      </c>
      <c r="G431" s="223" t="str">
        <f>VLOOKUP(C431,MIS!F:H,3,FALSE)</f>
        <v>NAWANKOT</v>
      </c>
      <c r="H431" s="282" t="str">
        <f t="shared" si="75"/>
        <v>1</v>
      </c>
      <c r="I431" s="282" t="str">
        <f t="shared" si="83"/>
        <v>1</v>
      </c>
      <c r="J431" s="280" t="str">
        <f>VLOOKUP(C431,MIS!F:G,2,FALSE)</f>
        <v>LAHORE</v>
      </c>
      <c r="K431" s="157" t="str">
        <f t="shared" si="76"/>
        <v>Yes</v>
      </c>
      <c r="L431" s="157" t="str">
        <f t="shared" si="77"/>
        <v>Yes</v>
      </c>
      <c r="M431" s="157" t="str">
        <f t="shared" si="78"/>
        <v>Yes</v>
      </c>
      <c r="N431" s="280" t="str">
        <f t="shared" si="84"/>
        <v>Yes</v>
      </c>
      <c r="O431" s="280" t="str">
        <f t="shared" si="85"/>
        <v xml:space="preserve"> </v>
      </c>
      <c r="P431" s="157" t="str">
        <f t="shared" si="71"/>
        <v>Yes</v>
      </c>
      <c r="Q431" s="157" t="str">
        <f t="shared" si="72"/>
        <v>Yes</v>
      </c>
    </row>
    <row r="432" spans="2:17" x14ac:dyDescent="0.25">
      <c r="B432" s="219">
        <v>428</v>
      </c>
      <c r="C432" s="232">
        <v>1355</v>
      </c>
      <c r="D432" s="221">
        <v>42775</v>
      </c>
      <c r="E432" s="232">
        <v>1355</v>
      </c>
      <c r="F432" s="222" t="s">
        <v>4971</v>
      </c>
      <c r="G432" s="223" t="str">
        <f>VLOOKUP(C432,MIS!F:H,3,FALSE)</f>
        <v>KARORE</v>
      </c>
      <c r="H432" s="282" t="str">
        <f t="shared" si="75"/>
        <v>1</v>
      </c>
      <c r="I432" s="282" t="str">
        <f t="shared" si="83"/>
        <v>1</v>
      </c>
      <c r="J432" s="280" t="str">
        <f>VLOOKUP(C432,MIS!F:G,2,FALSE)</f>
        <v>ISLAMABAD</v>
      </c>
      <c r="K432" s="157" t="str">
        <f t="shared" si="76"/>
        <v>Yes</v>
      </c>
      <c r="L432" s="157" t="str">
        <f t="shared" si="77"/>
        <v>Yes</v>
      </c>
      <c r="M432" s="157" t="str">
        <f t="shared" si="78"/>
        <v>Yes</v>
      </c>
      <c r="N432" s="280" t="str">
        <f t="shared" si="84"/>
        <v>Yes</v>
      </c>
      <c r="O432" s="280" t="str">
        <f t="shared" si="85"/>
        <v xml:space="preserve"> </v>
      </c>
      <c r="P432" s="157" t="str">
        <f t="shared" si="71"/>
        <v>Yes</v>
      </c>
      <c r="Q432" s="157" t="str">
        <f t="shared" si="72"/>
        <v>Yes</v>
      </c>
    </row>
    <row r="433" spans="2:17" x14ac:dyDescent="0.25">
      <c r="B433" s="219">
        <v>429</v>
      </c>
      <c r="C433" s="232">
        <v>1657</v>
      </c>
      <c r="D433" s="221">
        <v>42775</v>
      </c>
      <c r="E433" s="232">
        <v>1657</v>
      </c>
      <c r="F433" s="222" t="s">
        <v>4972</v>
      </c>
      <c r="G433" s="223" t="str">
        <f>VLOOKUP(C433,MIS!F:H,3,FALSE)</f>
        <v>FADSALABAD - RAZA ABAD</v>
      </c>
      <c r="H433" s="282" t="str">
        <f t="shared" si="75"/>
        <v>1</v>
      </c>
      <c r="I433" s="282" t="str">
        <f t="shared" si="83"/>
        <v>1</v>
      </c>
      <c r="J433" s="280" t="str">
        <f>VLOOKUP(C433,MIS!F:G,2,FALSE)</f>
        <v>Faisalabad</v>
      </c>
      <c r="K433" s="157" t="str">
        <f t="shared" si="76"/>
        <v>Yes</v>
      </c>
      <c r="L433" s="157" t="str">
        <f t="shared" si="77"/>
        <v>Yes</v>
      </c>
      <c r="M433" s="157" t="str">
        <f t="shared" si="78"/>
        <v>Yes</v>
      </c>
      <c r="N433" s="280" t="str">
        <f t="shared" si="84"/>
        <v>Yes</v>
      </c>
      <c r="O433" s="280" t="str">
        <f t="shared" si="85"/>
        <v xml:space="preserve"> </v>
      </c>
      <c r="P433" s="157" t="str">
        <f t="shared" si="71"/>
        <v>Yes</v>
      </c>
      <c r="Q433" s="157" t="str">
        <f t="shared" si="72"/>
        <v>Yes</v>
      </c>
    </row>
    <row r="434" spans="2:17" x14ac:dyDescent="0.25">
      <c r="B434" s="219">
        <v>430</v>
      </c>
      <c r="C434" s="232">
        <v>596</v>
      </c>
      <c r="D434" s="221">
        <v>42775</v>
      </c>
      <c r="E434" s="232">
        <v>596</v>
      </c>
      <c r="F434" s="222"/>
      <c r="G434" s="223" t="str">
        <f>VLOOKUP(C434,MIS!F:H,3,FALSE)</f>
        <v>SIHALA</v>
      </c>
      <c r="H434" s="282" t="str">
        <f t="shared" si="75"/>
        <v>1</v>
      </c>
      <c r="I434" s="282" t="str">
        <f t="shared" si="83"/>
        <v>1</v>
      </c>
      <c r="J434" s="280" t="str">
        <f>VLOOKUP(C434,MIS!F:G,2,FALSE)</f>
        <v>ISLAMABAD</v>
      </c>
      <c r="K434" s="157" t="str">
        <f t="shared" si="76"/>
        <v>Yes</v>
      </c>
      <c r="L434" s="157" t="str">
        <f t="shared" si="77"/>
        <v>Yes</v>
      </c>
      <c r="M434" s="157" t="str">
        <f t="shared" si="78"/>
        <v>Yes</v>
      </c>
      <c r="N434" s="280" t="str">
        <f t="shared" si="84"/>
        <v>No</v>
      </c>
      <c r="O434" s="280" t="str">
        <f t="shared" si="85"/>
        <v>Network Issue</v>
      </c>
      <c r="P434" s="157" t="str">
        <f t="shared" si="71"/>
        <v>Yes</v>
      </c>
      <c r="Q434" s="157" t="str">
        <f t="shared" si="72"/>
        <v>Yes</v>
      </c>
    </row>
    <row r="435" spans="2:17" x14ac:dyDescent="0.25">
      <c r="B435" s="219">
        <v>431</v>
      </c>
      <c r="C435" s="232">
        <v>1003</v>
      </c>
      <c r="D435" s="221">
        <v>42775</v>
      </c>
      <c r="E435" s="232">
        <v>1003</v>
      </c>
      <c r="F435" s="222" t="s">
        <v>4973</v>
      </c>
      <c r="G435" s="223" t="str">
        <f>VLOOKUP(C435,MIS!F:H,3,FALSE)</f>
        <v>FADSALABAD - SABZI MANDI</v>
      </c>
      <c r="H435" s="282" t="str">
        <f t="shared" si="75"/>
        <v>1</v>
      </c>
      <c r="I435" s="282" t="str">
        <f t="shared" si="83"/>
        <v>1</v>
      </c>
      <c r="J435" s="280" t="str">
        <f>VLOOKUP(C435,MIS!F:G,2,FALSE)</f>
        <v>Faisalabad</v>
      </c>
      <c r="K435" s="157" t="str">
        <f t="shared" si="76"/>
        <v>Yes</v>
      </c>
      <c r="L435" s="157" t="str">
        <f t="shared" si="77"/>
        <v>Yes</v>
      </c>
      <c r="M435" s="157" t="str">
        <f t="shared" si="78"/>
        <v>Yes</v>
      </c>
      <c r="N435" s="280" t="str">
        <f t="shared" si="84"/>
        <v>Yes</v>
      </c>
      <c r="O435" s="280" t="str">
        <f t="shared" si="85"/>
        <v xml:space="preserve"> </v>
      </c>
      <c r="P435" s="157" t="str">
        <f t="shared" si="71"/>
        <v>Yes</v>
      </c>
      <c r="Q435" s="157" t="str">
        <f t="shared" si="72"/>
        <v>Yes</v>
      </c>
    </row>
    <row r="436" spans="2:17" x14ac:dyDescent="0.25">
      <c r="B436" s="219">
        <v>432</v>
      </c>
      <c r="C436" s="232">
        <v>2310</v>
      </c>
      <c r="D436" s="221">
        <v>42775</v>
      </c>
      <c r="E436" s="232">
        <v>2310</v>
      </c>
      <c r="F436" s="222" t="s">
        <v>4974</v>
      </c>
      <c r="G436" s="223" t="str">
        <f>VLOOKUP(C436,MIS!F:H,3,FALSE)</f>
        <v>D. H. A., PHASE VI</v>
      </c>
      <c r="H436" s="282" t="str">
        <f t="shared" si="75"/>
        <v>1</v>
      </c>
      <c r="I436" s="282" t="str">
        <f t="shared" si="83"/>
        <v>1</v>
      </c>
      <c r="J436" s="280" t="str">
        <f>VLOOKUP(C436,MIS!F:G,2,FALSE)</f>
        <v>LAHORE</v>
      </c>
      <c r="K436" s="157" t="str">
        <f t="shared" si="76"/>
        <v>Yes</v>
      </c>
      <c r="L436" s="157" t="str">
        <f t="shared" si="77"/>
        <v>Yes</v>
      </c>
      <c r="M436" s="157" t="str">
        <f t="shared" si="78"/>
        <v>Yes</v>
      </c>
      <c r="N436" s="280" t="str">
        <f t="shared" si="84"/>
        <v>Yes</v>
      </c>
      <c r="O436" s="280" t="str">
        <f t="shared" si="85"/>
        <v xml:space="preserve"> </v>
      </c>
      <c r="P436" s="157" t="str">
        <f t="shared" si="71"/>
        <v>Yes</v>
      </c>
      <c r="Q436" s="157" t="str">
        <f t="shared" si="72"/>
        <v>Yes</v>
      </c>
    </row>
    <row r="437" spans="2:17" x14ac:dyDescent="0.25">
      <c r="B437" s="219">
        <v>433</v>
      </c>
      <c r="C437" s="232">
        <v>2410</v>
      </c>
      <c r="D437" s="221">
        <v>42775</v>
      </c>
      <c r="E437" s="232">
        <v>2410</v>
      </c>
      <c r="F437" s="222" t="s">
        <v>4975</v>
      </c>
      <c r="G437" s="223" t="str">
        <f>VLOOKUP(C437,MIS!F:H,3,FALSE)</f>
        <v>FADSALABAD - FACTORY AREA</v>
      </c>
      <c r="H437" s="282" t="str">
        <f t="shared" si="75"/>
        <v>1</v>
      </c>
      <c r="I437" s="282" t="str">
        <f t="shared" si="83"/>
        <v>1</v>
      </c>
      <c r="J437" s="280" t="str">
        <f>VLOOKUP(C437,MIS!F:G,2,FALSE)</f>
        <v>Faisalabad</v>
      </c>
      <c r="K437" s="157" t="str">
        <f t="shared" si="76"/>
        <v>Yes</v>
      </c>
      <c r="L437" s="157" t="str">
        <f t="shared" si="77"/>
        <v>Yes</v>
      </c>
      <c r="M437" s="157" t="str">
        <f t="shared" si="78"/>
        <v>Yes</v>
      </c>
      <c r="N437" s="280" t="str">
        <f t="shared" si="84"/>
        <v>Yes</v>
      </c>
      <c r="O437" s="280" t="str">
        <f t="shared" si="85"/>
        <v xml:space="preserve"> </v>
      </c>
      <c r="P437" s="157" t="str">
        <f t="shared" si="71"/>
        <v>Yes</v>
      </c>
      <c r="Q437" s="157" t="str">
        <f t="shared" si="72"/>
        <v>Yes</v>
      </c>
    </row>
    <row r="438" spans="2:17" x14ac:dyDescent="0.25">
      <c r="B438" s="219">
        <v>434</v>
      </c>
      <c r="C438" s="232">
        <v>1712</v>
      </c>
      <c r="D438" s="221">
        <v>42775</v>
      </c>
      <c r="E438" s="232">
        <v>1712</v>
      </c>
      <c r="F438" s="222" t="s">
        <v>4976</v>
      </c>
      <c r="G438" s="223" t="str">
        <f>VLOOKUP(C438,MIS!F:H,3,FALSE)</f>
        <v>DEH BANNU</v>
      </c>
      <c r="H438" s="282" t="str">
        <f t="shared" si="75"/>
        <v>1</v>
      </c>
      <c r="I438" s="282" t="str">
        <f t="shared" si="83"/>
        <v>1</v>
      </c>
      <c r="J438" s="280" t="str">
        <f>VLOOKUP(C438,MIS!F:G,2,FALSE)</f>
        <v>HYDERABAD</v>
      </c>
      <c r="K438" s="157" t="str">
        <f t="shared" si="76"/>
        <v>Yes</v>
      </c>
      <c r="L438" s="157" t="str">
        <f t="shared" si="77"/>
        <v>Yes</v>
      </c>
      <c r="M438" s="157" t="str">
        <f t="shared" si="78"/>
        <v>Yes</v>
      </c>
      <c r="N438" s="280" t="str">
        <f t="shared" si="84"/>
        <v>Yes</v>
      </c>
      <c r="O438" s="280" t="str">
        <f t="shared" si="85"/>
        <v xml:space="preserve"> </v>
      </c>
      <c r="P438" s="157" t="str">
        <f t="shared" si="71"/>
        <v>Yes</v>
      </c>
      <c r="Q438" s="157" t="str">
        <f t="shared" si="72"/>
        <v>Yes</v>
      </c>
    </row>
    <row r="439" spans="2:17" x14ac:dyDescent="0.25">
      <c r="B439" s="219">
        <v>435</v>
      </c>
      <c r="C439" s="232">
        <v>941</v>
      </c>
      <c r="D439" s="221">
        <v>42775</v>
      </c>
      <c r="E439" s="232">
        <v>941</v>
      </c>
      <c r="F439" s="222" t="s">
        <v>4977</v>
      </c>
      <c r="G439" s="223" t="str">
        <f>VLOOKUP(C439,MIS!F:H,3,FALSE)</f>
        <v>FADSALABAD - NEW ABADI SINDHUAN</v>
      </c>
      <c r="H439" s="282" t="str">
        <f t="shared" si="75"/>
        <v>1</v>
      </c>
      <c r="I439" s="282" t="str">
        <f t="shared" si="83"/>
        <v>1</v>
      </c>
      <c r="J439" s="280" t="str">
        <f>VLOOKUP(C439,MIS!F:G,2,FALSE)</f>
        <v>Faisalabad</v>
      </c>
      <c r="K439" s="157" t="str">
        <f t="shared" si="76"/>
        <v>Yes</v>
      </c>
      <c r="L439" s="157" t="str">
        <f t="shared" si="77"/>
        <v>Yes</v>
      </c>
      <c r="M439" s="157" t="str">
        <f t="shared" si="78"/>
        <v>Yes</v>
      </c>
      <c r="N439" s="280" t="str">
        <f t="shared" si="84"/>
        <v>Yes</v>
      </c>
      <c r="O439" s="280" t="str">
        <f t="shared" si="85"/>
        <v xml:space="preserve"> </v>
      </c>
      <c r="P439" s="157" t="str">
        <f t="shared" si="71"/>
        <v>Yes</v>
      </c>
      <c r="Q439" s="157" t="str">
        <f t="shared" si="72"/>
        <v>Yes</v>
      </c>
    </row>
    <row r="440" spans="2:17" x14ac:dyDescent="0.25">
      <c r="B440" s="219">
        <v>436</v>
      </c>
      <c r="C440" s="232">
        <v>2353</v>
      </c>
      <c r="D440" s="221">
        <v>42775</v>
      </c>
      <c r="E440" s="232">
        <v>2353</v>
      </c>
      <c r="F440" s="222" t="s">
        <v>4978</v>
      </c>
      <c r="G440" s="223" t="str">
        <f>VLOOKUP(C440,MIS!F:H,3,FALSE)</f>
        <v>FADSALABAD - LIAQUAT TOWN</v>
      </c>
      <c r="H440" s="282" t="str">
        <f t="shared" si="75"/>
        <v>1</v>
      </c>
      <c r="I440" s="282" t="str">
        <f t="shared" si="83"/>
        <v>1</v>
      </c>
      <c r="J440" s="280" t="str">
        <f>VLOOKUP(C440,MIS!F:G,2,FALSE)</f>
        <v>Faisalabad</v>
      </c>
      <c r="K440" s="157" t="str">
        <f t="shared" si="76"/>
        <v>Yes</v>
      </c>
      <c r="L440" s="157" t="str">
        <f t="shared" si="77"/>
        <v>Yes</v>
      </c>
      <c r="M440" s="157" t="str">
        <f t="shared" si="78"/>
        <v>Yes</v>
      </c>
      <c r="N440" s="280" t="str">
        <f t="shared" si="84"/>
        <v>Yes</v>
      </c>
      <c r="O440" s="280" t="str">
        <f t="shared" si="85"/>
        <v xml:space="preserve"> </v>
      </c>
      <c r="P440" s="157" t="str">
        <f t="shared" si="71"/>
        <v>Yes</v>
      </c>
      <c r="Q440" s="157" t="str">
        <f t="shared" si="72"/>
        <v>Yes</v>
      </c>
    </row>
    <row r="441" spans="2:17" x14ac:dyDescent="0.25">
      <c r="B441" s="219">
        <v>437</v>
      </c>
      <c r="C441" s="232">
        <v>2421</v>
      </c>
      <c r="D441" s="221">
        <v>42775</v>
      </c>
      <c r="E441" s="232">
        <v>2421</v>
      </c>
      <c r="F441" s="222" t="s">
        <v>4979</v>
      </c>
      <c r="G441" s="223" t="str">
        <f>VLOOKUP(C441,MIS!F:H,3,FALSE)</f>
        <v>KHAYABAN E JINNAH</v>
      </c>
      <c r="H441" s="282" t="str">
        <f t="shared" si="75"/>
        <v>1</v>
      </c>
      <c r="I441" s="282" t="str">
        <f t="shared" si="83"/>
        <v>1</v>
      </c>
      <c r="J441" s="280" t="str">
        <f>VLOOKUP(C441,MIS!F:G,2,FALSE)</f>
        <v>LAHORE</v>
      </c>
      <c r="K441" s="157" t="str">
        <f t="shared" si="76"/>
        <v>Yes</v>
      </c>
      <c r="L441" s="157" t="str">
        <f t="shared" si="77"/>
        <v>Yes</v>
      </c>
      <c r="M441" s="157" t="str">
        <f t="shared" si="78"/>
        <v>Yes</v>
      </c>
      <c r="N441" s="280" t="str">
        <f t="shared" si="84"/>
        <v>Yes</v>
      </c>
      <c r="O441" s="280" t="str">
        <f t="shared" si="85"/>
        <v xml:space="preserve"> </v>
      </c>
      <c r="P441" s="157" t="str">
        <f t="shared" si="71"/>
        <v>Yes</v>
      </c>
      <c r="Q441" s="157" t="str">
        <f t="shared" si="72"/>
        <v>Yes</v>
      </c>
    </row>
    <row r="442" spans="2:17" x14ac:dyDescent="0.25">
      <c r="B442" s="219">
        <v>438</v>
      </c>
      <c r="C442" s="232">
        <v>2398</v>
      </c>
      <c r="D442" s="221">
        <v>42775</v>
      </c>
      <c r="E442" s="232">
        <v>2398</v>
      </c>
      <c r="F442" s="222"/>
      <c r="G442" s="223" t="str">
        <f>VLOOKUP(C442,MIS!F:H,3,FALSE)</f>
        <v>G. C. UNIVERSITY</v>
      </c>
      <c r="H442" s="282" t="str">
        <f t="shared" si="75"/>
        <v>1</v>
      </c>
      <c r="I442" s="282" t="str">
        <f t="shared" si="83"/>
        <v>1</v>
      </c>
      <c r="J442" s="280" t="str">
        <f>VLOOKUP(C442,MIS!F:G,2,FALSE)</f>
        <v>LAHORE</v>
      </c>
      <c r="K442" s="157" t="str">
        <f t="shared" si="76"/>
        <v>Yes</v>
      </c>
      <c r="L442" s="157" t="str">
        <f t="shared" si="77"/>
        <v>Yes</v>
      </c>
      <c r="M442" s="157" t="str">
        <f t="shared" si="78"/>
        <v>Yes</v>
      </c>
      <c r="N442" s="280" t="str">
        <f t="shared" si="84"/>
        <v>No</v>
      </c>
      <c r="O442" s="280" t="str">
        <f t="shared" si="85"/>
        <v>Network Issue</v>
      </c>
      <c r="P442" s="157" t="str">
        <f t="shared" si="71"/>
        <v>Yes</v>
      </c>
      <c r="Q442" s="157" t="str">
        <f t="shared" si="72"/>
        <v>Yes</v>
      </c>
    </row>
    <row r="443" spans="2:17" x14ac:dyDescent="0.25">
      <c r="B443" s="219">
        <v>439</v>
      </c>
      <c r="C443" s="232">
        <v>1816</v>
      </c>
      <c r="D443" s="221">
        <v>42775</v>
      </c>
      <c r="E443" s="232">
        <v>1816</v>
      </c>
      <c r="F443" s="222" t="s">
        <v>4980</v>
      </c>
      <c r="G443" s="223" t="str">
        <f>VLOOKUP(C443,MIS!F:H,3,FALSE)</f>
        <v>HASSANPUR SECTOR</v>
      </c>
      <c r="H443" s="282" t="str">
        <f t="shared" si="75"/>
        <v>1</v>
      </c>
      <c r="I443" s="282" t="str">
        <f t="shared" si="83"/>
        <v>1</v>
      </c>
      <c r="J443" s="280" t="str">
        <f>VLOOKUP(C443,MIS!F:G,2,FALSE)</f>
        <v>HYDERABAD</v>
      </c>
      <c r="K443" s="157" t="str">
        <f t="shared" si="76"/>
        <v>Yes</v>
      </c>
      <c r="L443" s="157" t="str">
        <f t="shared" si="77"/>
        <v>Yes</v>
      </c>
      <c r="M443" s="157" t="str">
        <f t="shared" si="78"/>
        <v>Yes</v>
      </c>
      <c r="N443" s="280" t="str">
        <f t="shared" si="84"/>
        <v>Yes</v>
      </c>
      <c r="O443" s="280" t="str">
        <f t="shared" si="85"/>
        <v xml:space="preserve"> </v>
      </c>
      <c r="P443" s="157" t="str">
        <f t="shared" si="71"/>
        <v>Yes</v>
      </c>
      <c r="Q443" s="157" t="str">
        <f t="shared" si="72"/>
        <v>Yes</v>
      </c>
    </row>
    <row r="444" spans="2:17" x14ac:dyDescent="0.25">
      <c r="B444" s="219">
        <v>440</v>
      </c>
      <c r="C444" s="232">
        <v>979</v>
      </c>
      <c r="D444" s="221">
        <v>42775</v>
      </c>
      <c r="E444" s="232">
        <v>979</v>
      </c>
      <c r="F444" s="222" t="s">
        <v>4981</v>
      </c>
      <c r="G444" s="223" t="str">
        <f>VLOOKUP(C444,MIS!F:H,3,FALSE)</f>
        <v>AHMED NAGAR TALHAR</v>
      </c>
      <c r="H444" s="282" t="str">
        <f t="shared" si="75"/>
        <v>1</v>
      </c>
      <c r="I444" s="282" t="str">
        <f t="shared" si="83"/>
        <v>1</v>
      </c>
      <c r="J444" s="280" t="str">
        <f>VLOOKUP(C444,MIS!F:G,2,FALSE)</f>
        <v>HYDERABAD</v>
      </c>
      <c r="K444" s="157" t="str">
        <f t="shared" si="76"/>
        <v>Yes</v>
      </c>
      <c r="L444" s="157" t="str">
        <f t="shared" si="77"/>
        <v>Yes</v>
      </c>
      <c r="M444" s="157" t="str">
        <f t="shared" si="78"/>
        <v>Yes</v>
      </c>
      <c r="N444" s="280" t="str">
        <f t="shared" si="84"/>
        <v>Yes</v>
      </c>
      <c r="O444" s="280" t="str">
        <f t="shared" si="85"/>
        <v xml:space="preserve"> </v>
      </c>
      <c r="P444" s="157" t="str">
        <f t="shared" si="71"/>
        <v>Yes</v>
      </c>
      <c r="Q444" s="157" t="str">
        <f t="shared" si="72"/>
        <v>Yes</v>
      </c>
    </row>
    <row r="445" spans="2:17" x14ac:dyDescent="0.25">
      <c r="B445" s="219">
        <v>441</v>
      </c>
      <c r="C445" s="232">
        <v>85</v>
      </c>
      <c r="D445" s="221">
        <v>42775</v>
      </c>
      <c r="E445" s="232">
        <v>85</v>
      </c>
      <c r="F445" s="222" t="s">
        <v>4982</v>
      </c>
      <c r="G445" s="223" t="str">
        <f>VLOOKUP(C445,MIS!F:H,3,FALSE)</f>
        <v>TANDO MUHAMMAD KHAN</v>
      </c>
      <c r="H445" s="282" t="str">
        <f t="shared" si="75"/>
        <v>1</v>
      </c>
      <c r="I445" s="282" t="str">
        <f t="shared" si="83"/>
        <v>1</v>
      </c>
      <c r="J445" s="280" t="str">
        <f>VLOOKUP(C445,MIS!F:G,2,FALSE)</f>
        <v>HYDERABAD</v>
      </c>
      <c r="K445" s="157" t="str">
        <f t="shared" si="76"/>
        <v>Yes</v>
      </c>
      <c r="L445" s="157" t="str">
        <f t="shared" si="77"/>
        <v>Yes</v>
      </c>
      <c r="M445" s="157" t="str">
        <f t="shared" si="78"/>
        <v>Yes</v>
      </c>
      <c r="N445" s="280" t="str">
        <f t="shared" si="84"/>
        <v>Yes</v>
      </c>
      <c r="O445" s="280" t="str">
        <f t="shared" si="85"/>
        <v xml:space="preserve"> </v>
      </c>
      <c r="P445" s="157" t="str">
        <f t="shared" si="71"/>
        <v>Yes</v>
      </c>
      <c r="Q445" s="157" t="str">
        <f t="shared" si="72"/>
        <v>Yes</v>
      </c>
    </row>
    <row r="446" spans="2:17" x14ac:dyDescent="0.25">
      <c r="B446" s="219">
        <v>442</v>
      </c>
      <c r="C446" s="232">
        <v>1518</v>
      </c>
      <c r="D446" s="221">
        <v>42775</v>
      </c>
      <c r="E446" s="232">
        <v>1518</v>
      </c>
      <c r="F446" s="222" t="s">
        <v>4983</v>
      </c>
      <c r="G446" s="223" t="str">
        <f>VLOOKUP(C446,MIS!F:H,3,FALSE)</f>
        <v>NICHOLSON ROAD</v>
      </c>
      <c r="H446" s="282" t="str">
        <f t="shared" si="75"/>
        <v>1</v>
      </c>
      <c r="I446" s="282" t="str">
        <f t="shared" si="83"/>
        <v>1</v>
      </c>
      <c r="J446" s="280" t="str">
        <f>VLOOKUP(C446,MIS!F:G,2,FALSE)</f>
        <v>LAHORE</v>
      </c>
      <c r="K446" s="157" t="str">
        <f t="shared" si="76"/>
        <v>Yes</v>
      </c>
      <c r="L446" s="157" t="str">
        <f t="shared" si="77"/>
        <v>Yes</v>
      </c>
      <c r="M446" s="157" t="str">
        <f t="shared" si="78"/>
        <v>Yes</v>
      </c>
      <c r="N446" s="280" t="str">
        <f t="shared" si="84"/>
        <v>Yes</v>
      </c>
      <c r="O446" s="280" t="str">
        <f t="shared" si="85"/>
        <v xml:space="preserve"> </v>
      </c>
      <c r="P446" s="157" t="str">
        <f t="shared" si="71"/>
        <v>Yes</v>
      </c>
      <c r="Q446" s="157" t="str">
        <f t="shared" si="72"/>
        <v>Yes</v>
      </c>
    </row>
    <row r="447" spans="2:17" x14ac:dyDescent="0.25">
      <c r="B447" s="219">
        <v>443</v>
      </c>
      <c r="C447" s="232">
        <v>1769</v>
      </c>
      <c r="D447" s="221">
        <v>42775</v>
      </c>
      <c r="E447" s="232">
        <v>1769</v>
      </c>
      <c r="F447" s="222" t="s">
        <v>4984</v>
      </c>
      <c r="G447" s="223" t="str">
        <f>VLOOKUP(C447,MIS!F:H,3,FALSE)</f>
        <v>DOCTOR'S HOSPITAL</v>
      </c>
      <c r="H447" s="282" t="str">
        <f t="shared" si="75"/>
        <v>1</v>
      </c>
      <c r="I447" s="282" t="str">
        <f t="shared" si="83"/>
        <v>1</v>
      </c>
      <c r="J447" s="280" t="str">
        <f>VLOOKUP(C447,MIS!F:G,2,FALSE)</f>
        <v>LAHORE</v>
      </c>
      <c r="K447" s="157" t="str">
        <f t="shared" si="76"/>
        <v>Yes</v>
      </c>
      <c r="L447" s="157" t="str">
        <f t="shared" si="77"/>
        <v>Yes</v>
      </c>
      <c r="M447" s="157" t="str">
        <f t="shared" si="78"/>
        <v>Yes</v>
      </c>
      <c r="N447" s="280" t="str">
        <f t="shared" si="84"/>
        <v>Yes</v>
      </c>
      <c r="O447" s="280" t="str">
        <f t="shared" si="85"/>
        <v xml:space="preserve"> </v>
      </c>
      <c r="P447" s="157" t="str">
        <f t="shared" si="71"/>
        <v>Yes</v>
      </c>
      <c r="Q447" s="157" t="str">
        <f t="shared" si="72"/>
        <v>Yes</v>
      </c>
    </row>
    <row r="448" spans="2:17" x14ac:dyDescent="0.25">
      <c r="B448" s="219">
        <v>444</v>
      </c>
      <c r="C448" s="232">
        <v>1246</v>
      </c>
      <c r="D448" s="221">
        <v>42775</v>
      </c>
      <c r="E448" s="232">
        <v>1246</v>
      </c>
      <c r="F448" s="222" t="s">
        <v>6002</v>
      </c>
      <c r="G448" s="223" t="str">
        <f>VLOOKUP(C448,MIS!F:H,3,FALSE)</f>
        <v>TOWNSHIP</v>
      </c>
      <c r="H448" s="282" t="str">
        <f t="shared" si="75"/>
        <v>1</v>
      </c>
      <c r="I448" s="282" t="str">
        <f t="shared" si="83"/>
        <v>1</v>
      </c>
      <c r="J448" s="280" t="str">
        <f>VLOOKUP(C448,MIS!F:G,2,FALSE)</f>
        <v>LAHORE</v>
      </c>
      <c r="K448" s="157" t="str">
        <f t="shared" si="76"/>
        <v>Yes</v>
      </c>
      <c r="L448" s="157" t="str">
        <f t="shared" si="77"/>
        <v>Yes</v>
      </c>
      <c r="M448" s="157" t="str">
        <f t="shared" si="78"/>
        <v>Yes</v>
      </c>
      <c r="N448" s="280" t="str">
        <f t="shared" si="84"/>
        <v>Yes</v>
      </c>
      <c r="O448" s="280" t="s">
        <v>4647</v>
      </c>
      <c r="P448" s="157" t="str">
        <f t="shared" si="71"/>
        <v>Yes</v>
      </c>
      <c r="Q448" s="157" t="str">
        <f t="shared" si="72"/>
        <v>Yes</v>
      </c>
    </row>
    <row r="449" spans="2:17" x14ac:dyDescent="0.25">
      <c r="B449" s="219">
        <v>445</v>
      </c>
      <c r="C449" s="232">
        <v>2488</v>
      </c>
      <c r="D449" s="221">
        <v>42775</v>
      </c>
      <c r="E449" s="232">
        <v>2488</v>
      </c>
      <c r="F449" s="222" t="s">
        <v>4985</v>
      </c>
      <c r="G449" s="223" t="str">
        <f>VLOOKUP(C449,MIS!F:H,3,FALSE)</f>
        <v>BHATTA CHOWK</v>
      </c>
      <c r="H449" s="282" t="str">
        <f t="shared" si="75"/>
        <v>1</v>
      </c>
      <c r="I449" s="282" t="str">
        <f t="shared" si="83"/>
        <v>1</v>
      </c>
      <c r="J449" s="280" t="str">
        <f>VLOOKUP(C449,MIS!F:G,2,FALSE)</f>
        <v>LAHORE</v>
      </c>
      <c r="K449" s="157" t="str">
        <f t="shared" si="76"/>
        <v>Yes</v>
      </c>
      <c r="L449" s="157" t="str">
        <f t="shared" si="77"/>
        <v>Yes</v>
      </c>
      <c r="M449" s="157" t="str">
        <f t="shared" si="78"/>
        <v>Yes</v>
      </c>
      <c r="N449" s="280" t="str">
        <f t="shared" si="84"/>
        <v>Yes</v>
      </c>
      <c r="O449" s="280" t="str">
        <f t="shared" si="85"/>
        <v xml:space="preserve"> </v>
      </c>
      <c r="P449" s="157" t="str">
        <f t="shared" si="71"/>
        <v>Yes</v>
      </c>
      <c r="Q449" s="157" t="str">
        <f t="shared" si="72"/>
        <v>Yes</v>
      </c>
    </row>
    <row r="450" spans="2:17" x14ac:dyDescent="0.25">
      <c r="B450" s="219">
        <v>446</v>
      </c>
      <c r="C450" s="232">
        <v>2484</v>
      </c>
      <c r="D450" s="221">
        <v>42775</v>
      </c>
      <c r="E450" s="232">
        <v>2484</v>
      </c>
      <c r="F450" s="222" t="s">
        <v>4986</v>
      </c>
      <c r="G450" s="223" t="str">
        <f>VLOOKUP(C450,MIS!F:H,3,FALSE)</f>
        <v>SABZAZAR SCHEME</v>
      </c>
      <c r="H450" s="282" t="str">
        <f t="shared" si="75"/>
        <v>1</v>
      </c>
      <c r="I450" s="282" t="str">
        <f t="shared" si="83"/>
        <v>1</v>
      </c>
      <c r="J450" s="280" t="str">
        <f>VLOOKUP(C450,MIS!F:G,2,FALSE)</f>
        <v>LAHORE</v>
      </c>
      <c r="K450" s="157" t="str">
        <f t="shared" si="76"/>
        <v>Yes</v>
      </c>
      <c r="L450" s="157" t="str">
        <f t="shared" si="77"/>
        <v>Yes</v>
      </c>
      <c r="M450" s="157" t="str">
        <f t="shared" si="78"/>
        <v>Yes</v>
      </c>
      <c r="N450" s="280" t="str">
        <f t="shared" si="84"/>
        <v>Yes</v>
      </c>
      <c r="O450" s="280" t="str">
        <f t="shared" si="85"/>
        <v xml:space="preserve"> </v>
      </c>
      <c r="P450" s="157" t="str">
        <f t="shared" si="71"/>
        <v>Yes</v>
      </c>
      <c r="Q450" s="157" t="str">
        <f t="shared" si="72"/>
        <v>Yes</v>
      </c>
    </row>
    <row r="451" spans="2:17" x14ac:dyDescent="0.25">
      <c r="B451" s="219">
        <v>447</v>
      </c>
      <c r="C451" s="232">
        <v>5033</v>
      </c>
      <c r="D451" s="221">
        <v>42775</v>
      </c>
      <c r="E451" s="232">
        <v>5033</v>
      </c>
      <c r="F451" s="222" t="s">
        <v>4987</v>
      </c>
      <c r="G451" s="223" t="str">
        <f>VLOOKUP(C451,MIS!F:H,3,FALSE)</f>
        <v>IBB MULTAN ROAD</v>
      </c>
      <c r="H451" s="282" t="str">
        <f t="shared" si="75"/>
        <v>1</v>
      </c>
      <c r="I451" s="282" t="str">
        <f t="shared" si="83"/>
        <v>1</v>
      </c>
      <c r="J451" s="280" t="str">
        <f>VLOOKUP(C451,MIS!F:G,2,FALSE)</f>
        <v>LAHORE</v>
      </c>
      <c r="K451" s="157" t="str">
        <f t="shared" si="76"/>
        <v>Yes</v>
      </c>
      <c r="L451" s="157" t="str">
        <f t="shared" si="77"/>
        <v>Yes</v>
      </c>
      <c r="M451" s="157" t="str">
        <f t="shared" si="78"/>
        <v>Yes</v>
      </c>
      <c r="N451" s="280" t="str">
        <f t="shared" si="84"/>
        <v>Yes</v>
      </c>
      <c r="O451" s="280" t="str">
        <f t="shared" si="85"/>
        <v xml:space="preserve"> </v>
      </c>
      <c r="P451" s="157" t="str">
        <f t="shared" si="71"/>
        <v>Yes</v>
      </c>
      <c r="Q451" s="157" t="str">
        <f t="shared" si="72"/>
        <v>Yes</v>
      </c>
    </row>
    <row r="452" spans="2:17" x14ac:dyDescent="0.25">
      <c r="B452" s="219">
        <v>448</v>
      </c>
      <c r="C452" s="232">
        <v>2387</v>
      </c>
      <c r="D452" s="221">
        <v>42775</v>
      </c>
      <c r="E452" s="232">
        <v>2387</v>
      </c>
      <c r="F452" s="222" t="s">
        <v>4988</v>
      </c>
      <c r="G452" s="223" t="str">
        <f>VLOOKUP(C452,MIS!F:H,3,FALSE)</f>
        <v>MATLI BRANCH</v>
      </c>
      <c r="H452" s="282" t="str">
        <f t="shared" si="75"/>
        <v>1</v>
      </c>
      <c r="I452" s="282" t="str">
        <f t="shared" si="83"/>
        <v>1</v>
      </c>
      <c r="J452" s="280" t="str">
        <f>VLOOKUP(C452,MIS!F:G,2,FALSE)</f>
        <v>HYDERABAD</v>
      </c>
      <c r="K452" s="157" t="str">
        <f t="shared" si="76"/>
        <v>Yes</v>
      </c>
      <c r="L452" s="157" t="str">
        <f t="shared" si="77"/>
        <v>Yes</v>
      </c>
      <c r="M452" s="157" t="str">
        <f t="shared" si="78"/>
        <v>Yes</v>
      </c>
      <c r="N452" s="280" t="str">
        <f t="shared" si="84"/>
        <v>Yes</v>
      </c>
      <c r="O452" s="280" t="str">
        <f t="shared" si="85"/>
        <v xml:space="preserve"> </v>
      </c>
      <c r="P452" s="157" t="str">
        <f t="shared" si="71"/>
        <v>Yes</v>
      </c>
      <c r="Q452" s="157" t="str">
        <f t="shared" si="72"/>
        <v>Yes</v>
      </c>
    </row>
    <row r="453" spans="2:17" x14ac:dyDescent="0.25">
      <c r="B453" s="219">
        <v>449</v>
      </c>
      <c r="C453" s="232">
        <v>1261</v>
      </c>
      <c r="D453" s="221">
        <v>42775</v>
      </c>
      <c r="E453" s="232">
        <v>1261</v>
      </c>
      <c r="F453" s="222" t="s">
        <v>6003</v>
      </c>
      <c r="G453" s="223" t="str">
        <f>VLOOKUP(C453,MIS!F:H,3,FALSE)</f>
        <v>QAUD-E-AZAM ROAD, BADIN</v>
      </c>
      <c r="H453" s="282" t="str">
        <f t="shared" si="75"/>
        <v>1</v>
      </c>
      <c r="I453" s="282" t="str">
        <f t="shared" si="83"/>
        <v>1</v>
      </c>
      <c r="J453" s="280" t="str">
        <f>VLOOKUP(C453,MIS!F:G,2,FALSE)</f>
        <v>HYDERABAD</v>
      </c>
      <c r="K453" s="157" t="str">
        <f t="shared" si="76"/>
        <v>Yes</v>
      </c>
      <c r="L453" s="157" t="str">
        <f t="shared" si="77"/>
        <v>Yes</v>
      </c>
      <c r="M453" s="157" t="str">
        <f t="shared" si="78"/>
        <v>Yes</v>
      </c>
      <c r="N453" s="280" t="str">
        <f t="shared" si="84"/>
        <v>Yes</v>
      </c>
      <c r="O453" s="280" t="s">
        <v>4647</v>
      </c>
      <c r="P453" s="157" t="str">
        <f t="shared" si="71"/>
        <v>Yes</v>
      </c>
      <c r="Q453" s="157" t="str">
        <f t="shared" si="72"/>
        <v>Yes</v>
      </c>
    </row>
    <row r="454" spans="2:17" x14ac:dyDescent="0.25">
      <c r="B454" s="219">
        <v>450</v>
      </c>
      <c r="C454" s="232">
        <v>1411</v>
      </c>
      <c r="D454" s="221">
        <v>42776</v>
      </c>
      <c r="E454" s="232">
        <v>1411</v>
      </c>
      <c r="F454" s="222" t="s">
        <v>4989</v>
      </c>
      <c r="G454" s="223" t="str">
        <f>VLOOKUP(C454,MIS!F:H,3,FALSE)</f>
        <v>DEH RAJORI</v>
      </c>
      <c r="H454" s="282" t="str">
        <f t="shared" si="75"/>
        <v>1</v>
      </c>
      <c r="I454" s="282" t="str">
        <f t="shared" si="83"/>
        <v>1</v>
      </c>
      <c r="J454" s="280" t="str">
        <f>VLOOKUP(C454,MIS!F:G,2,FALSE)</f>
        <v>HYDERABAD</v>
      </c>
      <c r="K454" s="157" t="str">
        <f t="shared" si="76"/>
        <v>Yes</v>
      </c>
      <c r="L454" s="157" t="str">
        <f t="shared" si="77"/>
        <v>Yes</v>
      </c>
      <c r="M454" s="157" t="str">
        <f t="shared" si="78"/>
        <v>Yes</v>
      </c>
      <c r="N454" s="280" t="str">
        <f t="shared" si="84"/>
        <v>Yes</v>
      </c>
      <c r="O454" s="280" t="str">
        <f t="shared" si="85"/>
        <v xml:space="preserve"> </v>
      </c>
      <c r="P454" s="157" t="str">
        <f t="shared" si="71"/>
        <v>Yes</v>
      </c>
      <c r="Q454" s="157" t="str">
        <f t="shared" si="72"/>
        <v>Yes</v>
      </c>
    </row>
    <row r="455" spans="2:17" x14ac:dyDescent="0.25">
      <c r="B455" s="219">
        <v>451</v>
      </c>
      <c r="C455" s="232">
        <v>1392</v>
      </c>
      <c r="D455" s="221">
        <v>42776</v>
      </c>
      <c r="E455" s="232">
        <v>1392</v>
      </c>
      <c r="F455" s="222" t="s">
        <v>4990</v>
      </c>
      <c r="G455" s="223" t="str">
        <f>VLOOKUP(C455,MIS!F:H,3,FALSE)</f>
        <v>CHAK NO. 117/JB DHANOLA</v>
      </c>
      <c r="H455" s="282" t="str">
        <f t="shared" si="75"/>
        <v>1</v>
      </c>
      <c r="I455" s="282" t="str">
        <f t="shared" si="83"/>
        <v>1</v>
      </c>
      <c r="J455" s="280" t="str">
        <f>VLOOKUP(C455,MIS!F:G,2,FALSE)</f>
        <v>Faisalabad</v>
      </c>
      <c r="K455" s="157" t="str">
        <f t="shared" si="76"/>
        <v>Yes</v>
      </c>
      <c r="L455" s="157" t="str">
        <f t="shared" si="77"/>
        <v>Yes</v>
      </c>
      <c r="M455" s="157" t="str">
        <f t="shared" si="78"/>
        <v>Yes</v>
      </c>
      <c r="N455" s="280" t="str">
        <f t="shared" si="84"/>
        <v>Yes</v>
      </c>
      <c r="O455" s="280" t="str">
        <f t="shared" si="85"/>
        <v xml:space="preserve"> </v>
      </c>
      <c r="P455" s="157" t="str">
        <f t="shared" si="71"/>
        <v>Yes</v>
      </c>
      <c r="Q455" s="157" t="str">
        <f t="shared" si="72"/>
        <v>Yes</v>
      </c>
    </row>
    <row r="456" spans="2:17" x14ac:dyDescent="0.25">
      <c r="B456" s="219">
        <v>452</v>
      </c>
      <c r="C456" s="232">
        <v>2457</v>
      </c>
      <c r="D456" s="221">
        <v>42776</v>
      </c>
      <c r="E456" s="232">
        <v>2457</v>
      </c>
      <c r="F456" s="222" t="s">
        <v>4991</v>
      </c>
      <c r="G456" s="223" t="str">
        <f>VLOOKUP(C456,MIS!F:H,3,FALSE)</f>
        <v>SUJJAWAL BRANCH</v>
      </c>
      <c r="H456" s="282" t="str">
        <f t="shared" si="75"/>
        <v>1</v>
      </c>
      <c r="I456" s="282" t="str">
        <f t="shared" si="83"/>
        <v>1</v>
      </c>
      <c r="J456" s="280" t="str">
        <f>VLOOKUP(C456,MIS!F:G,2,FALSE)</f>
        <v>HYDERABAD</v>
      </c>
      <c r="K456" s="157" t="str">
        <f t="shared" si="76"/>
        <v>Yes</v>
      </c>
      <c r="L456" s="157" t="str">
        <f t="shared" si="77"/>
        <v>Yes</v>
      </c>
      <c r="M456" s="157" t="str">
        <f t="shared" si="78"/>
        <v>Yes</v>
      </c>
      <c r="N456" s="280" t="str">
        <f t="shared" si="84"/>
        <v>Yes</v>
      </c>
      <c r="O456" s="280" t="str">
        <f t="shared" si="85"/>
        <v xml:space="preserve"> </v>
      </c>
      <c r="P456" s="157" t="str">
        <f t="shared" si="71"/>
        <v>Yes</v>
      </c>
      <c r="Q456" s="157" t="str">
        <f t="shared" si="72"/>
        <v>Yes</v>
      </c>
    </row>
    <row r="457" spans="2:17" x14ac:dyDescent="0.25">
      <c r="B457" s="219">
        <v>453</v>
      </c>
      <c r="C457" s="232">
        <v>1244</v>
      </c>
      <c r="D457" s="221">
        <v>42776</v>
      </c>
      <c r="E457" s="232">
        <v>1244</v>
      </c>
      <c r="F457" s="222" t="s">
        <v>4992</v>
      </c>
      <c r="G457" s="223" t="str">
        <f>VLOOKUP(C457,MIS!F:H,3,FALSE)</f>
        <v>A. I. M. C.</v>
      </c>
      <c r="H457" s="282" t="str">
        <f t="shared" si="75"/>
        <v>1</v>
      </c>
      <c r="I457" s="282" t="str">
        <f t="shared" si="83"/>
        <v>1</v>
      </c>
      <c r="J457" s="280" t="str">
        <f>VLOOKUP(C457,MIS!F:G,2,FALSE)</f>
        <v>LAHORE</v>
      </c>
      <c r="K457" s="157" t="str">
        <f t="shared" si="76"/>
        <v>Yes</v>
      </c>
      <c r="L457" s="157" t="str">
        <f t="shared" si="77"/>
        <v>Yes</v>
      </c>
      <c r="M457" s="157" t="str">
        <f t="shared" si="78"/>
        <v>Yes</v>
      </c>
      <c r="N457" s="280" t="str">
        <f t="shared" si="84"/>
        <v>Yes</v>
      </c>
      <c r="O457" s="280" t="str">
        <f t="shared" si="85"/>
        <v xml:space="preserve"> </v>
      </c>
      <c r="P457" s="157" t="str">
        <f t="shared" si="71"/>
        <v>Yes</v>
      </c>
      <c r="Q457" s="157" t="str">
        <f t="shared" si="72"/>
        <v>Yes</v>
      </c>
    </row>
    <row r="458" spans="2:17" x14ac:dyDescent="0.25">
      <c r="B458" s="219">
        <v>454</v>
      </c>
      <c r="C458" s="232">
        <v>1811</v>
      </c>
      <c r="D458" s="221">
        <v>42776</v>
      </c>
      <c r="E458" s="232">
        <v>1811</v>
      </c>
      <c r="F458" s="222" t="s">
        <v>4993</v>
      </c>
      <c r="G458" s="223" t="str">
        <f>VLOOKUP(C458,MIS!F:H,3,FALSE)</f>
        <v>DEWAN CITY</v>
      </c>
      <c r="H458" s="282" t="str">
        <f t="shared" si="75"/>
        <v>1</v>
      </c>
      <c r="I458" s="282" t="str">
        <f t="shared" si="83"/>
        <v>1</v>
      </c>
      <c r="J458" s="280" t="str">
        <f>VLOOKUP(C458,MIS!F:G,2,FALSE)</f>
        <v>HYDERABAD</v>
      </c>
      <c r="K458" s="157" t="str">
        <f t="shared" si="76"/>
        <v>Yes</v>
      </c>
      <c r="L458" s="157" t="str">
        <f t="shared" si="77"/>
        <v>Yes</v>
      </c>
      <c r="M458" s="157" t="str">
        <f t="shared" si="78"/>
        <v>Yes</v>
      </c>
      <c r="N458" s="280" t="str">
        <f t="shared" si="84"/>
        <v>Yes</v>
      </c>
      <c r="O458" s="280" t="str">
        <f t="shared" si="85"/>
        <v xml:space="preserve"> </v>
      </c>
      <c r="P458" s="157" t="str">
        <f t="shared" si="71"/>
        <v>Yes</v>
      </c>
      <c r="Q458" s="157" t="str">
        <f t="shared" si="72"/>
        <v>Yes</v>
      </c>
    </row>
    <row r="459" spans="2:17" x14ac:dyDescent="0.25">
      <c r="B459" s="219">
        <v>455</v>
      </c>
      <c r="C459" s="232">
        <v>869</v>
      </c>
      <c r="D459" s="221">
        <v>42776</v>
      </c>
      <c r="E459" s="232">
        <v>869</v>
      </c>
      <c r="F459" s="222"/>
      <c r="G459" s="223" t="str">
        <f>VLOOKUP(C459,MIS!F:H,3,FALSE)</f>
        <v>CHAK NO. 202/RB GATTI</v>
      </c>
      <c r="H459" s="282" t="str">
        <f t="shared" si="75"/>
        <v>1</v>
      </c>
      <c r="I459" s="282" t="str">
        <f t="shared" si="83"/>
        <v>1</v>
      </c>
      <c r="J459" s="280" t="str">
        <f>VLOOKUP(C459,MIS!F:G,2,FALSE)</f>
        <v>Faisalabad</v>
      </c>
      <c r="K459" s="157" t="str">
        <f t="shared" si="76"/>
        <v>Yes</v>
      </c>
      <c r="L459" s="157" t="str">
        <f t="shared" si="77"/>
        <v>Yes</v>
      </c>
      <c r="M459" s="157" t="str">
        <f t="shared" si="78"/>
        <v>Yes</v>
      </c>
      <c r="N459" s="280" t="str">
        <f t="shared" si="84"/>
        <v>No</v>
      </c>
      <c r="O459" s="280" t="str">
        <f t="shared" si="85"/>
        <v>Network Issue</v>
      </c>
      <c r="P459" s="157" t="str">
        <f t="shared" si="71"/>
        <v>Yes</v>
      </c>
      <c r="Q459" s="157" t="str">
        <f t="shared" si="72"/>
        <v>Yes</v>
      </c>
    </row>
    <row r="460" spans="2:17" x14ac:dyDescent="0.25">
      <c r="B460" s="219">
        <v>456</v>
      </c>
      <c r="C460" s="232">
        <v>2305</v>
      </c>
      <c r="D460" s="221">
        <v>42776</v>
      </c>
      <c r="E460" s="232">
        <v>2305</v>
      </c>
      <c r="F460" s="222" t="s">
        <v>4994</v>
      </c>
      <c r="G460" s="223" t="str">
        <f>VLOOKUP(C460,MIS!F:H,3,FALSE)</f>
        <v>COMSATS</v>
      </c>
      <c r="H460" s="282" t="str">
        <f t="shared" si="75"/>
        <v>1</v>
      </c>
      <c r="I460" s="282" t="str">
        <f t="shared" si="83"/>
        <v>1</v>
      </c>
      <c r="J460" s="280" t="str">
        <f>VLOOKUP(C460,MIS!F:G,2,FALSE)</f>
        <v>LAHORE</v>
      </c>
      <c r="K460" s="157" t="str">
        <f t="shared" si="76"/>
        <v>Yes</v>
      </c>
      <c r="L460" s="157" t="str">
        <f t="shared" si="77"/>
        <v>Yes</v>
      </c>
      <c r="M460" s="157" t="str">
        <f t="shared" si="78"/>
        <v>Yes</v>
      </c>
      <c r="N460" s="280" t="str">
        <f t="shared" si="84"/>
        <v>Yes</v>
      </c>
      <c r="O460" s="280" t="str">
        <f t="shared" si="85"/>
        <v xml:space="preserve"> </v>
      </c>
      <c r="P460" s="157" t="str">
        <f t="shared" si="71"/>
        <v>Yes</v>
      </c>
      <c r="Q460" s="157" t="str">
        <f t="shared" si="72"/>
        <v>Yes</v>
      </c>
    </row>
    <row r="461" spans="2:17" x14ac:dyDescent="0.25">
      <c r="B461" s="219">
        <v>457</v>
      </c>
      <c r="C461" s="220" t="s">
        <v>2726</v>
      </c>
      <c r="D461" s="221">
        <v>42776</v>
      </c>
      <c r="E461" s="232">
        <v>22651</v>
      </c>
      <c r="F461" s="222" t="s">
        <v>4995</v>
      </c>
      <c r="G461" s="223" t="str">
        <f>VLOOKUP(C461,MIS!F:H,3,FALSE)</f>
        <v>KARACHI-KHAYABAN-E-HAFIZ, DHA</v>
      </c>
      <c r="H461" s="282" t="str">
        <f t="shared" si="75"/>
        <v>1</v>
      </c>
      <c r="I461" s="282" t="str">
        <f t="shared" si="83"/>
        <v>1</v>
      </c>
      <c r="J461" s="280" t="str">
        <f>VLOOKUP(C461,MIS!F:G,2,FALSE)</f>
        <v>KARACHI</v>
      </c>
      <c r="K461" s="157" t="str">
        <f t="shared" si="76"/>
        <v>Yes</v>
      </c>
      <c r="L461" s="157" t="str">
        <f t="shared" si="77"/>
        <v>Yes</v>
      </c>
      <c r="M461" s="157" t="str">
        <f t="shared" si="78"/>
        <v>Yes</v>
      </c>
      <c r="N461" s="280" t="str">
        <f t="shared" si="84"/>
        <v>Yes</v>
      </c>
      <c r="O461" s="280" t="str">
        <f t="shared" si="85"/>
        <v xml:space="preserve"> </v>
      </c>
      <c r="P461" s="157" t="str">
        <f t="shared" si="71"/>
        <v>Yes</v>
      </c>
      <c r="Q461" s="157" t="str">
        <f t="shared" si="72"/>
        <v>Yes</v>
      </c>
    </row>
    <row r="462" spans="2:17" x14ac:dyDescent="0.25">
      <c r="B462" s="219">
        <v>458</v>
      </c>
      <c r="C462" s="232">
        <v>382</v>
      </c>
      <c r="D462" s="221">
        <v>42776</v>
      </c>
      <c r="E462" s="232">
        <v>382</v>
      </c>
      <c r="F462" s="222"/>
      <c r="G462" s="223" t="str">
        <f>VLOOKUP(C462,MIS!F:H,3,FALSE)</f>
        <v>BUNEY</v>
      </c>
      <c r="H462" s="282" t="str">
        <f t="shared" si="75"/>
        <v>1</v>
      </c>
      <c r="I462" s="282" t="str">
        <f t="shared" si="83"/>
        <v>1</v>
      </c>
      <c r="J462" s="280" t="str">
        <f>VLOOKUP(C462,MIS!F:G,2,FALSE)</f>
        <v>PESHAWAR</v>
      </c>
      <c r="K462" s="157" t="str">
        <f t="shared" si="76"/>
        <v>Yes</v>
      </c>
      <c r="L462" s="157" t="str">
        <f t="shared" si="77"/>
        <v>Yes</v>
      </c>
      <c r="M462" s="157" t="str">
        <f t="shared" si="78"/>
        <v>Yes</v>
      </c>
      <c r="N462" s="280" t="str">
        <f t="shared" si="84"/>
        <v>No</v>
      </c>
      <c r="O462" s="280" t="str">
        <f t="shared" si="85"/>
        <v>Network Issue</v>
      </c>
      <c r="P462" s="157" t="str">
        <f t="shared" si="71"/>
        <v>Yes</v>
      </c>
      <c r="Q462" s="157" t="str">
        <f t="shared" si="72"/>
        <v>Yes</v>
      </c>
    </row>
    <row r="463" spans="2:17" x14ac:dyDescent="0.25">
      <c r="B463" s="219">
        <v>459</v>
      </c>
      <c r="C463" s="232">
        <v>2345</v>
      </c>
      <c r="D463" s="221">
        <v>42776</v>
      </c>
      <c r="E463" s="232">
        <v>2345</v>
      </c>
      <c r="F463" s="222" t="s">
        <v>4996</v>
      </c>
      <c r="G463" s="223" t="str">
        <f>VLOOKUP(C463,MIS!F:H,3,FALSE)</f>
        <v>BAHRIA TOWN</v>
      </c>
      <c r="H463" s="282" t="str">
        <f t="shared" si="75"/>
        <v>1</v>
      </c>
      <c r="I463" s="282" t="str">
        <f t="shared" si="83"/>
        <v>1</v>
      </c>
      <c r="J463" s="280" t="str">
        <f>VLOOKUP(C463,MIS!F:G,2,FALSE)</f>
        <v>LAHORE</v>
      </c>
      <c r="K463" s="157" t="str">
        <f t="shared" si="76"/>
        <v>Yes</v>
      </c>
      <c r="L463" s="157" t="str">
        <f t="shared" si="77"/>
        <v>Yes</v>
      </c>
      <c r="M463" s="157" t="str">
        <f t="shared" si="78"/>
        <v>Yes</v>
      </c>
      <c r="N463" s="280" t="str">
        <f t="shared" si="84"/>
        <v>Yes</v>
      </c>
      <c r="O463" s="280" t="str">
        <f t="shared" si="85"/>
        <v xml:space="preserve"> </v>
      </c>
      <c r="P463" s="157" t="str">
        <f t="shared" si="71"/>
        <v>Yes</v>
      </c>
      <c r="Q463" s="157" t="str">
        <f t="shared" si="72"/>
        <v>Yes</v>
      </c>
    </row>
    <row r="464" spans="2:17" x14ac:dyDescent="0.25">
      <c r="B464" s="219">
        <v>460</v>
      </c>
      <c r="C464" s="232">
        <v>829</v>
      </c>
      <c r="D464" s="221">
        <v>42776</v>
      </c>
      <c r="E464" s="232">
        <v>829</v>
      </c>
      <c r="F464" s="222" t="s">
        <v>4997</v>
      </c>
      <c r="G464" s="223" t="str">
        <f>VLOOKUP(C464,MIS!F:H,3,FALSE)</f>
        <v>MADN BAZAR SHAHEED FAZIL RAHU GOLARCHI</v>
      </c>
      <c r="H464" s="282" t="str">
        <f t="shared" si="75"/>
        <v>1</v>
      </c>
      <c r="I464" s="282" t="str">
        <f t="shared" si="83"/>
        <v>1</v>
      </c>
      <c r="J464" s="280" t="str">
        <f>VLOOKUP(C464,MIS!F:G,2,FALSE)</f>
        <v>HYDERABAD</v>
      </c>
      <c r="K464" s="157" t="str">
        <f t="shared" si="76"/>
        <v>Yes</v>
      </c>
      <c r="L464" s="157" t="str">
        <f t="shared" si="77"/>
        <v>Yes</v>
      </c>
      <c r="M464" s="157" t="str">
        <f t="shared" si="78"/>
        <v>Yes</v>
      </c>
      <c r="N464" s="280" t="str">
        <f t="shared" si="84"/>
        <v>Yes</v>
      </c>
      <c r="O464" s="280" t="str">
        <f t="shared" si="85"/>
        <v xml:space="preserve"> </v>
      </c>
      <c r="P464" s="157" t="str">
        <f t="shared" si="71"/>
        <v>Yes</v>
      </c>
      <c r="Q464" s="157" t="str">
        <f t="shared" si="72"/>
        <v>Yes</v>
      </c>
    </row>
    <row r="465" spans="2:17" x14ac:dyDescent="0.25">
      <c r="B465" s="219">
        <v>461</v>
      </c>
      <c r="C465" s="232">
        <v>653</v>
      </c>
      <c r="D465" s="221">
        <v>42776</v>
      </c>
      <c r="E465" s="232">
        <v>653</v>
      </c>
      <c r="F465" s="222" t="s">
        <v>4998</v>
      </c>
      <c r="G465" s="223" t="str">
        <f>VLOOKUP(C465,MIS!F:H,3,FALSE)</f>
        <v>THATTA</v>
      </c>
      <c r="H465" s="282" t="str">
        <f t="shared" si="75"/>
        <v>1</v>
      </c>
      <c r="I465" s="282" t="str">
        <f t="shared" si="83"/>
        <v>1</v>
      </c>
      <c r="J465" s="280" t="str">
        <f>VLOOKUP(C465,MIS!F:G,2,FALSE)</f>
        <v>HYDERABAD</v>
      </c>
      <c r="K465" s="157" t="str">
        <f t="shared" si="76"/>
        <v>Yes</v>
      </c>
      <c r="L465" s="157" t="str">
        <f t="shared" si="77"/>
        <v>Yes</v>
      </c>
      <c r="M465" s="157" t="str">
        <f t="shared" si="78"/>
        <v>Yes</v>
      </c>
      <c r="N465" s="280" t="str">
        <f t="shared" si="84"/>
        <v>Yes</v>
      </c>
      <c r="O465" s="280" t="str">
        <f t="shared" si="85"/>
        <v xml:space="preserve"> </v>
      </c>
      <c r="P465" s="157" t="str">
        <f t="shared" si="71"/>
        <v>Yes</v>
      </c>
      <c r="Q465" s="157" t="str">
        <f t="shared" si="72"/>
        <v>Yes</v>
      </c>
    </row>
    <row r="466" spans="2:17" x14ac:dyDescent="0.25">
      <c r="B466" s="219">
        <v>462</v>
      </c>
      <c r="C466" s="232">
        <v>5029</v>
      </c>
      <c r="D466" s="221">
        <v>42776</v>
      </c>
      <c r="E466" s="232">
        <v>5029</v>
      </c>
      <c r="F466" s="222" t="s">
        <v>4999</v>
      </c>
      <c r="G466" s="223" t="str">
        <f>VLOOKUP(C466,MIS!F:H,3,FALSE)</f>
        <v>FADSALABAD - IB CLOCK TOWER</v>
      </c>
      <c r="H466" s="282" t="str">
        <f t="shared" si="75"/>
        <v>1</v>
      </c>
      <c r="I466" s="282" t="str">
        <f t="shared" si="83"/>
        <v>1</v>
      </c>
      <c r="J466" s="280" t="str">
        <f>VLOOKUP(C466,MIS!F:G,2,FALSE)</f>
        <v>Faisalabad</v>
      </c>
      <c r="K466" s="157" t="str">
        <f t="shared" si="76"/>
        <v>Yes</v>
      </c>
      <c r="L466" s="157" t="str">
        <f t="shared" si="77"/>
        <v>Yes</v>
      </c>
      <c r="M466" s="157" t="str">
        <f t="shared" si="78"/>
        <v>Yes</v>
      </c>
      <c r="N466" s="280" t="str">
        <f t="shared" si="84"/>
        <v>Yes</v>
      </c>
      <c r="O466" s="280" t="str">
        <f t="shared" si="85"/>
        <v xml:space="preserve"> </v>
      </c>
      <c r="P466" s="157" t="str">
        <f t="shared" si="71"/>
        <v>Yes</v>
      </c>
      <c r="Q466" s="157" t="str">
        <f t="shared" si="72"/>
        <v>Yes</v>
      </c>
    </row>
    <row r="467" spans="2:17" x14ac:dyDescent="0.25">
      <c r="B467" s="219">
        <v>463</v>
      </c>
      <c r="C467" s="232">
        <v>2487</v>
      </c>
      <c r="D467" s="221">
        <v>42777</v>
      </c>
      <c r="E467" s="232">
        <v>2487</v>
      </c>
      <c r="F467" s="222" t="s">
        <v>5000</v>
      </c>
      <c r="G467" s="223" t="str">
        <f>VLOOKUP(C467,MIS!F:H,3,FALSE)</f>
        <v>COLLEGE ROAD</v>
      </c>
      <c r="H467" s="282" t="str">
        <f t="shared" si="75"/>
        <v>1</v>
      </c>
      <c r="I467" s="282" t="str">
        <f t="shared" si="83"/>
        <v>1</v>
      </c>
      <c r="J467" s="280" t="str">
        <f>VLOOKUP(C467,MIS!F:G,2,FALSE)</f>
        <v>LAHORE</v>
      </c>
      <c r="K467" s="157" t="str">
        <f t="shared" si="76"/>
        <v>Yes</v>
      </c>
      <c r="L467" s="157" t="str">
        <f t="shared" si="77"/>
        <v>Yes</v>
      </c>
      <c r="M467" s="157" t="str">
        <f t="shared" si="78"/>
        <v>Yes</v>
      </c>
      <c r="N467" s="280" t="str">
        <f t="shared" si="84"/>
        <v>Yes</v>
      </c>
      <c r="O467" s="280" t="str">
        <f t="shared" si="85"/>
        <v xml:space="preserve"> </v>
      </c>
      <c r="P467" s="157" t="str">
        <f t="shared" si="71"/>
        <v>Yes</v>
      </c>
      <c r="Q467" s="157" t="str">
        <f t="shared" si="72"/>
        <v>Yes</v>
      </c>
    </row>
    <row r="468" spans="2:17" x14ac:dyDescent="0.25">
      <c r="B468" s="219">
        <v>464</v>
      </c>
      <c r="C468" s="232">
        <v>2348</v>
      </c>
      <c r="D468" s="221">
        <v>42777</v>
      </c>
      <c r="E468" s="232">
        <v>2348</v>
      </c>
      <c r="F468" s="222" t="s">
        <v>5001</v>
      </c>
      <c r="G468" s="223" t="str">
        <f>VLOOKUP(C468,MIS!F:H,3,FALSE)</f>
        <v>D. H. A., PHASE V</v>
      </c>
      <c r="H468" s="282" t="str">
        <f t="shared" si="75"/>
        <v>1</v>
      </c>
      <c r="I468" s="282" t="str">
        <f t="shared" si="83"/>
        <v>1</v>
      </c>
      <c r="J468" s="280" t="str">
        <f>VLOOKUP(C468,MIS!F:G,2,FALSE)</f>
        <v>LAHORE</v>
      </c>
      <c r="K468" s="157" t="str">
        <f t="shared" si="76"/>
        <v>Yes</v>
      </c>
      <c r="L468" s="157" t="str">
        <f t="shared" si="77"/>
        <v>Yes</v>
      </c>
      <c r="M468" s="157" t="str">
        <f t="shared" si="78"/>
        <v>Yes</v>
      </c>
      <c r="N468" s="280" t="str">
        <f t="shared" si="84"/>
        <v>Yes</v>
      </c>
      <c r="O468" s="280" t="str">
        <f t="shared" si="85"/>
        <v xml:space="preserve"> </v>
      </c>
      <c r="P468" s="157" t="str">
        <f t="shared" si="71"/>
        <v>Yes</v>
      </c>
      <c r="Q468" s="157" t="str">
        <f t="shared" si="72"/>
        <v>Yes</v>
      </c>
    </row>
    <row r="469" spans="2:17" x14ac:dyDescent="0.25">
      <c r="B469" s="219">
        <v>465</v>
      </c>
      <c r="C469" s="232">
        <v>2216</v>
      </c>
      <c r="D469" s="221">
        <v>42777</v>
      </c>
      <c r="E469" s="232">
        <v>2216</v>
      </c>
      <c r="F469" s="222" t="s">
        <v>5002</v>
      </c>
      <c r="G469" s="223" t="str">
        <f>VLOOKUP(C469,MIS!F:H,3,FALSE)</f>
        <v>M. A.  JAUHAR TOWN</v>
      </c>
      <c r="H469" s="282" t="str">
        <f t="shared" si="75"/>
        <v>1</v>
      </c>
      <c r="I469" s="282" t="str">
        <f t="shared" si="83"/>
        <v>1</v>
      </c>
      <c r="J469" s="280" t="str">
        <f>VLOOKUP(C469,MIS!F:G,2,FALSE)</f>
        <v>LAHORE</v>
      </c>
      <c r="K469" s="157" t="str">
        <f t="shared" si="76"/>
        <v>Yes</v>
      </c>
      <c r="L469" s="157" t="str">
        <f t="shared" si="77"/>
        <v>Yes</v>
      </c>
      <c r="M469" s="157" t="str">
        <f t="shared" si="78"/>
        <v>Yes</v>
      </c>
      <c r="N469" s="280" t="str">
        <f t="shared" si="84"/>
        <v>Yes</v>
      </c>
      <c r="O469" s="280" t="str">
        <f t="shared" si="85"/>
        <v xml:space="preserve"> </v>
      </c>
      <c r="P469" s="157" t="str">
        <f t="shared" si="71"/>
        <v>Yes</v>
      </c>
      <c r="Q469" s="157" t="str">
        <f t="shared" si="72"/>
        <v>Yes</v>
      </c>
    </row>
    <row r="470" spans="2:17" x14ac:dyDescent="0.25">
      <c r="B470" s="219">
        <v>466</v>
      </c>
      <c r="C470" s="232">
        <v>1589</v>
      </c>
      <c r="D470" s="221">
        <v>42777</v>
      </c>
      <c r="E470" s="232">
        <v>1589</v>
      </c>
      <c r="F470" s="222" t="s">
        <v>5003</v>
      </c>
      <c r="G470" s="223" t="str">
        <f>VLOOKUP(C470,MIS!F:H,3,FALSE)</f>
        <v>PECO ROAD</v>
      </c>
      <c r="H470" s="282" t="str">
        <f t="shared" si="75"/>
        <v>1</v>
      </c>
      <c r="I470" s="282" t="str">
        <f t="shared" si="83"/>
        <v>1</v>
      </c>
      <c r="J470" s="280" t="str">
        <f>VLOOKUP(C470,MIS!F:G,2,FALSE)</f>
        <v>LAHORE</v>
      </c>
      <c r="K470" s="157" t="str">
        <f t="shared" si="76"/>
        <v>Yes</v>
      </c>
      <c r="L470" s="157" t="str">
        <f t="shared" si="77"/>
        <v>Yes</v>
      </c>
      <c r="M470" s="157" t="str">
        <f t="shared" si="78"/>
        <v>Yes</v>
      </c>
      <c r="N470" s="280" t="str">
        <f t="shared" si="84"/>
        <v>Yes</v>
      </c>
      <c r="O470" s="280" t="str">
        <f t="shared" si="85"/>
        <v xml:space="preserve"> </v>
      </c>
      <c r="P470" s="157" t="str">
        <f t="shared" si="71"/>
        <v>Yes</v>
      </c>
      <c r="Q470" s="157" t="str">
        <f t="shared" si="72"/>
        <v>Yes</v>
      </c>
    </row>
    <row r="471" spans="2:17" x14ac:dyDescent="0.25">
      <c r="B471" s="219">
        <v>467</v>
      </c>
      <c r="C471" s="232">
        <v>1060</v>
      </c>
      <c r="D471" s="221">
        <v>42777</v>
      </c>
      <c r="E471" s="232">
        <v>1060</v>
      </c>
      <c r="F471" s="222" t="s">
        <v>5004</v>
      </c>
      <c r="G471" s="223" t="str">
        <f>VLOOKUP(C471,MIS!F:H,3,FALSE)</f>
        <v>NEW GARDEN TOWN</v>
      </c>
      <c r="H471" s="282" t="str">
        <f t="shared" si="75"/>
        <v>1</v>
      </c>
      <c r="I471" s="282" t="str">
        <f t="shared" si="83"/>
        <v>1</v>
      </c>
      <c r="J471" s="280" t="str">
        <f>VLOOKUP(C471,MIS!F:G,2,FALSE)</f>
        <v>LAHORE</v>
      </c>
      <c r="K471" s="157" t="str">
        <f t="shared" si="76"/>
        <v>Yes</v>
      </c>
      <c r="L471" s="157" t="str">
        <f t="shared" si="77"/>
        <v>Yes</v>
      </c>
      <c r="M471" s="157" t="str">
        <f t="shared" si="78"/>
        <v>Yes</v>
      </c>
      <c r="N471" s="280" t="str">
        <f t="shared" si="84"/>
        <v>Yes</v>
      </c>
      <c r="O471" s="280" t="str">
        <f t="shared" si="85"/>
        <v xml:space="preserve"> </v>
      </c>
      <c r="P471" s="157" t="str">
        <f t="shared" si="71"/>
        <v>Yes</v>
      </c>
      <c r="Q471" s="157" t="str">
        <f t="shared" si="72"/>
        <v>Yes</v>
      </c>
    </row>
    <row r="472" spans="2:17" x14ac:dyDescent="0.25">
      <c r="B472" s="219">
        <v>468</v>
      </c>
      <c r="C472" s="232">
        <v>411</v>
      </c>
      <c r="D472" s="221">
        <v>42777</v>
      </c>
      <c r="E472" s="232">
        <v>411</v>
      </c>
      <c r="F472" s="222" t="s">
        <v>5005</v>
      </c>
      <c r="G472" s="223" t="str">
        <f>VLOOKUP(C472,MIS!F:H,3,FALSE)</f>
        <v>SAMANABAD</v>
      </c>
      <c r="H472" s="282" t="str">
        <f t="shared" si="75"/>
        <v>1</v>
      </c>
      <c r="I472" s="282" t="str">
        <f t="shared" si="83"/>
        <v>1</v>
      </c>
      <c r="J472" s="280" t="str">
        <f>VLOOKUP(C472,MIS!F:G,2,FALSE)</f>
        <v>LAHORE</v>
      </c>
      <c r="K472" s="157" t="str">
        <f t="shared" si="76"/>
        <v>Yes</v>
      </c>
      <c r="L472" s="157" t="str">
        <f t="shared" si="77"/>
        <v>Yes</v>
      </c>
      <c r="M472" s="157" t="str">
        <f t="shared" si="78"/>
        <v>Yes</v>
      </c>
      <c r="N472" s="280" t="str">
        <f t="shared" si="84"/>
        <v>Yes</v>
      </c>
      <c r="O472" s="280" t="str">
        <f t="shared" si="85"/>
        <v xml:space="preserve"> </v>
      </c>
      <c r="P472" s="157" t="str">
        <f t="shared" si="71"/>
        <v>Yes</v>
      </c>
      <c r="Q472" s="157" t="str">
        <f t="shared" si="72"/>
        <v>Yes</v>
      </c>
    </row>
    <row r="473" spans="2:17" x14ac:dyDescent="0.25">
      <c r="B473" s="219">
        <v>469</v>
      </c>
      <c r="C473" s="232">
        <v>124</v>
      </c>
      <c r="D473" s="221">
        <v>42777</v>
      </c>
      <c r="E473" s="232">
        <v>124</v>
      </c>
      <c r="F473" s="222" t="s">
        <v>5006</v>
      </c>
      <c r="G473" s="223" t="str">
        <f>VLOOKUP(C473,MIS!F:H,3,FALSE)</f>
        <v>BRANDRETH ROAD</v>
      </c>
      <c r="H473" s="282" t="str">
        <f t="shared" si="75"/>
        <v>1</v>
      </c>
      <c r="I473" s="282" t="str">
        <f t="shared" si="83"/>
        <v>1</v>
      </c>
      <c r="J473" s="280" t="str">
        <f>VLOOKUP(C473,MIS!F:G,2,FALSE)</f>
        <v>LAHORE</v>
      </c>
      <c r="K473" s="157" t="str">
        <f t="shared" si="76"/>
        <v>Yes</v>
      </c>
      <c r="L473" s="157" t="str">
        <f t="shared" si="77"/>
        <v>Yes</v>
      </c>
      <c r="M473" s="157" t="str">
        <f t="shared" si="78"/>
        <v>Yes</v>
      </c>
      <c r="N473" s="280" t="str">
        <f t="shared" si="84"/>
        <v>Yes</v>
      </c>
      <c r="O473" s="280" t="str">
        <f t="shared" si="85"/>
        <v xml:space="preserve"> </v>
      </c>
      <c r="P473" s="157" t="str">
        <f t="shared" si="71"/>
        <v>Yes</v>
      </c>
      <c r="Q473" s="157" t="str">
        <f t="shared" si="72"/>
        <v>Yes</v>
      </c>
    </row>
    <row r="474" spans="2:17" x14ac:dyDescent="0.25">
      <c r="B474" s="219">
        <v>470</v>
      </c>
      <c r="C474" s="232">
        <v>123</v>
      </c>
      <c r="D474" s="221">
        <v>42777</v>
      </c>
      <c r="E474" s="232">
        <v>123</v>
      </c>
      <c r="F474" s="222" t="s">
        <v>5007</v>
      </c>
      <c r="G474" s="223" t="str">
        <f>VLOOKUP(C474,MIS!F:H,3,FALSE)</f>
        <v>B. I. S. E.</v>
      </c>
      <c r="H474" s="282" t="str">
        <f t="shared" si="75"/>
        <v>1</v>
      </c>
      <c r="I474" s="282" t="str">
        <f t="shared" si="83"/>
        <v>1</v>
      </c>
      <c r="J474" s="280" t="str">
        <f>VLOOKUP(C474,MIS!F:G,2,FALSE)</f>
        <v>LAHORE</v>
      </c>
      <c r="K474" s="157" t="str">
        <f t="shared" si="76"/>
        <v>Yes</v>
      </c>
      <c r="L474" s="157" t="str">
        <f t="shared" si="77"/>
        <v>Yes</v>
      </c>
      <c r="M474" s="157" t="str">
        <f t="shared" si="78"/>
        <v>Yes</v>
      </c>
      <c r="N474" s="280" t="str">
        <f t="shared" si="84"/>
        <v>Yes</v>
      </c>
      <c r="O474" s="280" t="str">
        <f t="shared" si="85"/>
        <v xml:space="preserve"> </v>
      </c>
      <c r="P474" s="157" t="str">
        <f t="shared" si="71"/>
        <v>Yes</v>
      </c>
      <c r="Q474" s="157" t="str">
        <f t="shared" si="72"/>
        <v>Yes</v>
      </c>
    </row>
    <row r="475" spans="2:17" x14ac:dyDescent="0.25">
      <c r="B475" s="219">
        <v>471</v>
      </c>
      <c r="C475" s="232">
        <v>1249</v>
      </c>
      <c r="D475" s="221">
        <v>42777</v>
      </c>
      <c r="E475" s="232">
        <v>1249</v>
      </c>
      <c r="F475" s="222"/>
      <c r="G475" s="223" t="str">
        <f>VLOOKUP(C475,MIS!F:H,3,FALSE)</f>
        <v>D. P. S.</v>
      </c>
      <c r="H475" s="282" t="str">
        <f t="shared" si="75"/>
        <v>1</v>
      </c>
      <c r="I475" s="282" t="str">
        <f t="shared" si="83"/>
        <v>1</v>
      </c>
      <c r="J475" s="280" t="str">
        <f>VLOOKUP(C475,MIS!F:G,2,FALSE)</f>
        <v>LAHORE</v>
      </c>
      <c r="K475" s="157" t="str">
        <f t="shared" si="76"/>
        <v>Yes</v>
      </c>
      <c r="L475" s="157" t="str">
        <f t="shared" si="77"/>
        <v>Yes</v>
      </c>
      <c r="M475" s="157" t="str">
        <f t="shared" si="78"/>
        <v>Yes</v>
      </c>
      <c r="N475" s="280" t="str">
        <f t="shared" si="84"/>
        <v>No</v>
      </c>
      <c r="O475" s="280" t="str">
        <f t="shared" si="85"/>
        <v>Network Issue</v>
      </c>
      <c r="P475" s="157" t="str">
        <f t="shared" si="71"/>
        <v>Yes</v>
      </c>
      <c r="Q475" s="157" t="str">
        <f t="shared" si="72"/>
        <v>Yes</v>
      </c>
    </row>
    <row r="476" spans="2:17" x14ac:dyDescent="0.25">
      <c r="B476" s="219">
        <v>472</v>
      </c>
      <c r="C476" s="232">
        <v>5032</v>
      </c>
      <c r="D476" s="221">
        <v>42777</v>
      </c>
      <c r="E476" s="232">
        <v>5032</v>
      </c>
      <c r="F476" s="222"/>
      <c r="G476" s="223" t="str">
        <f>VLOOKUP(C476,MIS!F:H,3,FALSE)</f>
        <v>IBB D. H. A., Z-BLOCK</v>
      </c>
      <c r="H476" s="282" t="str">
        <f t="shared" si="75"/>
        <v>1</v>
      </c>
      <c r="I476" s="282" t="str">
        <f t="shared" si="83"/>
        <v>1</v>
      </c>
      <c r="J476" s="280" t="str">
        <f>VLOOKUP(C476,MIS!F:G,2,FALSE)</f>
        <v>LAHORE</v>
      </c>
      <c r="K476" s="157" t="str">
        <f t="shared" si="76"/>
        <v>Yes</v>
      </c>
      <c r="L476" s="157" t="str">
        <f t="shared" si="77"/>
        <v>Yes</v>
      </c>
      <c r="M476" s="157" t="str">
        <f t="shared" si="78"/>
        <v>Yes</v>
      </c>
      <c r="N476" s="280" t="str">
        <f t="shared" si="84"/>
        <v>No</v>
      </c>
      <c r="O476" s="280" t="str">
        <f t="shared" si="85"/>
        <v>Network Issue</v>
      </c>
      <c r="P476" s="157" t="str">
        <f t="shared" si="71"/>
        <v>Yes</v>
      </c>
      <c r="Q476" s="157" t="str">
        <f t="shared" si="72"/>
        <v>Yes</v>
      </c>
    </row>
    <row r="477" spans="2:17" x14ac:dyDescent="0.25">
      <c r="B477" s="219">
        <v>473</v>
      </c>
      <c r="C477" s="232">
        <v>5039</v>
      </c>
      <c r="D477" s="221">
        <v>42777</v>
      </c>
      <c r="E477" s="232">
        <v>5039</v>
      </c>
      <c r="F477" s="222"/>
      <c r="G477" s="223" t="str">
        <f>VLOOKUP(C477,MIS!F:H,3,FALSE)</f>
        <v>IBB EXPO CENTRE</v>
      </c>
      <c r="H477" s="282">
        <v>1</v>
      </c>
      <c r="I477" s="282">
        <v>1</v>
      </c>
      <c r="J477" s="280" t="str">
        <f>VLOOKUP(C477,MIS!F:G,2,FALSE)</f>
        <v>LAHORE</v>
      </c>
      <c r="K477" s="157" t="str">
        <f t="shared" si="76"/>
        <v>Yes</v>
      </c>
      <c r="L477" s="157" t="str">
        <f t="shared" ref="L477" si="86">IF(ISBLANK(C477)," ","Yes")</f>
        <v>Yes</v>
      </c>
      <c r="M477" s="157" t="str">
        <f t="shared" ref="M477" si="87">IF(ISBLANK(C477)," ","Yes")</f>
        <v>Yes</v>
      </c>
      <c r="N477" s="280" t="str">
        <f t="shared" si="84"/>
        <v>No</v>
      </c>
      <c r="O477" s="280" t="str">
        <f t="shared" si="85"/>
        <v>Network Issue</v>
      </c>
      <c r="P477" s="157" t="str">
        <f t="shared" ref="P477" si="88">IF(ISBLANK(C477)," ","Yes")</f>
        <v>Yes</v>
      </c>
      <c r="Q477" s="157" t="str">
        <f t="shared" ref="Q477" si="89">IF(ISBLANK(C477)," ","Yes")</f>
        <v>Yes</v>
      </c>
    </row>
    <row r="478" spans="2:17" x14ac:dyDescent="0.25">
      <c r="B478" s="219">
        <v>474</v>
      </c>
      <c r="C478" s="232">
        <v>121</v>
      </c>
      <c r="D478" s="221">
        <v>42777</v>
      </c>
      <c r="E478" s="232">
        <v>121</v>
      </c>
      <c r="F478" s="222" t="s">
        <v>5008</v>
      </c>
      <c r="G478" s="223" t="str">
        <f>VLOOKUP(C478,MIS!F:H,3,FALSE)</f>
        <v>ANARKALI</v>
      </c>
      <c r="H478" s="282" t="str">
        <f t="shared" si="75"/>
        <v>1</v>
      </c>
      <c r="I478" s="282" t="str">
        <f t="shared" si="83"/>
        <v>1</v>
      </c>
      <c r="J478" s="280" t="str">
        <f>VLOOKUP(C478,MIS!F:G,2,FALSE)</f>
        <v>LAHORE</v>
      </c>
      <c r="K478" s="157" t="str">
        <f t="shared" si="76"/>
        <v>Yes</v>
      </c>
      <c r="L478" s="157" t="str">
        <f t="shared" si="77"/>
        <v>Yes</v>
      </c>
      <c r="M478" s="157" t="str">
        <f t="shared" si="78"/>
        <v>Yes</v>
      </c>
      <c r="N478" s="280" t="str">
        <f t="shared" si="84"/>
        <v>Yes</v>
      </c>
      <c r="O478" s="280" t="str">
        <f t="shared" si="85"/>
        <v xml:space="preserve"> </v>
      </c>
      <c r="P478" s="157" t="str">
        <f t="shared" si="71"/>
        <v>Yes</v>
      </c>
      <c r="Q478" s="157" t="str">
        <f t="shared" si="72"/>
        <v>Yes</v>
      </c>
    </row>
    <row r="479" spans="2:17" x14ac:dyDescent="0.25">
      <c r="B479" s="219">
        <v>475</v>
      </c>
      <c r="C479" s="232">
        <v>939</v>
      </c>
      <c r="D479" s="221">
        <v>42777</v>
      </c>
      <c r="E479" s="232">
        <v>939</v>
      </c>
      <c r="F479" s="222" t="s">
        <v>5009</v>
      </c>
      <c r="G479" s="223" t="str">
        <f>VLOOKUP(C479,MIS!F:H,3,FALSE)</f>
        <v>GULGASHT COLONY MULTAN</v>
      </c>
      <c r="H479" s="282" t="str">
        <f t="shared" si="75"/>
        <v>1</v>
      </c>
      <c r="I479" s="282" t="str">
        <f t="shared" si="83"/>
        <v>1</v>
      </c>
      <c r="J479" s="280" t="str">
        <f>VLOOKUP(C479,MIS!F:G,2,FALSE)</f>
        <v>MULTAN</v>
      </c>
      <c r="K479" s="157" t="str">
        <f t="shared" si="76"/>
        <v>Yes</v>
      </c>
      <c r="L479" s="157" t="str">
        <f t="shared" si="77"/>
        <v>Yes</v>
      </c>
      <c r="M479" s="157" t="str">
        <f t="shared" si="78"/>
        <v>Yes</v>
      </c>
      <c r="N479" s="157" t="str">
        <f t="shared" si="84"/>
        <v>Yes</v>
      </c>
      <c r="O479" s="157" t="str">
        <f t="shared" si="85"/>
        <v xml:space="preserve"> </v>
      </c>
      <c r="P479" s="157" t="str">
        <f t="shared" si="71"/>
        <v>Yes</v>
      </c>
      <c r="Q479" s="157" t="str">
        <f t="shared" si="72"/>
        <v>Yes</v>
      </c>
    </row>
    <row r="480" spans="2:17" x14ac:dyDescent="0.25">
      <c r="B480" s="219">
        <v>476</v>
      </c>
      <c r="C480" s="232">
        <v>211</v>
      </c>
      <c r="D480" s="221">
        <v>42777</v>
      </c>
      <c r="E480" s="232">
        <v>211</v>
      </c>
      <c r="F480" s="222" t="s">
        <v>5010</v>
      </c>
      <c r="G480" s="223" t="str">
        <f>VLOOKUP(C480,MIS!F:H,3,FALSE)</f>
        <v>CANTT. MULTAN</v>
      </c>
      <c r="H480" s="282" t="str">
        <f t="shared" si="75"/>
        <v>1</v>
      </c>
      <c r="I480" s="282" t="str">
        <f t="shared" si="83"/>
        <v>1</v>
      </c>
      <c r="J480" s="280" t="str">
        <f>VLOOKUP(C480,MIS!F:G,2,FALSE)</f>
        <v>MULTAN</v>
      </c>
      <c r="K480" s="157" t="str">
        <f t="shared" si="76"/>
        <v>Yes</v>
      </c>
      <c r="L480" s="157" t="str">
        <f t="shared" si="77"/>
        <v>Yes</v>
      </c>
      <c r="M480" s="157" t="str">
        <f t="shared" si="78"/>
        <v>Yes</v>
      </c>
      <c r="N480" s="157" t="str">
        <f t="shared" si="84"/>
        <v>Yes</v>
      </c>
      <c r="O480" s="157" t="str">
        <f t="shared" si="85"/>
        <v xml:space="preserve"> </v>
      </c>
      <c r="P480" s="157" t="str">
        <f t="shared" si="71"/>
        <v>Yes</v>
      </c>
      <c r="Q480" s="157" t="str">
        <f t="shared" si="72"/>
        <v>Yes</v>
      </c>
    </row>
    <row r="481" spans="2:17" x14ac:dyDescent="0.25">
      <c r="B481" s="219">
        <v>477</v>
      </c>
      <c r="C481" s="232">
        <v>5007</v>
      </c>
      <c r="D481" s="221">
        <v>42777</v>
      </c>
      <c r="E481" s="232">
        <v>5007</v>
      </c>
      <c r="F481" s="222" t="s">
        <v>5011</v>
      </c>
      <c r="G481" s="223" t="str">
        <f>VLOOKUP(C481,MIS!F:H,3,FALSE)</f>
        <v>ISLAMIC BANKING</v>
      </c>
      <c r="H481" s="282" t="str">
        <f t="shared" si="75"/>
        <v>1</v>
      </c>
      <c r="I481" s="282" t="str">
        <f t="shared" si="83"/>
        <v>1</v>
      </c>
      <c r="J481" s="280" t="str">
        <f>VLOOKUP(C481,MIS!F:G,2,FALSE)</f>
        <v>MULTAN</v>
      </c>
      <c r="K481" s="157" t="str">
        <f t="shared" si="76"/>
        <v>Yes</v>
      </c>
      <c r="L481" s="157" t="str">
        <f t="shared" si="77"/>
        <v>Yes</v>
      </c>
      <c r="M481" s="157" t="str">
        <f t="shared" si="78"/>
        <v>Yes</v>
      </c>
      <c r="N481" s="157" t="str">
        <f t="shared" si="84"/>
        <v>Yes</v>
      </c>
      <c r="O481" s="157" t="str">
        <f t="shared" si="85"/>
        <v xml:space="preserve"> </v>
      </c>
      <c r="P481" s="157" t="str">
        <f t="shared" si="71"/>
        <v>Yes</v>
      </c>
      <c r="Q481" s="157" t="str">
        <f t="shared" si="72"/>
        <v>Yes</v>
      </c>
    </row>
    <row r="482" spans="2:17" x14ac:dyDescent="0.25">
      <c r="B482" s="219">
        <v>478</v>
      </c>
      <c r="C482" s="232">
        <v>2284</v>
      </c>
      <c r="D482" s="221">
        <v>42777</v>
      </c>
      <c r="E482" s="232">
        <v>2284</v>
      </c>
      <c r="F482" s="222" t="s">
        <v>5012</v>
      </c>
      <c r="G482" s="223" t="str">
        <f>VLOOKUP(C482,MIS!F:H,3,FALSE)</f>
        <v>BOSAN ROAD MULTAN</v>
      </c>
      <c r="H482" s="282" t="str">
        <f t="shared" si="75"/>
        <v>1</v>
      </c>
      <c r="I482" s="282" t="str">
        <f t="shared" si="83"/>
        <v>1</v>
      </c>
      <c r="J482" s="280" t="str">
        <f>VLOOKUP(C482,MIS!F:G,2,FALSE)</f>
        <v>MULTAN</v>
      </c>
      <c r="K482" s="157" t="str">
        <f t="shared" si="76"/>
        <v>Yes</v>
      </c>
      <c r="L482" s="157" t="str">
        <f t="shared" si="77"/>
        <v>Yes</v>
      </c>
      <c r="M482" s="157" t="str">
        <f t="shared" si="78"/>
        <v>Yes</v>
      </c>
      <c r="N482" s="157" t="str">
        <f t="shared" si="84"/>
        <v>Yes</v>
      </c>
      <c r="O482" s="157" t="str">
        <f t="shared" si="85"/>
        <v xml:space="preserve"> </v>
      </c>
      <c r="P482" s="157" t="str">
        <f t="shared" si="71"/>
        <v>Yes</v>
      </c>
      <c r="Q482" s="157" t="str">
        <f t="shared" si="72"/>
        <v>Yes</v>
      </c>
    </row>
    <row r="483" spans="2:17" x14ac:dyDescent="0.25">
      <c r="B483" s="219">
        <v>479</v>
      </c>
      <c r="C483" s="232">
        <v>1270</v>
      </c>
      <c r="D483" s="221">
        <v>42777</v>
      </c>
      <c r="E483" s="232">
        <v>1270</v>
      </c>
      <c r="F483" s="222" t="s">
        <v>5013</v>
      </c>
      <c r="G483" s="223" t="str">
        <f>VLOOKUP(C483,MIS!F:H,3,FALSE)</f>
        <v>CORPORATE CENTRE</v>
      </c>
      <c r="H483" s="282" t="str">
        <f t="shared" si="75"/>
        <v>1</v>
      </c>
      <c r="I483" s="282" t="str">
        <f t="shared" si="83"/>
        <v>1</v>
      </c>
      <c r="J483" s="280" t="str">
        <f>VLOOKUP(C483,MIS!F:G,2,FALSE)</f>
        <v>MULTAN</v>
      </c>
      <c r="K483" s="157" t="str">
        <f t="shared" si="76"/>
        <v>Yes</v>
      </c>
      <c r="L483" s="157" t="str">
        <f t="shared" si="77"/>
        <v>Yes</v>
      </c>
      <c r="M483" s="157" t="str">
        <f t="shared" si="78"/>
        <v>Yes</v>
      </c>
      <c r="N483" s="157" t="str">
        <f t="shared" ref="N483:N499" si="90">IF(ISBLANK(F483),"No","Yes")</f>
        <v>Yes</v>
      </c>
      <c r="O483" s="157" t="str">
        <f t="shared" ref="O483:O503" si="91">IF(N483="No","Network Issue"," ")</f>
        <v xml:space="preserve"> </v>
      </c>
      <c r="P483" s="157" t="str">
        <f t="shared" si="71"/>
        <v>Yes</v>
      </c>
      <c r="Q483" s="157" t="str">
        <f t="shared" si="72"/>
        <v>Yes</v>
      </c>
    </row>
    <row r="484" spans="2:17" x14ac:dyDescent="0.25">
      <c r="B484" s="219">
        <v>480</v>
      </c>
      <c r="C484" s="232">
        <v>539</v>
      </c>
      <c r="D484" s="221">
        <v>42779</v>
      </c>
      <c r="E484" s="232">
        <v>539</v>
      </c>
      <c r="F484" s="222" t="s">
        <v>5014</v>
      </c>
      <c r="G484" s="223" t="str">
        <f>VLOOKUP(C484,MIS!F:H,3,FALSE)</f>
        <v>DEH 22 JAMRAO</v>
      </c>
      <c r="H484" s="282" t="str">
        <f t="shared" si="75"/>
        <v>1</v>
      </c>
      <c r="I484" s="282" t="str">
        <f t="shared" si="83"/>
        <v>1</v>
      </c>
      <c r="J484" s="280" t="str">
        <f>VLOOKUP(C484,MIS!F:G,2,FALSE)</f>
        <v>HYDERABAD</v>
      </c>
      <c r="K484" s="157" t="str">
        <f t="shared" si="76"/>
        <v>Yes</v>
      </c>
      <c r="L484" s="157" t="str">
        <f t="shared" si="77"/>
        <v>Yes</v>
      </c>
      <c r="M484" s="157" t="str">
        <f t="shared" si="78"/>
        <v>Yes</v>
      </c>
      <c r="N484" s="157" t="str">
        <f t="shared" si="90"/>
        <v>Yes</v>
      </c>
      <c r="O484" s="157" t="str">
        <f t="shared" si="91"/>
        <v xml:space="preserve"> </v>
      </c>
      <c r="P484" s="157" t="str">
        <f t="shared" si="71"/>
        <v>Yes</v>
      </c>
      <c r="Q484" s="157" t="str">
        <f t="shared" si="72"/>
        <v>Yes</v>
      </c>
    </row>
    <row r="485" spans="2:17" x14ac:dyDescent="0.25">
      <c r="B485" s="219">
        <v>481</v>
      </c>
      <c r="C485" s="232">
        <v>455</v>
      </c>
      <c r="D485" s="221">
        <v>42779</v>
      </c>
      <c r="E485" s="232">
        <v>455</v>
      </c>
      <c r="F485" s="222" t="s">
        <v>5015</v>
      </c>
      <c r="G485" s="223" t="str">
        <f>VLOOKUP(C485,MIS!F:H,3,FALSE)</f>
        <v>LIAQUAT  ROAD</v>
      </c>
      <c r="H485" s="282" t="str">
        <f t="shared" si="75"/>
        <v>1</v>
      </c>
      <c r="I485" s="282" t="str">
        <f t="shared" si="83"/>
        <v>1</v>
      </c>
      <c r="J485" s="280" t="str">
        <f>VLOOKUP(C485,MIS!F:G,2,FALSE)</f>
        <v>ISLAMABAD</v>
      </c>
      <c r="K485" s="157" t="str">
        <f t="shared" si="76"/>
        <v>Yes</v>
      </c>
      <c r="L485" s="157" t="str">
        <f t="shared" si="77"/>
        <v>Yes</v>
      </c>
      <c r="M485" s="157" t="str">
        <f t="shared" si="78"/>
        <v>Yes</v>
      </c>
      <c r="N485" s="157" t="str">
        <f t="shared" si="90"/>
        <v>Yes</v>
      </c>
      <c r="O485" s="157" t="str">
        <f t="shared" si="91"/>
        <v xml:space="preserve"> </v>
      </c>
      <c r="P485" s="157" t="str">
        <f t="shared" si="71"/>
        <v>Yes</v>
      </c>
      <c r="Q485" s="157" t="str">
        <f t="shared" si="72"/>
        <v>Yes</v>
      </c>
    </row>
    <row r="486" spans="2:17" x14ac:dyDescent="0.25">
      <c r="B486" s="219">
        <v>482</v>
      </c>
      <c r="C486" s="232">
        <v>156</v>
      </c>
      <c r="D486" s="221">
        <v>42779</v>
      </c>
      <c r="E486" s="232">
        <v>156</v>
      </c>
      <c r="F486" s="222" t="s">
        <v>5016</v>
      </c>
      <c r="G486" s="223" t="str">
        <f>VLOOKUP(C486,MIS!F:H,3,FALSE)</f>
        <v>CITY BRANCH RAWALPINDI</v>
      </c>
      <c r="H486" s="282" t="str">
        <f t="shared" si="75"/>
        <v>1</v>
      </c>
      <c r="I486" s="282" t="str">
        <f t="shared" si="83"/>
        <v>1</v>
      </c>
      <c r="J486" s="280" t="str">
        <f>VLOOKUP(C486,MIS!F:G,2,FALSE)</f>
        <v>ISLAMABAD</v>
      </c>
      <c r="K486" s="157" t="str">
        <f t="shared" si="76"/>
        <v>Yes</v>
      </c>
      <c r="L486" s="157" t="str">
        <f t="shared" si="77"/>
        <v>Yes</v>
      </c>
      <c r="M486" s="157" t="str">
        <f t="shared" si="78"/>
        <v>Yes</v>
      </c>
      <c r="N486" s="157" t="str">
        <f t="shared" si="90"/>
        <v>Yes</v>
      </c>
      <c r="O486" s="157" t="str">
        <f t="shared" si="91"/>
        <v xml:space="preserve"> </v>
      </c>
      <c r="P486" s="157" t="str">
        <f t="shared" si="71"/>
        <v>Yes</v>
      </c>
      <c r="Q486" s="157" t="str">
        <f t="shared" si="72"/>
        <v>Yes</v>
      </c>
    </row>
    <row r="487" spans="2:17" x14ac:dyDescent="0.25">
      <c r="B487" s="219">
        <v>483</v>
      </c>
      <c r="C487" s="232">
        <v>504</v>
      </c>
      <c r="D487" s="221">
        <v>42779</v>
      </c>
      <c r="E487" s="232">
        <v>504</v>
      </c>
      <c r="F487" s="222" t="s">
        <v>5017</v>
      </c>
      <c r="G487" s="223" t="str">
        <f>VLOOKUP(C487,MIS!F:H,3,FALSE)</f>
        <v>SATELLITE TOWN</v>
      </c>
      <c r="H487" s="282" t="str">
        <f t="shared" si="75"/>
        <v>1</v>
      </c>
      <c r="I487" s="282" t="str">
        <f t="shared" si="83"/>
        <v>1</v>
      </c>
      <c r="J487" s="280" t="str">
        <f>VLOOKUP(C487,MIS!F:G,2,FALSE)</f>
        <v>ISLAMABAD</v>
      </c>
      <c r="K487" s="157" t="str">
        <f t="shared" si="76"/>
        <v>Yes</v>
      </c>
      <c r="L487" s="157" t="str">
        <f t="shared" si="77"/>
        <v>Yes</v>
      </c>
      <c r="M487" s="157" t="str">
        <f t="shared" si="78"/>
        <v>Yes</v>
      </c>
      <c r="N487" s="157" t="str">
        <f t="shared" si="90"/>
        <v>Yes</v>
      </c>
      <c r="O487" s="157" t="str">
        <f t="shared" si="91"/>
        <v xml:space="preserve"> </v>
      </c>
      <c r="P487" s="157" t="str">
        <f t="shared" si="71"/>
        <v>Yes</v>
      </c>
      <c r="Q487" s="157" t="str">
        <f t="shared" si="72"/>
        <v>Yes</v>
      </c>
    </row>
    <row r="488" spans="2:17" x14ac:dyDescent="0.25">
      <c r="B488" s="219">
        <v>484</v>
      </c>
      <c r="C488" s="232">
        <v>1110</v>
      </c>
      <c r="D488" s="221">
        <v>42779</v>
      </c>
      <c r="E488" s="232">
        <v>1110</v>
      </c>
      <c r="F488" s="222"/>
      <c r="G488" s="223" t="str">
        <f>VLOOKUP(C488,MIS!F:H,3,FALSE)</f>
        <v>SADIQABAD</v>
      </c>
      <c r="H488" s="282" t="str">
        <f t="shared" si="75"/>
        <v>1</v>
      </c>
      <c r="I488" s="282" t="str">
        <f t="shared" si="83"/>
        <v>1</v>
      </c>
      <c r="J488" s="280" t="str">
        <f>VLOOKUP(C488,MIS!F:G,2,FALSE)</f>
        <v>ISLAMABAD</v>
      </c>
      <c r="K488" s="157" t="str">
        <f t="shared" si="76"/>
        <v>Yes</v>
      </c>
      <c r="L488" s="157" t="str">
        <f t="shared" si="77"/>
        <v>Yes</v>
      </c>
      <c r="M488" s="157" t="str">
        <f t="shared" si="78"/>
        <v>Yes</v>
      </c>
      <c r="N488" s="280" t="str">
        <f t="shared" si="90"/>
        <v>No</v>
      </c>
      <c r="O488" s="280" t="str">
        <f t="shared" si="91"/>
        <v>Network Issue</v>
      </c>
      <c r="P488" s="157" t="str">
        <f t="shared" si="71"/>
        <v>Yes</v>
      </c>
      <c r="Q488" s="157" t="str">
        <f t="shared" si="72"/>
        <v>Yes</v>
      </c>
    </row>
    <row r="489" spans="2:17" x14ac:dyDescent="0.25">
      <c r="B489" s="219">
        <v>485</v>
      </c>
      <c r="C489" s="232">
        <v>215</v>
      </c>
      <c r="D489" s="221">
        <v>42779</v>
      </c>
      <c r="E489" s="232">
        <v>215</v>
      </c>
      <c r="F489" s="222" t="s">
        <v>5018</v>
      </c>
      <c r="G489" s="223" t="str">
        <f>VLOOKUP(C489,MIS!F:H,3,FALSE)</f>
        <v>MURREE  ROAD</v>
      </c>
      <c r="H489" s="282" t="str">
        <f t="shared" si="75"/>
        <v>1</v>
      </c>
      <c r="I489" s="282" t="str">
        <f t="shared" si="83"/>
        <v>1</v>
      </c>
      <c r="J489" s="280" t="str">
        <f>VLOOKUP(C489,MIS!F:G,2,FALSE)</f>
        <v>ISLAMABAD</v>
      </c>
      <c r="K489" s="157" t="str">
        <f t="shared" si="76"/>
        <v>Yes</v>
      </c>
      <c r="L489" s="157" t="str">
        <f t="shared" si="77"/>
        <v>Yes</v>
      </c>
      <c r="M489" s="157" t="str">
        <f t="shared" si="78"/>
        <v>Yes</v>
      </c>
      <c r="N489" s="157" t="str">
        <f t="shared" si="90"/>
        <v>Yes</v>
      </c>
      <c r="O489" s="157" t="str">
        <f t="shared" si="91"/>
        <v xml:space="preserve"> </v>
      </c>
      <c r="P489" s="157" t="str">
        <f t="shared" si="71"/>
        <v>Yes</v>
      </c>
      <c r="Q489" s="157" t="str">
        <f t="shared" si="72"/>
        <v>Yes</v>
      </c>
    </row>
    <row r="490" spans="2:17" x14ac:dyDescent="0.25">
      <c r="B490" s="219">
        <v>486</v>
      </c>
      <c r="C490" s="232">
        <v>991</v>
      </c>
      <c r="D490" s="221">
        <v>42779</v>
      </c>
      <c r="E490" s="232">
        <v>991</v>
      </c>
      <c r="F490" s="222" t="s">
        <v>5019</v>
      </c>
      <c r="G490" s="223" t="str">
        <f>VLOOKUP(C490,MIS!F:H,3,FALSE)</f>
        <v>OLD SHUJABAD ROAD MULTAN</v>
      </c>
      <c r="H490" s="282" t="str">
        <f t="shared" si="75"/>
        <v>1</v>
      </c>
      <c r="I490" s="282" t="str">
        <f t="shared" si="83"/>
        <v>1</v>
      </c>
      <c r="J490" s="280" t="str">
        <f>VLOOKUP(C490,MIS!F:G,2,FALSE)</f>
        <v>MULTAN</v>
      </c>
      <c r="K490" s="157" t="str">
        <f t="shared" si="76"/>
        <v>Yes</v>
      </c>
      <c r="L490" s="157" t="str">
        <f t="shared" si="77"/>
        <v>Yes</v>
      </c>
      <c r="M490" s="157" t="str">
        <f t="shared" si="78"/>
        <v>Yes</v>
      </c>
      <c r="N490" s="157" t="str">
        <f t="shared" si="90"/>
        <v>Yes</v>
      </c>
      <c r="O490" s="157" t="str">
        <f t="shared" si="91"/>
        <v xml:space="preserve"> </v>
      </c>
      <c r="P490" s="157" t="str">
        <f t="shared" si="71"/>
        <v>Yes</v>
      </c>
      <c r="Q490" s="157" t="str">
        <f t="shared" si="72"/>
        <v>Yes</v>
      </c>
    </row>
    <row r="491" spans="2:17" x14ac:dyDescent="0.25">
      <c r="B491" s="219">
        <v>487</v>
      </c>
      <c r="C491" s="232">
        <v>419</v>
      </c>
      <c r="D491" s="221">
        <v>42779</v>
      </c>
      <c r="E491" s="232">
        <v>419</v>
      </c>
      <c r="F491" s="222" t="s">
        <v>5020</v>
      </c>
      <c r="G491" s="223" t="str">
        <f>VLOOKUP(C491,MIS!F:H,3,FALSE)</f>
        <v>BOHAR GATE MULTAN</v>
      </c>
      <c r="H491" s="282" t="str">
        <f t="shared" si="75"/>
        <v>1</v>
      </c>
      <c r="I491" s="282" t="str">
        <f t="shared" si="83"/>
        <v>1</v>
      </c>
      <c r="J491" s="280" t="str">
        <f>VLOOKUP(C491,MIS!F:G,2,FALSE)</f>
        <v>MULTAN</v>
      </c>
      <c r="K491" s="157" t="str">
        <f t="shared" si="76"/>
        <v>Yes</v>
      </c>
      <c r="L491" s="157" t="str">
        <f t="shared" si="77"/>
        <v>Yes</v>
      </c>
      <c r="M491" s="157" t="str">
        <f t="shared" si="78"/>
        <v>Yes</v>
      </c>
      <c r="N491" s="157" t="str">
        <f t="shared" si="90"/>
        <v>Yes</v>
      </c>
      <c r="O491" s="157" t="str">
        <f t="shared" si="91"/>
        <v xml:space="preserve"> </v>
      </c>
      <c r="P491" s="157" t="str">
        <f t="shared" si="71"/>
        <v>Yes</v>
      </c>
      <c r="Q491" s="157" t="str">
        <f t="shared" si="72"/>
        <v>Yes</v>
      </c>
    </row>
    <row r="492" spans="2:17" x14ac:dyDescent="0.25">
      <c r="B492" s="219">
        <v>488</v>
      </c>
      <c r="C492" s="232">
        <v>208</v>
      </c>
      <c r="D492" s="221">
        <v>42779</v>
      </c>
      <c r="E492" s="232">
        <v>208</v>
      </c>
      <c r="F492" s="222" t="s">
        <v>5021</v>
      </c>
      <c r="G492" s="223" t="str">
        <f>VLOOKUP(C492,MIS!F:H,3,FALSE)</f>
        <v>BANNI CHOWK</v>
      </c>
      <c r="H492" s="282" t="str">
        <f t="shared" si="75"/>
        <v>1</v>
      </c>
      <c r="I492" s="282" t="str">
        <f t="shared" si="83"/>
        <v>1</v>
      </c>
      <c r="J492" s="280" t="str">
        <f>VLOOKUP(C492,MIS!F:G,2,FALSE)</f>
        <v>ISLAMABAD</v>
      </c>
      <c r="K492" s="157" t="str">
        <f t="shared" si="76"/>
        <v>Yes</v>
      </c>
      <c r="L492" s="157" t="str">
        <f t="shared" si="77"/>
        <v>Yes</v>
      </c>
      <c r="M492" s="157" t="str">
        <f t="shared" si="78"/>
        <v>Yes</v>
      </c>
      <c r="N492" s="157" t="str">
        <f t="shared" si="90"/>
        <v>Yes</v>
      </c>
      <c r="O492" s="157" t="str">
        <f t="shared" si="91"/>
        <v xml:space="preserve"> </v>
      </c>
      <c r="P492" s="157" t="str">
        <f t="shared" si="71"/>
        <v>Yes</v>
      </c>
      <c r="Q492" s="157" t="str">
        <f t="shared" si="72"/>
        <v>Yes</v>
      </c>
    </row>
    <row r="493" spans="2:17" x14ac:dyDescent="0.25">
      <c r="B493" s="219">
        <v>489</v>
      </c>
      <c r="C493" s="232">
        <v>601</v>
      </c>
      <c r="D493" s="221">
        <v>42779</v>
      </c>
      <c r="E493" s="232">
        <v>601</v>
      </c>
      <c r="F493" s="222" t="s">
        <v>5022</v>
      </c>
      <c r="G493" s="223" t="str">
        <f>VLOOKUP(C493,MIS!F:H,3,FALSE)</f>
        <v>ASGHAR MALL</v>
      </c>
      <c r="H493" s="282" t="str">
        <f t="shared" si="75"/>
        <v>1</v>
      </c>
      <c r="I493" s="282" t="str">
        <f t="shared" si="83"/>
        <v>1</v>
      </c>
      <c r="J493" s="280" t="str">
        <f>VLOOKUP(C493,MIS!F:G,2,FALSE)</f>
        <v>ISLAMABAD</v>
      </c>
      <c r="K493" s="157" t="str">
        <f t="shared" si="76"/>
        <v>Yes</v>
      </c>
      <c r="L493" s="157" t="str">
        <f t="shared" si="77"/>
        <v>Yes</v>
      </c>
      <c r="M493" s="157" t="str">
        <f t="shared" si="78"/>
        <v>Yes</v>
      </c>
      <c r="N493" s="157" t="str">
        <f t="shared" si="90"/>
        <v>Yes</v>
      </c>
      <c r="O493" s="157" t="str">
        <f t="shared" si="91"/>
        <v xml:space="preserve"> </v>
      </c>
      <c r="P493" s="157" t="str">
        <f t="shared" si="71"/>
        <v>Yes</v>
      </c>
      <c r="Q493" s="157" t="str">
        <f t="shared" si="72"/>
        <v>Yes</v>
      </c>
    </row>
    <row r="494" spans="2:17" x14ac:dyDescent="0.25">
      <c r="B494" s="219">
        <v>490</v>
      </c>
      <c r="C494" s="232">
        <v>1301</v>
      </c>
      <c r="D494" s="221">
        <v>42779</v>
      </c>
      <c r="E494" s="232">
        <v>1301</v>
      </c>
      <c r="F494" s="222" t="s">
        <v>6004</v>
      </c>
      <c r="G494" s="223" t="str">
        <f>VLOOKUP(C494,MIS!F:H,3,FALSE)</f>
        <v>FADZABAD</v>
      </c>
      <c r="H494" s="282" t="str">
        <f t="shared" si="75"/>
        <v>1</v>
      </c>
      <c r="I494" s="282" t="str">
        <f t="shared" si="83"/>
        <v>1</v>
      </c>
      <c r="J494" s="280" t="str">
        <f>VLOOKUP(C494,MIS!F:G,2,FALSE)</f>
        <v>ISLAMABAD</v>
      </c>
      <c r="K494" s="157" t="str">
        <f t="shared" si="76"/>
        <v>Yes</v>
      </c>
      <c r="L494" s="157" t="str">
        <f t="shared" si="77"/>
        <v>Yes</v>
      </c>
      <c r="M494" s="157" t="str">
        <f t="shared" si="78"/>
        <v>Yes</v>
      </c>
      <c r="N494" s="280" t="str">
        <f t="shared" si="90"/>
        <v>Yes</v>
      </c>
      <c r="O494" s="280" t="s">
        <v>4647</v>
      </c>
      <c r="P494" s="157" t="str">
        <f t="shared" si="71"/>
        <v>Yes</v>
      </c>
      <c r="Q494" s="157" t="str">
        <f t="shared" si="72"/>
        <v>Yes</v>
      </c>
    </row>
    <row r="495" spans="2:17" x14ac:dyDescent="0.25">
      <c r="B495" s="219">
        <v>491</v>
      </c>
      <c r="C495" s="232">
        <v>154</v>
      </c>
      <c r="D495" s="221">
        <v>42779</v>
      </c>
      <c r="E495" s="232">
        <v>154</v>
      </c>
      <c r="F495" s="222" t="s">
        <v>5023</v>
      </c>
      <c r="G495" s="223" t="str">
        <f>VLOOKUP(C495,MIS!F:H,3,FALSE)</f>
        <v>REHMANABAD RAWALPINDI</v>
      </c>
      <c r="H495" s="282" t="str">
        <f t="shared" si="75"/>
        <v>1</v>
      </c>
      <c r="I495" s="282" t="str">
        <f t="shared" si="83"/>
        <v>1</v>
      </c>
      <c r="J495" s="280" t="str">
        <f>VLOOKUP(C495,MIS!F:G,2,FALSE)</f>
        <v>ISLAMABAD</v>
      </c>
      <c r="K495" s="157" t="str">
        <f t="shared" si="76"/>
        <v>Yes</v>
      </c>
      <c r="L495" s="157" t="str">
        <f t="shared" si="77"/>
        <v>Yes</v>
      </c>
      <c r="M495" s="157" t="str">
        <f t="shared" si="78"/>
        <v>Yes</v>
      </c>
      <c r="N495" s="157" t="str">
        <f t="shared" si="90"/>
        <v>Yes</v>
      </c>
      <c r="O495" s="157" t="str">
        <f t="shared" si="91"/>
        <v xml:space="preserve"> </v>
      </c>
      <c r="P495" s="157" t="str">
        <f t="shared" si="71"/>
        <v>Yes</v>
      </c>
      <c r="Q495" s="157" t="str">
        <f t="shared" si="72"/>
        <v>Yes</v>
      </c>
    </row>
    <row r="496" spans="2:17" x14ac:dyDescent="0.25">
      <c r="B496" s="219">
        <v>492</v>
      </c>
      <c r="C496" s="232">
        <v>92</v>
      </c>
      <c r="D496" s="221">
        <v>42779</v>
      </c>
      <c r="E496" s="232">
        <v>92</v>
      </c>
      <c r="F496" s="222" t="s">
        <v>6005</v>
      </c>
      <c r="G496" s="223" t="str">
        <f>VLOOKUP(C496,MIS!F:H,3,FALSE)</f>
        <v>SANGHAR</v>
      </c>
      <c r="H496" s="282" t="str">
        <f t="shared" si="75"/>
        <v>1</v>
      </c>
      <c r="I496" s="282" t="str">
        <f t="shared" si="83"/>
        <v>1</v>
      </c>
      <c r="J496" s="280" t="str">
        <f>VLOOKUP(C496,MIS!F:G,2,FALSE)</f>
        <v>HYDERABAD</v>
      </c>
      <c r="K496" s="157" t="str">
        <f t="shared" si="76"/>
        <v>Yes</v>
      </c>
      <c r="L496" s="157" t="str">
        <f t="shared" si="77"/>
        <v>Yes</v>
      </c>
      <c r="M496" s="157" t="str">
        <f t="shared" si="78"/>
        <v>Yes</v>
      </c>
      <c r="N496" s="280" t="str">
        <f t="shared" si="90"/>
        <v>Yes</v>
      </c>
      <c r="O496" s="280" t="s">
        <v>4647</v>
      </c>
      <c r="P496" s="157" t="str">
        <f t="shared" si="71"/>
        <v>Yes</v>
      </c>
      <c r="Q496" s="157" t="str">
        <f t="shared" si="72"/>
        <v>Yes</v>
      </c>
    </row>
    <row r="497" spans="2:17" x14ac:dyDescent="0.25">
      <c r="B497" s="219">
        <v>493</v>
      </c>
      <c r="C497" s="232">
        <v>148</v>
      </c>
      <c r="D497" s="221">
        <v>42779</v>
      </c>
      <c r="E497" s="232">
        <v>148</v>
      </c>
      <c r="F497" s="222" t="s">
        <v>5024</v>
      </c>
      <c r="G497" s="223" t="str">
        <f>VLOOKUP(C497,MIS!F:H,3,FALSE)</f>
        <v>AKBAR ROAD,  MULTAN</v>
      </c>
      <c r="H497" s="282" t="str">
        <f t="shared" si="75"/>
        <v>1</v>
      </c>
      <c r="I497" s="282" t="str">
        <f t="shared" si="83"/>
        <v>1</v>
      </c>
      <c r="J497" s="280" t="str">
        <f>VLOOKUP(C497,MIS!F:G,2,FALSE)</f>
        <v>MULTAN</v>
      </c>
      <c r="K497" s="157" t="str">
        <f t="shared" si="76"/>
        <v>Yes</v>
      </c>
      <c r="L497" s="157" t="str">
        <f t="shared" si="77"/>
        <v>Yes</v>
      </c>
      <c r="M497" s="157" t="str">
        <f t="shared" si="78"/>
        <v>Yes</v>
      </c>
      <c r="N497" s="157" t="str">
        <f t="shared" si="90"/>
        <v>Yes</v>
      </c>
      <c r="O497" s="157" t="str">
        <f t="shared" si="91"/>
        <v xml:space="preserve"> </v>
      </c>
      <c r="P497" s="157" t="str">
        <f t="shared" si="71"/>
        <v>Yes</v>
      </c>
      <c r="Q497" s="157" t="str">
        <f t="shared" si="72"/>
        <v>Yes</v>
      </c>
    </row>
    <row r="498" spans="2:17" x14ac:dyDescent="0.25">
      <c r="B498" s="219">
        <v>494</v>
      </c>
      <c r="C498" s="232">
        <v>2447</v>
      </c>
      <c r="D498" s="221">
        <v>42779</v>
      </c>
      <c r="E498" s="232">
        <v>2447</v>
      </c>
      <c r="F498" s="222" t="s">
        <v>5025</v>
      </c>
      <c r="G498" s="223" t="str">
        <f>VLOOKUP(C498,MIS!F:H,3,FALSE)</f>
        <v>GPO CHOWK HADDER ROAD RAWALPINDI</v>
      </c>
      <c r="H498" s="282" t="str">
        <f t="shared" si="75"/>
        <v>1</v>
      </c>
      <c r="I498" s="282" t="str">
        <f t="shared" si="83"/>
        <v>1</v>
      </c>
      <c r="J498" s="280" t="str">
        <f>VLOOKUP(C498,MIS!F:G,2,FALSE)</f>
        <v>ISLAMABAD</v>
      </c>
      <c r="K498" s="157" t="str">
        <f t="shared" si="76"/>
        <v>Yes</v>
      </c>
      <c r="L498" s="157" t="str">
        <f t="shared" si="77"/>
        <v>Yes</v>
      </c>
      <c r="M498" s="157" t="str">
        <f t="shared" si="78"/>
        <v>Yes</v>
      </c>
      <c r="N498" s="157" t="str">
        <f t="shared" si="90"/>
        <v>Yes</v>
      </c>
      <c r="O498" s="157" t="s">
        <v>4647</v>
      </c>
      <c r="P498" s="157" t="str">
        <f t="shared" si="71"/>
        <v>Yes</v>
      </c>
      <c r="Q498" s="157" t="str">
        <f t="shared" si="72"/>
        <v>Yes</v>
      </c>
    </row>
    <row r="499" spans="2:17" x14ac:dyDescent="0.25">
      <c r="B499" s="219">
        <v>495</v>
      </c>
      <c r="C499" s="232">
        <v>1236</v>
      </c>
      <c r="D499" s="221">
        <v>42779</v>
      </c>
      <c r="E499" s="232">
        <v>1236</v>
      </c>
      <c r="F499" s="222" t="s">
        <v>5026</v>
      </c>
      <c r="G499" s="223" t="str">
        <f>VLOOKUP(C499,MIS!F:H,3,FALSE)</f>
        <v>KASHMIR ROAD</v>
      </c>
      <c r="H499" s="282" t="str">
        <f t="shared" si="75"/>
        <v>1</v>
      </c>
      <c r="I499" s="282" t="str">
        <f t="shared" si="83"/>
        <v>1</v>
      </c>
      <c r="J499" s="280" t="str">
        <f>VLOOKUP(C499,MIS!F:G,2,FALSE)</f>
        <v>ISLAMABAD</v>
      </c>
      <c r="K499" s="157" t="str">
        <f t="shared" si="76"/>
        <v>Yes</v>
      </c>
      <c r="L499" s="157" t="str">
        <f t="shared" si="77"/>
        <v>Yes</v>
      </c>
      <c r="M499" s="157" t="str">
        <f t="shared" si="78"/>
        <v>Yes</v>
      </c>
      <c r="N499" s="157" t="str">
        <f t="shared" si="90"/>
        <v>Yes</v>
      </c>
      <c r="O499" s="157" t="s">
        <v>4647</v>
      </c>
      <c r="P499" s="157" t="str">
        <f t="shared" si="71"/>
        <v>Yes</v>
      </c>
      <c r="Q499" s="157" t="str">
        <f t="shared" si="72"/>
        <v>Yes</v>
      </c>
    </row>
    <row r="500" spans="2:17" x14ac:dyDescent="0.25">
      <c r="B500" s="280">
        <v>496</v>
      </c>
      <c r="C500" s="232">
        <v>1779</v>
      </c>
      <c r="D500" s="221">
        <v>42780</v>
      </c>
      <c r="E500" s="232">
        <v>1779</v>
      </c>
      <c r="F500" s="222" t="s">
        <v>5027</v>
      </c>
      <c r="G500" s="223" t="str">
        <f>VLOOKUP(C500,MIS!F:H,3,FALSE)</f>
        <v>SARHARI</v>
      </c>
      <c r="H500" s="282" t="str">
        <f t="shared" si="75"/>
        <v>1</v>
      </c>
      <c r="I500" s="282" t="str">
        <f t="shared" si="83"/>
        <v>1</v>
      </c>
      <c r="J500" s="280" t="str">
        <f>VLOOKUP(C500,MIS!F:G,2,FALSE)</f>
        <v>HYDERABAD</v>
      </c>
      <c r="K500" s="157" t="str">
        <f t="shared" si="76"/>
        <v>Yes</v>
      </c>
      <c r="L500" s="157" t="str">
        <f t="shared" si="77"/>
        <v>Yes</v>
      </c>
      <c r="M500" s="157" t="str">
        <f t="shared" si="78"/>
        <v>Yes</v>
      </c>
      <c r="N500" s="157" t="str">
        <f t="shared" ref="N500:N504" si="92">IF(ISBLANK(F500),"No","Yes")</f>
        <v>Yes</v>
      </c>
      <c r="O500" s="157" t="str">
        <f t="shared" si="91"/>
        <v xml:space="preserve"> </v>
      </c>
      <c r="P500" s="157" t="str">
        <f t="shared" si="71"/>
        <v>Yes</v>
      </c>
      <c r="Q500" s="157" t="str">
        <f t="shared" si="72"/>
        <v>Yes</v>
      </c>
    </row>
    <row r="501" spans="2:17" x14ac:dyDescent="0.25">
      <c r="B501" s="280">
        <v>497</v>
      </c>
      <c r="C501" s="232">
        <v>433</v>
      </c>
      <c r="D501" s="221">
        <v>42780</v>
      </c>
      <c r="E501" s="232">
        <v>433</v>
      </c>
      <c r="F501" s="222"/>
      <c r="G501" s="223" t="str">
        <f>VLOOKUP(C501,MIS!F:H,3,FALSE)</f>
        <v>SHAHPUR CHAKAR</v>
      </c>
      <c r="H501" s="282" t="str">
        <f t="shared" si="75"/>
        <v>1</v>
      </c>
      <c r="I501" s="282" t="str">
        <f t="shared" si="83"/>
        <v>1</v>
      </c>
      <c r="J501" s="280" t="str">
        <f>VLOOKUP(C501,MIS!F:G,2,FALSE)</f>
        <v>HYDERABAD</v>
      </c>
      <c r="K501" s="157" t="str">
        <f t="shared" si="76"/>
        <v>Yes</v>
      </c>
      <c r="L501" s="157" t="str">
        <f t="shared" si="77"/>
        <v>Yes</v>
      </c>
      <c r="M501" s="157" t="str">
        <f t="shared" si="78"/>
        <v>Yes</v>
      </c>
      <c r="N501" s="280" t="str">
        <f t="shared" si="92"/>
        <v>No</v>
      </c>
      <c r="O501" s="157" t="str">
        <f t="shared" si="91"/>
        <v>Network Issue</v>
      </c>
      <c r="P501" s="157" t="str">
        <f t="shared" si="71"/>
        <v>Yes</v>
      </c>
      <c r="Q501" s="157" t="str">
        <f t="shared" si="72"/>
        <v>Yes</v>
      </c>
    </row>
    <row r="502" spans="2:17" x14ac:dyDescent="0.25">
      <c r="B502" s="280">
        <v>498</v>
      </c>
      <c r="C502" s="232">
        <v>321</v>
      </c>
      <c r="D502" s="221">
        <v>42780</v>
      </c>
      <c r="E502" s="232">
        <v>321</v>
      </c>
      <c r="F502" s="222" t="s">
        <v>5028</v>
      </c>
      <c r="G502" s="223" t="str">
        <f>VLOOKUP(C502,MIS!F:H,3,FALSE)</f>
        <v>DEH KIHORE</v>
      </c>
      <c r="H502" s="282" t="str">
        <f t="shared" si="75"/>
        <v>1</v>
      </c>
      <c r="I502" s="282" t="str">
        <f t="shared" si="83"/>
        <v>1</v>
      </c>
      <c r="J502" s="280" t="str">
        <f>VLOOKUP(C502,MIS!F:G,2,FALSE)</f>
        <v>HYDERABAD</v>
      </c>
      <c r="K502" s="157" t="str">
        <f t="shared" si="76"/>
        <v>Yes</v>
      </c>
      <c r="L502" s="157" t="str">
        <f t="shared" si="77"/>
        <v>Yes</v>
      </c>
      <c r="M502" s="157" t="str">
        <f t="shared" si="78"/>
        <v>Yes</v>
      </c>
      <c r="N502" s="157" t="str">
        <f t="shared" si="92"/>
        <v>Yes</v>
      </c>
      <c r="O502" s="157" t="str">
        <f t="shared" si="91"/>
        <v xml:space="preserve"> </v>
      </c>
      <c r="P502" s="157" t="str">
        <f t="shared" si="71"/>
        <v>Yes</v>
      </c>
      <c r="Q502" s="157" t="str">
        <f t="shared" si="72"/>
        <v>Yes</v>
      </c>
    </row>
    <row r="503" spans="2:17" x14ac:dyDescent="0.25">
      <c r="B503" s="280">
        <v>499</v>
      </c>
      <c r="C503" s="232">
        <v>2496</v>
      </c>
      <c r="D503" s="221">
        <v>42780</v>
      </c>
      <c r="E503" s="232">
        <v>2496</v>
      </c>
      <c r="F503" s="222"/>
      <c r="G503" s="223" t="str">
        <f>VLOOKUP(C503,MIS!F:H,3,FALSE)</f>
        <v>PEARL CITY MULTAN</v>
      </c>
      <c r="H503" s="282" t="str">
        <f t="shared" si="75"/>
        <v>1</v>
      </c>
      <c r="I503" s="282" t="str">
        <f t="shared" si="83"/>
        <v>1</v>
      </c>
      <c r="J503" s="280" t="str">
        <f>VLOOKUP(C503,MIS!F:G,2,FALSE)</f>
        <v>MULTAN</v>
      </c>
      <c r="K503" s="157" t="str">
        <f t="shared" si="76"/>
        <v>Yes</v>
      </c>
      <c r="L503" s="157" t="str">
        <f t="shared" si="77"/>
        <v>Yes</v>
      </c>
      <c r="M503" s="157" t="str">
        <f t="shared" si="78"/>
        <v>Yes</v>
      </c>
      <c r="N503" s="280" t="str">
        <f t="shared" si="92"/>
        <v>No</v>
      </c>
      <c r="O503" s="157" t="str">
        <f t="shared" si="91"/>
        <v>Network Issue</v>
      </c>
      <c r="P503" s="157" t="str">
        <f t="shared" si="71"/>
        <v>Yes</v>
      </c>
      <c r="Q503" s="157" t="str">
        <f t="shared" si="72"/>
        <v>Yes</v>
      </c>
    </row>
    <row r="504" spans="2:17" x14ac:dyDescent="0.25">
      <c r="B504" s="280">
        <v>500</v>
      </c>
      <c r="C504" s="232">
        <v>3768</v>
      </c>
      <c r="D504" s="221">
        <v>42780</v>
      </c>
      <c r="E504" s="232">
        <v>376810</v>
      </c>
      <c r="F504" s="222" t="s">
        <v>6006</v>
      </c>
      <c r="G504" s="223" t="s">
        <v>5029</v>
      </c>
      <c r="H504" s="282" t="str">
        <f t="shared" si="75"/>
        <v>1</v>
      </c>
      <c r="I504" s="282" t="str">
        <f t="shared" si="83"/>
        <v>1</v>
      </c>
      <c r="J504" s="280" t="str">
        <f>VLOOKUP(C504,MIS!F:G,2,FALSE)</f>
        <v>LAHORE</v>
      </c>
      <c r="K504" s="157" t="str">
        <f t="shared" si="76"/>
        <v>Yes</v>
      </c>
      <c r="L504" s="157" t="str">
        <f t="shared" si="77"/>
        <v>Yes</v>
      </c>
      <c r="M504" s="157" t="str">
        <f t="shared" si="78"/>
        <v>Yes</v>
      </c>
      <c r="N504" s="280" t="str">
        <f t="shared" si="92"/>
        <v>Yes</v>
      </c>
      <c r="O504" s="157" t="s">
        <v>4647</v>
      </c>
      <c r="P504" s="157" t="str">
        <f t="shared" si="71"/>
        <v>Yes</v>
      </c>
      <c r="Q504" s="157" t="str">
        <f t="shared" si="72"/>
        <v>Yes</v>
      </c>
    </row>
    <row r="505" spans="2:17" ht="15" customHeight="1" x14ac:dyDescent="0.25">
      <c r="B505" s="280">
        <v>501</v>
      </c>
      <c r="C505" s="320">
        <v>5413</v>
      </c>
      <c r="D505" s="322">
        <v>42781</v>
      </c>
      <c r="E505" s="320">
        <v>5413</v>
      </c>
      <c r="F505" s="321" t="s">
        <v>5030</v>
      </c>
      <c r="G505" s="319" t="s">
        <v>5031</v>
      </c>
      <c r="H505" s="323" t="str">
        <f t="shared" si="75"/>
        <v>1</v>
      </c>
      <c r="I505" s="323" t="str">
        <f t="shared" si="83"/>
        <v>1</v>
      </c>
      <c r="J505" s="324" t="s">
        <v>181</v>
      </c>
      <c r="K505" s="325" t="str">
        <f t="shared" si="76"/>
        <v>Yes</v>
      </c>
      <c r="L505" s="325" t="str">
        <f t="shared" si="77"/>
        <v>Yes</v>
      </c>
      <c r="M505" s="325" t="str">
        <f t="shared" si="78"/>
        <v>Yes</v>
      </c>
      <c r="N505" s="325" t="str">
        <f t="shared" ref="N505:N520" si="93">IF(ISBLANK(F505),"No","Yes")</f>
        <v>Yes</v>
      </c>
      <c r="O505" s="325" t="str">
        <f t="shared" ref="O505:O520" si="94">IF(N505="No","Network Issue"," ")</f>
        <v xml:space="preserve"> </v>
      </c>
      <c r="P505" s="325" t="str">
        <f t="shared" si="71"/>
        <v>Yes</v>
      </c>
      <c r="Q505" s="325" t="str">
        <f t="shared" si="72"/>
        <v>Yes</v>
      </c>
    </row>
    <row r="506" spans="2:17" ht="15" customHeight="1" x14ac:dyDescent="0.25">
      <c r="B506" s="280">
        <v>502</v>
      </c>
      <c r="C506" s="232">
        <v>1661</v>
      </c>
      <c r="D506" s="221">
        <v>42781</v>
      </c>
      <c r="E506" s="232">
        <v>16611</v>
      </c>
      <c r="F506" s="222" t="s">
        <v>5032</v>
      </c>
      <c r="G506" s="223" t="str">
        <f>VLOOKUP(C506,MIS!F:H,3,FALSE)</f>
        <v>TANDO GHULAM ALI</v>
      </c>
      <c r="H506" s="282" t="str">
        <f t="shared" si="75"/>
        <v>1</v>
      </c>
      <c r="I506" s="282" t="str">
        <f t="shared" si="83"/>
        <v>1</v>
      </c>
      <c r="J506" s="280" t="str">
        <f>VLOOKUP(C506,MIS!F:G,2,FALSE)</f>
        <v>HYDERABAD</v>
      </c>
      <c r="K506" s="157" t="str">
        <f t="shared" si="76"/>
        <v>Yes</v>
      </c>
      <c r="L506" s="157" t="str">
        <f t="shared" si="77"/>
        <v>Yes</v>
      </c>
      <c r="M506" s="157" t="str">
        <f t="shared" si="78"/>
        <v>Yes</v>
      </c>
      <c r="N506" s="157" t="str">
        <f t="shared" si="93"/>
        <v>Yes</v>
      </c>
      <c r="O506" s="157" t="str">
        <f t="shared" si="94"/>
        <v xml:space="preserve"> </v>
      </c>
      <c r="P506" s="157" t="str">
        <f t="shared" si="71"/>
        <v>Yes</v>
      </c>
      <c r="Q506" s="157" t="str">
        <f t="shared" si="72"/>
        <v>Yes</v>
      </c>
    </row>
    <row r="507" spans="2:17" x14ac:dyDescent="0.25">
      <c r="B507" s="280">
        <v>503</v>
      </c>
      <c r="C507" s="232">
        <v>865</v>
      </c>
      <c r="D507" s="221">
        <v>42781</v>
      </c>
      <c r="E507" s="232">
        <v>865</v>
      </c>
      <c r="F507" s="222" t="s">
        <v>5033</v>
      </c>
      <c r="G507" s="223" t="str">
        <f>VLOOKUP(C507,MIS!F:H,3,FALSE)</f>
        <v>CHAK NO. 67/JB SADHAR</v>
      </c>
      <c r="H507" s="282" t="str">
        <f t="shared" si="75"/>
        <v>1</v>
      </c>
      <c r="I507" s="282" t="str">
        <f t="shared" si="83"/>
        <v>1</v>
      </c>
      <c r="J507" s="280" t="str">
        <f>VLOOKUP(C507,MIS!F:G,2,FALSE)</f>
        <v>Faisalabad</v>
      </c>
      <c r="K507" s="157" t="str">
        <f t="shared" si="76"/>
        <v>Yes</v>
      </c>
      <c r="L507" s="157" t="str">
        <f t="shared" si="77"/>
        <v>Yes</v>
      </c>
      <c r="M507" s="157" t="str">
        <f t="shared" si="78"/>
        <v>Yes</v>
      </c>
      <c r="N507" s="157" t="str">
        <f t="shared" si="93"/>
        <v>Yes</v>
      </c>
      <c r="O507" s="157" t="str">
        <f t="shared" si="94"/>
        <v xml:space="preserve"> </v>
      </c>
      <c r="P507" s="157" t="str">
        <f t="shared" si="71"/>
        <v>Yes</v>
      </c>
      <c r="Q507" s="157" t="str">
        <f t="shared" si="72"/>
        <v>Yes</v>
      </c>
    </row>
    <row r="508" spans="2:17" x14ac:dyDescent="0.25">
      <c r="B508" s="280">
        <v>504</v>
      </c>
      <c r="C508" s="232">
        <v>1079</v>
      </c>
      <c r="D508" s="221">
        <v>42781</v>
      </c>
      <c r="E508" s="232">
        <v>1079</v>
      </c>
      <c r="F508" s="222" t="s">
        <v>5034</v>
      </c>
      <c r="G508" s="223" t="str">
        <f>VLOOKUP(C508,MIS!F:H,3,FALSE)</f>
        <v>THIKRIWALA</v>
      </c>
      <c r="H508" s="282" t="str">
        <f t="shared" si="75"/>
        <v>1</v>
      </c>
      <c r="I508" s="282" t="str">
        <f t="shared" si="83"/>
        <v>1</v>
      </c>
      <c r="J508" s="280" t="str">
        <f>VLOOKUP(C508,MIS!F:G,2,FALSE)</f>
        <v>Faisalabad</v>
      </c>
      <c r="K508" s="157" t="str">
        <f t="shared" si="76"/>
        <v>Yes</v>
      </c>
      <c r="L508" s="157" t="str">
        <f t="shared" si="77"/>
        <v>Yes</v>
      </c>
      <c r="M508" s="157" t="str">
        <f t="shared" si="78"/>
        <v>Yes</v>
      </c>
      <c r="N508" s="157" t="str">
        <f t="shared" si="93"/>
        <v>Yes</v>
      </c>
      <c r="O508" s="157" t="str">
        <f t="shared" si="94"/>
        <v xml:space="preserve"> </v>
      </c>
      <c r="P508" s="157" t="str">
        <f t="shared" si="71"/>
        <v>Yes</v>
      </c>
      <c r="Q508" s="157" t="str">
        <f t="shared" si="72"/>
        <v>Yes</v>
      </c>
    </row>
    <row r="509" spans="2:17" x14ac:dyDescent="0.25">
      <c r="B509" s="280">
        <v>505</v>
      </c>
      <c r="C509" s="232">
        <v>1124</v>
      </c>
      <c r="D509" s="221">
        <v>42781</v>
      </c>
      <c r="E509" s="232">
        <v>1124</v>
      </c>
      <c r="F509" s="222" t="s">
        <v>5035</v>
      </c>
      <c r="G509" s="223" t="str">
        <f>VLOOKUP(C509,MIS!F:H,3,FALSE)</f>
        <v>PINDORA</v>
      </c>
      <c r="H509" s="282" t="str">
        <f t="shared" si="75"/>
        <v>1</v>
      </c>
      <c r="I509" s="282" t="str">
        <f t="shared" si="83"/>
        <v>1</v>
      </c>
      <c r="J509" s="280" t="str">
        <f>VLOOKUP(C509,MIS!F:G,2,FALSE)</f>
        <v>ISLAMABAD</v>
      </c>
      <c r="K509" s="157" t="str">
        <f t="shared" si="76"/>
        <v>Yes</v>
      </c>
      <c r="L509" s="157" t="str">
        <f t="shared" si="77"/>
        <v>Yes</v>
      </c>
      <c r="M509" s="157" t="str">
        <f t="shared" si="78"/>
        <v>Yes</v>
      </c>
      <c r="N509" s="157" t="str">
        <f t="shared" si="93"/>
        <v>Yes</v>
      </c>
      <c r="O509" s="157" t="str">
        <f t="shared" si="94"/>
        <v xml:space="preserve"> </v>
      </c>
      <c r="P509" s="157" t="str">
        <f t="shared" si="71"/>
        <v>Yes</v>
      </c>
      <c r="Q509" s="157" t="str">
        <f t="shared" si="72"/>
        <v>Yes</v>
      </c>
    </row>
    <row r="510" spans="2:17" x14ac:dyDescent="0.25">
      <c r="B510" s="280">
        <v>506</v>
      </c>
      <c r="C510" s="232">
        <v>609</v>
      </c>
      <c r="D510" s="221">
        <v>42781</v>
      </c>
      <c r="E510" s="232">
        <v>609</v>
      </c>
      <c r="F510" s="222" t="s">
        <v>5036</v>
      </c>
      <c r="G510" s="223" t="str">
        <f>VLOOKUP(C510,MIS!F:H,3,FALSE)</f>
        <v>CHOUR HARPAL</v>
      </c>
      <c r="H510" s="282" t="str">
        <f t="shared" si="75"/>
        <v>1</v>
      </c>
      <c r="I510" s="282" t="str">
        <f t="shared" si="83"/>
        <v>1</v>
      </c>
      <c r="J510" s="280" t="str">
        <f>VLOOKUP(C510,MIS!F:G,2,FALSE)</f>
        <v>ISLAMABAD</v>
      </c>
      <c r="K510" s="157" t="str">
        <f t="shared" si="76"/>
        <v>Yes</v>
      </c>
      <c r="L510" s="157" t="str">
        <f t="shared" si="77"/>
        <v>Yes</v>
      </c>
      <c r="M510" s="157" t="str">
        <f t="shared" si="78"/>
        <v>Yes</v>
      </c>
      <c r="N510" s="157" t="str">
        <f t="shared" si="93"/>
        <v>Yes</v>
      </c>
      <c r="O510" s="157" t="str">
        <f t="shared" si="94"/>
        <v xml:space="preserve"> </v>
      </c>
      <c r="P510" s="157" t="str">
        <f t="shared" si="71"/>
        <v>Yes</v>
      </c>
      <c r="Q510" s="157" t="str">
        <f t="shared" si="72"/>
        <v>Yes</v>
      </c>
    </row>
    <row r="511" spans="2:17" x14ac:dyDescent="0.25">
      <c r="B511" s="280">
        <v>507</v>
      </c>
      <c r="C511" s="232">
        <v>393</v>
      </c>
      <c r="D511" s="221">
        <v>42781</v>
      </c>
      <c r="E511" s="232">
        <v>393</v>
      </c>
      <c r="F511" s="222" t="s">
        <v>5037</v>
      </c>
      <c r="G511" s="223" t="str">
        <f>VLOOKUP(C511,MIS!F:H,3,FALSE)</f>
        <v>MANAWALA</v>
      </c>
      <c r="H511" s="282" t="str">
        <f t="shared" si="75"/>
        <v>1</v>
      </c>
      <c r="I511" s="282" t="str">
        <f t="shared" si="83"/>
        <v>1</v>
      </c>
      <c r="J511" s="280" t="str">
        <f>VLOOKUP(C511,MIS!F:G,2,FALSE)</f>
        <v>Faisalabad</v>
      </c>
      <c r="K511" s="157" t="str">
        <f t="shared" si="76"/>
        <v>Yes</v>
      </c>
      <c r="L511" s="157" t="str">
        <f t="shared" si="77"/>
        <v>Yes</v>
      </c>
      <c r="M511" s="157" t="str">
        <f t="shared" si="78"/>
        <v>Yes</v>
      </c>
      <c r="N511" s="157" t="str">
        <f t="shared" si="93"/>
        <v>Yes</v>
      </c>
      <c r="O511" s="157" t="str">
        <f t="shared" si="94"/>
        <v xml:space="preserve"> </v>
      </c>
      <c r="P511" s="157" t="str">
        <f t="shared" si="71"/>
        <v>Yes</v>
      </c>
      <c r="Q511" s="157" t="str">
        <f t="shared" si="72"/>
        <v>Yes</v>
      </c>
    </row>
    <row r="512" spans="2:17" x14ac:dyDescent="0.25">
      <c r="B512" s="280">
        <v>508</v>
      </c>
      <c r="C512" s="232">
        <v>434</v>
      </c>
      <c r="D512" s="221">
        <v>42781</v>
      </c>
      <c r="E512" s="232">
        <v>434</v>
      </c>
      <c r="F512" s="222" t="s">
        <v>5038</v>
      </c>
      <c r="G512" s="223" t="str">
        <f>VLOOKUP(C512,MIS!F:H,3,FALSE)</f>
        <v>NARANKARI BAZAR</v>
      </c>
      <c r="H512" s="282" t="str">
        <f t="shared" si="75"/>
        <v>1</v>
      </c>
      <c r="I512" s="282" t="str">
        <f t="shared" si="83"/>
        <v>1</v>
      </c>
      <c r="J512" s="280" t="str">
        <f>VLOOKUP(C512,MIS!F:G,2,FALSE)</f>
        <v>ISLAMABAD</v>
      </c>
      <c r="K512" s="157" t="str">
        <f t="shared" si="76"/>
        <v>Yes</v>
      </c>
      <c r="L512" s="157" t="str">
        <f t="shared" si="77"/>
        <v>Yes</v>
      </c>
      <c r="M512" s="157" t="str">
        <f t="shared" si="78"/>
        <v>Yes</v>
      </c>
      <c r="N512" s="157" t="str">
        <f t="shared" si="93"/>
        <v>Yes</v>
      </c>
      <c r="O512" s="157" t="str">
        <f t="shared" si="94"/>
        <v xml:space="preserve"> </v>
      </c>
      <c r="P512" s="157" t="str">
        <f t="shared" si="71"/>
        <v>Yes</v>
      </c>
      <c r="Q512" s="157" t="str">
        <f t="shared" si="72"/>
        <v>Yes</v>
      </c>
    </row>
    <row r="513" spans="2:17" x14ac:dyDescent="0.25">
      <c r="B513" s="280">
        <v>509</v>
      </c>
      <c r="C513" s="232">
        <v>1337</v>
      </c>
      <c r="D513" s="221">
        <v>42781</v>
      </c>
      <c r="E513" s="232">
        <v>1337</v>
      </c>
      <c r="F513" s="222" t="s">
        <v>5039</v>
      </c>
      <c r="G513" s="223" t="str">
        <f>VLOOKUP(C513,MIS!F:H,3,FALSE)</f>
        <v>DIGRI</v>
      </c>
      <c r="H513" s="282" t="str">
        <f t="shared" si="75"/>
        <v>1</v>
      </c>
      <c r="I513" s="282" t="str">
        <f t="shared" si="83"/>
        <v>1</v>
      </c>
      <c r="J513" s="280" t="str">
        <f>VLOOKUP(C513,MIS!F:G,2,FALSE)</f>
        <v>HYDERABAD</v>
      </c>
      <c r="K513" s="157" t="str">
        <f t="shared" si="76"/>
        <v>Yes</v>
      </c>
      <c r="L513" s="157" t="str">
        <f t="shared" si="77"/>
        <v>Yes</v>
      </c>
      <c r="M513" s="157" t="str">
        <f t="shared" si="78"/>
        <v>Yes</v>
      </c>
      <c r="N513" s="157" t="str">
        <f t="shared" si="93"/>
        <v>Yes</v>
      </c>
      <c r="O513" s="157" t="str">
        <f t="shared" si="94"/>
        <v xml:space="preserve"> </v>
      </c>
      <c r="P513" s="157" t="str">
        <f t="shared" si="71"/>
        <v>Yes</v>
      </c>
      <c r="Q513" s="157" t="str">
        <f t="shared" si="72"/>
        <v>Yes</v>
      </c>
    </row>
    <row r="514" spans="2:17" x14ac:dyDescent="0.25">
      <c r="B514" s="280">
        <v>510</v>
      </c>
      <c r="C514" s="232">
        <v>2436</v>
      </c>
      <c r="D514" s="221">
        <v>42781</v>
      </c>
      <c r="E514" s="232">
        <v>2436</v>
      </c>
      <c r="F514" s="222" t="s">
        <v>5040</v>
      </c>
      <c r="G514" s="223" t="str">
        <f>VLOOKUP(C514,MIS!F:H,3,FALSE)</f>
        <v>ADDA PANSARA</v>
      </c>
      <c r="H514" s="282" t="str">
        <f t="shared" si="75"/>
        <v>1</v>
      </c>
      <c r="I514" s="282" t="str">
        <f t="shared" si="83"/>
        <v>1</v>
      </c>
      <c r="J514" s="280" t="str">
        <f>VLOOKUP(C514,MIS!F:G,2,FALSE)</f>
        <v>Faisalabad</v>
      </c>
      <c r="K514" s="157" t="str">
        <f t="shared" si="76"/>
        <v>Yes</v>
      </c>
      <c r="L514" s="157" t="str">
        <f t="shared" si="77"/>
        <v>Yes</v>
      </c>
      <c r="M514" s="157" t="str">
        <f t="shared" si="78"/>
        <v>Yes</v>
      </c>
      <c r="N514" s="157" t="str">
        <f t="shared" si="93"/>
        <v>Yes</v>
      </c>
      <c r="O514" s="157" t="str">
        <f t="shared" si="94"/>
        <v xml:space="preserve"> </v>
      </c>
      <c r="P514" s="157" t="str">
        <f t="shared" si="71"/>
        <v>Yes</v>
      </c>
      <c r="Q514" s="157" t="str">
        <f t="shared" si="72"/>
        <v>Yes</v>
      </c>
    </row>
    <row r="515" spans="2:17" x14ac:dyDescent="0.25">
      <c r="B515" s="280">
        <v>511</v>
      </c>
      <c r="C515" s="232">
        <v>413</v>
      </c>
      <c r="D515" s="221">
        <v>42781</v>
      </c>
      <c r="E515" s="232">
        <v>413</v>
      </c>
      <c r="F515" s="222" t="s">
        <v>5041</v>
      </c>
      <c r="G515" s="223" t="str">
        <f>VLOOKUP(C515,MIS!F:H,3,FALSE)</f>
        <v xml:space="preserve">SERVICES THE MALL  </v>
      </c>
      <c r="H515" s="282" t="str">
        <f t="shared" si="75"/>
        <v>1</v>
      </c>
      <c r="I515" s="282" t="str">
        <f t="shared" si="83"/>
        <v>1</v>
      </c>
      <c r="J515" s="280" t="str">
        <f>VLOOKUP(C515,MIS!F:G,2,FALSE)</f>
        <v>ISLAMABAD</v>
      </c>
      <c r="K515" s="157" t="str">
        <f t="shared" si="76"/>
        <v>Yes</v>
      </c>
      <c r="L515" s="157" t="str">
        <f t="shared" si="77"/>
        <v>Yes</v>
      </c>
      <c r="M515" s="157" t="str">
        <f t="shared" si="78"/>
        <v>Yes</v>
      </c>
      <c r="N515" s="157" t="str">
        <f t="shared" si="93"/>
        <v>Yes</v>
      </c>
      <c r="O515" s="157" t="str">
        <f t="shared" si="94"/>
        <v xml:space="preserve"> </v>
      </c>
      <c r="P515" s="157" t="str">
        <f t="shared" si="71"/>
        <v>Yes</v>
      </c>
      <c r="Q515" s="157" t="str">
        <f t="shared" si="72"/>
        <v>Yes</v>
      </c>
    </row>
    <row r="516" spans="2:17" x14ac:dyDescent="0.25">
      <c r="B516" s="280">
        <v>512</v>
      </c>
      <c r="C516" s="232">
        <v>1681</v>
      </c>
      <c r="D516" s="221">
        <v>42781</v>
      </c>
      <c r="E516" s="232">
        <v>1681</v>
      </c>
      <c r="F516" s="222" t="s">
        <v>5042</v>
      </c>
      <c r="G516" s="223" t="str">
        <f>VLOOKUP(C516,MIS!F:H,3,FALSE)</f>
        <v xml:space="preserve">KHURRIAN WALA </v>
      </c>
      <c r="H516" s="282" t="str">
        <f t="shared" si="75"/>
        <v>1</v>
      </c>
      <c r="I516" s="282" t="str">
        <f t="shared" si="83"/>
        <v>1</v>
      </c>
      <c r="J516" s="280" t="str">
        <f>VLOOKUP(C516,MIS!F:G,2,FALSE)</f>
        <v>Faisalabad</v>
      </c>
      <c r="K516" s="157" t="str">
        <f t="shared" si="76"/>
        <v>Yes</v>
      </c>
      <c r="L516" s="157" t="str">
        <f t="shared" si="77"/>
        <v>Yes</v>
      </c>
      <c r="M516" s="157" t="str">
        <f t="shared" si="78"/>
        <v>Yes</v>
      </c>
      <c r="N516" s="157" t="str">
        <f t="shared" si="93"/>
        <v>Yes</v>
      </c>
      <c r="O516" s="157" t="str">
        <f t="shared" si="94"/>
        <v xml:space="preserve"> </v>
      </c>
      <c r="P516" s="157" t="str">
        <f t="shared" si="71"/>
        <v>Yes</v>
      </c>
      <c r="Q516" s="157" t="str">
        <f t="shared" si="72"/>
        <v>Yes</v>
      </c>
    </row>
    <row r="517" spans="2:17" x14ac:dyDescent="0.25">
      <c r="B517" s="280">
        <v>513</v>
      </c>
      <c r="C517" s="232">
        <v>2428</v>
      </c>
      <c r="D517" s="221">
        <v>42781</v>
      </c>
      <c r="E517" s="232">
        <v>2428</v>
      </c>
      <c r="F517" s="222" t="s">
        <v>5043</v>
      </c>
      <c r="G517" s="223" t="str">
        <f>VLOOKUP(C517,MIS!F:H,3,FALSE)</f>
        <v>DRAMAWALA MORE</v>
      </c>
      <c r="H517" s="282" t="str">
        <f t="shared" si="75"/>
        <v>1</v>
      </c>
      <c r="I517" s="282" t="str">
        <f t="shared" si="83"/>
        <v>1</v>
      </c>
      <c r="J517" s="280" t="str">
        <f>VLOOKUP(C517,MIS!F:G,2,FALSE)</f>
        <v>Faisalabad</v>
      </c>
      <c r="K517" s="157" t="str">
        <f t="shared" si="76"/>
        <v>Yes</v>
      </c>
      <c r="L517" s="157" t="str">
        <f t="shared" si="77"/>
        <v>Yes</v>
      </c>
      <c r="M517" s="157" t="str">
        <f t="shared" si="78"/>
        <v>Yes</v>
      </c>
      <c r="N517" s="157" t="str">
        <f t="shared" si="93"/>
        <v>Yes</v>
      </c>
      <c r="O517" s="157" t="str">
        <f t="shared" si="94"/>
        <v xml:space="preserve"> </v>
      </c>
      <c r="P517" s="157" t="str">
        <f t="shared" si="71"/>
        <v>Yes</v>
      </c>
      <c r="Q517" s="157" t="str">
        <f t="shared" si="72"/>
        <v>Yes</v>
      </c>
    </row>
    <row r="518" spans="2:17" x14ac:dyDescent="0.25">
      <c r="B518" s="280">
        <v>514</v>
      </c>
      <c r="C518" s="232">
        <v>2330</v>
      </c>
      <c r="D518" s="221">
        <v>42781</v>
      </c>
      <c r="E518" s="232">
        <v>2330</v>
      </c>
      <c r="F518" s="222" t="s">
        <v>5044</v>
      </c>
      <c r="G518" s="223" t="str">
        <f>VLOOKUP(C518,MIS!F:H,3,FALSE)</f>
        <v xml:space="preserve">RAFAY MALL BRANCH RAWALPINDI </v>
      </c>
      <c r="H518" s="282" t="str">
        <f t="shared" si="75"/>
        <v>1</v>
      </c>
      <c r="I518" s="282" t="str">
        <f t="shared" si="83"/>
        <v>1</v>
      </c>
      <c r="J518" s="280" t="str">
        <f>VLOOKUP(C518,MIS!F:G,2,FALSE)</f>
        <v>ISLAMABAD</v>
      </c>
      <c r="K518" s="157" t="str">
        <f t="shared" si="76"/>
        <v>Yes</v>
      </c>
      <c r="L518" s="157" t="str">
        <f t="shared" si="77"/>
        <v>Yes</v>
      </c>
      <c r="M518" s="157" t="str">
        <f t="shared" si="78"/>
        <v>Yes</v>
      </c>
      <c r="N518" s="157" t="str">
        <f t="shared" si="93"/>
        <v>Yes</v>
      </c>
      <c r="O518" s="157" t="str">
        <f t="shared" si="94"/>
        <v xml:space="preserve"> </v>
      </c>
      <c r="P518" s="157" t="str">
        <f t="shared" si="71"/>
        <v>Yes</v>
      </c>
      <c r="Q518" s="157" t="str">
        <f t="shared" si="72"/>
        <v>Yes</v>
      </c>
    </row>
    <row r="519" spans="2:17" x14ac:dyDescent="0.25">
      <c r="B519" s="280">
        <v>515</v>
      </c>
      <c r="C519" s="232">
        <v>158</v>
      </c>
      <c r="D519" s="221">
        <v>42781</v>
      </c>
      <c r="E519" s="232">
        <v>158</v>
      </c>
      <c r="F519" s="222" t="s">
        <v>5045</v>
      </c>
      <c r="G519" s="223" t="str">
        <f>VLOOKUP(C519,MIS!F:H,3,FALSE)</f>
        <v>MASSY GATE</v>
      </c>
      <c r="H519" s="282" t="str">
        <f t="shared" si="75"/>
        <v>1</v>
      </c>
      <c r="I519" s="282" t="str">
        <f t="shared" si="83"/>
        <v>1</v>
      </c>
      <c r="J519" s="280" t="str">
        <f>VLOOKUP(C519,MIS!F:G,2,FALSE)</f>
        <v>ISLAMABAD</v>
      </c>
      <c r="K519" s="157" t="str">
        <f t="shared" si="76"/>
        <v>Yes</v>
      </c>
      <c r="L519" s="157" t="str">
        <f t="shared" si="77"/>
        <v>Yes</v>
      </c>
      <c r="M519" s="157" t="str">
        <f t="shared" si="78"/>
        <v>Yes</v>
      </c>
      <c r="N519" s="157" t="str">
        <f t="shared" si="93"/>
        <v>Yes</v>
      </c>
      <c r="O519" s="157" t="str">
        <f t="shared" si="94"/>
        <v xml:space="preserve"> </v>
      </c>
      <c r="P519" s="157" t="str">
        <f t="shared" si="71"/>
        <v>Yes</v>
      </c>
      <c r="Q519" s="157" t="str">
        <f t="shared" si="72"/>
        <v>Yes</v>
      </c>
    </row>
    <row r="520" spans="2:17" x14ac:dyDescent="0.25">
      <c r="B520" s="280">
        <v>516</v>
      </c>
      <c r="C520" s="232">
        <v>5037</v>
      </c>
      <c r="D520" s="221">
        <v>42781</v>
      </c>
      <c r="E520" s="232">
        <v>5037</v>
      </c>
      <c r="F520" s="222" t="s">
        <v>5046</v>
      </c>
      <c r="G520" s="223" t="str">
        <f>VLOOKUP(C520,MIS!F:H,3,FALSE)</f>
        <v>IB - HADDER ROAD RAWALPINDI</v>
      </c>
      <c r="H520" s="282" t="str">
        <f t="shared" si="75"/>
        <v>1</v>
      </c>
      <c r="I520" s="282" t="str">
        <f t="shared" si="83"/>
        <v>1</v>
      </c>
      <c r="J520" s="280" t="str">
        <f>VLOOKUP(C520,MIS!F:G,2,FALSE)</f>
        <v>ISLAMABAD</v>
      </c>
      <c r="K520" s="157" t="str">
        <f t="shared" si="76"/>
        <v>Yes</v>
      </c>
      <c r="L520" s="157" t="str">
        <f t="shared" si="77"/>
        <v>Yes</v>
      </c>
      <c r="M520" s="157" t="str">
        <f t="shared" si="78"/>
        <v>Yes</v>
      </c>
      <c r="N520" s="157" t="str">
        <f t="shared" si="93"/>
        <v>Yes</v>
      </c>
      <c r="O520" s="157" t="str">
        <f t="shared" si="94"/>
        <v xml:space="preserve"> </v>
      </c>
      <c r="P520" s="157" t="str">
        <f t="shared" si="71"/>
        <v>Yes</v>
      </c>
      <c r="Q520" s="157" t="str">
        <f t="shared" si="72"/>
        <v>Yes</v>
      </c>
    </row>
    <row r="521" spans="2:17" x14ac:dyDescent="0.25">
      <c r="B521" s="280">
        <v>517</v>
      </c>
      <c r="C521" s="232">
        <v>1181</v>
      </c>
      <c r="D521" s="221">
        <v>42782</v>
      </c>
      <c r="E521" s="232">
        <v>1181</v>
      </c>
      <c r="F521" s="222" t="s">
        <v>5047</v>
      </c>
      <c r="G521" s="223" t="str">
        <f>VLOOKUP(C521,MIS!F:H,3,FALSE)</f>
        <v>G.T. ROAD BR</v>
      </c>
      <c r="H521" s="282" t="str">
        <f t="shared" si="75"/>
        <v>1</v>
      </c>
      <c r="I521" s="282" t="str">
        <f t="shared" si="83"/>
        <v>1</v>
      </c>
      <c r="J521" s="280" t="str">
        <f>VLOOKUP(C521,MIS!F:G,2,FALSE)</f>
        <v>PESHAWAR</v>
      </c>
      <c r="K521" s="157" t="str">
        <f t="shared" si="76"/>
        <v>Yes</v>
      </c>
      <c r="L521" s="157" t="str">
        <f t="shared" si="77"/>
        <v>Yes</v>
      </c>
      <c r="M521" s="157" t="str">
        <f t="shared" si="78"/>
        <v>Yes</v>
      </c>
      <c r="N521" s="157" t="str">
        <f t="shared" ref="N521:N540" si="95">IF(ISBLANK(F521),"No","Yes")</f>
        <v>Yes</v>
      </c>
      <c r="O521" s="157" t="str">
        <f t="shared" ref="O521:O540" si="96">IF(N521="No","Network Issue"," ")</f>
        <v xml:space="preserve"> </v>
      </c>
      <c r="P521" s="157" t="str">
        <f t="shared" si="71"/>
        <v>Yes</v>
      </c>
      <c r="Q521" s="157" t="str">
        <f t="shared" si="72"/>
        <v>Yes</v>
      </c>
    </row>
    <row r="522" spans="2:17" x14ac:dyDescent="0.25">
      <c r="B522" s="280">
        <v>518</v>
      </c>
      <c r="C522" s="232">
        <v>439</v>
      </c>
      <c r="D522" s="221">
        <v>42782</v>
      </c>
      <c r="E522" s="232">
        <v>439</v>
      </c>
      <c r="F522" s="222" t="s">
        <v>5048</v>
      </c>
      <c r="G522" s="223" t="str">
        <f>VLOOKUP(C522,MIS!F:H,3,FALSE)</f>
        <v>MAMOON KANJAN</v>
      </c>
      <c r="H522" s="282" t="str">
        <f t="shared" si="75"/>
        <v>1</v>
      </c>
      <c r="I522" s="282" t="str">
        <f t="shared" si="83"/>
        <v>1</v>
      </c>
      <c r="J522" s="280" t="str">
        <f>VLOOKUP(C522,MIS!F:G,2,FALSE)</f>
        <v>Faisalabad</v>
      </c>
      <c r="K522" s="157" t="str">
        <f t="shared" si="76"/>
        <v>Yes</v>
      </c>
      <c r="L522" s="157" t="str">
        <f t="shared" si="77"/>
        <v>Yes</v>
      </c>
      <c r="M522" s="157" t="str">
        <f t="shared" si="78"/>
        <v>Yes</v>
      </c>
      <c r="N522" s="157" t="str">
        <f t="shared" si="95"/>
        <v>Yes</v>
      </c>
      <c r="O522" s="157" t="str">
        <f t="shared" si="96"/>
        <v xml:space="preserve"> </v>
      </c>
      <c r="P522" s="157" t="str">
        <f t="shared" si="71"/>
        <v>Yes</v>
      </c>
      <c r="Q522" s="157" t="str">
        <f t="shared" si="72"/>
        <v>Yes</v>
      </c>
    </row>
    <row r="523" spans="2:17" x14ac:dyDescent="0.25">
      <c r="B523" s="280">
        <v>519</v>
      </c>
      <c r="C523" s="232">
        <v>155</v>
      </c>
      <c r="D523" s="221">
        <v>42782</v>
      </c>
      <c r="E523" s="232">
        <v>155</v>
      </c>
      <c r="F523" s="222" t="s">
        <v>5049</v>
      </c>
      <c r="G523" s="223" t="str">
        <f>VLOOKUP(C523,MIS!F:H,3,FALSE)</f>
        <v>CORPORATE CENTER RAWALPINDI</v>
      </c>
      <c r="H523" s="282" t="str">
        <f t="shared" si="75"/>
        <v>1</v>
      </c>
      <c r="I523" s="282" t="str">
        <f t="shared" si="83"/>
        <v>1</v>
      </c>
      <c r="J523" s="280" t="str">
        <f>VLOOKUP(C523,MIS!F:G,2,FALSE)</f>
        <v>ISLAMABAD</v>
      </c>
      <c r="K523" s="157" t="str">
        <f t="shared" si="76"/>
        <v>Yes</v>
      </c>
      <c r="L523" s="157" t="str">
        <f t="shared" si="77"/>
        <v>Yes</v>
      </c>
      <c r="M523" s="157" t="str">
        <f t="shared" si="78"/>
        <v>Yes</v>
      </c>
      <c r="N523" s="157" t="str">
        <f t="shared" si="95"/>
        <v>Yes</v>
      </c>
      <c r="O523" s="157" t="str">
        <f t="shared" si="96"/>
        <v xml:space="preserve"> </v>
      </c>
      <c r="P523" s="157" t="str">
        <f t="shared" si="71"/>
        <v>Yes</v>
      </c>
      <c r="Q523" s="157" t="str">
        <f t="shared" si="72"/>
        <v>Yes</v>
      </c>
    </row>
    <row r="524" spans="2:17" x14ac:dyDescent="0.25">
      <c r="B524" s="280">
        <v>520</v>
      </c>
      <c r="C524" s="232">
        <v>667</v>
      </c>
      <c r="D524" s="221">
        <v>42782</v>
      </c>
      <c r="E524" s="232">
        <v>667</v>
      </c>
      <c r="F524" s="222" t="s">
        <v>5050</v>
      </c>
      <c r="G524" s="223" t="str">
        <f>VLOOKUP(C524,MIS!F:H,3,FALSE)</f>
        <v>JAGRANWAN CHAK NO.482/GB</v>
      </c>
      <c r="H524" s="282" t="str">
        <f t="shared" si="75"/>
        <v>1</v>
      </c>
      <c r="I524" s="282" t="str">
        <f t="shared" si="83"/>
        <v>1</v>
      </c>
      <c r="J524" s="280" t="str">
        <f>VLOOKUP(C524,MIS!F:G,2,FALSE)</f>
        <v>Faisalabad</v>
      </c>
      <c r="K524" s="157" t="str">
        <f t="shared" si="76"/>
        <v>Yes</v>
      </c>
      <c r="L524" s="157" t="str">
        <f t="shared" si="77"/>
        <v>Yes</v>
      </c>
      <c r="M524" s="157" t="str">
        <f t="shared" si="78"/>
        <v>Yes</v>
      </c>
      <c r="N524" s="157" t="str">
        <f t="shared" si="95"/>
        <v>Yes</v>
      </c>
      <c r="O524" s="157" t="str">
        <f t="shared" si="96"/>
        <v xml:space="preserve"> </v>
      </c>
      <c r="P524" s="157" t="str">
        <f t="shared" si="71"/>
        <v>Yes</v>
      </c>
      <c r="Q524" s="157" t="str">
        <f t="shared" si="72"/>
        <v>Yes</v>
      </c>
    </row>
    <row r="525" spans="2:17" x14ac:dyDescent="0.25">
      <c r="B525" s="280">
        <v>521</v>
      </c>
      <c r="C525" s="232">
        <v>688</v>
      </c>
      <c r="D525" s="221">
        <v>42782</v>
      </c>
      <c r="E525" s="232">
        <v>688</v>
      </c>
      <c r="F525" s="222" t="s">
        <v>5051</v>
      </c>
      <c r="G525" s="223" t="str">
        <f>VLOOKUP(C525,MIS!F:H,3,FALSE)</f>
        <v>CHAK NO. 476/GB KOTAN</v>
      </c>
      <c r="H525" s="282" t="str">
        <f t="shared" si="75"/>
        <v>1</v>
      </c>
      <c r="I525" s="282" t="str">
        <f t="shared" si="83"/>
        <v>1</v>
      </c>
      <c r="J525" s="280" t="str">
        <f>VLOOKUP(C525,MIS!F:G,2,FALSE)</f>
        <v>Faisalabad</v>
      </c>
      <c r="K525" s="157" t="str">
        <f t="shared" si="76"/>
        <v>Yes</v>
      </c>
      <c r="L525" s="157" t="str">
        <f t="shared" si="77"/>
        <v>Yes</v>
      </c>
      <c r="M525" s="157" t="str">
        <f t="shared" si="78"/>
        <v>Yes</v>
      </c>
      <c r="N525" s="157" t="str">
        <f t="shared" si="95"/>
        <v>Yes</v>
      </c>
      <c r="O525" s="157" t="str">
        <f t="shared" si="96"/>
        <v xml:space="preserve"> </v>
      </c>
      <c r="P525" s="157" t="str">
        <f t="shared" si="71"/>
        <v>Yes</v>
      </c>
      <c r="Q525" s="157" t="str">
        <f t="shared" si="72"/>
        <v>Yes</v>
      </c>
    </row>
    <row r="526" spans="2:17" x14ac:dyDescent="0.25">
      <c r="B526" s="280">
        <v>522</v>
      </c>
      <c r="C526" s="232">
        <v>1565</v>
      </c>
      <c r="D526" s="221">
        <v>42782</v>
      </c>
      <c r="E526" s="232">
        <v>1565</v>
      </c>
      <c r="F526" s="222" t="s">
        <v>5052</v>
      </c>
      <c r="G526" s="223" t="str">
        <f>VLOOKUP(C526,MIS!F:H,3,FALSE)</f>
        <v xml:space="preserve">SAMUNDRI - ANARKALI BAZAR </v>
      </c>
      <c r="H526" s="282" t="str">
        <f t="shared" si="75"/>
        <v>1</v>
      </c>
      <c r="I526" s="282" t="str">
        <f t="shared" si="83"/>
        <v>1</v>
      </c>
      <c r="J526" s="280" t="str">
        <f>VLOOKUP(C526,MIS!F:G,2,FALSE)</f>
        <v>Faisalabad</v>
      </c>
      <c r="K526" s="157" t="str">
        <f t="shared" si="76"/>
        <v>Yes</v>
      </c>
      <c r="L526" s="157" t="str">
        <f t="shared" si="77"/>
        <v>Yes</v>
      </c>
      <c r="M526" s="157" t="str">
        <f t="shared" si="78"/>
        <v>Yes</v>
      </c>
      <c r="N526" s="157" t="str">
        <f t="shared" si="95"/>
        <v>Yes</v>
      </c>
      <c r="O526" s="157" t="str">
        <f t="shared" si="96"/>
        <v xml:space="preserve"> </v>
      </c>
      <c r="P526" s="157" t="str">
        <f t="shared" si="71"/>
        <v>Yes</v>
      </c>
      <c r="Q526" s="157" t="str">
        <f t="shared" si="72"/>
        <v>Yes</v>
      </c>
    </row>
    <row r="527" spans="2:17" x14ac:dyDescent="0.25">
      <c r="B527" s="280">
        <v>523</v>
      </c>
      <c r="C527" s="232">
        <v>538</v>
      </c>
      <c r="D527" s="221">
        <v>42782</v>
      </c>
      <c r="E527" s="232">
        <v>538</v>
      </c>
      <c r="F527" s="222"/>
      <c r="G527" s="223" t="str">
        <f>VLOOKUP(C527,MIS!F:H,3,FALSE)</f>
        <v>KOT GHULAM MUHAMMAD</v>
      </c>
      <c r="H527" s="282" t="str">
        <f t="shared" si="75"/>
        <v>1</v>
      </c>
      <c r="I527" s="282" t="str">
        <f t="shared" si="83"/>
        <v>1</v>
      </c>
      <c r="J527" s="280" t="str">
        <f>VLOOKUP(C527,MIS!F:G,2,FALSE)</f>
        <v>HYDERABAD</v>
      </c>
      <c r="K527" s="157" t="str">
        <f t="shared" si="76"/>
        <v>Yes</v>
      </c>
      <c r="L527" s="157" t="str">
        <f t="shared" si="77"/>
        <v>Yes</v>
      </c>
      <c r="M527" s="157" t="str">
        <f t="shared" si="78"/>
        <v>Yes</v>
      </c>
      <c r="N527" s="280" t="str">
        <f t="shared" si="95"/>
        <v>No</v>
      </c>
      <c r="O527" s="157" t="str">
        <f t="shared" si="96"/>
        <v>Network Issue</v>
      </c>
      <c r="P527" s="157" t="str">
        <f t="shared" si="71"/>
        <v>Yes</v>
      </c>
      <c r="Q527" s="157" t="str">
        <f t="shared" si="72"/>
        <v>Yes</v>
      </c>
    </row>
    <row r="528" spans="2:17" x14ac:dyDescent="0.25">
      <c r="B528" s="280">
        <v>524</v>
      </c>
      <c r="C528" s="232">
        <v>2340</v>
      </c>
      <c r="D528" s="221">
        <v>42782</v>
      </c>
      <c r="E528" s="232">
        <v>2340</v>
      </c>
      <c r="F528" s="222" t="s">
        <v>5053</v>
      </c>
      <c r="G528" s="223" t="str">
        <f>VLOOKUP(C528,MIS!F:H,3,FALSE)</f>
        <v>ADAMJEE ROAD RAWALPINDI</v>
      </c>
      <c r="H528" s="282" t="str">
        <f t="shared" si="75"/>
        <v>1</v>
      </c>
      <c r="I528" s="282" t="str">
        <f t="shared" si="83"/>
        <v>1</v>
      </c>
      <c r="J528" s="280" t="str">
        <f>VLOOKUP(C528,MIS!F:G,2,FALSE)</f>
        <v>ISLAMABAD</v>
      </c>
      <c r="K528" s="157" t="str">
        <f t="shared" si="76"/>
        <v>Yes</v>
      </c>
      <c r="L528" s="157" t="str">
        <f t="shared" si="77"/>
        <v>Yes</v>
      </c>
      <c r="M528" s="157" t="str">
        <f t="shared" si="78"/>
        <v>Yes</v>
      </c>
      <c r="N528" s="157" t="str">
        <f t="shared" si="95"/>
        <v>Yes</v>
      </c>
      <c r="O528" s="157" t="str">
        <f t="shared" si="96"/>
        <v xml:space="preserve"> </v>
      </c>
      <c r="P528" s="157" t="str">
        <f t="shared" si="71"/>
        <v>Yes</v>
      </c>
      <c r="Q528" s="157" t="str">
        <f t="shared" si="72"/>
        <v>Yes</v>
      </c>
    </row>
    <row r="529" spans="2:17" x14ac:dyDescent="0.25">
      <c r="B529" s="280">
        <v>525</v>
      </c>
      <c r="C529" s="232">
        <v>161</v>
      </c>
      <c r="D529" s="221">
        <v>42782</v>
      </c>
      <c r="E529" s="232">
        <v>161</v>
      </c>
      <c r="F529" s="222" t="s">
        <v>5054</v>
      </c>
      <c r="G529" s="223" t="str">
        <f>VLOOKUP(C529,MIS!F:H,3,FALSE)</f>
        <v xml:space="preserve">SAMUNDRI - GRADN MARKET </v>
      </c>
      <c r="H529" s="282" t="str">
        <f t="shared" si="75"/>
        <v>1</v>
      </c>
      <c r="I529" s="282" t="str">
        <f t="shared" si="83"/>
        <v>1</v>
      </c>
      <c r="J529" s="280" t="str">
        <f>VLOOKUP(C529,MIS!F:G,2,FALSE)</f>
        <v>Faisalabad</v>
      </c>
      <c r="K529" s="157" t="str">
        <f t="shared" si="76"/>
        <v>Yes</v>
      </c>
      <c r="L529" s="157" t="str">
        <f t="shared" si="77"/>
        <v>Yes</v>
      </c>
      <c r="M529" s="157" t="str">
        <f t="shared" si="78"/>
        <v>Yes</v>
      </c>
      <c r="N529" s="157" t="str">
        <f t="shared" si="95"/>
        <v>Yes</v>
      </c>
      <c r="O529" s="157" t="str">
        <f t="shared" si="96"/>
        <v xml:space="preserve"> </v>
      </c>
      <c r="P529" s="157" t="str">
        <f t="shared" si="71"/>
        <v>Yes</v>
      </c>
      <c r="Q529" s="157" t="str">
        <f t="shared" si="72"/>
        <v>Yes</v>
      </c>
    </row>
    <row r="530" spans="2:17" x14ac:dyDescent="0.25">
      <c r="B530" s="280">
        <v>526</v>
      </c>
      <c r="C530" s="232">
        <v>805</v>
      </c>
      <c r="D530" s="221">
        <v>42782</v>
      </c>
      <c r="E530" s="232">
        <v>805</v>
      </c>
      <c r="F530" s="222"/>
      <c r="G530" s="223" t="str">
        <f>VLOOKUP(C530,MIS!F:H,3,FALSE)</f>
        <v>PAKK ANNA</v>
      </c>
      <c r="H530" s="282" t="str">
        <f t="shared" si="75"/>
        <v>1</v>
      </c>
      <c r="I530" s="282" t="str">
        <f t="shared" si="83"/>
        <v>1</v>
      </c>
      <c r="J530" s="280" t="str">
        <f>VLOOKUP(C530,MIS!F:G,2,FALSE)</f>
        <v>Faisalabad</v>
      </c>
      <c r="K530" s="157" t="str">
        <f t="shared" si="76"/>
        <v>Yes</v>
      </c>
      <c r="L530" s="157" t="str">
        <f t="shared" si="77"/>
        <v>Yes</v>
      </c>
      <c r="M530" s="157" t="str">
        <f t="shared" si="78"/>
        <v>Yes</v>
      </c>
      <c r="N530" s="280" t="str">
        <f t="shared" si="95"/>
        <v>No</v>
      </c>
      <c r="O530" s="157" t="str">
        <f t="shared" si="96"/>
        <v>Network Issue</v>
      </c>
      <c r="P530" s="157" t="str">
        <f t="shared" si="71"/>
        <v>Yes</v>
      </c>
      <c r="Q530" s="157" t="str">
        <f t="shared" si="72"/>
        <v>Yes</v>
      </c>
    </row>
    <row r="531" spans="2:17" x14ac:dyDescent="0.25">
      <c r="B531" s="280">
        <v>527</v>
      </c>
      <c r="C531" s="232">
        <v>196</v>
      </c>
      <c r="D531" s="221">
        <v>42782</v>
      </c>
      <c r="E531" s="232">
        <v>196</v>
      </c>
      <c r="F531" s="222" t="s">
        <v>5055</v>
      </c>
      <c r="G531" s="223" t="str">
        <f>VLOOKUP(C531,MIS!F:H,3,FALSE)</f>
        <v>DISTRICT COUNCIL</v>
      </c>
      <c r="H531" s="282" t="str">
        <f t="shared" si="75"/>
        <v>1</v>
      </c>
      <c r="I531" s="282" t="str">
        <f t="shared" si="83"/>
        <v>1</v>
      </c>
      <c r="J531" s="280" t="str">
        <f>VLOOKUP(C531,MIS!F:G,2,FALSE)</f>
        <v>ISLAMABAD</v>
      </c>
      <c r="K531" s="157" t="str">
        <f t="shared" si="76"/>
        <v>Yes</v>
      </c>
      <c r="L531" s="157" t="str">
        <f t="shared" si="77"/>
        <v>Yes</v>
      </c>
      <c r="M531" s="157" t="str">
        <f t="shared" si="78"/>
        <v>Yes</v>
      </c>
      <c r="N531" s="157" t="str">
        <f t="shared" si="95"/>
        <v>Yes</v>
      </c>
      <c r="O531" s="157" t="str">
        <f t="shared" si="96"/>
        <v xml:space="preserve"> </v>
      </c>
      <c r="P531" s="157" t="str">
        <f t="shared" si="71"/>
        <v>Yes</v>
      </c>
      <c r="Q531" s="157" t="str">
        <f t="shared" si="72"/>
        <v>Yes</v>
      </c>
    </row>
    <row r="532" spans="2:17" x14ac:dyDescent="0.25">
      <c r="B532" s="280">
        <v>528</v>
      </c>
      <c r="C532" s="232">
        <v>1011</v>
      </c>
      <c r="D532" s="221">
        <v>42782</v>
      </c>
      <c r="E532" s="232">
        <v>1011</v>
      </c>
      <c r="F532" s="222"/>
      <c r="G532" s="223" t="str">
        <f>VLOOKUP(C532,MIS!F:H,3,FALSE)</f>
        <v>MADN ADRPORT RD</v>
      </c>
      <c r="H532" s="282" t="str">
        <f t="shared" si="75"/>
        <v>1</v>
      </c>
      <c r="I532" s="282" t="str">
        <f t="shared" si="83"/>
        <v>1</v>
      </c>
      <c r="J532" s="280" t="str">
        <f>VLOOKUP(C532,MIS!F:G,2,FALSE)</f>
        <v>ISLAMABAD</v>
      </c>
      <c r="K532" s="157" t="str">
        <f t="shared" si="76"/>
        <v>Yes</v>
      </c>
      <c r="L532" s="157" t="str">
        <f t="shared" si="77"/>
        <v>Yes</v>
      </c>
      <c r="M532" s="157" t="str">
        <f t="shared" si="78"/>
        <v>Yes</v>
      </c>
      <c r="N532" s="157" t="str">
        <f t="shared" ref="N532:N537" si="97">IF(ISBLANK(F533),"No","Yes")</f>
        <v>Yes</v>
      </c>
      <c r="O532" s="157" t="str">
        <f t="shared" si="96"/>
        <v xml:space="preserve"> </v>
      </c>
      <c r="P532" s="157" t="str">
        <f t="shared" si="71"/>
        <v>Yes</v>
      </c>
      <c r="Q532" s="157" t="str">
        <f t="shared" si="72"/>
        <v>Yes</v>
      </c>
    </row>
    <row r="533" spans="2:17" x14ac:dyDescent="0.25">
      <c r="B533" s="280">
        <v>529</v>
      </c>
      <c r="C533" s="232">
        <v>108</v>
      </c>
      <c r="D533" s="221">
        <v>42782</v>
      </c>
      <c r="E533" s="232">
        <v>108</v>
      </c>
      <c r="F533" s="222" t="s">
        <v>5056</v>
      </c>
      <c r="G533" s="223" t="str">
        <f>VLOOKUP(C533,MIS!F:H,3,FALSE)</f>
        <v xml:space="preserve">GOJRA - NEW RADLWAY ROAD </v>
      </c>
      <c r="H533" s="282" t="str">
        <f t="shared" si="75"/>
        <v>1</v>
      </c>
      <c r="I533" s="282" t="str">
        <f t="shared" si="83"/>
        <v>1</v>
      </c>
      <c r="J533" s="280" t="str">
        <f>VLOOKUP(C533,MIS!F:G,2,FALSE)</f>
        <v>Faisalabad</v>
      </c>
      <c r="K533" s="157" t="str">
        <f t="shared" si="76"/>
        <v>Yes</v>
      </c>
      <c r="L533" s="157" t="str">
        <f t="shared" si="77"/>
        <v>Yes</v>
      </c>
      <c r="M533" s="157" t="str">
        <f t="shared" si="78"/>
        <v>Yes</v>
      </c>
      <c r="N533" s="157" t="str">
        <f t="shared" si="97"/>
        <v>Yes</v>
      </c>
      <c r="O533" s="157" t="str">
        <f t="shared" si="96"/>
        <v xml:space="preserve"> </v>
      </c>
      <c r="P533" s="157" t="str">
        <f t="shared" si="71"/>
        <v>Yes</v>
      </c>
      <c r="Q533" s="157" t="str">
        <f t="shared" si="72"/>
        <v>Yes</v>
      </c>
    </row>
    <row r="534" spans="2:17" x14ac:dyDescent="0.25">
      <c r="B534" s="280">
        <v>530</v>
      </c>
      <c r="C534" s="232">
        <v>315</v>
      </c>
      <c r="D534" s="221">
        <v>42782</v>
      </c>
      <c r="E534" s="232">
        <v>315</v>
      </c>
      <c r="F534" s="222" t="s">
        <v>5057</v>
      </c>
      <c r="G534" s="223" t="str">
        <f>VLOOKUP(C534,MIS!F:H,3,FALSE)</f>
        <v>LANDI KOTAL</v>
      </c>
      <c r="H534" s="282" t="str">
        <f t="shared" si="75"/>
        <v>1</v>
      </c>
      <c r="I534" s="282" t="str">
        <f t="shared" si="83"/>
        <v>1</v>
      </c>
      <c r="J534" s="280" t="str">
        <f>VLOOKUP(C534,MIS!F:G,2,FALSE)</f>
        <v>PESHAWAR</v>
      </c>
      <c r="K534" s="157" t="str">
        <f t="shared" si="76"/>
        <v>Yes</v>
      </c>
      <c r="L534" s="157" t="str">
        <f t="shared" si="77"/>
        <v>Yes</v>
      </c>
      <c r="M534" s="157" t="str">
        <f t="shared" si="78"/>
        <v>Yes</v>
      </c>
      <c r="N534" s="157" t="str">
        <f t="shared" si="97"/>
        <v>Yes</v>
      </c>
      <c r="O534" s="157" t="str">
        <f t="shared" si="96"/>
        <v xml:space="preserve"> </v>
      </c>
      <c r="P534" s="157" t="str">
        <f t="shared" si="71"/>
        <v>Yes</v>
      </c>
      <c r="Q534" s="157" t="str">
        <f t="shared" si="72"/>
        <v>Yes</v>
      </c>
    </row>
    <row r="535" spans="2:17" x14ac:dyDescent="0.25">
      <c r="B535" s="280">
        <v>531</v>
      </c>
      <c r="C535" s="232">
        <v>1343</v>
      </c>
      <c r="D535" s="221">
        <v>42782</v>
      </c>
      <c r="E535" s="232">
        <v>1343</v>
      </c>
      <c r="F535" s="222" t="s">
        <v>5058</v>
      </c>
      <c r="G535" s="223" t="str">
        <f>VLOOKUP(C535,MIS!F:H,3,FALSE)</f>
        <v>KUNRI</v>
      </c>
      <c r="H535" s="282" t="str">
        <f t="shared" si="75"/>
        <v>1</v>
      </c>
      <c r="I535" s="282" t="str">
        <f t="shared" si="83"/>
        <v>1</v>
      </c>
      <c r="J535" s="280" t="str">
        <f>VLOOKUP(C535,MIS!F:G,2,FALSE)</f>
        <v>HYDERABAD</v>
      </c>
      <c r="K535" s="157" t="str">
        <f t="shared" si="76"/>
        <v>Yes</v>
      </c>
      <c r="L535" s="157" t="str">
        <f t="shared" si="77"/>
        <v>Yes</v>
      </c>
      <c r="M535" s="157" t="str">
        <f t="shared" si="78"/>
        <v>Yes</v>
      </c>
      <c r="N535" s="157" t="str">
        <f t="shared" si="97"/>
        <v>Yes</v>
      </c>
      <c r="O535" s="157" t="str">
        <f t="shared" si="96"/>
        <v xml:space="preserve"> </v>
      </c>
      <c r="P535" s="157" t="str">
        <f t="shared" si="71"/>
        <v>Yes</v>
      </c>
      <c r="Q535" s="157" t="str">
        <f t="shared" si="72"/>
        <v>Yes</v>
      </c>
    </row>
    <row r="536" spans="2:17" x14ac:dyDescent="0.25">
      <c r="B536" s="280">
        <v>532</v>
      </c>
      <c r="C536" s="232">
        <v>640</v>
      </c>
      <c r="D536" s="221">
        <v>42782</v>
      </c>
      <c r="E536" s="232">
        <v>640</v>
      </c>
      <c r="F536" s="222" t="s">
        <v>5059</v>
      </c>
      <c r="G536" s="223" t="str">
        <f>VLOOKUP(C536,MIS!F:H,3,FALSE)</f>
        <v>LALKURTI BR</v>
      </c>
      <c r="H536" s="282" t="str">
        <f t="shared" si="75"/>
        <v>1</v>
      </c>
      <c r="I536" s="282" t="str">
        <f t="shared" si="83"/>
        <v>1</v>
      </c>
      <c r="J536" s="280" t="str">
        <f>VLOOKUP(C536,MIS!F:G,2,FALSE)</f>
        <v>ISLAMABAD</v>
      </c>
      <c r="K536" s="157" t="str">
        <f t="shared" si="76"/>
        <v>Yes</v>
      </c>
      <c r="L536" s="157" t="str">
        <f t="shared" si="77"/>
        <v>Yes</v>
      </c>
      <c r="M536" s="157" t="str">
        <f t="shared" si="78"/>
        <v>Yes</v>
      </c>
      <c r="N536" s="280" t="str">
        <f t="shared" ref="N536" si="98">IF(ISBLANK(F536),"No","Yes")</f>
        <v>Yes</v>
      </c>
      <c r="O536" s="157" t="s">
        <v>4647</v>
      </c>
      <c r="P536" s="157" t="str">
        <f t="shared" si="71"/>
        <v>Yes</v>
      </c>
      <c r="Q536" s="157" t="str">
        <f t="shared" si="72"/>
        <v>Yes</v>
      </c>
    </row>
    <row r="537" spans="2:17" x14ac:dyDescent="0.25">
      <c r="B537" s="280">
        <v>533</v>
      </c>
      <c r="C537" s="232">
        <v>1004</v>
      </c>
      <c r="D537" s="221">
        <v>42782</v>
      </c>
      <c r="E537" s="232">
        <v>1004</v>
      </c>
      <c r="F537" s="222"/>
      <c r="G537" s="223" t="str">
        <f>VLOOKUP(C537,MIS!F:H,3,FALSE)</f>
        <v>CHAUDHRY SUGAR MILLS</v>
      </c>
      <c r="H537" s="282" t="str">
        <f t="shared" si="75"/>
        <v>1</v>
      </c>
      <c r="I537" s="282" t="str">
        <f t="shared" si="83"/>
        <v>1</v>
      </c>
      <c r="J537" s="280" t="str">
        <f>VLOOKUP(C537,MIS!F:G,2,FALSE)</f>
        <v>Faisalabad</v>
      </c>
      <c r="K537" s="157" t="str">
        <f t="shared" si="76"/>
        <v>Yes</v>
      </c>
      <c r="L537" s="157" t="str">
        <f t="shared" si="77"/>
        <v>Yes</v>
      </c>
      <c r="M537" s="157" t="str">
        <f t="shared" si="78"/>
        <v>Yes</v>
      </c>
      <c r="N537" s="157" t="str">
        <f t="shared" si="97"/>
        <v>Yes</v>
      </c>
      <c r="O537" s="157" t="str">
        <f t="shared" si="96"/>
        <v xml:space="preserve"> </v>
      </c>
      <c r="P537" s="157" t="str">
        <f t="shared" si="71"/>
        <v>Yes</v>
      </c>
      <c r="Q537" s="157" t="str">
        <f t="shared" si="72"/>
        <v>Yes</v>
      </c>
    </row>
    <row r="538" spans="2:17" x14ac:dyDescent="0.25">
      <c r="B538" s="280">
        <v>534</v>
      </c>
      <c r="C538" s="232">
        <v>666</v>
      </c>
      <c r="D538" s="221">
        <v>42782</v>
      </c>
      <c r="E538" s="232">
        <v>666</v>
      </c>
      <c r="F538" s="222" t="s">
        <v>5060</v>
      </c>
      <c r="G538" s="223" t="str">
        <f>VLOOKUP(C538,MIS!F:H,3,FALSE)</f>
        <v xml:space="preserve">TARN TARAN CHAK NO.45/GB </v>
      </c>
      <c r="H538" s="282" t="str">
        <f t="shared" si="75"/>
        <v>1</v>
      </c>
      <c r="I538" s="282" t="str">
        <f t="shared" si="83"/>
        <v>1</v>
      </c>
      <c r="J538" s="280" t="str">
        <f>VLOOKUP(C538,MIS!F:G,2,FALSE)</f>
        <v>Faisalabad</v>
      </c>
      <c r="K538" s="157" t="str">
        <f t="shared" si="76"/>
        <v>Yes</v>
      </c>
      <c r="L538" s="157" t="str">
        <f t="shared" si="77"/>
        <v>Yes</v>
      </c>
      <c r="M538" s="157" t="str">
        <f t="shared" si="78"/>
        <v>Yes</v>
      </c>
      <c r="N538" s="157" t="str">
        <f>IF(ISBLANK(#REF!),"No","Yes")</f>
        <v>Yes</v>
      </c>
      <c r="O538" s="157" t="str">
        <f t="shared" si="96"/>
        <v xml:space="preserve"> </v>
      </c>
      <c r="P538" s="157" t="str">
        <f t="shared" si="71"/>
        <v>Yes</v>
      </c>
      <c r="Q538" s="157" t="str">
        <f t="shared" si="72"/>
        <v>Yes</v>
      </c>
    </row>
    <row r="539" spans="2:17" x14ac:dyDescent="0.25">
      <c r="B539" s="280">
        <v>535</v>
      </c>
      <c r="C539" s="232">
        <v>499</v>
      </c>
      <c r="D539" s="221">
        <v>42782</v>
      </c>
      <c r="E539" s="232">
        <v>499</v>
      </c>
      <c r="F539" s="222" t="s">
        <v>5061</v>
      </c>
      <c r="G539" s="223" t="str">
        <f>VLOOKUP(C539,MIS!F:H,3,FALSE)</f>
        <v>ADDA MURIDWALA</v>
      </c>
      <c r="H539" s="282" t="str">
        <f t="shared" si="75"/>
        <v>1</v>
      </c>
      <c r="I539" s="282" t="str">
        <f t="shared" si="83"/>
        <v>1</v>
      </c>
      <c r="J539" s="280" t="str">
        <f>VLOOKUP(C539,MIS!F:G,2,FALSE)</f>
        <v>Faisalabad</v>
      </c>
      <c r="K539" s="157" t="str">
        <f t="shared" si="76"/>
        <v>Yes</v>
      </c>
      <c r="L539" s="157" t="str">
        <f t="shared" si="77"/>
        <v>Yes</v>
      </c>
      <c r="M539" s="157" t="str">
        <f t="shared" si="78"/>
        <v>Yes</v>
      </c>
      <c r="N539" s="157" t="str">
        <f t="shared" si="95"/>
        <v>Yes</v>
      </c>
      <c r="O539" s="157" t="str">
        <f t="shared" si="96"/>
        <v xml:space="preserve"> </v>
      </c>
      <c r="P539" s="157" t="str">
        <f t="shared" si="71"/>
        <v>Yes</v>
      </c>
      <c r="Q539" s="157" t="str">
        <f t="shared" si="72"/>
        <v>Yes</v>
      </c>
    </row>
    <row r="540" spans="2:17" x14ac:dyDescent="0.25">
      <c r="B540" s="280">
        <v>536</v>
      </c>
      <c r="C540" s="232">
        <v>962</v>
      </c>
      <c r="D540" s="221">
        <v>42782</v>
      </c>
      <c r="E540" s="232">
        <v>962</v>
      </c>
      <c r="F540" s="222" t="s">
        <v>5062</v>
      </c>
      <c r="G540" s="223" t="str">
        <f>VLOOKUP(C540,MIS!F:H,3,FALSE)</f>
        <v xml:space="preserve">GOJRA - QUADD-E-AZAM ROAD </v>
      </c>
      <c r="H540" s="282" t="str">
        <f t="shared" si="75"/>
        <v>1</v>
      </c>
      <c r="I540" s="282" t="str">
        <f t="shared" si="83"/>
        <v>1</v>
      </c>
      <c r="J540" s="280" t="str">
        <f>VLOOKUP(C540,MIS!F:G,2,FALSE)</f>
        <v>Faisalabad</v>
      </c>
      <c r="K540" s="157" t="str">
        <f t="shared" si="76"/>
        <v>Yes</v>
      </c>
      <c r="L540" s="157" t="str">
        <f t="shared" si="77"/>
        <v>Yes</v>
      </c>
      <c r="M540" s="157" t="str">
        <f t="shared" si="78"/>
        <v>Yes</v>
      </c>
      <c r="N540" s="157" t="str">
        <f t="shared" si="95"/>
        <v>Yes</v>
      </c>
      <c r="O540" s="157" t="str">
        <f t="shared" si="96"/>
        <v xml:space="preserve"> </v>
      </c>
      <c r="P540" s="157" t="str">
        <f t="shared" si="71"/>
        <v>Yes</v>
      </c>
      <c r="Q540" s="157" t="str">
        <f t="shared" si="72"/>
        <v>Yes</v>
      </c>
    </row>
    <row r="541" spans="2:17" x14ac:dyDescent="0.25">
      <c r="B541" s="280">
        <v>537</v>
      </c>
      <c r="C541" s="232">
        <v>508</v>
      </c>
      <c r="D541" s="221">
        <v>42783</v>
      </c>
      <c r="E541" s="232">
        <v>508</v>
      </c>
      <c r="F541" s="222" t="s">
        <v>5063</v>
      </c>
      <c r="G541" s="223" t="str">
        <f>VLOOKUP(C541,MIS!F:H,3,FALSE)</f>
        <v>DIJKOT</v>
      </c>
      <c r="H541" s="282" t="str">
        <f t="shared" si="75"/>
        <v>1</v>
      </c>
      <c r="I541" s="282" t="str">
        <f t="shared" si="83"/>
        <v>1</v>
      </c>
      <c r="J541" s="280" t="str">
        <f>VLOOKUP(C541,MIS!F:G,2,FALSE)</f>
        <v>Faisalabad</v>
      </c>
      <c r="K541" s="157" t="str">
        <f t="shared" si="76"/>
        <v>Yes</v>
      </c>
      <c r="L541" s="157" t="str">
        <f t="shared" si="77"/>
        <v>Yes</v>
      </c>
      <c r="M541" s="157" t="str">
        <f t="shared" si="78"/>
        <v>Yes</v>
      </c>
      <c r="N541" s="157" t="str">
        <f t="shared" ref="N541:N557" si="99">IF(ISBLANK(F541),"No","Yes")</f>
        <v>Yes</v>
      </c>
      <c r="O541" s="157" t="str">
        <f t="shared" ref="O541:O557" si="100">IF(N541="No","Network Issue"," ")</f>
        <v xml:space="preserve"> </v>
      </c>
      <c r="P541" s="157" t="str">
        <f t="shared" si="71"/>
        <v>Yes</v>
      </c>
      <c r="Q541" s="157" t="str">
        <f t="shared" si="72"/>
        <v>Yes</v>
      </c>
    </row>
    <row r="542" spans="2:17" x14ac:dyDescent="0.25">
      <c r="B542" s="280">
        <v>538</v>
      </c>
      <c r="C542" s="232">
        <v>1761</v>
      </c>
      <c r="D542" s="221">
        <v>42783</v>
      </c>
      <c r="E542" s="232">
        <v>1761</v>
      </c>
      <c r="F542" s="222" t="s">
        <v>5064</v>
      </c>
      <c r="G542" s="223" t="str">
        <f>VLOOKUP(C542,MIS!F:H,3,FALSE)</f>
        <v>MARAD, KOHAT</v>
      </c>
      <c r="H542" s="282" t="str">
        <f t="shared" si="75"/>
        <v>1</v>
      </c>
      <c r="I542" s="282" t="str">
        <f t="shared" si="83"/>
        <v>1</v>
      </c>
      <c r="J542" s="280" t="str">
        <f>VLOOKUP(C542,MIS!F:G,2,FALSE)</f>
        <v>PESHAWAR</v>
      </c>
      <c r="K542" s="157" t="str">
        <f t="shared" si="76"/>
        <v>Yes</v>
      </c>
      <c r="L542" s="157" t="str">
        <f t="shared" si="77"/>
        <v>Yes</v>
      </c>
      <c r="M542" s="157" t="str">
        <f t="shared" si="78"/>
        <v>Yes</v>
      </c>
      <c r="N542" s="157" t="str">
        <f t="shared" si="99"/>
        <v>Yes</v>
      </c>
      <c r="O542" s="157" t="str">
        <f t="shared" si="100"/>
        <v xml:space="preserve"> </v>
      </c>
      <c r="P542" s="157" t="str">
        <f t="shared" si="71"/>
        <v>Yes</v>
      </c>
      <c r="Q542" s="157" t="str">
        <f t="shared" si="72"/>
        <v>Yes</v>
      </c>
    </row>
    <row r="543" spans="2:17" x14ac:dyDescent="0.25">
      <c r="B543" s="280">
        <v>539</v>
      </c>
      <c r="C543" s="232">
        <v>66</v>
      </c>
      <c r="D543" s="221">
        <v>42783</v>
      </c>
      <c r="E543" s="232">
        <v>66</v>
      </c>
      <c r="F543" s="222" t="s">
        <v>5065</v>
      </c>
      <c r="G543" s="223" t="str">
        <f>VLOOKUP(C543,MIS!F:H,3,FALSE)</f>
        <v>DHORONARO</v>
      </c>
      <c r="H543" s="282" t="str">
        <f t="shared" si="75"/>
        <v>1</v>
      </c>
      <c r="I543" s="282" t="str">
        <f t="shared" si="83"/>
        <v>1</v>
      </c>
      <c r="J543" s="280" t="str">
        <f>VLOOKUP(C543,MIS!F:G,2,FALSE)</f>
        <v>HYDERABAD</v>
      </c>
      <c r="K543" s="157" t="str">
        <f t="shared" si="76"/>
        <v>Yes</v>
      </c>
      <c r="L543" s="157" t="str">
        <f t="shared" si="77"/>
        <v>Yes</v>
      </c>
      <c r="M543" s="157" t="str">
        <f t="shared" si="78"/>
        <v>Yes</v>
      </c>
      <c r="N543" s="157" t="str">
        <f t="shared" si="99"/>
        <v>Yes</v>
      </c>
      <c r="O543" s="157" t="str">
        <f t="shared" si="100"/>
        <v xml:space="preserve"> </v>
      </c>
      <c r="P543" s="157" t="str">
        <f t="shared" si="71"/>
        <v>Yes</v>
      </c>
      <c r="Q543" s="157" t="str">
        <f t="shared" si="72"/>
        <v>Yes</v>
      </c>
    </row>
    <row r="544" spans="2:17" x14ac:dyDescent="0.25">
      <c r="B544" s="280">
        <v>540</v>
      </c>
      <c r="C544" s="232">
        <v>863</v>
      </c>
      <c r="D544" s="221">
        <v>42783</v>
      </c>
      <c r="E544" s="232">
        <v>863</v>
      </c>
      <c r="F544" s="222" t="s">
        <v>5066</v>
      </c>
      <c r="G544" s="223" t="str">
        <f>VLOOKUP(C544,MIS!F:H,3,FALSE)</f>
        <v>TOBA TEK SINGH - GRADN MARKET</v>
      </c>
      <c r="H544" s="282" t="str">
        <f t="shared" si="75"/>
        <v>1</v>
      </c>
      <c r="I544" s="282" t="str">
        <f t="shared" si="83"/>
        <v>1</v>
      </c>
      <c r="J544" s="280" t="str">
        <f>VLOOKUP(C544,MIS!F:G,2,FALSE)</f>
        <v>Faisalabad</v>
      </c>
      <c r="K544" s="157" t="str">
        <f t="shared" si="76"/>
        <v>Yes</v>
      </c>
      <c r="L544" s="157" t="str">
        <f t="shared" si="77"/>
        <v>Yes</v>
      </c>
      <c r="M544" s="157" t="str">
        <f t="shared" si="78"/>
        <v>Yes</v>
      </c>
      <c r="N544" s="157" t="str">
        <f t="shared" si="99"/>
        <v>Yes</v>
      </c>
      <c r="O544" s="157" t="str">
        <f t="shared" si="100"/>
        <v xml:space="preserve"> </v>
      </c>
      <c r="P544" s="157" t="str">
        <f t="shared" si="71"/>
        <v>Yes</v>
      </c>
      <c r="Q544" s="157" t="str">
        <f t="shared" si="72"/>
        <v>Yes</v>
      </c>
    </row>
    <row r="545" spans="2:17" x14ac:dyDescent="0.25">
      <c r="B545" s="280">
        <v>541</v>
      </c>
      <c r="C545" s="232">
        <v>2369</v>
      </c>
      <c r="D545" s="221">
        <v>42783</v>
      </c>
      <c r="E545" s="232">
        <v>2369</v>
      </c>
      <c r="F545" s="222"/>
      <c r="G545" s="223" t="str">
        <f>VLOOKUP(C545,MIS!F:H,3,FALSE)</f>
        <v>UMER KOT BRANCH</v>
      </c>
      <c r="H545" s="282" t="str">
        <f t="shared" si="75"/>
        <v>1</v>
      </c>
      <c r="I545" s="282" t="str">
        <f t="shared" si="83"/>
        <v>1</v>
      </c>
      <c r="J545" s="280" t="str">
        <f>VLOOKUP(C545,MIS!F:G,2,FALSE)</f>
        <v>HYDERABAD</v>
      </c>
      <c r="K545" s="157" t="str">
        <f t="shared" si="76"/>
        <v>Yes</v>
      </c>
      <c r="L545" s="157" t="str">
        <f t="shared" si="77"/>
        <v>Yes</v>
      </c>
      <c r="M545" s="157" t="str">
        <f t="shared" si="78"/>
        <v>Yes</v>
      </c>
      <c r="N545" s="280" t="str">
        <f t="shared" si="99"/>
        <v>No</v>
      </c>
      <c r="O545" s="157" t="str">
        <f t="shared" si="100"/>
        <v>Network Issue</v>
      </c>
      <c r="P545" s="157" t="str">
        <f t="shared" si="71"/>
        <v>Yes</v>
      </c>
      <c r="Q545" s="157" t="str">
        <f t="shared" si="72"/>
        <v>Yes</v>
      </c>
    </row>
    <row r="546" spans="2:17" x14ac:dyDescent="0.25">
      <c r="B546" s="280">
        <v>542</v>
      </c>
      <c r="C546" s="232">
        <v>169</v>
      </c>
      <c r="D546" s="221">
        <v>42783</v>
      </c>
      <c r="E546" s="232">
        <v>169</v>
      </c>
      <c r="F546" s="222"/>
      <c r="G546" s="223" t="str">
        <f>VLOOKUP(C546,MIS!F:H,3,FALSE)</f>
        <v>MIAN BAZAR BRANCH TOBA TEK SINGH</v>
      </c>
      <c r="H546" s="282" t="str">
        <f t="shared" si="75"/>
        <v>1</v>
      </c>
      <c r="I546" s="282" t="str">
        <f t="shared" si="83"/>
        <v>1</v>
      </c>
      <c r="J546" s="280" t="str">
        <f>VLOOKUP(C546,MIS!F:G,2,FALSE)</f>
        <v>FAISALABAD</v>
      </c>
      <c r="K546" s="157" t="str">
        <f t="shared" si="76"/>
        <v>Yes</v>
      </c>
      <c r="L546" s="157" t="str">
        <f t="shared" si="77"/>
        <v>Yes</v>
      </c>
      <c r="M546" s="157" t="str">
        <f t="shared" si="78"/>
        <v>Yes</v>
      </c>
      <c r="N546" s="280" t="str">
        <f t="shared" si="99"/>
        <v>No</v>
      </c>
      <c r="O546" s="157" t="str">
        <f t="shared" si="100"/>
        <v>Network Issue</v>
      </c>
      <c r="P546" s="157" t="str">
        <f t="shared" si="71"/>
        <v>Yes</v>
      </c>
      <c r="Q546" s="157" t="str">
        <f t="shared" si="72"/>
        <v>Yes</v>
      </c>
    </row>
    <row r="547" spans="2:17" x14ac:dyDescent="0.25">
      <c r="B547" s="280">
        <v>543</v>
      </c>
      <c r="C547" s="232">
        <v>2243</v>
      </c>
      <c r="D547" s="221">
        <v>42783</v>
      </c>
      <c r="E547" s="232">
        <v>2243</v>
      </c>
      <c r="F547" s="222" t="s">
        <v>5067</v>
      </c>
      <c r="G547" s="223" t="str">
        <f>VLOOKUP(C547,MIS!F:H,3,FALSE)</f>
        <v>TOBA TEK SINGH - AL-HILAL CHOWK</v>
      </c>
      <c r="H547" s="282" t="str">
        <f t="shared" si="75"/>
        <v>1</v>
      </c>
      <c r="I547" s="282" t="str">
        <f t="shared" si="83"/>
        <v>1</v>
      </c>
      <c r="J547" s="280" t="str">
        <f>VLOOKUP(C547,MIS!F:G,2,FALSE)</f>
        <v>Faisalabad</v>
      </c>
      <c r="K547" s="157" t="str">
        <f t="shared" si="76"/>
        <v>Yes</v>
      </c>
      <c r="L547" s="157" t="str">
        <f t="shared" si="77"/>
        <v>Yes</v>
      </c>
      <c r="M547" s="157" t="str">
        <f t="shared" si="78"/>
        <v>Yes</v>
      </c>
      <c r="N547" s="157" t="str">
        <f t="shared" si="99"/>
        <v>Yes</v>
      </c>
      <c r="O547" s="157" t="str">
        <f t="shared" si="100"/>
        <v xml:space="preserve"> </v>
      </c>
      <c r="P547" s="157" t="str">
        <f t="shared" si="71"/>
        <v>Yes</v>
      </c>
      <c r="Q547" s="157" t="str">
        <f t="shared" si="72"/>
        <v>Yes</v>
      </c>
    </row>
    <row r="548" spans="2:17" x14ac:dyDescent="0.25">
      <c r="B548" s="280">
        <v>544</v>
      </c>
      <c r="C548" s="232">
        <v>1482</v>
      </c>
      <c r="D548" s="221">
        <v>42783</v>
      </c>
      <c r="E548" s="232">
        <v>1482</v>
      </c>
      <c r="F548" s="222" t="s">
        <v>5068</v>
      </c>
      <c r="G548" s="223" t="str">
        <f>VLOOKUP(C548,MIS!F:H,3,FALSE)</f>
        <v>USTERZAD BALA, KOHAT</v>
      </c>
      <c r="H548" s="282" t="str">
        <f t="shared" si="75"/>
        <v>1</v>
      </c>
      <c r="I548" s="282" t="str">
        <f t="shared" si="83"/>
        <v>1</v>
      </c>
      <c r="J548" s="280" t="str">
        <f>VLOOKUP(C548,MIS!F:G,2,FALSE)</f>
        <v>PESHAWAR</v>
      </c>
      <c r="K548" s="157" t="str">
        <f t="shared" si="76"/>
        <v>Yes</v>
      </c>
      <c r="L548" s="157" t="str">
        <f t="shared" si="77"/>
        <v>Yes</v>
      </c>
      <c r="M548" s="157" t="str">
        <f t="shared" si="78"/>
        <v>Yes</v>
      </c>
      <c r="N548" s="157" t="str">
        <f t="shared" si="99"/>
        <v>Yes</v>
      </c>
      <c r="O548" s="157" t="str">
        <f t="shared" si="100"/>
        <v xml:space="preserve"> </v>
      </c>
      <c r="P548" s="157" t="str">
        <f t="shared" si="71"/>
        <v>Yes</v>
      </c>
      <c r="Q548" s="157" t="str">
        <f t="shared" si="72"/>
        <v>Yes</v>
      </c>
    </row>
    <row r="549" spans="2:17" x14ac:dyDescent="0.25">
      <c r="B549" s="280">
        <v>545</v>
      </c>
      <c r="C549" s="232">
        <v>1347</v>
      </c>
      <c r="D549" s="221">
        <v>42783</v>
      </c>
      <c r="E549" s="232">
        <v>1347</v>
      </c>
      <c r="F549" s="222" t="s">
        <v>5069</v>
      </c>
      <c r="G549" s="223" t="str">
        <f>VLOOKUP(C549,MIS!F:H,3,FALSE)</f>
        <v>SHER KOT</v>
      </c>
      <c r="H549" s="282" t="str">
        <f t="shared" si="75"/>
        <v>1</v>
      </c>
      <c r="I549" s="282" t="str">
        <f t="shared" si="83"/>
        <v>1</v>
      </c>
      <c r="J549" s="280" t="str">
        <f>VLOOKUP(C549,MIS!F:G,2,FALSE)</f>
        <v>PESHAWAR</v>
      </c>
      <c r="K549" s="157" t="str">
        <f t="shared" si="76"/>
        <v>Yes</v>
      </c>
      <c r="L549" s="157" t="str">
        <f t="shared" si="77"/>
        <v>Yes</v>
      </c>
      <c r="M549" s="157" t="str">
        <f t="shared" si="78"/>
        <v>Yes</v>
      </c>
      <c r="N549" s="157" t="str">
        <f t="shared" si="99"/>
        <v>Yes</v>
      </c>
      <c r="O549" s="157" t="str">
        <f t="shared" si="100"/>
        <v xml:space="preserve"> </v>
      </c>
      <c r="P549" s="157" t="str">
        <f t="shared" si="71"/>
        <v>Yes</v>
      </c>
      <c r="Q549" s="157" t="str">
        <f t="shared" si="72"/>
        <v>Yes</v>
      </c>
    </row>
    <row r="550" spans="2:17" x14ac:dyDescent="0.25">
      <c r="B550" s="280">
        <v>546</v>
      </c>
      <c r="C550" s="232">
        <v>338</v>
      </c>
      <c r="D550" s="221">
        <v>42783</v>
      </c>
      <c r="E550" s="232">
        <v>338</v>
      </c>
      <c r="F550" s="222" t="s">
        <v>5070</v>
      </c>
      <c r="G550" s="223" t="str">
        <f>VLOOKUP(C550,MIS!F:H,3,FALSE)</f>
        <v>NASRAT KHEL, KOHAT</v>
      </c>
      <c r="H550" s="282" t="str">
        <f t="shared" si="75"/>
        <v>1</v>
      </c>
      <c r="I550" s="282" t="str">
        <f t="shared" si="83"/>
        <v>1</v>
      </c>
      <c r="J550" s="280" t="str">
        <f>VLOOKUP(C550,MIS!F:G,2,FALSE)</f>
        <v>PESHAWAR</v>
      </c>
      <c r="K550" s="157" t="str">
        <f t="shared" si="76"/>
        <v>Yes</v>
      </c>
      <c r="L550" s="157" t="str">
        <f t="shared" si="77"/>
        <v>Yes</v>
      </c>
      <c r="M550" s="157" t="str">
        <f t="shared" si="78"/>
        <v>Yes</v>
      </c>
      <c r="N550" s="157" t="str">
        <f t="shared" si="99"/>
        <v>Yes</v>
      </c>
      <c r="O550" s="157" t="str">
        <f t="shared" si="100"/>
        <v xml:space="preserve"> </v>
      </c>
      <c r="P550" s="157" t="str">
        <f t="shared" si="71"/>
        <v>Yes</v>
      </c>
      <c r="Q550" s="157" t="str">
        <f t="shared" si="72"/>
        <v>Yes</v>
      </c>
    </row>
    <row r="551" spans="2:17" x14ac:dyDescent="0.25">
      <c r="B551" s="280">
        <v>547</v>
      </c>
      <c r="C551" s="232">
        <v>1548</v>
      </c>
      <c r="D551" s="221">
        <v>42783</v>
      </c>
      <c r="E551" s="232">
        <v>1548</v>
      </c>
      <c r="F551" s="222" t="s">
        <v>5071</v>
      </c>
      <c r="G551" s="223" t="str">
        <f>VLOOKUP(C551,MIS!F:H,3,FALSE)</f>
        <v>MUHAMMADZAD, KOHAT</v>
      </c>
      <c r="H551" s="282" t="str">
        <f t="shared" si="75"/>
        <v>1</v>
      </c>
      <c r="I551" s="282" t="str">
        <f t="shared" si="83"/>
        <v>1</v>
      </c>
      <c r="J551" s="280" t="str">
        <f>VLOOKUP(C551,MIS!F:G,2,FALSE)</f>
        <v>PESHAWAR</v>
      </c>
      <c r="K551" s="157" t="str">
        <f t="shared" si="76"/>
        <v>Yes</v>
      </c>
      <c r="L551" s="157" t="str">
        <f t="shared" si="77"/>
        <v>Yes</v>
      </c>
      <c r="M551" s="157" t="str">
        <f t="shared" si="78"/>
        <v>Yes</v>
      </c>
      <c r="N551" s="157" t="str">
        <f t="shared" si="99"/>
        <v>Yes</v>
      </c>
      <c r="O551" s="157" t="str">
        <f t="shared" si="100"/>
        <v xml:space="preserve"> </v>
      </c>
      <c r="P551" s="157" t="str">
        <f t="shared" si="71"/>
        <v>Yes</v>
      </c>
      <c r="Q551" s="157" t="str">
        <f t="shared" si="72"/>
        <v>Yes</v>
      </c>
    </row>
    <row r="552" spans="2:17" x14ac:dyDescent="0.25">
      <c r="B552" s="280">
        <v>548</v>
      </c>
      <c r="C552" s="232">
        <v>218</v>
      </c>
      <c r="D552" s="221">
        <v>42783</v>
      </c>
      <c r="E552" s="232">
        <v>218</v>
      </c>
      <c r="F552" s="222" t="s">
        <v>5072</v>
      </c>
      <c r="G552" s="223" t="str">
        <f>VLOOKUP(C552,MIS!F:H,3,FALSE)</f>
        <v>KOHAT CANTT</v>
      </c>
      <c r="H552" s="282" t="str">
        <f t="shared" si="75"/>
        <v>1</v>
      </c>
      <c r="I552" s="282" t="str">
        <f t="shared" si="83"/>
        <v>1</v>
      </c>
      <c r="J552" s="280" t="str">
        <f>VLOOKUP(C552,MIS!F:G,2,FALSE)</f>
        <v>PESHAWAR</v>
      </c>
      <c r="K552" s="157" t="str">
        <f t="shared" si="76"/>
        <v>Yes</v>
      </c>
      <c r="L552" s="157" t="str">
        <f t="shared" si="77"/>
        <v>Yes</v>
      </c>
      <c r="M552" s="157" t="str">
        <f t="shared" si="78"/>
        <v>Yes</v>
      </c>
      <c r="N552" s="157" t="str">
        <f t="shared" si="99"/>
        <v>Yes</v>
      </c>
      <c r="O552" s="157" t="str">
        <f t="shared" si="100"/>
        <v xml:space="preserve"> </v>
      </c>
      <c r="P552" s="157" t="str">
        <f t="shared" si="71"/>
        <v>Yes</v>
      </c>
      <c r="Q552" s="157" t="str">
        <f t="shared" si="72"/>
        <v>Yes</v>
      </c>
    </row>
    <row r="553" spans="2:17" x14ac:dyDescent="0.25">
      <c r="B553" s="280">
        <v>549</v>
      </c>
      <c r="C553" s="232">
        <v>690</v>
      </c>
      <c r="D553" s="221">
        <v>42783</v>
      </c>
      <c r="E553" s="232">
        <v>690</v>
      </c>
      <c r="F553" s="222" t="s">
        <v>5073</v>
      </c>
      <c r="G553" s="223" t="str">
        <f>VLOOKUP(C553,MIS!F:H,3,FALSE)</f>
        <v>SETHWALA</v>
      </c>
      <c r="H553" s="282" t="str">
        <f t="shared" si="75"/>
        <v>1</v>
      </c>
      <c r="I553" s="282" t="str">
        <f t="shared" si="83"/>
        <v>1</v>
      </c>
      <c r="J553" s="280" t="str">
        <f>VLOOKUP(C553,MIS!F:G,2,FALSE)</f>
        <v>Faisalabad</v>
      </c>
      <c r="K553" s="157" t="str">
        <f t="shared" si="76"/>
        <v>Yes</v>
      </c>
      <c r="L553" s="157" t="str">
        <f t="shared" si="77"/>
        <v>Yes</v>
      </c>
      <c r="M553" s="157" t="str">
        <f t="shared" si="78"/>
        <v>Yes</v>
      </c>
      <c r="N553" s="157" t="str">
        <f t="shared" si="99"/>
        <v>Yes</v>
      </c>
      <c r="O553" s="157" t="str">
        <f t="shared" si="100"/>
        <v xml:space="preserve"> </v>
      </c>
      <c r="P553" s="157" t="str">
        <f t="shared" si="71"/>
        <v>Yes</v>
      </c>
      <c r="Q553" s="157" t="str">
        <f t="shared" si="72"/>
        <v>Yes</v>
      </c>
    </row>
    <row r="554" spans="2:17" x14ac:dyDescent="0.25">
      <c r="B554" s="280">
        <v>550</v>
      </c>
      <c r="C554" s="232">
        <v>117</v>
      </c>
      <c r="D554" s="221">
        <v>42783</v>
      </c>
      <c r="E554" s="232">
        <v>117</v>
      </c>
      <c r="F554" s="222"/>
      <c r="G554" s="223" t="str">
        <f>VLOOKUP(C554,MIS!F:H,3,FALSE)</f>
        <v xml:space="preserve">KAMALIA - CITY, RADLWAY ROAD </v>
      </c>
      <c r="H554" s="282" t="str">
        <f t="shared" si="75"/>
        <v>1</v>
      </c>
      <c r="I554" s="282" t="str">
        <f t="shared" si="83"/>
        <v>1</v>
      </c>
      <c r="J554" s="280" t="str">
        <f>VLOOKUP(C554,MIS!F:G,2,FALSE)</f>
        <v>Faisalabad</v>
      </c>
      <c r="K554" s="157" t="str">
        <f t="shared" si="76"/>
        <v>Yes</v>
      </c>
      <c r="L554" s="157" t="str">
        <f t="shared" si="77"/>
        <v>Yes</v>
      </c>
      <c r="M554" s="157" t="str">
        <f t="shared" si="78"/>
        <v>Yes</v>
      </c>
      <c r="N554" s="280" t="str">
        <f t="shared" si="99"/>
        <v>No</v>
      </c>
      <c r="O554" s="157" t="str">
        <f t="shared" si="100"/>
        <v>Network Issue</v>
      </c>
      <c r="P554" s="157" t="str">
        <f t="shared" si="71"/>
        <v>Yes</v>
      </c>
      <c r="Q554" s="157" t="str">
        <f t="shared" si="72"/>
        <v>Yes</v>
      </c>
    </row>
    <row r="555" spans="2:17" x14ac:dyDescent="0.25">
      <c r="B555" s="280">
        <v>551</v>
      </c>
      <c r="C555" s="232">
        <v>2258</v>
      </c>
      <c r="D555" s="221">
        <v>42783</v>
      </c>
      <c r="E555" s="232">
        <v>2258</v>
      </c>
      <c r="F555" s="222" t="s">
        <v>5074</v>
      </c>
      <c r="G555" s="223" t="str">
        <f>VLOOKUP(C555,MIS!F:H,3,FALSE)</f>
        <v xml:space="preserve">KAMALIA - RAJANA ROAD </v>
      </c>
      <c r="H555" s="282" t="str">
        <f t="shared" si="75"/>
        <v>1</v>
      </c>
      <c r="I555" s="282" t="str">
        <f t="shared" si="83"/>
        <v>1</v>
      </c>
      <c r="J555" s="280" t="str">
        <f>VLOOKUP(C555,MIS!F:G,2,FALSE)</f>
        <v>Faisalabad</v>
      </c>
      <c r="K555" s="157" t="str">
        <f t="shared" si="76"/>
        <v>Yes</v>
      </c>
      <c r="L555" s="157" t="str">
        <f t="shared" si="77"/>
        <v>Yes</v>
      </c>
      <c r="M555" s="157" t="str">
        <f t="shared" si="78"/>
        <v>Yes</v>
      </c>
      <c r="N555" s="157" t="str">
        <f t="shared" si="99"/>
        <v>Yes</v>
      </c>
      <c r="O555" s="157" t="str">
        <f t="shared" si="100"/>
        <v xml:space="preserve"> </v>
      </c>
      <c r="P555" s="157" t="str">
        <f t="shared" si="71"/>
        <v>Yes</v>
      </c>
      <c r="Q555" s="157" t="str">
        <f t="shared" si="72"/>
        <v>Yes</v>
      </c>
    </row>
    <row r="556" spans="2:17" x14ac:dyDescent="0.25">
      <c r="B556" s="280">
        <v>552</v>
      </c>
      <c r="C556" s="232">
        <v>1508</v>
      </c>
      <c r="D556" s="221">
        <v>42783</v>
      </c>
      <c r="E556" s="232">
        <v>1508</v>
      </c>
      <c r="F556" s="222"/>
      <c r="G556" s="223" t="str">
        <f>VLOOKUP(C556,MIS!F:H,3,FALSE)</f>
        <v>CHAK NO. 247/RB (MIANI)</v>
      </c>
      <c r="H556" s="282" t="str">
        <f t="shared" si="75"/>
        <v>1</v>
      </c>
      <c r="I556" s="282" t="str">
        <f t="shared" si="83"/>
        <v>1</v>
      </c>
      <c r="J556" s="280" t="str">
        <f>VLOOKUP(C556,MIS!F:G,2,FALSE)</f>
        <v>Faisalabad</v>
      </c>
      <c r="K556" s="157" t="str">
        <f t="shared" si="76"/>
        <v>Yes</v>
      </c>
      <c r="L556" s="157" t="str">
        <f t="shared" si="77"/>
        <v>Yes</v>
      </c>
      <c r="M556" s="157" t="str">
        <f t="shared" si="78"/>
        <v>Yes</v>
      </c>
      <c r="N556" s="280" t="str">
        <f t="shared" si="99"/>
        <v>No</v>
      </c>
      <c r="O556" s="157" t="str">
        <f t="shared" si="100"/>
        <v>Network Issue</v>
      </c>
      <c r="P556" s="157" t="str">
        <f t="shared" si="71"/>
        <v>Yes</v>
      </c>
      <c r="Q556" s="157" t="str">
        <f t="shared" si="72"/>
        <v>Yes</v>
      </c>
    </row>
    <row r="557" spans="2:17" x14ac:dyDescent="0.25">
      <c r="B557" s="280">
        <v>553</v>
      </c>
      <c r="C557" s="232">
        <v>996</v>
      </c>
      <c r="D557" s="221">
        <v>42783</v>
      </c>
      <c r="E557" s="232">
        <v>996</v>
      </c>
      <c r="F557" s="222"/>
      <c r="G557" s="223" t="str">
        <f>VLOOKUP(C557,MIS!F:H,3,FALSE)</f>
        <v>CHAK NO. 79/JB</v>
      </c>
      <c r="H557" s="282" t="str">
        <f t="shared" si="75"/>
        <v>1</v>
      </c>
      <c r="I557" s="282" t="str">
        <f t="shared" si="83"/>
        <v>1</v>
      </c>
      <c r="J557" s="280" t="str">
        <f>VLOOKUP(C557,MIS!F:G,2,FALSE)</f>
        <v>Faisalabad</v>
      </c>
      <c r="K557" s="157" t="str">
        <f t="shared" si="76"/>
        <v>Yes</v>
      </c>
      <c r="L557" s="157" t="str">
        <f t="shared" si="77"/>
        <v>Yes</v>
      </c>
      <c r="M557" s="157" t="str">
        <f t="shared" si="78"/>
        <v>Yes</v>
      </c>
      <c r="N557" s="280" t="str">
        <f t="shared" si="99"/>
        <v>No</v>
      </c>
      <c r="O557" s="157" t="str">
        <f t="shared" si="100"/>
        <v>Network Issue</v>
      </c>
      <c r="P557" s="157" t="str">
        <f t="shared" si="71"/>
        <v>Yes</v>
      </c>
      <c r="Q557" s="157" t="str">
        <f t="shared" si="72"/>
        <v>Yes</v>
      </c>
    </row>
    <row r="558" spans="2:17" x14ac:dyDescent="0.25">
      <c r="B558" s="280">
        <v>554</v>
      </c>
      <c r="C558" s="232">
        <v>1190</v>
      </c>
      <c r="D558" s="221">
        <v>42784</v>
      </c>
      <c r="E558" s="232">
        <v>1190</v>
      </c>
      <c r="F558" s="222" t="s">
        <v>5075</v>
      </c>
      <c r="G558" s="223" t="str">
        <f>VLOOKUP(C558,MIS!F:H,3,FALSE)</f>
        <v>TEHSIL GATE BR</v>
      </c>
      <c r="H558" s="282" t="str">
        <f t="shared" si="75"/>
        <v>1</v>
      </c>
      <c r="I558" s="282" t="str">
        <f t="shared" si="83"/>
        <v>1</v>
      </c>
      <c r="J558" s="280" t="str">
        <f>VLOOKUP(C558,MIS!F:G,2,FALSE)</f>
        <v>PESHAWAR</v>
      </c>
      <c r="K558" s="157" t="str">
        <f t="shared" si="76"/>
        <v>Yes</v>
      </c>
      <c r="L558" s="157" t="str">
        <f t="shared" si="77"/>
        <v>Yes</v>
      </c>
      <c r="M558" s="157" t="str">
        <f t="shared" si="78"/>
        <v>Yes</v>
      </c>
      <c r="N558" s="157" t="str">
        <f t="shared" ref="N558:N559" si="101">IF(ISBLANK(F558),"No","Yes")</f>
        <v>Yes</v>
      </c>
      <c r="O558" s="157" t="str">
        <f t="shared" ref="O558:O559" si="102">IF(N558="No","Network Issue"," ")</f>
        <v xml:space="preserve"> </v>
      </c>
      <c r="P558" s="157" t="str">
        <f t="shared" si="71"/>
        <v>Yes</v>
      </c>
      <c r="Q558" s="157" t="str">
        <f t="shared" si="72"/>
        <v>Yes</v>
      </c>
    </row>
    <row r="559" spans="2:17" x14ac:dyDescent="0.25">
      <c r="B559" s="280">
        <v>555</v>
      </c>
      <c r="C559" s="232">
        <v>1782</v>
      </c>
      <c r="D559" s="221">
        <v>42784</v>
      </c>
      <c r="E559" s="232">
        <v>1782</v>
      </c>
      <c r="F559" s="222" t="s">
        <v>5076</v>
      </c>
      <c r="G559" s="223" t="str">
        <f>VLOOKUP(C559,MIS!F:H,3,FALSE)</f>
        <v>PAF BASE, KOHAT CANTT.</v>
      </c>
      <c r="H559" s="282" t="str">
        <f t="shared" si="75"/>
        <v>1</v>
      </c>
      <c r="I559" s="282" t="str">
        <f t="shared" si="83"/>
        <v>1</v>
      </c>
      <c r="J559" s="280" t="str">
        <f>VLOOKUP(C559,MIS!F:G,2,FALSE)</f>
        <v>PESHAWAR</v>
      </c>
      <c r="K559" s="157" t="str">
        <f t="shared" si="76"/>
        <v>Yes</v>
      </c>
      <c r="L559" s="157" t="str">
        <f t="shared" si="77"/>
        <v>Yes</v>
      </c>
      <c r="M559" s="157" t="str">
        <f t="shared" si="78"/>
        <v>Yes</v>
      </c>
      <c r="N559" s="157" t="str">
        <f t="shared" si="101"/>
        <v>Yes</v>
      </c>
      <c r="O559" s="157" t="str">
        <f t="shared" si="102"/>
        <v xml:space="preserve"> </v>
      </c>
      <c r="P559" s="157" t="str">
        <f t="shared" si="71"/>
        <v>Yes</v>
      </c>
      <c r="Q559" s="157" t="str">
        <f t="shared" si="72"/>
        <v>Yes</v>
      </c>
    </row>
    <row r="560" spans="2:17" x14ac:dyDescent="0.25">
      <c r="B560" s="280">
        <v>556</v>
      </c>
      <c r="C560" s="232">
        <v>2359</v>
      </c>
      <c r="D560" s="221">
        <v>42786</v>
      </c>
      <c r="E560" s="232">
        <v>2359</v>
      </c>
      <c r="F560" s="222" t="s">
        <v>5077</v>
      </c>
      <c r="G560" s="223" t="str">
        <f>VLOOKUP(C560,MIS!F:H,3,FALSE)</f>
        <v>CHEN ONE TOWN, MULTAN</v>
      </c>
      <c r="H560" s="282" t="str">
        <f t="shared" si="75"/>
        <v>1</v>
      </c>
      <c r="I560" s="282" t="str">
        <f t="shared" si="83"/>
        <v>1</v>
      </c>
      <c r="J560" s="280" t="str">
        <f>VLOOKUP(C560,MIS!F:G,2,FALSE)</f>
        <v>MULTAN</v>
      </c>
      <c r="K560" s="157" t="str">
        <f t="shared" si="76"/>
        <v>Yes</v>
      </c>
      <c r="L560" s="157" t="str">
        <f t="shared" si="77"/>
        <v>Yes</v>
      </c>
      <c r="M560" s="157" t="str">
        <f t="shared" si="78"/>
        <v>Yes</v>
      </c>
      <c r="N560" s="157" t="str">
        <f t="shared" ref="N560:N571" si="103">IF(ISBLANK(F560),"No","Yes")</f>
        <v>Yes</v>
      </c>
      <c r="O560" s="157" t="str">
        <f t="shared" ref="O560:O568" si="104">IF(N560="No","Network Issue"," ")</f>
        <v xml:space="preserve"> </v>
      </c>
      <c r="P560" s="157" t="str">
        <f t="shared" si="71"/>
        <v>Yes</v>
      </c>
      <c r="Q560" s="157" t="str">
        <f t="shared" si="72"/>
        <v>Yes</v>
      </c>
    </row>
    <row r="561" spans="2:17" x14ac:dyDescent="0.25">
      <c r="B561" s="280">
        <v>557</v>
      </c>
      <c r="C561" s="232">
        <v>1269</v>
      </c>
      <c r="D561" s="221">
        <v>42786</v>
      </c>
      <c r="E561" s="232">
        <v>1269</v>
      </c>
      <c r="F561" s="222"/>
      <c r="G561" s="223" t="str">
        <f>VLOOKUP(C561,MIS!F:H,3,FALSE)</f>
        <v>SHER SHAH ROAD MULTAN</v>
      </c>
      <c r="H561" s="282" t="str">
        <f t="shared" si="75"/>
        <v>1</v>
      </c>
      <c r="I561" s="282" t="str">
        <f t="shared" si="83"/>
        <v>1</v>
      </c>
      <c r="J561" s="280" t="str">
        <f>VLOOKUP(C561,MIS!F:G,2,FALSE)</f>
        <v>MULTAN</v>
      </c>
      <c r="K561" s="157" t="str">
        <f t="shared" si="76"/>
        <v>Yes</v>
      </c>
      <c r="L561" s="157" t="str">
        <f t="shared" si="77"/>
        <v>Yes</v>
      </c>
      <c r="M561" s="157" t="str">
        <f t="shared" si="78"/>
        <v>Yes</v>
      </c>
      <c r="N561" s="280" t="str">
        <f t="shared" si="103"/>
        <v>No</v>
      </c>
      <c r="O561" s="157" t="str">
        <f t="shared" si="104"/>
        <v>Network Issue</v>
      </c>
      <c r="P561" s="157" t="str">
        <f t="shared" si="71"/>
        <v>Yes</v>
      </c>
      <c r="Q561" s="157" t="str">
        <f t="shared" si="72"/>
        <v>Yes</v>
      </c>
    </row>
    <row r="562" spans="2:17" x14ac:dyDescent="0.25">
      <c r="B562" s="280">
        <v>558</v>
      </c>
      <c r="C562" s="232">
        <v>1776</v>
      </c>
      <c r="D562" s="221">
        <v>42786</v>
      </c>
      <c r="E562" s="232">
        <v>1776</v>
      </c>
      <c r="F562" s="222"/>
      <c r="G562" s="223" t="str">
        <f>VLOOKUP(C562,MIS!F:H,3,FALSE)</f>
        <v>MADN L.M.Q.ROAD MULTAN</v>
      </c>
      <c r="H562" s="282" t="str">
        <f t="shared" si="75"/>
        <v>1</v>
      </c>
      <c r="I562" s="282" t="str">
        <f t="shared" si="83"/>
        <v>1</v>
      </c>
      <c r="J562" s="280" t="str">
        <f>VLOOKUP(C562,MIS!F:G,2,FALSE)</f>
        <v>MULTAN</v>
      </c>
      <c r="K562" s="157" t="str">
        <f t="shared" si="76"/>
        <v>Yes</v>
      </c>
      <c r="L562" s="157" t="str">
        <f t="shared" si="77"/>
        <v>Yes</v>
      </c>
      <c r="M562" s="157" t="str">
        <f t="shared" si="78"/>
        <v>Yes</v>
      </c>
      <c r="N562" s="280" t="str">
        <f t="shared" si="103"/>
        <v>No</v>
      </c>
      <c r="O562" s="157" t="str">
        <f t="shared" si="104"/>
        <v>Network Issue</v>
      </c>
      <c r="P562" s="157" t="str">
        <f t="shared" si="71"/>
        <v>Yes</v>
      </c>
      <c r="Q562" s="157" t="str">
        <f t="shared" si="72"/>
        <v>Yes</v>
      </c>
    </row>
    <row r="563" spans="2:17" x14ac:dyDescent="0.25">
      <c r="B563" s="280">
        <v>559</v>
      </c>
      <c r="C563" s="232">
        <v>447</v>
      </c>
      <c r="D563" s="221">
        <v>42786</v>
      </c>
      <c r="E563" s="232">
        <v>447</v>
      </c>
      <c r="F563" s="222" t="s">
        <v>5078</v>
      </c>
      <c r="G563" s="223" t="str">
        <f>VLOOKUP(C563,MIS!F:H,3,FALSE)</f>
        <v>SAMIJABAD MULTAN</v>
      </c>
      <c r="H563" s="282" t="str">
        <f t="shared" si="75"/>
        <v>1</v>
      </c>
      <c r="I563" s="282" t="str">
        <f t="shared" si="83"/>
        <v>1</v>
      </c>
      <c r="J563" s="280" t="str">
        <f>VLOOKUP(C563,MIS!F:G,2,FALSE)</f>
        <v>MULTAN</v>
      </c>
      <c r="K563" s="157" t="str">
        <f t="shared" si="76"/>
        <v>Yes</v>
      </c>
      <c r="L563" s="157" t="str">
        <f t="shared" si="77"/>
        <v>Yes</v>
      </c>
      <c r="M563" s="157" t="str">
        <f t="shared" si="78"/>
        <v>Yes</v>
      </c>
      <c r="N563" s="157" t="str">
        <f t="shared" si="103"/>
        <v>Yes</v>
      </c>
      <c r="O563" s="157" t="str">
        <f t="shared" si="104"/>
        <v xml:space="preserve"> </v>
      </c>
      <c r="P563" s="157" t="str">
        <f t="shared" si="71"/>
        <v>Yes</v>
      </c>
      <c r="Q563" s="157" t="str">
        <f t="shared" si="72"/>
        <v>Yes</v>
      </c>
    </row>
    <row r="564" spans="2:17" x14ac:dyDescent="0.25">
      <c r="B564" s="280">
        <v>560</v>
      </c>
      <c r="C564" s="232">
        <v>1271</v>
      </c>
      <c r="D564" s="221">
        <v>42786</v>
      </c>
      <c r="E564" s="232">
        <v>1271</v>
      </c>
      <c r="F564" s="222" t="s">
        <v>5079</v>
      </c>
      <c r="G564" s="223" t="str">
        <f>VLOOKUP(C564,MIS!F:H,3,FALSE)</f>
        <v>NEW CAMPUS (B.Z.U) MULTAN</v>
      </c>
      <c r="H564" s="282" t="str">
        <f t="shared" si="75"/>
        <v>1</v>
      </c>
      <c r="I564" s="282" t="str">
        <f t="shared" si="83"/>
        <v>1</v>
      </c>
      <c r="J564" s="280" t="str">
        <f>VLOOKUP(C564,MIS!F:G,2,FALSE)</f>
        <v>MULTAN</v>
      </c>
      <c r="K564" s="157" t="str">
        <f t="shared" si="76"/>
        <v>Yes</v>
      </c>
      <c r="L564" s="157" t="str">
        <f t="shared" si="77"/>
        <v>Yes</v>
      </c>
      <c r="M564" s="157" t="str">
        <f t="shared" si="78"/>
        <v>Yes</v>
      </c>
      <c r="N564" s="157" t="str">
        <f t="shared" si="103"/>
        <v>Yes</v>
      </c>
      <c r="O564" s="157" t="str">
        <f t="shared" si="104"/>
        <v xml:space="preserve"> </v>
      </c>
      <c r="P564" s="157" t="str">
        <f t="shared" si="71"/>
        <v>Yes</v>
      </c>
      <c r="Q564" s="157" t="str">
        <f t="shared" si="72"/>
        <v>Yes</v>
      </c>
    </row>
    <row r="565" spans="2:17" x14ac:dyDescent="0.25">
      <c r="B565" s="280">
        <v>561</v>
      </c>
      <c r="C565" s="232">
        <v>2466</v>
      </c>
      <c r="D565" s="221">
        <v>42786</v>
      </c>
      <c r="E565" s="232">
        <v>2466</v>
      </c>
      <c r="F565" s="222"/>
      <c r="G565" s="223" t="str">
        <f>VLOOKUP(C565,MIS!F:H,3,FALSE)</f>
        <v>BUCH VILLAS (SIDDIQABAD) MULTAN</v>
      </c>
      <c r="H565" s="282" t="str">
        <f t="shared" si="75"/>
        <v>1</v>
      </c>
      <c r="I565" s="282" t="str">
        <f t="shared" si="83"/>
        <v>1</v>
      </c>
      <c r="J565" s="280" t="str">
        <f>VLOOKUP(C565,MIS!F:G,2,FALSE)</f>
        <v>MULTAN</v>
      </c>
      <c r="K565" s="157" t="str">
        <f t="shared" si="76"/>
        <v>Yes</v>
      </c>
      <c r="L565" s="157" t="str">
        <f t="shared" si="77"/>
        <v>Yes</v>
      </c>
      <c r="M565" s="157" t="str">
        <f t="shared" si="78"/>
        <v>Yes</v>
      </c>
      <c r="N565" s="280" t="str">
        <f t="shared" si="103"/>
        <v>No</v>
      </c>
      <c r="O565" s="157" t="str">
        <f t="shared" si="104"/>
        <v>Network Issue</v>
      </c>
      <c r="P565" s="157" t="str">
        <f t="shared" si="71"/>
        <v>Yes</v>
      </c>
      <c r="Q565" s="157" t="str">
        <f t="shared" si="72"/>
        <v>Yes</v>
      </c>
    </row>
    <row r="566" spans="2:17" x14ac:dyDescent="0.25">
      <c r="B566" s="280">
        <v>562</v>
      </c>
      <c r="C566" s="232">
        <v>430</v>
      </c>
      <c r="D566" s="221">
        <v>42786</v>
      </c>
      <c r="E566" s="232">
        <v>430</v>
      </c>
      <c r="F566" s="222" t="s">
        <v>6136</v>
      </c>
      <c r="G566" s="223" t="str">
        <f>VLOOKUP(C566,MIS!F:H,3,FALSE)</f>
        <v>PAK GATE MULTAN</v>
      </c>
      <c r="H566" s="282" t="str">
        <f t="shared" si="75"/>
        <v>1</v>
      </c>
      <c r="I566" s="282" t="str">
        <f t="shared" si="83"/>
        <v>1</v>
      </c>
      <c r="J566" s="280" t="str">
        <f>VLOOKUP(C566,MIS!F:G,2,FALSE)</f>
        <v>MULTAN</v>
      </c>
      <c r="K566" s="157" t="str">
        <f t="shared" si="76"/>
        <v>Yes</v>
      </c>
      <c r="L566" s="157" t="str">
        <f t="shared" si="77"/>
        <v>Yes</v>
      </c>
      <c r="M566" s="157" t="str">
        <f t="shared" si="78"/>
        <v>Yes</v>
      </c>
      <c r="N566" s="280" t="str">
        <f t="shared" si="103"/>
        <v>Yes</v>
      </c>
      <c r="O566" s="157" t="s">
        <v>4647</v>
      </c>
      <c r="P566" s="157" t="str">
        <f t="shared" si="71"/>
        <v>Yes</v>
      </c>
      <c r="Q566" s="157" t="str">
        <f t="shared" si="72"/>
        <v>Yes</v>
      </c>
    </row>
    <row r="567" spans="2:17" x14ac:dyDescent="0.25">
      <c r="B567" s="280">
        <v>563</v>
      </c>
      <c r="C567" s="232">
        <v>937</v>
      </c>
      <c r="D567" s="221">
        <v>42786</v>
      </c>
      <c r="E567" s="232">
        <v>937</v>
      </c>
      <c r="F567" s="222" t="s">
        <v>5080</v>
      </c>
      <c r="G567" s="223" t="str">
        <f>VLOOKUP(C567,MIS!F:H,3,FALSE)</f>
        <v>OPP. MEPCO COMPLEX</v>
      </c>
      <c r="H567" s="282" t="str">
        <f t="shared" si="75"/>
        <v>1</v>
      </c>
      <c r="I567" s="282" t="str">
        <f t="shared" si="83"/>
        <v>1</v>
      </c>
      <c r="J567" s="280" t="str">
        <f>VLOOKUP(C567,MIS!F:G,2,FALSE)</f>
        <v>MULTAN</v>
      </c>
      <c r="K567" s="157" t="str">
        <f t="shared" si="76"/>
        <v>Yes</v>
      </c>
      <c r="L567" s="157" t="str">
        <f t="shared" si="77"/>
        <v>Yes</v>
      </c>
      <c r="M567" s="157" t="str">
        <f t="shared" si="78"/>
        <v>Yes</v>
      </c>
      <c r="N567" s="157" t="str">
        <f t="shared" si="103"/>
        <v>Yes</v>
      </c>
      <c r="O567" s="157" t="str">
        <f t="shared" si="104"/>
        <v xml:space="preserve"> </v>
      </c>
      <c r="P567" s="157" t="str">
        <f t="shared" si="71"/>
        <v>Yes</v>
      </c>
      <c r="Q567" s="157" t="str">
        <f t="shared" si="72"/>
        <v>Yes</v>
      </c>
    </row>
    <row r="568" spans="2:17" x14ac:dyDescent="0.25">
      <c r="B568" s="280">
        <v>564</v>
      </c>
      <c r="C568" s="232">
        <v>1305</v>
      </c>
      <c r="D568" s="221">
        <v>42787</v>
      </c>
      <c r="E568" s="232">
        <v>1305</v>
      </c>
      <c r="F568" s="222" t="s">
        <v>5081</v>
      </c>
      <c r="G568" s="223" t="str">
        <f>VLOOKUP(C568,MIS!F:H,3,FALSE)</f>
        <v>DHERI HASSAN ABAD</v>
      </c>
      <c r="H568" s="282" t="str">
        <f t="shared" si="75"/>
        <v>1</v>
      </c>
      <c r="I568" s="282" t="str">
        <f t="shared" si="83"/>
        <v>1</v>
      </c>
      <c r="J568" s="280" t="str">
        <f>VLOOKUP(C568,MIS!F:G,2,FALSE)</f>
        <v>ISLAMABAD</v>
      </c>
      <c r="K568" s="157" t="str">
        <f t="shared" si="76"/>
        <v>Yes</v>
      </c>
      <c r="L568" s="157" t="str">
        <f t="shared" si="77"/>
        <v>Yes</v>
      </c>
      <c r="M568" s="157" t="str">
        <f t="shared" si="78"/>
        <v>Yes</v>
      </c>
      <c r="N568" s="157" t="str">
        <f t="shared" si="103"/>
        <v>Yes</v>
      </c>
      <c r="O568" s="157" t="str">
        <f t="shared" si="104"/>
        <v xml:space="preserve"> </v>
      </c>
      <c r="P568" s="157" t="str">
        <f t="shared" si="71"/>
        <v>Yes</v>
      </c>
      <c r="Q568" s="157" t="str">
        <f t="shared" si="72"/>
        <v>Yes</v>
      </c>
    </row>
    <row r="569" spans="2:17" x14ac:dyDescent="0.25">
      <c r="B569" s="280">
        <v>565</v>
      </c>
      <c r="C569" s="232">
        <v>848</v>
      </c>
      <c r="D569" s="221">
        <v>42787</v>
      </c>
      <c r="E569" s="232">
        <v>848</v>
      </c>
      <c r="F569" s="222" t="s">
        <v>6007</v>
      </c>
      <c r="G569" s="223" t="str">
        <f>VLOOKUP(C569,MIS!F:H,3,FALSE)</f>
        <v>BHATTI  DHILWAN</v>
      </c>
      <c r="H569" s="282" t="str">
        <f t="shared" si="75"/>
        <v>1</v>
      </c>
      <c r="I569" s="282" t="str">
        <f t="shared" si="83"/>
        <v>1</v>
      </c>
      <c r="J569" s="280" t="str">
        <f>VLOOKUP(C569,MIS!F:G,2,FALSE)</f>
        <v>GUJRANWALA</v>
      </c>
      <c r="K569" s="157" t="str">
        <f t="shared" si="76"/>
        <v>Yes</v>
      </c>
      <c r="L569" s="157" t="str">
        <f t="shared" si="77"/>
        <v>Yes</v>
      </c>
      <c r="M569" s="157" t="str">
        <f t="shared" si="78"/>
        <v>Yes</v>
      </c>
      <c r="N569" s="280" t="str">
        <f t="shared" si="103"/>
        <v>Yes</v>
      </c>
      <c r="O569" s="157" t="s">
        <v>4647</v>
      </c>
      <c r="P569" s="157" t="str">
        <f t="shared" si="71"/>
        <v>Yes</v>
      </c>
      <c r="Q569" s="157" t="str">
        <f t="shared" si="72"/>
        <v>Yes</v>
      </c>
    </row>
    <row r="570" spans="2:17" x14ac:dyDescent="0.25">
      <c r="B570" s="280">
        <v>566</v>
      </c>
      <c r="C570" s="232">
        <v>2415</v>
      </c>
      <c r="D570" s="221">
        <v>42787</v>
      </c>
      <c r="E570" s="232">
        <v>2415</v>
      </c>
      <c r="F570" s="222"/>
      <c r="G570" s="223" t="str">
        <f>VLOOKUP(C570,MIS!F:H,3,FALSE)</f>
        <v>MILLAT TRACTOR SHAHDARA</v>
      </c>
      <c r="H570" s="282" t="str">
        <f t="shared" si="75"/>
        <v>1</v>
      </c>
      <c r="I570" s="282" t="str">
        <f t="shared" si="83"/>
        <v>1</v>
      </c>
      <c r="J570" s="280" t="str">
        <f>VLOOKUP(C570,MIS!F:G,2,FALSE)</f>
        <v>GUJRANWALA</v>
      </c>
      <c r="K570" s="157" t="str">
        <f t="shared" si="76"/>
        <v>Yes</v>
      </c>
      <c r="L570" s="157" t="str">
        <f t="shared" si="77"/>
        <v>Yes</v>
      </c>
      <c r="M570" s="157" t="str">
        <f t="shared" si="78"/>
        <v>Yes</v>
      </c>
      <c r="N570" s="280" t="str">
        <f t="shared" si="103"/>
        <v>No</v>
      </c>
      <c r="O570" s="157" t="str">
        <f t="shared" ref="O570:O581" si="105">IF(N570="No","Network Issue"," ")</f>
        <v>Network Issue</v>
      </c>
      <c r="P570" s="157" t="str">
        <f t="shared" si="71"/>
        <v>Yes</v>
      </c>
      <c r="Q570" s="157" t="str">
        <f t="shared" si="72"/>
        <v>Yes</v>
      </c>
    </row>
    <row r="571" spans="2:17" x14ac:dyDescent="0.25">
      <c r="B571" s="280">
        <v>567</v>
      </c>
      <c r="C571" s="232">
        <v>1320</v>
      </c>
      <c r="D571" s="221">
        <v>42787</v>
      </c>
      <c r="E571" s="232">
        <v>1320</v>
      </c>
      <c r="F571" s="222"/>
      <c r="G571" s="223" t="str">
        <f>VLOOKUP(C571,MIS!F:H,3,FALSE)</f>
        <v>KHIPRO</v>
      </c>
      <c r="H571" s="282" t="str">
        <f t="shared" si="75"/>
        <v>1</v>
      </c>
      <c r="I571" s="282" t="str">
        <f t="shared" si="83"/>
        <v>1</v>
      </c>
      <c r="J571" s="280" t="str">
        <f>VLOOKUP(C571,MIS!F:G,2,FALSE)</f>
        <v>HYDERABAD</v>
      </c>
      <c r="K571" s="157" t="str">
        <f t="shared" si="76"/>
        <v>Yes</v>
      </c>
      <c r="L571" s="157" t="str">
        <f t="shared" si="77"/>
        <v>Yes</v>
      </c>
      <c r="M571" s="157" t="str">
        <f t="shared" si="78"/>
        <v>Yes</v>
      </c>
      <c r="N571" s="280" t="str">
        <f t="shared" si="103"/>
        <v>No</v>
      </c>
      <c r="O571" s="157" t="str">
        <f t="shared" si="105"/>
        <v>Network Issue</v>
      </c>
      <c r="P571" s="157" t="str">
        <f t="shared" si="71"/>
        <v>Yes</v>
      </c>
      <c r="Q571" s="157" t="str">
        <f t="shared" si="72"/>
        <v>Yes</v>
      </c>
    </row>
    <row r="572" spans="2:17" x14ac:dyDescent="0.25">
      <c r="B572" s="280">
        <v>568</v>
      </c>
      <c r="C572" s="232">
        <v>487</v>
      </c>
      <c r="D572" s="221">
        <v>42787</v>
      </c>
      <c r="E572" s="232">
        <v>487</v>
      </c>
      <c r="F572" s="222" t="s">
        <v>5082</v>
      </c>
      <c r="G572" s="223" t="str">
        <f>VLOOKUP(C572,MIS!F:H,3,FALSE)</f>
        <v>DHOKE KHU KHAMA</v>
      </c>
      <c r="H572" s="282" t="str">
        <f t="shared" si="75"/>
        <v>1</v>
      </c>
      <c r="I572" s="282" t="str">
        <f t="shared" si="83"/>
        <v>1</v>
      </c>
      <c r="J572" s="280" t="str">
        <f>VLOOKUP(C572,MIS!F:G,2,FALSE)</f>
        <v>ISLAMABAD</v>
      </c>
      <c r="K572" s="157" t="str">
        <f t="shared" si="76"/>
        <v>Yes</v>
      </c>
      <c r="L572" s="157" t="str">
        <f t="shared" si="77"/>
        <v>Yes</v>
      </c>
      <c r="M572" s="157" t="str">
        <f t="shared" si="78"/>
        <v>Yes</v>
      </c>
      <c r="N572" s="157" t="str">
        <f t="shared" ref="N572:N582" si="106">IF(ISBLANK(F572),"No","Yes")</f>
        <v>Yes</v>
      </c>
      <c r="O572" s="157" t="str">
        <f t="shared" si="105"/>
        <v xml:space="preserve"> </v>
      </c>
      <c r="P572" s="157" t="str">
        <f t="shared" si="71"/>
        <v>Yes</v>
      </c>
      <c r="Q572" s="157" t="str">
        <f t="shared" si="72"/>
        <v>Yes</v>
      </c>
    </row>
    <row r="573" spans="2:17" x14ac:dyDescent="0.25">
      <c r="B573" s="280">
        <v>569</v>
      </c>
      <c r="C573" s="232">
        <v>1322</v>
      </c>
      <c r="D573" s="221">
        <v>42787</v>
      </c>
      <c r="E573" s="232">
        <v>1322</v>
      </c>
      <c r="F573" s="222" t="s">
        <v>5083</v>
      </c>
      <c r="G573" s="223" t="str">
        <f>VLOOKUP(C573,MIS!F:H,3,FALSE)</f>
        <v>KAMALABAD</v>
      </c>
      <c r="H573" s="282" t="str">
        <f t="shared" si="75"/>
        <v>1</v>
      </c>
      <c r="I573" s="282" t="str">
        <f t="shared" si="83"/>
        <v>1</v>
      </c>
      <c r="J573" s="280" t="str">
        <f>VLOOKUP(C573,MIS!F:G,2,FALSE)</f>
        <v>ISLAMABAD</v>
      </c>
      <c r="K573" s="157" t="str">
        <f t="shared" si="76"/>
        <v>Yes</v>
      </c>
      <c r="L573" s="157" t="str">
        <f t="shared" si="77"/>
        <v>Yes</v>
      </c>
      <c r="M573" s="157" t="str">
        <f t="shared" si="78"/>
        <v>Yes</v>
      </c>
      <c r="N573" s="157" t="str">
        <f t="shared" si="106"/>
        <v>Yes</v>
      </c>
      <c r="O573" s="157" t="str">
        <f t="shared" si="105"/>
        <v xml:space="preserve"> </v>
      </c>
      <c r="P573" s="157" t="str">
        <f t="shared" si="71"/>
        <v>Yes</v>
      </c>
      <c r="Q573" s="157" t="str">
        <f t="shared" si="72"/>
        <v>Yes</v>
      </c>
    </row>
    <row r="574" spans="2:17" x14ac:dyDescent="0.25">
      <c r="B574" s="280">
        <v>570</v>
      </c>
      <c r="C574" s="232">
        <v>1912</v>
      </c>
      <c r="D574" s="221">
        <v>42787</v>
      </c>
      <c r="E574" s="232">
        <v>1912</v>
      </c>
      <c r="F574" s="222" t="s">
        <v>5084</v>
      </c>
      <c r="G574" s="223" t="str">
        <f>VLOOKUP(C574,MIS!F:H,3,FALSE)</f>
        <v>MANDIALI SARAD</v>
      </c>
      <c r="H574" s="282" t="str">
        <f t="shared" si="75"/>
        <v>1</v>
      </c>
      <c r="I574" s="282" t="str">
        <f t="shared" si="83"/>
        <v>1</v>
      </c>
      <c r="J574" s="280" t="str">
        <f>VLOOKUP(C574,MIS!F:G,2,FALSE)</f>
        <v>GUJRANWALA</v>
      </c>
      <c r="K574" s="157" t="str">
        <f t="shared" si="76"/>
        <v>Yes</v>
      </c>
      <c r="L574" s="157" t="str">
        <f t="shared" si="77"/>
        <v>Yes</v>
      </c>
      <c r="M574" s="157" t="str">
        <f t="shared" si="78"/>
        <v>Yes</v>
      </c>
      <c r="N574" s="157" t="str">
        <f t="shared" si="106"/>
        <v>Yes</v>
      </c>
      <c r="O574" s="157" t="str">
        <f t="shared" si="105"/>
        <v xml:space="preserve"> </v>
      </c>
      <c r="P574" s="157" t="str">
        <f t="shared" si="71"/>
        <v>Yes</v>
      </c>
      <c r="Q574" s="157" t="str">
        <f t="shared" si="72"/>
        <v>Yes</v>
      </c>
    </row>
    <row r="575" spans="2:17" x14ac:dyDescent="0.25">
      <c r="B575" s="280">
        <v>571</v>
      </c>
      <c r="C575" s="232">
        <v>1308</v>
      </c>
      <c r="D575" s="221">
        <v>42787</v>
      </c>
      <c r="E575" s="232">
        <v>1308</v>
      </c>
      <c r="F575" s="222" t="s">
        <v>6008</v>
      </c>
      <c r="G575" s="223" t="str">
        <f>VLOOKUP(C575,MIS!F:H,3,FALSE)</f>
        <v>MOHARA NAGYAL</v>
      </c>
      <c r="H575" s="282" t="str">
        <f t="shared" si="75"/>
        <v>1</v>
      </c>
      <c r="I575" s="282" t="str">
        <f t="shared" si="83"/>
        <v>1</v>
      </c>
      <c r="J575" s="280" t="str">
        <f>VLOOKUP(C575,MIS!F:G,2,FALSE)</f>
        <v>ISLAMABAD</v>
      </c>
      <c r="K575" s="157" t="str">
        <f t="shared" si="76"/>
        <v>Yes</v>
      </c>
      <c r="L575" s="157" t="str">
        <f t="shared" si="77"/>
        <v>Yes</v>
      </c>
      <c r="M575" s="157" t="str">
        <f t="shared" si="78"/>
        <v>Yes</v>
      </c>
      <c r="N575" s="280" t="str">
        <f t="shared" si="106"/>
        <v>Yes</v>
      </c>
      <c r="O575" s="157" t="s">
        <v>4647</v>
      </c>
      <c r="P575" s="157" t="str">
        <f t="shared" si="71"/>
        <v>Yes</v>
      </c>
      <c r="Q575" s="157" t="str">
        <f t="shared" si="72"/>
        <v>Yes</v>
      </c>
    </row>
    <row r="576" spans="2:17" x14ac:dyDescent="0.25">
      <c r="B576" s="280">
        <v>572</v>
      </c>
      <c r="C576" s="232">
        <v>970</v>
      </c>
      <c r="D576" s="221">
        <v>42787</v>
      </c>
      <c r="E576" s="232">
        <v>970</v>
      </c>
      <c r="F576" s="222" t="s">
        <v>5085</v>
      </c>
      <c r="G576" s="223" t="str">
        <f>VLOOKUP(C576,MIS!F:H,3,FALSE)</f>
        <v>KOT ABDUL MALIK</v>
      </c>
      <c r="H576" s="282" t="str">
        <f t="shared" si="75"/>
        <v>1</v>
      </c>
      <c r="I576" s="282" t="str">
        <f t="shared" si="83"/>
        <v>1</v>
      </c>
      <c r="J576" s="280" t="str">
        <f>VLOOKUP(C576,MIS!F:G,2,FALSE)</f>
        <v>GUJRANWALA</v>
      </c>
      <c r="K576" s="157" t="str">
        <f t="shared" si="76"/>
        <v>Yes</v>
      </c>
      <c r="L576" s="157" t="str">
        <f t="shared" si="77"/>
        <v>Yes</v>
      </c>
      <c r="M576" s="157" t="str">
        <f t="shared" si="78"/>
        <v>Yes</v>
      </c>
      <c r="N576" s="157" t="str">
        <f t="shared" si="106"/>
        <v>Yes</v>
      </c>
      <c r="O576" s="157" t="str">
        <f t="shared" si="105"/>
        <v xml:space="preserve"> </v>
      </c>
      <c r="P576" s="157" t="str">
        <f t="shared" si="71"/>
        <v>Yes</v>
      </c>
      <c r="Q576" s="157" t="str">
        <f t="shared" si="72"/>
        <v>Yes</v>
      </c>
    </row>
    <row r="577" spans="2:17" x14ac:dyDescent="0.25">
      <c r="B577" s="280">
        <v>573</v>
      </c>
      <c r="C577" s="232">
        <v>2270</v>
      </c>
      <c r="D577" s="221">
        <v>42787</v>
      </c>
      <c r="E577" s="232">
        <v>2270</v>
      </c>
      <c r="F577" s="222" t="s">
        <v>6009</v>
      </c>
      <c r="G577" s="223" t="str">
        <f>VLOOKUP(C577,MIS!F:H,3,FALSE)</f>
        <v>ADIYALA ROAD, RAWALPINDI</v>
      </c>
      <c r="H577" s="282" t="str">
        <f t="shared" si="75"/>
        <v>1</v>
      </c>
      <c r="I577" s="282" t="str">
        <f t="shared" si="83"/>
        <v>1</v>
      </c>
      <c r="J577" s="280" t="str">
        <f>VLOOKUP(C577,MIS!F:G,2,FALSE)</f>
        <v>ISLAMABAD</v>
      </c>
      <c r="K577" s="157" t="str">
        <f t="shared" si="76"/>
        <v>Yes</v>
      </c>
      <c r="L577" s="157" t="str">
        <f t="shared" si="77"/>
        <v>Yes</v>
      </c>
      <c r="M577" s="157" t="str">
        <f t="shared" si="78"/>
        <v>Yes</v>
      </c>
      <c r="N577" s="280" t="str">
        <f t="shared" si="106"/>
        <v>Yes</v>
      </c>
      <c r="O577" s="157" t="s">
        <v>4647</v>
      </c>
      <c r="P577" s="157" t="str">
        <f t="shared" si="71"/>
        <v>Yes</v>
      </c>
      <c r="Q577" s="157" t="str">
        <f t="shared" si="72"/>
        <v>Yes</v>
      </c>
    </row>
    <row r="578" spans="2:17" x14ac:dyDescent="0.25">
      <c r="B578" s="280">
        <v>574</v>
      </c>
      <c r="C578" s="232">
        <v>1834</v>
      </c>
      <c r="D578" s="221">
        <v>42787</v>
      </c>
      <c r="E578" s="232">
        <v>1834</v>
      </c>
      <c r="F578" s="222"/>
      <c r="G578" s="223" t="str">
        <f>VLOOKUP(C578,MIS!F:H,3,FALSE)</f>
        <v>CIVIL QUARTERS SKP</v>
      </c>
      <c r="H578" s="282" t="str">
        <f t="shared" si="75"/>
        <v>1</v>
      </c>
      <c r="I578" s="282" t="str">
        <f t="shared" si="83"/>
        <v>1</v>
      </c>
      <c r="J578" s="280" t="str">
        <f>VLOOKUP(C578,MIS!F:G,2,FALSE)</f>
        <v>GUJRANWALA</v>
      </c>
      <c r="K578" s="157" t="str">
        <f t="shared" si="76"/>
        <v>Yes</v>
      </c>
      <c r="L578" s="157" t="str">
        <f t="shared" si="77"/>
        <v>Yes</v>
      </c>
      <c r="M578" s="157" t="str">
        <f t="shared" si="78"/>
        <v>Yes</v>
      </c>
      <c r="N578" s="280" t="str">
        <f t="shared" si="106"/>
        <v>No</v>
      </c>
      <c r="O578" s="157" t="str">
        <f t="shared" si="105"/>
        <v>Network Issue</v>
      </c>
      <c r="P578" s="157" t="str">
        <f t="shared" si="71"/>
        <v>Yes</v>
      </c>
      <c r="Q578" s="157" t="str">
        <f t="shared" si="72"/>
        <v>Yes</v>
      </c>
    </row>
    <row r="579" spans="2:17" x14ac:dyDescent="0.25">
      <c r="B579" s="280">
        <v>575</v>
      </c>
      <c r="C579" s="232">
        <v>1711</v>
      </c>
      <c r="D579" s="221">
        <v>42787</v>
      </c>
      <c r="E579" s="232">
        <v>1711</v>
      </c>
      <c r="F579" s="222"/>
      <c r="G579" s="223" t="str">
        <f>VLOOKUP(C579,MIS!F:H,3,FALSE)</f>
        <v>DISTT. COURTS SKP</v>
      </c>
      <c r="H579" s="282" t="str">
        <f t="shared" si="75"/>
        <v>1</v>
      </c>
      <c r="I579" s="282" t="str">
        <f t="shared" si="83"/>
        <v>1</v>
      </c>
      <c r="J579" s="280" t="str">
        <f>VLOOKUP(C579,MIS!F:G,2,FALSE)</f>
        <v>GUJRANWALA</v>
      </c>
      <c r="K579" s="157" t="str">
        <f t="shared" si="76"/>
        <v>Yes</v>
      </c>
      <c r="L579" s="157" t="str">
        <f t="shared" si="77"/>
        <v>Yes</v>
      </c>
      <c r="M579" s="157" t="str">
        <f t="shared" si="78"/>
        <v>Yes</v>
      </c>
      <c r="N579" s="280" t="str">
        <f t="shared" si="106"/>
        <v>No</v>
      </c>
      <c r="O579" s="157" t="str">
        <f t="shared" si="105"/>
        <v>Network Issue</v>
      </c>
      <c r="P579" s="157" t="str">
        <f t="shared" si="71"/>
        <v>Yes</v>
      </c>
      <c r="Q579" s="157" t="str">
        <f t="shared" si="72"/>
        <v>Yes</v>
      </c>
    </row>
    <row r="580" spans="2:17" x14ac:dyDescent="0.25">
      <c r="B580" s="280">
        <v>576</v>
      </c>
      <c r="C580" s="232">
        <v>1728</v>
      </c>
      <c r="D580" s="221">
        <v>42787</v>
      </c>
      <c r="E580" s="232">
        <v>1728</v>
      </c>
      <c r="F580" s="222"/>
      <c r="G580" s="223" t="str">
        <f>VLOOKUP(C580,MIS!F:H,3,FALSE)</f>
        <v>SHEIKHUPURA-BALL</v>
      </c>
      <c r="H580" s="282" t="str">
        <f t="shared" si="75"/>
        <v>1</v>
      </c>
      <c r="I580" s="282" t="str">
        <f t="shared" si="83"/>
        <v>1</v>
      </c>
      <c r="J580" s="280" t="str">
        <f>VLOOKUP(C580,MIS!F:G,2,FALSE)</f>
        <v>GUJRANWALA</v>
      </c>
      <c r="K580" s="157" t="str">
        <f t="shared" si="76"/>
        <v>Yes</v>
      </c>
      <c r="L580" s="157" t="str">
        <f t="shared" si="77"/>
        <v>Yes</v>
      </c>
      <c r="M580" s="157" t="str">
        <f t="shared" si="78"/>
        <v>Yes</v>
      </c>
      <c r="N580" s="280" t="str">
        <f t="shared" si="106"/>
        <v>No</v>
      </c>
      <c r="O580" s="157" t="str">
        <f t="shared" si="105"/>
        <v>Network Issue</v>
      </c>
      <c r="P580" s="157" t="str">
        <f t="shared" si="71"/>
        <v>Yes</v>
      </c>
      <c r="Q580" s="157" t="str">
        <f t="shared" si="72"/>
        <v>Yes</v>
      </c>
    </row>
    <row r="581" spans="2:17" x14ac:dyDescent="0.25">
      <c r="B581" s="280">
        <v>577</v>
      </c>
      <c r="C581" s="232">
        <v>2425</v>
      </c>
      <c r="D581" s="221">
        <v>42787</v>
      </c>
      <c r="E581" s="232">
        <v>2425</v>
      </c>
      <c r="F581" s="222"/>
      <c r="G581" s="223" t="str">
        <f>VLOOKUP(C581,MIS!F:H,3,FALSE)</f>
        <v>BATTI CHOWK SHEIKHUPURA</v>
      </c>
      <c r="H581" s="282" t="str">
        <f t="shared" si="75"/>
        <v>1</v>
      </c>
      <c r="I581" s="282" t="str">
        <f t="shared" si="83"/>
        <v>1</v>
      </c>
      <c r="J581" s="280" t="str">
        <f>VLOOKUP(C581,MIS!F:G,2,FALSE)</f>
        <v>GUJRANWALA</v>
      </c>
      <c r="K581" s="157" t="str">
        <f t="shared" si="76"/>
        <v>Yes</v>
      </c>
      <c r="L581" s="157" t="str">
        <f t="shared" si="77"/>
        <v>Yes</v>
      </c>
      <c r="M581" s="157" t="str">
        <f t="shared" si="78"/>
        <v>Yes</v>
      </c>
      <c r="N581" s="280" t="str">
        <f t="shared" si="106"/>
        <v>No</v>
      </c>
      <c r="O581" s="157" t="str">
        <f t="shared" si="105"/>
        <v>Network Issue</v>
      </c>
      <c r="P581" s="157" t="str">
        <f t="shared" si="71"/>
        <v>Yes</v>
      </c>
      <c r="Q581" s="157" t="str">
        <f t="shared" si="72"/>
        <v>Yes</v>
      </c>
    </row>
    <row r="582" spans="2:17" x14ac:dyDescent="0.25">
      <c r="B582" s="280">
        <v>578</v>
      </c>
      <c r="C582" s="232">
        <v>1330</v>
      </c>
      <c r="D582" s="221">
        <v>42787</v>
      </c>
      <c r="E582" s="232">
        <v>1330</v>
      </c>
      <c r="F582" s="222" t="s">
        <v>6010</v>
      </c>
      <c r="G582" s="223" t="str">
        <f>VLOOKUP(C582,MIS!F:H,3,FALSE)</f>
        <v>KOHAT-KING GATE</v>
      </c>
      <c r="H582" s="282" t="str">
        <f t="shared" si="75"/>
        <v>1</v>
      </c>
      <c r="I582" s="282" t="str">
        <f t="shared" si="83"/>
        <v>1</v>
      </c>
      <c r="J582" s="280" t="str">
        <f>VLOOKUP(C582,MIS!F:G,2,FALSE)</f>
        <v>PESHAWAR</v>
      </c>
      <c r="K582" s="157" t="str">
        <f t="shared" si="76"/>
        <v>Yes</v>
      </c>
      <c r="L582" s="157" t="str">
        <f t="shared" si="77"/>
        <v>Yes</v>
      </c>
      <c r="M582" s="157" t="str">
        <f t="shared" si="78"/>
        <v>Yes</v>
      </c>
      <c r="N582" s="280" t="str">
        <f t="shared" si="106"/>
        <v>Yes</v>
      </c>
      <c r="O582" s="157" t="s">
        <v>4647</v>
      </c>
      <c r="P582" s="157" t="str">
        <f t="shared" si="71"/>
        <v>Yes</v>
      </c>
      <c r="Q582" s="157" t="str">
        <f t="shared" si="72"/>
        <v>Yes</v>
      </c>
    </row>
    <row r="583" spans="2:17" x14ac:dyDescent="0.25">
      <c r="B583" s="280">
        <v>579</v>
      </c>
      <c r="C583" s="232">
        <v>1138</v>
      </c>
      <c r="D583" s="221">
        <v>42788</v>
      </c>
      <c r="E583" s="232">
        <v>1138</v>
      </c>
      <c r="F583" s="222" t="s">
        <v>5086</v>
      </c>
      <c r="G583" s="223" t="str">
        <f>VLOOKUP(C583,MIS!F:H,3,FALSE)</f>
        <v>TTRUST PLAZA</v>
      </c>
      <c r="H583" s="282" t="str">
        <f t="shared" si="75"/>
        <v>1</v>
      </c>
      <c r="I583" s="282" t="str">
        <f t="shared" si="83"/>
        <v>1</v>
      </c>
      <c r="J583" s="280" t="str">
        <f>VLOOKUP(C583,MIS!F:G,2,FALSE)</f>
        <v>GUJRANWALA</v>
      </c>
      <c r="K583" s="157" t="str">
        <f t="shared" si="76"/>
        <v>Yes</v>
      </c>
      <c r="L583" s="157" t="str">
        <f t="shared" si="77"/>
        <v>Yes</v>
      </c>
      <c r="M583" s="157" t="str">
        <f t="shared" si="78"/>
        <v>Yes</v>
      </c>
      <c r="N583" s="157" t="str">
        <f t="shared" ref="N583:N606" si="107">IF(ISBLANK(F583),"No","Yes")</f>
        <v>Yes</v>
      </c>
      <c r="O583" s="157" t="str">
        <f t="shared" ref="O583:O602" si="108">IF(N583="No","Network Issue"," ")</f>
        <v xml:space="preserve"> </v>
      </c>
      <c r="P583" s="157" t="str">
        <f t="shared" si="71"/>
        <v>Yes</v>
      </c>
      <c r="Q583" s="157" t="str">
        <f t="shared" si="72"/>
        <v>Yes</v>
      </c>
    </row>
    <row r="584" spans="2:17" x14ac:dyDescent="0.25">
      <c r="B584" s="280">
        <v>580</v>
      </c>
      <c r="C584" s="232">
        <v>2247</v>
      </c>
      <c r="D584" s="221">
        <v>42788</v>
      </c>
      <c r="E584" s="232">
        <v>2247</v>
      </c>
      <c r="F584" s="222" t="s">
        <v>5087</v>
      </c>
      <c r="G584" s="223" t="str">
        <f>VLOOKUP(C584,MIS!F:H,3,FALSE)</f>
        <v>KHAYA-BAN-SIR SYED</v>
      </c>
      <c r="H584" s="282" t="str">
        <f t="shared" si="75"/>
        <v>1</v>
      </c>
      <c r="I584" s="282" t="str">
        <f t="shared" si="83"/>
        <v>1</v>
      </c>
      <c r="J584" s="280" t="str">
        <f>VLOOKUP(C584,MIS!F:G,2,FALSE)</f>
        <v>ISLAMABAD</v>
      </c>
      <c r="K584" s="157" t="str">
        <f t="shared" si="76"/>
        <v>Yes</v>
      </c>
      <c r="L584" s="157" t="str">
        <f t="shared" si="77"/>
        <v>Yes</v>
      </c>
      <c r="M584" s="157" t="str">
        <f t="shared" si="78"/>
        <v>Yes</v>
      </c>
      <c r="N584" s="157" t="str">
        <f t="shared" si="107"/>
        <v>Yes</v>
      </c>
      <c r="O584" s="157" t="str">
        <f t="shared" si="108"/>
        <v xml:space="preserve"> </v>
      </c>
      <c r="P584" s="157" t="str">
        <f t="shared" si="71"/>
        <v>Yes</v>
      </c>
      <c r="Q584" s="157" t="str">
        <f t="shared" si="72"/>
        <v>Yes</v>
      </c>
    </row>
    <row r="585" spans="2:17" x14ac:dyDescent="0.25">
      <c r="B585" s="280">
        <v>581</v>
      </c>
      <c r="C585" s="232">
        <v>2370</v>
      </c>
      <c r="D585" s="221">
        <v>42788</v>
      </c>
      <c r="E585" s="232">
        <v>2370</v>
      </c>
      <c r="F585" s="222" t="s">
        <v>5088</v>
      </c>
      <c r="G585" s="223" t="str">
        <f>VLOOKUP(C585,MIS!F:H,3,FALSE)</f>
        <v>SHAHEENABAD</v>
      </c>
      <c r="H585" s="282" t="str">
        <f t="shared" si="75"/>
        <v>1</v>
      </c>
      <c r="I585" s="282" t="str">
        <f t="shared" si="83"/>
        <v>1</v>
      </c>
      <c r="J585" s="280" t="str">
        <f>VLOOKUP(C585,MIS!F:G,2,FALSE)</f>
        <v>GUJRANWALA</v>
      </c>
      <c r="K585" s="157" t="str">
        <f t="shared" si="76"/>
        <v>Yes</v>
      </c>
      <c r="L585" s="157" t="str">
        <f t="shared" si="77"/>
        <v>Yes</v>
      </c>
      <c r="M585" s="157" t="str">
        <f t="shared" si="78"/>
        <v>Yes</v>
      </c>
      <c r="N585" s="157" t="str">
        <f t="shared" si="107"/>
        <v>Yes</v>
      </c>
      <c r="O585" s="157" t="str">
        <f t="shared" si="108"/>
        <v xml:space="preserve"> </v>
      </c>
      <c r="P585" s="157" t="str">
        <f t="shared" si="71"/>
        <v>Yes</v>
      </c>
      <c r="Q585" s="157" t="str">
        <f t="shared" si="72"/>
        <v>Yes</v>
      </c>
    </row>
    <row r="586" spans="2:17" x14ac:dyDescent="0.25">
      <c r="B586" s="280">
        <v>582</v>
      </c>
      <c r="C586" s="232">
        <v>682</v>
      </c>
      <c r="D586" s="221">
        <v>42788</v>
      </c>
      <c r="E586" s="232">
        <v>682</v>
      </c>
      <c r="F586" s="222" t="s">
        <v>5089</v>
      </c>
      <c r="G586" s="223" t="str">
        <f>VLOOKUP(C586,MIS!F:H,3,FALSE)</f>
        <v>G.T.ROAD GRW</v>
      </c>
      <c r="H586" s="282" t="str">
        <f t="shared" si="75"/>
        <v>1</v>
      </c>
      <c r="I586" s="282" t="str">
        <f t="shared" si="83"/>
        <v>1</v>
      </c>
      <c r="J586" s="280" t="str">
        <f>VLOOKUP(C586,MIS!F:G,2,FALSE)</f>
        <v>GUJRANWALA</v>
      </c>
      <c r="K586" s="157" t="str">
        <f t="shared" si="76"/>
        <v>Yes</v>
      </c>
      <c r="L586" s="157" t="str">
        <f t="shared" si="77"/>
        <v>Yes</v>
      </c>
      <c r="M586" s="157" t="str">
        <f t="shared" si="78"/>
        <v>Yes</v>
      </c>
      <c r="N586" s="157" t="str">
        <f t="shared" si="107"/>
        <v>Yes</v>
      </c>
      <c r="O586" s="157" t="str">
        <f t="shared" si="108"/>
        <v xml:space="preserve"> </v>
      </c>
      <c r="P586" s="157" t="str">
        <f t="shared" si="71"/>
        <v>Yes</v>
      </c>
      <c r="Q586" s="157" t="str">
        <f t="shared" si="72"/>
        <v>Yes</v>
      </c>
    </row>
    <row r="587" spans="2:17" x14ac:dyDescent="0.25">
      <c r="B587" s="280">
        <v>583</v>
      </c>
      <c r="C587" s="232">
        <v>2416</v>
      </c>
      <c r="D587" s="221">
        <v>42788</v>
      </c>
      <c r="E587" s="232">
        <v>2416</v>
      </c>
      <c r="F587" s="222"/>
      <c r="G587" s="223" t="str">
        <f>VLOOKUP(C587,MIS!F:H,3,FALSE)</f>
        <v>MITHI BRANCH</v>
      </c>
      <c r="H587" s="282" t="str">
        <f t="shared" si="75"/>
        <v>1</v>
      </c>
      <c r="I587" s="282" t="str">
        <f t="shared" si="83"/>
        <v>1</v>
      </c>
      <c r="J587" s="280" t="str">
        <f>VLOOKUP(C587,MIS!F:G,2,FALSE)</f>
        <v>HYDERABAD</v>
      </c>
      <c r="K587" s="157" t="str">
        <f t="shared" si="76"/>
        <v>Yes</v>
      </c>
      <c r="L587" s="157" t="str">
        <f t="shared" si="77"/>
        <v>Yes</v>
      </c>
      <c r="M587" s="157" t="str">
        <f t="shared" si="78"/>
        <v>Yes</v>
      </c>
      <c r="N587" s="280" t="str">
        <f t="shared" si="107"/>
        <v>No</v>
      </c>
      <c r="O587" s="157" t="str">
        <f t="shared" si="108"/>
        <v>Network Issue</v>
      </c>
      <c r="P587" s="157" t="str">
        <f t="shared" si="71"/>
        <v>Yes</v>
      </c>
      <c r="Q587" s="157" t="str">
        <f t="shared" si="72"/>
        <v>Yes</v>
      </c>
    </row>
    <row r="588" spans="2:17" x14ac:dyDescent="0.25">
      <c r="B588" s="280">
        <v>584</v>
      </c>
      <c r="C588" s="232">
        <v>5017</v>
      </c>
      <c r="D588" s="221">
        <v>42788</v>
      </c>
      <c r="E588" s="232">
        <v>5017</v>
      </c>
      <c r="F588" s="222" t="s">
        <v>5090</v>
      </c>
      <c r="G588" s="223" t="str">
        <f>VLOOKUP(C588,MIS!F:H,3,FALSE)</f>
        <v xml:space="preserve">IB SHERANWALA </v>
      </c>
      <c r="H588" s="282" t="str">
        <f t="shared" si="75"/>
        <v>1</v>
      </c>
      <c r="I588" s="282" t="str">
        <f t="shared" si="83"/>
        <v>1</v>
      </c>
      <c r="J588" s="280" t="str">
        <f>VLOOKUP(C588,MIS!F:G,2,FALSE)</f>
        <v>GUJRANWALA</v>
      </c>
      <c r="K588" s="157" t="str">
        <f t="shared" si="76"/>
        <v>Yes</v>
      </c>
      <c r="L588" s="157" t="str">
        <f t="shared" si="77"/>
        <v>Yes</v>
      </c>
      <c r="M588" s="157" t="str">
        <f t="shared" si="78"/>
        <v>Yes</v>
      </c>
      <c r="N588" s="157" t="str">
        <f t="shared" si="107"/>
        <v>Yes</v>
      </c>
      <c r="O588" s="157" t="str">
        <f t="shared" si="108"/>
        <v xml:space="preserve"> </v>
      </c>
      <c r="P588" s="157" t="str">
        <f t="shared" si="71"/>
        <v>Yes</v>
      </c>
      <c r="Q588" s="157" t="str">
        <f t="shared" si="72"/>
        <v>Yes</v>
      </c>
    </row>
    <row r="589" spans="2:17" x14ac:dyDescent="0.25">
      <c r="B589" s="280">
        <v>585</v>
      </c>
      <c r="C589" s="232">
        <v>165</v>
      </c>
      <c r="D589" s="221">
        <v>42788</v>
      </c>
      <c r="E589" s="232">
        <v>165</v>
      </c>
      <c r="F589" s="222" t="s">
        <v>5091</v>
      </c>
      <c r="G589" s="223" t="str">
        <f>VLOOKUP(C589,MIS!F:H,3,FALSE)</f>
        <v>SHUJABAD</v>
      </c>
      <c r="H589" s="282" t="str">
        <f t="shared" si="75"/>
        <v>1</v>
      </c>
      <c r="I589" s="282" t="str">
        <f t="shared" si="83"/>
        <v>1</v>
      </c>
      <c r="J589" s="280" t="str">
        <f>VLOOKUP(C589,MIS!F:G,2,FALSE)</f>
        <v>MULTAN</v>
      </c>
      <c r="K589" s="157" t="str">
        <f t="shared" si="76"/>
        <v>Yes</v>
      </c>
      <c r="L589" s="157" t="str">
        <f t="shared" si="77"/>
        <v>Yes</v>
      </c>
      <c r="M589" s="157" t="str">
        <f t="shared" si="78"/>
        <v>Yes</v>
      </c>
      <c r="N589" s="157" t="str">
        <f t="shared" si="107"/>
        <v>Yes</v>
      </c>
      <c r="O589" s="157" t="str">
        <f t="shared" si="108"/>
        <v xml:space="preserve"> </v>
      </c>
      <c r="P589" s="157" t="str">
        <f t="shared" si="71"/>
        <v>Yes</v>
      </c>
      <c r="Q589" s="157" t="str">
        <f t="shared" si="72"/>
        <v>Yes</v>
      </c>
    </row>
    <row r="590" spans="2:17" x14ac:dyDescent="0.25">
      <c r="B590" s="280">
        <v>586</v>
      </c>
      <c r="C590" s="232">
        <v>343</v>
      </c>
      <c r="D590" s="221">
        <v>42788</v>
      </c>
      <c r="E590" s="232">
        <v>343</v>
      </c>
      <c r="F590" s="222"/>
      <c r="G590" s="223" t="str">
        <f>VLOOKUP(C590,MIS!F:H,3,FALSE)</f>
        <v>KOHAT UNI. OF SCIENC</v>
      </c>
      <c r="H590" s="282" t="str">
        <f t="shared" si="75"/>
        <v>1</v>
      </c>
      <c r="I590" s="282" t="str">
        <f t="shared" si="83"/>
        <v>1</v>
      </c>
      <c r="J590" s="280" t="str">
        <f>VLOOKUP(C590,MIS!F:G,2,FALSE)</f>
        <v>PESHAWAR</v>
      </c>
      <c r="K590" s="157" t="str">
        <f t="shared" si="76"/>
        <v>Yes</v>
      </c>
      <c r="L590" s="157" t="str">
        <f t="shared" si="77"/>
        <v>Yes</v>
      </c>
      <c r="M590" s="157" t="str">
        <f t="shared" si="78"/>
        <v>Yes</v>
      </c>
      <c r="N590" s="280" t="str">
        <f t="shared" si="107"/>
        <v>No</v>
      </c>
      <c r="O590" s="157" t="str">
        <f t="shared" si="108"/>
        <v>Network Issue</v>
      </c>
      <c r="P590" s="157" t="str">
        <f t="shared" si="71"/>
        <v>Yes</v>
      </c>
      <c r="Q590" s="157" t="str">
        <f t="shared" si="72"/>
        <v>Yes</v>
      </c>
    </row>
    <row r="591" spans="2:17" x14ac:dyDescent="0.25">
      <c r="B591" s="280">
        <v>587</v>
      </c>
      <c r="C591" s="232">
        <v>435</v>
      </c>
      <c r="D591" s="221">
        <v>42788</v>
      </c>
      <c r="E591" s="232">
        <v>435</v>
      </c>
      <c r="F591" s="222" t="s">
        <v>5092</v>
      </c>
      <c r="G591" s="223" t="str">
        <f>VLOOKUP(C591,MIS!F:H,3,FALSE)</f>
        <v>LACHI</v>
      </c>
      <c r="H591" s="282" t="str">
        <f t="shared" si="75"/>
        <v>1</v>
      </c>
      <c r="I591" s="282" t="str">
        <f t="shared" si="83"/>
        <v>1</v>
      </c>
      <c r="J591" s="280" t="str">
        <f>VLOOKUP(C591,MIS!F:G,2,FALSE)</f>
        <v>PESHAWAR</v>
      </c>
      <c r="K591" s="157" t="str">
        <f t="shared" si="76"/>
        <v>Yes</v>
      </c>
      <c r="L591" s="157" t="str">
        <f t="shared" si="77"/>
        <v>Yes</v>
      </c>
      <c r="M591" s="157" t="str">
        <f t="shared" si="78"/>
        <v>Yes</v>
      </c>
      <c r="N591" s="157" t="str">
        <f t="shared" si="107"/>
        <v>Yes</v>
      </c>
      <c r="O591" s="157" t="str">
        <f t="shared" si="108"/>
        <v xml:space="preserve"> </v>
      </c>
      <c r="P591" s="157" t="str">
        <f t="shared" si="71"/>
        <v>Yes</v>
      </c>
      <c r="Q591" s="157" t="str">
        <f t="shared" si="72"/>
        <v>Yes</v>
      </c>
    </row>
    <row r="592" spans="2:17" x14ac:dyDescent="0.25">
      <c r="B592" s="280">
        <v>588</v>
      </c>
      <c r="C592" s="232">
        <v>341</v>
      </c>
      <c r="D592" s="221">
        <v>42788</v>
      </c>
      <c r="E592" s="232">
        <v>341</v>
      </c>
      <c r="F592" s="222" t="s">
        <v>5093</v>
      </c>
      <c r="G592" s="223" t="str">
        <f>VLOOKUP(C592,MIS!F:H,3,FALSE)</f>
        <v>SHAKARDARA</v>
      </c>
      <c r="H592" s="282" t="str">
        <f t="shared" si="75"/>
        <v>1</v>
      </c>
      <c r="I592" s="282" t="str">
        <f t="shared" si="83"/>
        <v>1</v>
      </c>
      <c r="J592" s="280" t="str">
        <f>VLOOKUP(C592,MIS!F:G,2,FALSE)</f>
        <v>PESHAWAR</v>
      </c>
      <c r="K592" s="157" t="str">
        <f t="shared" si="76"/>
        <v>Yes</v>
      </c>
      <c r="L592" s="157" t="str">
        <f t="shared" si="77"/>
        <v>Yes</v>
      </c>
      <c r="M592" s="157" t="str">
        <f t="shared" si="78"/>
        <v>Yes</v>
      </c>
      <c r="N592" s="157" t="str">
        <f t="shared" si="107"/>
        <v>Yes</v>
      </c>
      <c r="O592" s="157" t="str">
        <f t="shared" si="108"/>
        <v xml:space="preserve"> </v>
      </c>
      <c r="P592" s="157" t="str">
        <f t="shared" si="71"/>
        <v>Yes</v>
      </c>
      <c r="Q592" s="157" t="str">
        <f t="shared" si="72"/>
        <v>Yes</v>
      </c>
    </row>
    <row r="593" spans="2:17" x14ac:dyDescent="0.25">
      <c r="B593" s="280">
        <v>589</v>
      </c>
      <c r="C593" s="232">
        <v>489</v>
      </c>
      <c r="D593" s="221">
        <v>42788</v>
      </c>
      <c r="E593" s="232">
        <v>489</v>
      </c>
      <c r="F593" s="222" t="s">
        <v>5094</v>
      </c>
      <c r="G593" s="223" t="str">
        <f>VLOOKUP(C593,MIS!F:H,3,FALSE)</f>
        <v xml:space="preserve">P.A.F CHAKLALA </v>
      </c>
      <c r="H593" s="282" t="str">
        <f t="shared" si="75"/>
        <v>1</v>
      </c>
      <c r="I593" s="282" t="str">
        <f t="shared" si="83"/>
        <v>1</v>
      </c>
      <c r="J593" s="280" t="str">
        <f>VLOOKUP(C593,MIS!F:G,2,FALSE)</f>
        <v>ISLAMABAD</v>
      </c>
      <c r="K593" s="157" t="str">
        <f t="shared" si="76"/>
        <v>Yes</v>
      </c>
      <c r="L593" s="157" t="str">
        <f t="shared" si="77"/>
        <v>Yes</v>
      </c>
      <c r="M593" s="157" t="str">
        <f t="shared" si="78"/>
        <v>Yes</v>
      </c>
      <c r="N593" s="157" t="str">
        <f t="shared" si="107"/>
        <v>Yes</v>
      </c>
      <c r="O593" s="157" t="str">
        <f t="shared" si="108"/>
        <v xml:space="preserve"> </v>
      </c>
      <c r="P593" s="157" t="str">
        <f t="shared" si="71"/>
        <v>Yes</v>
      </c>
      <c r="Q593" s="157" t="str">
        <f t="shared" si="72"/>
        <v>Yes</v>
      </c>
    </row>
    <row r="594" spans="2:17" x14ac:dyDescent="0.25">
      <c r="B594" s="280">
        <v>590</v>
      </c>
      <c r="C594" s="232">
        <v>561</v>
      </c>
      <c r="D594" s="221">
        <v>42788</v>
      </c>
      <c r="E594" s="232">
        <v>561</v>
      </c>
      <c r="F594" s="222"/>
      <c r="G594" s="223" t="str">
        <f>VLOOKUP(C594,MIS!F:H,3,FALSE)</f>
        <v>EMINABAD</v>
      </c>
      <c r="H594" s="282" t="str">
        <f t="shared" si="75"/>
        <v>1</v>
      </c>
      <c r="I594" s="282" t="str">
        <f t="shared" si="83"/>
        <v>1</v>
      </c>
      <c r="J594" s="280" t="str">
        <f>VLOOKUP(C594,MIS!F:G,2,FALSE)</f>
        <v>GUJRANWALA</v>
      </c>
      <c r="K594" s="157" t="str">
        <f t="shared" si="76"/>
        <v>Yes</v>
      </c>
      <c r="L594" s="157" t="str">
        <f t="shared" si="77"/>
        <v>Yes</v>
      </c>
      <c r="M594" s="157" t="str">
        <f t="shared" si="78"/>
        <v>Yes</v>
      </c>
      <c r="N594" s="280" t="str">
        <f t="shared" si="107"/>
        <v>No</v>
      </c>
      <c r="O594" s="157" t="str">
        <f t="shared" si="108"/>
        <v>Network Issue</v>
      </c>
      <c r="P594" s="157" t="str">
        <f t="shared" si="71"/>
        <v>Yes</v>
      </c>
      <c r="Q594" s="157" t="str">
        <f t="shared" si="72"/>
        <v>Yes</v>
      </c>
    </row>
    <row r="595" spans="2:17" x14ac:dyDescent="0.25">
      <c r="B595" s="280">
        <v>591</v>
      </c>
      <c r="C595" s="232">
        <v>669</v>
      </c>
      <c r="D595" s="221">
        <v>42788</v>
      </c>
      <c r="E595" s="232">
        <v>669</v>
      </c>
      <c r="F595" s="222" t="s">
        <v>5095</v>
      </c>
      <c r="G595" s="223" t="str">
        <f>VLOOKUP(C595,MIS!F:H,3,FALSE)</f>
        <v>QASBA MARHAL</v>
      </c>
      <c r="H595" s="282" t="str">
        <f t="shared" si="75"/>
        <v>1</v>
      </c>
      <c r="I595" s="282" t="str">
        <f t="shared" si="83"/>
        <v>1</v>
      </c>
      <c r="J595" s="280" t="str">
        <f>VLOOKUP(C595,MIS!F:G,2,FALSE)</f>
        <v>MULTAN</v>
      </c>
      <c r="K595" s="157" t="str">
        <f t="shared" si="76"/>
        <v>Yes</v>
      </c>
      <c r="L595" s="157" t="str">
        <f t="shared" si="77"/>
        <v>Yes</v>
      </c>
      <c r="M595" s="157" t="str">
        <f t="shared" si="78"/>
        <v>Yes</v>
      </c>
      <c r="N595" s="157" t="str">
        <f t="shared" si="107"/>
        <v>Yes</v>
      </c>
      <c r="O595" s="157" t="str">
        <f t="shared" si="108"/>
        <v xml:space="preserve"> </v>
      </c>
      <c r="P595" s="157" t="str">
        <f t="shared" si="71"/>
        <v>Yes</v>
      </c>
      <c r="Q595" s="157" t="str">
        <f t="shared" si="72"/>
        <v>Yes</v>
      </c>
    </row>
    <row r="596" spans="2:17" x14ac:dyDescent="0.25">
      <c r="B596" s="280">
        <v>592</v>
      </c>
      <c r="C596" s="232">
        <v>263</v>
      </c>
      <c r="D596" s="221">
        <v>42788</v>
      </c>
      <c r="E596" s="232">
        <v>263</v>
      </c>
      <c r="F596" s="222"/>
      <c r="G596" s="223" t="str">
        <f>VLOOKUP(C596,MIS!F:H,3,FALSE)</f>
        <v>MORE EMINABAD</v>
      </c>
      <c r="H596" s="282" t="str">
        <f t="shared" si="75"/>
        <v>1</v>
      </c>
      <c r="I596" s="282" t="str">
        <f t="shared" si="83"/>
        <v>1</v>
      </c>
      <c r="J596" s="280" t="str">
        <f>VLOOKUP(C596,MIS!F:G,2,FALSE)</f>
        <v>GUJRANWALA</v>
      </c>
      <c r="K596" s="157" t="str">
        <f t="shared" si="76"/>
        <v>Yes</v>
      </c>
      <c r="L596" s="157" t="str">
        <f t="shared" si="77"/>
        <v>Yes</v>
      </c>
      <c r="M596" s="157" t="str">
        <f t="shared" si="78"/>
        <v>Yes</v>
      </c>
      <c r="N596" s="280" t="str">
        <f t="shared" si="107"/>
        <v>No</v>
      </c>
      <c r="O596" s="157" t="str">
        <f t="shared" si="108"/>
        <v>Network Issue</v>
      </c>
      <c r="P596" s="157" t="str">
        <f t="shared" si="71"/>
        <v>Yes</v>
      </c>
      <c r="Q596" s="157" t="str">
        <f t="shared" si="72"/>
        <v>Yes</v>
      </c>
    </row>
    <row r="597" spans="2:17" x14ac:dyDescent="0.25">
      <c r="B597" s="280">
        <v>593</v>
      </c>
      <c r="C597" s="232">
        <v>2465</v>
      </c>
      <c r="D597" s="221">
        <v>42788</v>
      </c>
      <c r="E597" s="232">
        <v>2465</v>
      </c>
      <c r="F597" s="222" t="s">
        <v>5096</v>
      </c>
      <c r="G597" s="223" t="str">
        <f>VLOOKUP(C597,MIS!F:H,3,FALSE)</f>
        <v>BASTI MALOOK DISTT. MULTAN</v>
      </c>
      <c r="H597" s="282" t="str">
        <f t="shared" si="75"/>
        <v>1</v>
      </c>
      <c r="I597" s="282" t="str">
        <f t="shared" si="83"/>
        <v>1</v>
      </c>
      <c r="J597" s="280" t="str">
        <f>VLOOKUP(C597,MIS!F:G,2,FALSE)</f>
        <v>MULTAN</v>
      </c>
      <c r="K597" s="157" t="str">
        <f t="shared" si="76"/>
        <v>Yes</v>
      </c>
      <c r="L597" s="157" t="str">
        <f t="shared" si="77"/>
        <v>Yes</v>
      </c>
      <c r="M597" s="157" t="str">
        <f t="shared" si="78"/>
        <v>Yes</v>
      </c>
      <c r="N597" s="157" t="str">
        <f t="shared" si="107"/>
        <v>Yes</v>
      </c>
      <c r="O597" s="157" t="str">
        <f t="shared" si="108"/>
        <v xml:space="preserve"> </v>
      </c>
      <c r="P597" s="157" t="str">
        <f t="shared" si="71"/>
        <v>Yes</v>
      </c>
      <c r="Q597" s="157" t="str">
        <f t="shared" si="72"/>
        <v>Yes</v>
      </c>
    </row>
    <row r="598" spans="2:17" x14ac:dyDescent="0.25">
      <c r="B598" s="280">
        <v>594</v>
      </c>
      <c r="C598" s="232">
        <v>5040</v>
      </c>
      <c r="D598" s="221">
        <v>42788</v>
      </c>
      <c r="E598" s="232">
        <v>5040</v>
      </c>
      <c r="F598" s="222" t="s">
        <v>5097</v>
      </c>
      <c r="G598" s="223" t="str">
        <f>VLOOKUP(C598,MIS!F:H,3,FALSE)</f>
        <v xml:space="preserve">IB - CHAKLALA SCHEME III RAWALPINDI </v>
      </c>
      <c r="H598" s="282" t="str">
        <f t="shared" si="75"/>
        <v>1</v>
      </c>
      <c r="I598" s="282" t="str">
        <f t="shared" si="83"/>
        <v>1</v>
      </c>
      <c r="J598" s="280" t="str">
        <f>VLOOKUP(C598,MIS!F:G,2,FALSE)</f>
        <v>ISLAMABAD</v>
      </c>
      <c r="K598" s="157" t="str">
        <f t="shared" si="76"/>
        <v>Yes</v>
      </c>
      <c r="L598" s="157" t="str">
        <f t="shared" si="77"/>
        <v>Yes</v>
      </c>
      <c r="M598" s="157" t="str">
        <f t="shared" si="78"/>
        <v>Yes</v>
      </c>
      <c r="N598" s="157" t="str">
        <f t="shared" si="107"/>
        <v>Yes</v>
      </c>
      <c r="O598" s="157" t="str">
        <f t="shared" si="108"/>
        <v xml:space="preserve"> </v>
      </c>
      <c r="P598" s="157" t="str">
        <f t="shared" si="71"/>
        <v>Yes</v>
      </c>
      <c r="Q598" s="157" t="str">
        <f t="shared" si="72"/>
        <v>Yes</v>
      </c>
    </row>
    <row r="599" spans="2:17" x14ac:dyDescent="0.25">
      <c r="B599" s="280">
        <v>595</v>
      </c>
      <c r="C599" s="232">
        <v>598</v>
      </c>
      <c r="D599" s="221">
        <v>42788</v>
      </c>
      <c r="E599" s="232">
        <v>598</v>
      </c>
      <c r="F599" s="222" t="s">
        <v>5098</v>
      </c>
      <c r="G599" s="223" t="str">
        <f>VLOOKUP(C599,MIS!F:H,3,FALSE)</f>
        <v>MORGAH RAWALPINDI</v>
      </c>
      <c r="H599" s="282" t="str">
        <f t="shared" si="75"/>
        <v>1</v>
      </c>
      <c r="I599" s="282" t="str">
        <f t="shared" si="83"/>
        <v>1</v>
      </c>
      <c r="J599" s="280" t="str">
        <f>VLOOKUP(C599,MIS!F:G,2,FALSE)</f>
        <v>ISLAMABAD</v>
      </c>
      <c r="K599" s="157" t="str">
        <f t="shared" si="76"/>
        <v>Yes</v>
      </c>
      <c r="L599" s="157" t="str">
        <f t="shared" si="77"/>
        <v>Yes</v>
      </c>
      <c r="M599" s="157" t="str">
        <f t="shared" si="78"/>
        <v>Yes</v>
      </c>
      <c r="N599" s="157" t="str">
        <f t="shared" si="107"/>
        <v>Yes</v>
      </c>
      <c r="O599" s="157" t="str">
        <f t="shared" si="108"/>
        <v xml:space="preserve"> </v>
      </c>
      <c r="P599" s="157" t="str">
        <f t="shared" si="71"/>
        <v>Yes</v>
      </c>
      <c r="Q599" s="157" t="str">
        <f t="shared" si="72"/>
        <v>Yes</v>
      </c>
    </row>
    <row r="600" spans="2:17" x14ac:dyDescent="0.25">
      <c r="B600" s="280">
        <v>596</v>
      </c>
      <c r="C600" s="232">
        <v>2459</v>
      </c>
      <c r="D600" s="221">
        <v>42788</v>
      </c>
      <c r="E600" s="232">
        <v>2459</v>
      </c>
      <c r="F600" s="222" t="s">
        <v>5099</v>
      </c>
      <c r="G600" s="223" t="str">
        <f>VLOOKUP(C600,MIS!F:H,3,FALSE)</f>
        <v>RANGE ROAD RAWALPINDI</v>
      </c>
      <c r="H600" s="282" t="str">
        <f t="shared" si="75"/>
        <v>1</v>
      </c>
      <c r="I600" s="282" t="str">
        <f t="shared" si="83"/>
        <v>1</v>
      </c>
      <c r="J600" s="280" t="str">
        <f>VLOOKUP(C600,MIS!F:G,2,FALSE)</f>
        <v>ISLAMABAD</v>
      </c>
      <c r="K600" s="157" t="str">
        <f t="shared" si="76"/>
        <v>Yes</v>
      </c>
      <c r="L600" s="157" t="str">
        <f t="shared" si="77"/>
        <v>Yes</v>
      </c>
      <c r="M600" s="157" t="str">
        <f t="shared" si="78"/>
        <v>Yes</v>
      </c>
      <c r="N600" s="157" t="str">
        <f t="shared" si="107"/>
        <v>Yes</v>
      </c>
      <c r="O600" s="157" t="str">
        <f t="shared" si="108"/>
        <v xml:space="preserve"> </v>
      </c>
      <c r="P600" s="157" t="str">
        <f t="shared" si="71"/>
        <v>Yes</v>
      </c>
      <c r="Q600" s="157" t="str">
        <f t="shared" si="72"/>
        <v>Yes</v>
      </c>
    </row>
    <row r="601" spans="2:17" x14ac:dyDescent="0.25">
      <c r="B601" s="280">
        <v>597</v>
      </c>
      <c r="C601" s="232">
        <v>644</v>
      </c>
      <c r="D601" s="221">
        <v>42788</v>
      </c>
      <c r="E601" s="232">
        <v>644</v>
      </c>
      <c r="F601" s="222" t="s">
        <v>5100</v>
      </c>
      <c r="G601" s="223" t="str">
        <f>VLOOKUP(C601,MIS!F:H,3,FALSE)</f>
        <v>MURIDKE</v>
      </c>
      <c r="H601" s="282" t="str">
        <f t="shared" si="75"/>
        <v>1</v>
      </c>
      <c r="I601" s="282" t="str">
        <f t="shared" si="83"/>
        <v>1</v>
      </c>
      <c r="J601" s="280" t="str">
        <f>VLOOKUP(C601,MIS!F:G,2,FALSE)</f>
        <v>GUJRANWALA</v>
      </c>
      <c r="K601" s="157" t="str">
        <f t="shared" si="76"/>
        <v>Yes</v>
      </c>
      <c r="L601" s="157" t="str">
        <f t="shared" si="77"/>
        <v>Yes</v>
      </c>
      <c r="M601" s="157" t="str">
        <f t="shared" si="78"/>
        <v>Yes</v>
      </c>
      <c r="N601" s="157" t="str">
        <f t="shared" si="107"/>
        <v>Yes</v>
      </c>
      <c r="O601" s="157" t="str">
        <f t="shared" si="108"/>
        <v xml:space="preserve"> </v>
      </c>
      <c r="P601" s="157" t="str">
        <f t="shared" si="71"/>
        <v>Yes</v>
      </c>
      <c r="Q601" s="157" t="str">
        <f t="shared" si="72"/>
        <v>Yes</v>
      </c>
    </row>
    <row r="602" spans="2:17" x14ac:dyDescent="0.25">
      <c r="B602" s="280">
        <v>598</v>
      </c>
      <c r="C602" s="232">
        <v>2317</v>
      </c>
      <c r="D602" s="221">
        <v>42788</v>
      </c>
      <c r="E602" s="232">
        <v>2317</v>
      </c>
      <c r="F602" s="222" t="s">
        <v>5101</v>
      </c>
      <c r="G602" s="223" t="str">
        <f>VLOOKUP(C602,MIS!F:H,3,FALSE)</f>
        <v xml:space="preserve">RACHNA TOWN  </v>
      </c>
      <c r="H602" s="282" t="str">
        <f t="shared" si="75"/>
        <v>1</v>
      </c>
      <c r="I602" s="282" t="str">
        <f t="shared" si="83"/>
        <v>1</v>
      </c>
      <c r="J602" s="280" t="str">
        <f>VLOOKUP(C602,MIS!F:G,2,FALSE)</f>
        <v>GUJRANWALA</v>
      </c>
      <c r="K602" s="157" t="str">
        <f t="shared" si="76"/>
        <v>Yes</v>
      </c>
      <c r="L602" s="157" t="str">
        <f t="shared" si="77"/>
        <v>Yes</v>
      </c>
      <c r="M602" s="157" t="str">
        <f t="shared" si="78"/>
        <v>Yes</v>
      </c>
      <c r="N602" s="157" t="str">
        <f t="shared" si="107"/>
        <v>Yes</v>
      </c>
      <c r="O602" s="157" t="str">
        <f t="shared" si="108"/>
        <v xml:space="preserve"> </v>
      </c>
      <c r="P602" s="157" t="str">
        <f t="shared" si="71"/>
        <v>Yes</v>
      </c>
      <c r="Q602" s="157" t="str">
        <f t="shared" si="72"/>
        <v>Yes</v>
      </c>
    </row>
    <row r="603" spans="2:17" x14ac:dyDescent="0.25">
      <c r="B603" s="280">
        <v>599</v>
      </c>
      <c r="C603" s="232">
        <v>2458</v>
      </c>
      <c r="D603" s="221">
        <v>42788</v>
      </c>
      <c r="E603" s="232">
        <v>2458</v>
      </c>
      <c r="F603" s="222" t="s">
        <v>6011</v>
      </c>
      <c r="G603" s="223" t="str">
        <f>VLOOKUP(C603,MIS!F:H,3,FALSE)</f>
        <v xml:space="preserve">ISLAMKOT </v>
      </c>
      <c r="H603" s="282" t="str">
        <f t="shared" si="75"/>
        <v>1</v>
      </c>
      <c r="I603" s="282" t="str">
        <f t="shared" si="83"/>
        <v>1</v>
      </c>
      <c r="J603" s="280" t="str">
        <f>VLOOKUP(C603,MIS!F:G,2,FALSE)</f>
        <v>HYDERABAD</v>
      </c>
      <c r="K603" s="157" t="str">
        <f t="shared" si="76"/>
        <v>Yes</v>
      </c>
      <c r="L603" s="157" t="str">
        <f t="shared" si="77"/>
        <v>Yes</v>
      </c>
      <c r="M603" s="157" t="str">
        <f t="shared" si="78"/>
        <v>Yes</v>
      </c>
      <c r="N603" s="280" t="str">
        <f t="shared" si="107"/>
        <v>Yes</v>
      </c>
      <c r="O603" s="157" t="s">
        <v>4647</v>
      </c>
      <c r="P603" s="157" t="str">
        <f t="shared" si="71"/>
        <v>Yes</v>
      </c>
      <c r="Q603" s="157" t="str">
        <f t="shared" si="72"/>
        <v>Yes</v>
      </c>
    </row>
    <row r="604" spans="2:17" x14ac:dyDescent="0.25">
      <c r="B604" s="280">
        <v>600</v>
      </c>
      <c r="C604" s="232">
        <v>930</v>
      </c>
      <c r="D604" s="221">
        <v>42788</v>
      </c>
      <c r="E604" s="232">
        <v>930</v>
      </c>
      <c r="F604" s="222" t="s">
        <v>6012</v>
      </c>
      <c r="G604" s="223" t="str">
        <f>VLOOKUP(C604,MIS!F:H,3,FALSE)</f>
        <v>SATELLITE TOWN GRW</v>
      </c>
      <c r="H604" s="282" t="str">
        <f t="shared" si="75"/>
        <v>1</v>
      </c>
      <c r="I604" s="282" t="str">
        <f t="shared" si="83"/>
        <v>1</v>
      </c>
      <c r="J604" s="280" t="str">
        <f>VLOOKUP(C604,MIS!F:G,2,FALSE)</f>
        <v>GUJRANWALA</v>
      </c>
      <c r="K604" s="157" t="str">
        <f t="shared" si="76"/>
        <v>Yes</v>
      </c>
      <c r="L604" s="157" t="str">
        <f t="shared" si="77"/>
        <v>Yes</v>
      </c>
      <c r="M604" s="157" t="str">
        <f t="shared" si="78"/>
        <v>Yes</v>
      </c>
      <c r="N604" s="280" t="str">
        <f t="shared" si="107"/>
        <v>Yes</v>
      </c>
      <c r="O604" s="157" t="s">
        <v>4647</v>
      </c>
      <c r="P604" s="157" t="str">
        <f t="shared" si="71"/>
        <v>Yes</v>
      </c>
      <c r="Q604" s="157" t="str">
        <f t="shared" si="72"/>
        <v>Yes</v>
      </c>
    </row>
    <row r="605" spans="2:17" x14ac:dyDescent="0.25">
      <c r="B605" s="280">
        <v>601</v>
      </c>
      <c r="C605" s="232">
        <v>1546</v>
      </c>
      <c r="D605" s="221">
        <v>42788</v>
      </c>
      <c r="E605" s="232">
        <v>1546</v>
      </c>
      <c r="F605" s="222"/>
      <c r="G605" s="223" t="str">
        <f>VLOOKUP(C605,MIS!F:H,3,FALSE)</f>
        <v>JANDIALA BAGHWALA</v>
      </c>
      <c r="H605" s="282" t="str">
        <f t="shared" si="75"/>
        <v>1</v>
      </c>
      <c r="I605" s="282" t="str">
        <f t="shared" si="83"/>
        <v>1</v>
      </c>
      <c r="J605" s="280" t="str">
        <f>VLOOKUP(C605,MIS!F:G,2,FALSE)</f>
        <v>GUJRANWALA</v>
      </c>
      <c r="K605" s="157" t="str">
        <f t="shared" si="76"/>
        <v>Yes</v>
      </c>
      <c r="L605" s="157" t="str">
        <f t="shared" si="77"/>
        <v>Yes</v>
      </c>
      <c r="M605" s="157" t="str">
        <f t="shared" si="78"/>
        <v>Yes</v>
      </c>
      <c r="N605" s="280" t="str">
        <f t="shared" si="107"/>
        <v>No</v>
      </c>
      <c r="O605" s="157" t="str">
        <f t="shared" ref="O605" si="109">IF(N605="No","Network Issue"," ")</f>
        <v>Network Issue</v>
      </c>
      <c r="P605" s="157" t="str">
        <f t="shared" si="71"/>
        <v>Yes</v>
      </c>
      <c r="Q605" s="157" t="str">
        <f t="shared" si="72"/>
        <v>Yes</v>
      </c>
    </row>
    <row r="606" spans="2:17" x14ac:dyDescent="0.25">
      <c r="B606" s="280">
        <v>602</v>
      </c>
      <c r="C606" s="232">
        <v>2356</v>
      </c>
      <c r="D606" s="221">
        <v>42788</v>
      </c>
      <c r="E606" s="232">
        <v>2356</v>
      </c>
      <c r="F606" s="222" t="s">
        <v>6013</v>
      </c>
      <c r="G606" s="223" t="str">
        <f>VLOOKUP(C606,MIS!F:H,3,FALSE)</f>
        <v>PEOPLES COLONY GRW</v>
      </c>
      <c r="H606" s="282" t="str">
        <f t="shared" si="75"/>
        <v>1</v>
      </c>
      <c r="I606" s="282" t="str">
        <f t="shared" si="83"/>
        <v>1</v>
      </c>
      <c r="J606" s="280" t="str">
        <f>VLOOKUP(C606,MIS!F:G,2,FALSE)</f>
        <v>GUJRANWALA</v>
      </c>
      <c r="K606" s="157" t="str">
        <f t="shared" si="76"/>
        <v>Yes</v>
      </c>
      <c r="L606" s="157" t="str">
        <f t="shared" si="77"/>
        <v>Yes</v>
      </c>
      <c r="M606" s="157" t="str">
        <f t="shared" si="78"/>
        <v>Yes</v>
      </c>
      <c r="N606" s="280" t="str">
        <f t="shared" si="107"/>
        <v>Yes</v>
      </c>
      <c r="O606" s="157" t="s">
        <v>4647</v>
      </c>
      <c r="P606" s="157" t="str">
        <f t="shared" si="71"/>
        <v>Yes</v>
      </c>
      <c r="Q606" s="157" t="str">
        <f t="shared" si="72"/>
        <v>Yes</v>
      </c>
    </row>
    <row r="607" spans="2:17" x14ac:dyDescent="0.25">
      <c r="B607" s="280">
        <v>603</v>
      </c>
      <c r="C607" s="232">
        <v>2301</v>
      </c>
      <c r="D607" s="221">
        <v>42789</v>
      </c>
      <c r="E607" s="232">
        <v>23011</v>
      </c>
      <c r="F607" s="222" t="s">
        <v>5992</v>
      </c>
      <c r="G607" s="223" t="str">
        <f>VLOOKUP(C607,MIS!F:H,3,FALSE)</f>
        <v>COMMERCIAL SUB-CENTER, BAHRIA TOWN, DHA, ISLAMABAD</v>
      </c>
      <c r="H607" s="282" t="str">
        <f t="shared" si="75"/>
        <v>1</v>
      </c>
      <c r="I607" s="282" t="str">
        <f t="shared" si="83"/>
        <v>1</v>
      </c>
      <c r="J607" s="280" t="str">
        <f>VLOOKUP(C607,MIS!F:G,2,FALSE)</f>
        <v>ISLAMABAD</v>
      </c>
      <c r="K607" s="157" t="str">
        <f t="shared" si="76"/>
        <v>Yes</v>
      </c>
      <c r="L607" s="157" t="str">
        <f t="shared" si="77"/>
        <v>Yes</v>
      </c>
      <c r="M607" s="157" t="str">
        <f t="shared" si="78"/>
        <v>Yes</v>
      </c>
      <c r="N607" s="157" t="str">
        <f t="shared" ref="N607:N616" si="110">IF(ISBLANK(F607),"No","Yes")</f>
        <v>Yes</v>
      </c>
      <c r="O607" s="157" t="str">
        <f t="shared" ref="O607:O615" si="111">IF(N607="No","Network Issue"," ")</f>
        <v xml:space="preserve"> </v>
      </c>
      <c r="P607" s="157" t="str">
        <f t="shared" si="71"/>
        <v>Yes</v>
      </c>
      <c r="Q607" s="157" t="str">
        <f t="shared" si="72"/>
        <v>Yes</v>
      </c>
    </row>
    <row r="608" spans="2:17" x14ac:dyDescent="0.25">
      <c r="B608" s="280">
        <v>604</v>
      </c>
      <c r="C608" s="232">
        <v>963</v>
      </c>
      <c r="D608" s="221">
        <v>42789</v>
      </c>
      <c r="E608" s="232">
        <v>963</v>
      </c>
      <c r="F608" s="222" t="s">
        <v>5997</v>
      </c>
      <c r="G608" s="223" t="str">
        <f>VLOOKUP(C608,MIS!F:H,3,FALSE)</f>
        <v>TARAF RAVI MULTAN</v>
      </c>
      <c r="H608" s="282" t="str">
        <f t="shared" si="75"/>
        <v>1</v>
      </c>
      <c r="I608" s="282" t="str">
        <f t="shared" si="83"/>
        <v>1</v>
      </c>
      <c r="J608" s="280" t="str">
        <f>VLOOKUP(C608,MIS!F:G,2,FALSE)</f>
        <v>MULTAN</v>
      </c>
      <c r="K608" s="157" t="str">
        <f t="shared" si="76"/>
        <v>Yes</v>
      </c>
      <c r="L608" s="157" t="str">
        <f t="shared" si="77"/>
        <v>Yes</v>
      </c>
      <c r="M608" s="157" t="str">
        <f t="shared" si="78"/>
        <v>Yes</v>
      </c>
      <c r="N608" s="157" t="str">
        <f t="shared" si="110"/>
        <v>Yes</v>
      </c>
      <c r="O608" s="157" t="str">
        <f t="shared" si="111"/>
        <v xml:space="preserve"> </v>
      </c>
      <c r="P608" s="157" t="str">
        <f t="shared" si="71"/>
        <v>Yes</v>
      </c>
      <c r="Q608" s="157" t="str">
        <f t="shared" si="72"/>
        <v>Yes</v>
      </c>
    </row>
    <row r="609" spans="2:17" x14ac:dyDescent="0.25">
      <c r="B609" s="280">
        <v>605</v>
      </c>
      <c r="C609" s="232">
        <v>2464</v>
      </c>
      <c r="D609" s="221">
        <v>42789</v>
      </c>
      <c r="E609" s="232">
        <v>2464</v>
      </c>
      <c r="F609" s="222"/>
      <c r="G609" s="223" t="str">
        <f>VLOOKUP(C609,MIS!F:H,3,FALSE)</f>
        <v>BAHAWALPUR BY-PASS MULTAN</v>
      </c>
      <c r="H609" s="282" t="str">
        <f t="shared" si="75"/>
        <v>1</v>
      </c>
      <c r="I609" s="282" t="str">
        <f t="shared" si="83"/>
        <v>1</v>
      </c>
      <c r="J609" s="280" t="str">
        <f>VLOOKUP(C609,MIS!F:G,2,FALSE)</f>
        <v>MULTAN</v>
      </c>
      <c r="K609" s="157" t="str">
        <f t="shared" si="76"/>
        <v>Yes</v>
      </c>
      <c r="L609" s="157" t="str">
        <f t="shared" si="77"/>
        <v>Yes</v>
      </c>
      <c r="M609" s="157" t="str">
        <f t="shared" si="78"/>
        <v>Yes</v>
      </c>
      <c r="N609" s="280" t="str">
        <f t="shared" si="110"/>
        <v>No</v>
      </c>
      <c r="O609" s="157" t="str">
        <f t="shared" si="111"/>
        <v>Network Issue</v>
      </c>
      <c r="P609" s="157" t="str">
        <f t="shared" si="71"/>
        <v>Yes</v>
      </c>
      <c r="Q609" s="157" t="str">
        <f t="shared" si="72"/>
        <v>Yes</v>
      </c>
    </row>
    <row r="610" spans="2:17" x14ac:dyDescent="0.25">
      <c r="B610" s="280">
        <v>606</v>
      </c>
      <c r="C610" s="232">
        <v>2399</v>
      </c>
      <c r="D610" s="221">
        <v>42789</v>
      </c>
      <c r="E610" s="232">
        <v>2399</v>
      </c>
      <c r="F610" s="222" t="s">
        <v>6014</v>
      </c>
      <c r="G610" s="223" t="str">
        <f>VLOOKUP(C610,MIS!F:H,3,FALSE)</f>
        <v>DHA PHASE II ISLAMABAD</v>
      </c>
      <c r="H610" s="282" t="str">
        <f t="shared" si="75"/>
        <v>1</v>
      </c>
      <c r="I610" s="282" t="str">
        <f t="shared" si="83"/>
        <v>1</v>
      </c>
      <c r="J610" s="280" t="str">
        <f>VLOOKUP(C610,MIS!F:G,2,FALSE)</f>
        <v>ISLAMABAD</v>
      </c>
      <c r="K610" s="157" t="str">
        <f t="shared" si="76"/>
        <v>Yes</v>
      </c>
      <c r="L610" s="157" t="str">
        <f t="shared" si="77"/>
        <v>Yes</v>
      </c>
      <c r="M610" s="157" t="str">
        <f t="shared" si="78"/>
        <v>Yes</v>
      </c>
      <c r="N610" s="280" t="str">
        <f t="shared" si="110"/>
        <v>Yes</v>
      </c>
      <c r="O610" s="157" t="s">
        <v>4647</v>
      </c>
      <c r="P610" s="157" t="str">
        <f t="shared" si="71"/>
        <v>Yes</v>
      </c>
      <c r="Q610" s="157" t="str">
        <f t="shared" si="72"/>
        <v>Yes</v>
      </c>
    </row>
    <row r="611" spans="2:17" x14ac:dyDescent="0.25">
      <c r="B611" s="280">
        <v>607</v>
      </c>
      <c r="C611" s="232">
        <v>1109</v>
      </c>
      <c r="D611" s="221">
        <v>42789</v>
      </c>
      <c r="E611" s="232">
        <v>1109</v>
      </c>
      <c r="F611" s="222" t="s">
        <v>5993</v>
      </c>
      <c r="G611" s="223" t="str">
        <f>VLOOKUP(C611,MIS!F:H,3,FALSE)</f>
        <v xml:space="preserve">OPP. PAKARAB FERTILZIER FACTORY </v>
      </c>
      <c r="H611" s="282" t="str">
        <f t="shared" si="75"/>
        <v>1</v>
      </c>
      <c r="I611" s="282" t="str">
        <f t="shared" si="83"/>
        <v>1</v>
      </c>
      <c r="J611" s="280" t="str">
        <f>VLOOKUP(C611,MIS!F:G,2,FALSE)</f>
        <v>MULTAN</v>
      </c>
      <c r="K611" s="157" t="str">
        <f t="shared" si="76"/>
        <v>Yes</v>
      </c>
      <c r="L611" s="157" t="str">
        <f t="shared" si="77"/>
        <v>Yes</v>
      </c>
      <c r="M611" s="157" t="str">
        <f t="shared" si="78"/>
        <v>Yes</v>
      </c>
      <c r="N611" s="157" t="str">
        <f t="shared" si="110"/>
        <v>Yes</v>
      </c>
      <c r="O611" s="157" t="str">
        <f t="shared" si="111"/>
        <v xml:space="preserve"> </v>
      </c>
      <c r="P611" s="157" t="str">
        <f t="shared" si="71"/>
        <v>Yes</v>
      </c>
      <c r="Q611" s="157" t="str">
        <f t="shared" si="72"/>
        <v>Yes</v>
      </c>
    </row>
    <row r="612" spans="2:17" x14ac:dyDescent="0.25">
      <c r="B612" s="280">
        <v>608</v>
      </c>
      <c r="C612" s="232">
        <v>5028</v>
      </c>
      <c r="D612" s="221">
        <v>42789</v>
      </c>
      <c r="E612" s="232">
        <v>5028</v>
      </c>
      <c r="F612" s="222" t="s">
        <v>5994</v>
      </c>
      <c r="G612" s="223" t="str">
        <f>VLOOKUP(C612,MIS!F:H,3,FALSE)</f>
        <v>IB - RATTA AMRAL</v>
      </c>
      <c r="H612" s="282" t="str">
        <f t="shared" si="75"/>
        <v>1</v>
      </c>
      <c r="I612" s="282" t="str">
        <f t="shared" si="83"/>
        <v>1</v>
      </c>
      <c r="J612" s="280" t="str">
        <f>VLOOKUP(C612,MIS!F:G,2,FALSE)</f>
        <v>ISLAMABAD</v>
      </c>
      <c r="K612" s="157" t="str">
        <f t="shared" si="76"/>
        <v>Yes</v>
      </c>
      <c r="L612" s="157" t="str">
        <f t="shared" si="77"/>
        <v>Yes</v>
      </c>
      <c r="M612" s="157" t="str">
        <f t="shared" si="78"/>
        <v>Yes</v>
      </c>
      <c r="N612" s="157" t="str">
        <f t="shared" si="110"/>
        <v>Yes</v>
      </c>
      <c r="O612" s="157" t="str">
        <f t="shared" si="111"/>
        <v xml:space="preserve"> </v>
      </c>
      <c r="P612" s="157" t="str">
        <f t="shared" si="71"/>
        <v>Yes</v>
      </c>
      <c r="Q612" s="157" t="str">
        <f t="shared" si="72"/>
        <v>Yes</v>
      </c>
    </row>
    <row r="613" spans="2:17" x14ac:dyDescent="0.25">
      <c r="B613" s="280">
        <v>609</v>
      </c>
      <c r="C613" s="232">
        <v>4210</v>
      </c>
      <c r="D613" s="221">
        <v>42789</v>
      </c>
      <c r="E613" s="232">
        <v>4210</v>
      </c>
      <c r="F613" s="222" t="s">
        <v>5995</v>
      </c>
      <c r="G613" s="223" t="s">
        <v>5991</v>
      </c>
      <c r="H613" s="282" t="str">
        <f t="shared" si="75"/>
        <v>1</v>
      </c>
      <c r="I613" s="282" t="str">
        <f t="shared" si="83"/>
        <v>1</v>
      </c>
      <c r="J613" s="280" t="s">
        <v>418</v>
      </c>
      <c r="K613" s="157" t="str">
        <f t="shared" si="76"/>
        <v>Yes</v>
      </c>
      <c r="L613" s="157" t="str">
        <f t="shared" si="77"/>
        <v>Yes</v>
      </c>
      <c r="M613" s="157" t="str">
        <f t="shared" si="78"/>
        <v>Yes</v>
      </c>
      <c r="N613" s="157" t="str">
        <f t="shared" si="110"/>
        <v>Yes</v>
      </c>
      <c r="O613" s="157" t="str">
        <f t="shared" si="111"/>
        <v xml:space="preserve"> </v>
      </c>
      <c r="P613" s="157" t="str">
        <f t="shared" si="71"/>
        <v>Yes</v>
      </c>
      <c r="Q613" s="157" t="str">
        <f t="shared" si="72"/>
        <v>Yes</v>
      </c>
    </row>
    <row r="614" spans="2:17" x14ac:dyDescent="0.25">
      <c r="B614" s="280">
        <v>610</v>
      </c>
      <c r="C614" s="232">
        <v>2395</v>
      </c>
      <c r="D614" s="221">
        <v>42789</v>
      </c>
      <c r="E614" s="232">
        <v>2395</v>
      </c>
      <c r="F614" s="222"/>
      <c r="G614" s="223" t="str">
        <f>VLOOKUP(C614,MIS!F:H,3,FALSE)</f>
        <v>KOT MITHAN</v>
      </c>
      <c r="H614" s="282" t="str">
        <f t="shared" si="75"/>
        <v>1</v>
      </c>
      <c r="I614" s="282" t="str">
        <f t="shared" si="83"/>
        <v>1</v>
      </c>
      <c r="J614" s="280" t="str">
        <f>VLOOKUP(C614,MIS!F:G,2,FALSE)</f>
        <v>MULTAN</v>
      </c>
      <c r="K614" s="157" t="str">
        <f t="shared" si="76"/>
        <v>Yes</v>
      </c>
      <c r="L614" s="157" t="str">
        <f t="shared" si="77"/>
        <v>Yes</v>
      </c>
      <c r="M614" s="157" t="str">
        <f t="shared" si="78"/>
        <v>Yes</v>
      </c>
      <c r="N614" s="280" t="str">
        <f t="shared" si="110"/>
        <v>No</v>
      </c>
      <c r="O614" s="157" t="str">
        <f t="shared" si="111"/>
        <v>Network Issue</v>
      </c>
      <c r="P614" s="157" t="str">
        <f t="shared" si="71"/>
        <v>Yes</v>
      </c>
      <c r="Q614" s="157" t="str">
        <f t="shared" si="72"/>
        <v>Yes</v>
      </c>
    </row>
    <row r="615" spans="2:17" x14ac:dyDescent="0.25">
      <c r="B615" s="280">
        <v>611</v>
      </c>
      <c r="C615" s="232">
        <v>2403</v>
      </c>
      <c r="D615" s="221">
        <v>42789</v>
      </c>
      <c r="E615" s="232">
        <v>2403</v>
      </c>
      <c r="F615" s="222" t="s">
        <v>5996</v>
      </c>
      <c r="G615" s="223" t="str">
        <f>VLOOKUP(C615,MIS!F:H,3,FALSE)</f>
        <v>BAHRIA CIVIC CENTER ISLAMABAD</v>
      </c>
      <c r="H615" s="282" t="str">
        <f t="shared" si="75"/>
        <v>1</v>
      </c>
      <c r="I615" s="282" t="str">
        <f t="shared" si="83"/>
        <v>1</v>
      </c>
      <c r="J615" s="280" t="str">
        <f>VLOOKUP(C615,MIS!F:G,2,FALSE)</f>
        <v>ISLAMABAD</v>
      </c>
      <c r="K615" s="157" t="str">
        <f t="shared" si="76"/>
        <v>Yes</v>
      </c>
      <c r="L615" s="157" t="str">
        <f t="shared" si="77"/>
        <v>Yes</v>
      </c>
      <c r="M615" s="157" t="str">
        <f t="shared" si="78"/>
        <v>Yes</v>
      </c>
      <c r="N615" s="157" t="str">
        <f t="shared" si="110"/>
        <v>Yes</v>
      </c>
      <c r="O615" s="157" t="str">
        <f t="shared" si="111"/>
        <v xml:space="preserve"> </v>
      </c>
      <c r="P615" s="157" t="str">
        <f t="shared" si="71"/>
        <v>Yes</v>
      </c>
      <c r="Q615" s="157" t="str">
        <f t="shared" si="72"/>
        <v>Yes</v>
      </c>
    </row>
    <row r="616" spans="2:17" x14ac:dyDescent="0.25">
      <c r="B616" s="280">
        <v>612</v>
      </c>
      <c r="C616" s="232">
        <v>3993</v>
      </c>
      <c r="D616" s="221">
        <v>42789</v>
      </c>
      <c r="E616" s="232">
        <v>3993</v>
      </c>
      <c r="F616" s="222"/>
      <c r="G616" s="223" t="s">
        <v>6037</v>
      </c>
      <c r="H616" s="282" t="str">
        <f t="shared" si="75"/>
        <v>1</v>
      </c>
      <c r="I616" s="282" t="str">
        <f t="shared" si="83"/>
        <v>1</v>
      </c>
      <c r="J616" s="280" t="s">
        <v>418</v>
      </c>
      <c r="K616" s="157" t="str">
        <f t="shared" si="76"/>
        <v>Yes</v>
      </c>
      <c r="L616" s="157" t="str">
        <f t="shared" si="77"/>
        <v>Yes</v>
      </c>
      <c r="M616" s="157" t="str">
        <f t="shared" si="78"/>
        <v>Yes</v>
      </c>
      <c r="N616" s="280" t="str">
        <f t="shared" si="110"/>
        <v>No</v>
      </c>
      <c r="O616" s="157" t="str">
        <f t="shared" ref="O616" si="112">IF(N616="No","Network Issue"," ")</f>
        <v>Network Issue</v>
      </c>
      <c r="P616" s="157" t="str">
        <f t="shared" si="71"/>
        <v>Yes</v>
      </c>
      <c r="Q616" s="157" t="str">
        <f t="shared" si="72"/>
        <v>Yes</v>
      </c>
    </row>
    <row r="617" spans="2:17" x14ac:dyDescent="0.25">
      <c r="B617" s="280">
        <v>613</v>
      </c>
      <c r="C617" s="232">
        <v>340</v>
      </c>
      <c r="D617" s="221">
        <v>42790</v>
      </c>
      <c r="E617" s="232">
        <v>340</v>
      </c>
      <c r="F617" s="222" t="s">
        <v>6015</v>
      </c>
      <c r="G617" s="223" t="str">
        <f>VLOOKUP(C617,MIS!F:H,3,FALSE)</f>
        <v>LATAMBAR</v>
      </c>
      <c r="H617" s="282" t="str">
        <f t="shared" si="75"/>
        <v>1</v>
      </c>
      <c r="I617" s="282" t="str">
        <f t="shared" si="83"/>
        <v>1</v>
      </c>
      <c r="J617" s="280" t="str">
        <f>VLOOKUP(C617,MIS!F:G,2,FALSE)</f>
        <v>PESHAWAR</v>
      </c>
      <c r="K617" s="157" t="str">
        <f t="shared" si="76"/>
        <v>Yes</v>
      </c>
      <c r="L617" s="157" t="str">
        <f t="shared" si="77"/>
        <v>Yes</v>
      </c>
      <c r="M617" s="157" t="str">
        <f t="shared" si="78"/>
        <v>Yes</v>
      </c>
      <c r="N617" s="280" t="str">
        <f t="shared" ref="N617:N619" si="113">IF(ISBLANK(F617),"No","Yes")</f>
        <v>Yes</v>
      </c>
      <c r="O617" s="157" t="str">
        <f t="shared" ref="O617:O619" si="114">IF(N617="No","Network Issue"," ")</f>
        <v xml:space="preserve"> </v>
      </c>
      <c r="P617" s="157" t="str">
        <f t="shared" si="71"/>
        <v>Yes</v>
      </c>
      <c r="Q617" s="157" t="str">
        <f t="shared" si="72"/>
        <v>Yes</v>
      </c>
    </row>
    <row r="618" spans="2:17" x14ac:dyDescent="0.25">
      <c r="B618" s="280">
        <v>614</v>
      </c>
      <c r="C618" s="232">
        <v>1991</v>
      </c>
      <c r="D618" s="221">
        <v>42790</v>
      </c>
      <c r="E618" s="232">
        <v>1991</v>
      </c>
      <c r="F618" s="222" t="s">
        <v>6016</v>
      </c>
      <c r="G618" s="223" t="str">
        <f>VLOOKUP(C618,MIS!F:H,3,FALSE)</f>
        <v>AZIM KALA ROAD</v>
      </c>
      <c r="H618" s="282" t="str">
        <f t="shared" si="75"/>
        <v>1</v>
      </c>
      <c r="I618" s="282" t="str">
        <f t="shared" si="83"/>
        <v>1</v>
      </c>
      <c r="J618" s="280" t="str">
        <f>VLOOKUP(C618,MIS!F:G,2,FALSE)</f>
        <v>PESHAWAR</v>
      </c>
      <c r="K618" s="157" t="str">
        <f t="shared" si="76"/>
        <v>Yes</v>
      </c>
      <c r="L618" s="157" t="str">
        <f t="shared" si="77"/>
        <v>Yes</v>
      </c>
      <c r="M618" s="157" t="str">
        <f t="shared" si="78"/>
        <v>Yes</v>
      </c>
      <c r="N618" s="280" t="str">
        <f t="shared" si="113"/>
        <v>Yes</v>
      </c>
      <c r="O618" s="157" t="str">
        <f t="shared" si="114"/>
        <v xml:space="preserve"> </v>
      </c>
      <c r="P618" s="157" t="str">
        <f t="shared" si="71"/>
        <v>Yes</v>
      </c>
      <c r="Q618" s="157" t="str">
        <f t="shared" si="72"/>
        <v>Yes</v>
      </c>
    </row>
    <row r="619" spans="2:17" x14ac:dyDescent="0.25">
      <c r="B619" s="280">
        <v>615</v>
      </c>
      <c r="C619" s="232">
        <v>2318</v>
      </c>
      <c r="D619" s="221">
        <v>42790</v>
      </c>
      <c r="E619" s="232">
        <v>2318</v>
      </c>
      <c r="F619" s="222" t="s">
        <v>6017</v>
      </c>
      <c r="G619" s="223" t="str">
        <f>VLOOKUP(C619,MIS!F:H,3,FALSE)</f>
        <v>UST MADN CAMPUS BRAN</v>
      </c>
      <c r="H619" s="282" t="str">
        <f t="shared" si="75"/>
        <v>1</v>
      </c>
      <c r="I619" s="282" t="str">
        <f t="shared" si="83"/>
        <v>1</v>
      </c>
      <c r="J619" s="280" t="str">
        <f>VLOOKUP(C619,MIS!F:G,2,FALSE)</f>
        <v>PESHAWAR</v>
      </c>
      <c r="K619" s="157" t="str">
        <f t="shared" si="76"/>
        <v>Yes</v>
      </c>
      <c r="L619" s="157" t="str">
        <f t="shared" si="77"/>
        <v>Yes</v>
      </c>
      <c r="M619" s="157" t="str">
        <f t="shared" si="78"/>
        <v>Yes</v>
      </c>
      <c r="N619" s="280" t="str">
        <f t="shared" si="113"/>
        <v>Yes</v>
      </c>
      <c r="O619" s="157" t="str">
        <f t="shared" si="114"/>
        <v xml:space="preserve"> </v>
      </c>
      <c r="P619" s="157" t="str">
        <f t="shared" si="71"/>
        <v>Yes</v>
      </c>
      <c r="Q619" s="157" t="str">
        <f t="shared" si="72"/>
        <v>Yes</v>
      </c>
    </row>
    <row r="620" spans="2:17" x14ac:dyDescent="0.25">
      <c r="B620" s="280">
        <v>616</v>
      </c>
      <c r="C620" s="232">
        <v>1597</v>
      </c>
      <c r="D620" s="221">
        <v>42791</v>
      </c>
      <c r="E620" s="232">
        <v>1597</v>
      </c>
      <c r="F620" s="222" t="s">
        <v>6019</v>
      </c>
      <c r="G620" s="223" t="str">
        <f>VLOOKUP(C620,MIS!F:H,3,FALSE)</f>
        <v>BANNU-LAKKI GATE</v>
      </c>
      <c r="H620" s="282" t="str">
        <f t="shared" si="75"/>
        <v>1</v>
      </c>
      <c r="I620" s="282" t="str">
        <f t="shared" si="83"/>
        <v>1</v>
      </c>
      <c r="J620" s="280" t="str">
        <f>VLOOKUP(C620,MIS!F:G,2,FALSE)</f>
        <v>PESHAWAR</v>
      </c>
      <c r="K620" s="157" t="str">
        <f t="shared" si="76"/>
        <v>Yes</v>
      </c>
      <c r="L620" s="157" t="str">
        <f t="shared" si="77"/>
        <v>Yes</v>
      </c>
      <c r="M620" s="157" t="str">
        <f t="shared" si="78"/>
        <v>Yes</v>
      </c>
      <c r="N620" s="280" t="str">
        <f t="shared" ref="N620:N621" si="115">IF(ISBLANK(F620),"No","Yes")</f>
        <v>Yes</v>
      </c>
      <c r="O620" s="157" t="str">
        <f t="shared" ref="O620:O621" si="116">IF(N620="No","Network Issue"," ")</f>
        <v xml:space="preserve"> </v>
      </c>
      <c r="P620" s="157" t="str">
        <f t="shared" si="71"/>
        <v>Yes</v>
      </c>
      <c r="Q620" s="157" t="str">
        <f t="shared" si="72"/>
        <v>Yes</v>
      </c>
    </row>
    <row r="621" spans="2:17" x14ac:dyDescent="0.25">
      <c r="B621" s="280">
        <v>617</v>
      </c>
      <c r="C621" s="232">
        <v>216</v>
      </c>
      <c r="D621" s="221">
        <v>42791</v>
      </c>
      <c r="E621" s="232">
        <v>216</v>
      </c>
      <c r="F621" s="222" t="s">
        <v>6018</v>
      </c>
      <c r="G621" s="223" t="str">
        <f>VLOOKUP(C621,MIS!F:H,3,FALSE)</f>
        <v>BANNU-INSIDE PREEDY</v>
      </c>
      <c r="H621" s="282" t="str">
        <f t="shared" si="75"/>
        <v>1</v>
      </c>
      <c r="I621" s="282" t="str">
        <f t="shared" si="83"/>
        <v>1</v>
      </c>
      <c r="J621" s="280" t="str">
        <f>VLOOKUP(C621,MIS!F:G,2,FALSE)</f>
        <v>PESHAWAR</v>
      </c>
      <c r="K621" s="157" t="str">
        <f t="shared" si="76"/>
        <v>Yes</v>
      </c>
      <c r="L621" s="157" t="str">
        <f t="shared" si="77"/>
        <v>Yes</v>
      </c>
      <c r="M621" s="157" t="str">
        <f t="shared" si="78"/>
        <v>Yes</v>
      </c>
      <c r="N621" s="280" t="str">
        <f t="shared" si="115"/>
        <v>Yes</v>
      </c>
      <c r="O621" s="157" t="str">
        <f t="shared" si="116"/>
        <v xml:space="preserve"> </v>
      </c>
      <c r="P621" s="157" t="str">
        <f t="shared" si="71"/>
        <v>Yes</v>
      </c>
      <c r="Q621" s="157" t="str">
        <f t="shared" si="72"/>
        <v>Yes</v>
      </c>
    </row>
    <row r="622" spans="2:17" x14ac:dyDescent="0.25">
      <c r="B622" s="280">
        <v>618</v>
      </c>
      <c r="C622" s="232">
        <v>1429</v>
      </c>
      <c r="D622" s="221">
        <v>42793</v>
      </c>
      <c r="E622" s="232">
        <v>1429</v>
      </c>
      <c r="F622" s="222"/>
      <c r="G622" s="223" t="str">
        <f>VLOOKUP(C622,MIS!F:H,3,FALSE)</f>
        <v>MODEL TOWN</v>
      </c>
      <c r="H622" s="282" t="str">
        <f t="shared" si="75"/>
        <v>1</v>
      </c>
      <c r="I622" s="282" t="str">
        <f t="shared" si="83"/>
        <v>1</v>
      </c>
      <c r="J622" s="280" t="str">
        <f>VLOOKUP(C622,MIS!F:G,2,FALSE)</f>
        <v>GUJRANWALA</v>
      </c>
      <c r="K622" s="157" t="str">
        <f t="shared" si="76"/>
        <v>Yes</v>
      </c>
      <c r="L622" s="157" t="str">
        <f t="shared" si="77"/>
        <v>Yes</v>
      </c>
      <c r="M622" s="157" t="str">
        <f t="shared" si="78"/>
        <v>Yes</v>
      </c>
      <c r="N622" s="280" t="str">
        <f t="shared" ref="N622:N634" si="117">IF(ISBLANK(F622),"No","Yes")</f>
        <v>No</v>
      </c>
      <c r="O622" s="157" t="str">
        <f t="shared" ref="O622:O634" si="118">IF(N622="No","Network Issue"," ")</f>
        <v>Network Issue</v>
      </c>
      <c r="P622" s="157" t="str">
        <f t="shared" si="71"/>
        <v>Yes</v>
      </c>
      <c r="Q622" s="157" t="str">
        <f t="shared" si="72"/>
        <v>Yes</v>
      </c>
    </row>
    <row r="623" spans="2:17" x14ac:dyDescent="0.25">
      <c r="B623" s="280">
        <v>619</v>
      </c>
      <c r="C623" s="232">
        <v>1595</v>
      </c>
      <c r="D623" s="221">
        <v>42793</v>
      </c>
      <c r="E623" s="232">
        <v>1595</v>
      </c>
      <c r="F623" s="222" t="s">
        <v>6020</v>
      </c>
      <c r="G623" s="223" t="str">
        <f>VLOOKUP(C623,MIS!F:H,3,FALSE)</f>
        <v>KHURRAM</v>
      </c>
      <c r="H623" s="282" t="str">
        <f t="shared" si="75"/>
        <v>1</v>
      </c>
      <c r="I623" s="282" t="str">
        <f t="shared" si="83"/>
        <v>1</v>
      </c>
      <c r="J623" s="280" t="str">
        <f>VLOOKUP(C623,MIS!F:G,2,FALSE)</f>
        <v>PESHAWAR</v>
      </c>
      <c r="K623" s="157" t="str">
        <f t="shared" si="76"/>
        <v>Yes</v>
      </c>
      <c r="L623" s="157" t="str">
        <f t="shared" si="77"/>
        <v>Yes</v>
      </c>
      <c r="M623" s="157" t="str">
        <f t="shared" si="78"/>
        <v>Yes</v>
      </c>
      <c r="N623" s="280" t="str">
        <f t="shared" si="117"/>
        <v>Yes</v>
      </c>
      <c r="O623" s="157" t="str">
        <f t="shared" si="118"/>
        <v xml:space="preserve"> </v>
      </c>
      <c r="P623" s="157" t="str">
        <f t="shared" ref="P623:P686" si="119">IF(ISBLANK(C623)," ","Yes")</f>
        <v>Yes</v>
      </c>
      <c r="Q623" s="157" t="str">
        <f t="shared" ref="Q623:Q686" si="120">IF(ISBLANK(C623)," ","Yes")</f>
        <v>Yes</v>
      </c>
    </row>
    <row r="624" spans="2:17" x14ac:dyDescent="0.25">
      <c r="B624" s="280">
        <v>620</v>
      </c>
      <c r="C624" s="232">
        <v>1606</v>
      </c>
      <c r="D624" s="221">
        <v>42793</v>
      </c>
      <c r="E624" s="232">
        <v>1606</v>
      </c>
      <c r="F624" s="222" t="s">
        <v>6021</v>
      </c>
      <c r="G624" s="223" t="str">
        <f>VLOOKUP(C624,MIS!F:H,3,FALSE)</f>
        <v>BAHADUR KHEL, KARAK</v>
      </c>
      <c r="H624" s="282" t="str">
        <f t="shared" si="75"/>
        <v>1</v>
      </c>
      <c r="I624" s="282" t="str">
        <f t="shared" si="83"/>
        <v>1</v>
      </c>
      <c r="J624" s="280" t="str">
        <f>VLOOKUP(C624,MIS!F:G,2,FALSE)</f>
        <v>PESHAWAR</v>
      </c>
      <c r="K624" s="157" t="str">
        <f t="shared" si="76"/>
        <v>Yes</v>
      </c>
      <c r="L624" s="157" t="str">
        <f t="shared" si="77"/>
        <v>Yes</v>
      </c>
      <c r="M624" s="157" t="str">
        <f t="shared" si="78"/>
        <v>Yes</v>
      </c>
      <c r="N624" s="280" t="str">
        <f t="shared" si="117"/>
        <v>Yes</v>
      </c>
      <c r="O624" s="157" t="str">
        <f t="shared" si="118"/>
        <v xml:space="preserve"> </v>
      </c>
      <c r="P624" s="157" t="str">
        <f t="shared" si="119"/>
        <v>Yes</v>
      </c>
      <c r="Q624" s="157" t="str">
        <f t="shared" si="120"/>
        <v>Yes</v>
      </c>
    </row>
    <row r="625" spans="2:17" x14ac:dyDescent="0.25">
      <c r="B625" s="280">
        <v>621</v>
      </c>
      <c r="C625" s="232">
        <v>909</v>
      </c>
      <c r="D625" s="221">
        <v>42793</v>
      </c>
      <c r="E625" s="232">
        <v>909</v>
      </c>
      <c r="F625" s="222"/>
      <c r="G625" s="223" t="str">
        <f>VLOOKUP(C625,MIS!F:H,3,FALSE)</f>
        <v>FEROZE WATWAN</v>
      </c>
      <c r="H625" s="282" t="str">
        <f t="shared" si="75"/>
        <v>1</v>
      </c>
      <c r="I625" s="282" t="str">
        <f t="shared" si="83"/>
        <v>1</v>
      </c>
      <c r="J625" s="280" t="str">
        <f>VLOOKUP(C625,MIS!F:G,2,FALSE)</f>
        <v>GUJRANWALA</v>
      </c>
      <c r="K625" s="157" t="str">
        <f t="shared" si="76"/>
        <v>Yes</v>
      </c>
      <c r="L625" s="157" t="str">
        <f t="shared" si="77"/>
        <v>Yes</v>
      </c>
      <c r="M625" s="157" t="str">
        <f t="shared" si="78"/>
        <v>Yes</v>
      </c>
      <c r="N625" s="280" t="str">
        <f t="shared" si="117"/>
        <v>No</v>
      </c>
      <c r="O625" s="157" t="str">
        <f t="shared" si="118"/>
        <v>Network Issue</v>
      </c>
      <c r="P625" s="157" t="str">
        <f t="shared" si="119"/>
        <v>Yes</v>
      </c>
      <c r="Q625" s="157" t="str">
        <f t="shared" si="120"/>
        <v>Yes</v>
      </c>
    </row>
    <row r="626" spans="2:17" x14ac:dyDescent="0.25">
      <c r="B626" s="280">
        <v>622</v>
      </c>
      <c r="C626" s="232">
        <v>407</v>
      </c>
      <c r="D626" s="221">
        <v>42793</v>
      </c>
      <c r="E626" s="232">
        <v>407</v>
      </c>
      <c r="F626" s="222"/>
      <c r="G626" s="223" t="str">
        <f>VLOOKUP(C626,MIS!F:H,3,FALSE)</f>
        <v>M.T.GATE</v>
      </c>
      <c r="H626" s="282" t="str">
        <f t="shared" si="75"/>
        <v>1</v>
      </c>
      <c r="I626" s="282" t="str">
        <f t="shared" si="83"/>
        <v>1</v>
      </c>
      <c r="J626" s="280" t="str">
        <f>VLOOKUP(C626,MIS!F:G,2,FALSE)</f>
        <v>GUJRANWALA</v>
      </c>
      <c r="K626" s="157" t="str">
        <f t="shared" si="76"/>
        <v>Yes</v>
      </c>
      <c r="L626" s="157" t="str">
        <f t="shared" si="77"/>
        <v>Yes</v>
      </c>
      <c r="M626" s="157" t="str">
        <f t="shared" si="78"/>
        <v>Yes</v>
      </c>
      <c r="N626" s="280" t="str">
        <f t="shared" si="117"/>
        <v>No</v>
      </c>
      <c r="O626" s="157" t="str">
        <f t="shared" si="118"/>
        <v>Network Issue</v>
      </c>
      <c r="P626" s="157" t="str">
        <f t="shared" si="119"/>
        <v>Yes</v>
      </c>
      <c r="Q626" s="157" t="str">
        <f t="shared" si="120"/>
        <v>Yes</v>
      </c>
    </row>
    <row r="627" spans="2:17" x14ac:dyDescent="0.25">
      <c r="B627" s="280">
        <v>623</v>
      </c>
      <c r="C627" s="232">
        <v>1407</v>
      </c>
      <c r="D627" s="221">
        <v>42793</v>
      </c>
      <c r="E627" s="232">
        <v>1407</v>
      </c>
      <c r="F627" s="222" t="s">
        <v>6022</v>
      </c>
      <c r="G627" s="223" t="str">
        <f>VLOOKUP(C627,MIS!F:H,3,FALSE)</f>
        <v>GONDLANWALA ROAD</v>
      </c>
      <c r="H627" s="282" t="str">
        <f t="shared" si="75"/>
        <v>1</v>
      </c>
      <c r="I627" s="282" t="str">
        <f t="shared" si="83"/>
        <v>1</v>
      </c>
      <c r="J627" s="280" t="str">
        <f>VLOOKUP(C627,MIS!F:G,2,FALSE)</f>
        <v>GUJRANWALA</v>
      </c>
      <c r="K627" s="157" t="str">
        <f t="shared" si="76"/>
        <v>Yes</v>
      </c>
      <c r="L627" s="157" t="str">
        <f t="shared" si="77"/>
        <v>Yes</v>
      </c>
      <c r="M627" s="157" t="str">
        <f t="shared" si="78"/>
        <v>Yes</v>
      </c>
      <c r="N627" s="280" t="str">
        <f t="shared" si="117"/>
        <v>Yes</v>
      </c>
      <c r="O627" s="157" t="str">
        <f t="shared" si="118"/>
        <v xml:space="preserve"> </v>
      </c>
      <c r="P627" s="157" t="str">
        <f t="shared" si="119"/>
        <v>Yes</v>
      </c>
      <c r="Q627" s="157" t="str">
        <f t="shared" si="120"/>
        <v>Yes</v>
      </c>
    </row>
    <row r="628" spans="2:17" x14ac:dyDescent="0.25">
      <c r="B628" s="280">
        <v>624</v>
      </c>
      <c r="C628" s="232">
        <v>1041</v>
      </c>
      <c r="D628" s="221">
        <v>42793</v>
      </c>
      <c r="E628" s="232">
        <v>1041</v>
      </c>
      <c r="F628" s="222" t="s">
        <v>6023</v>
      </c>
      <c r="G628" s="223" t="str">
        <f>VLOOKUP(C628,MIS!F:H,3,FALSE)</f>
        <v>WARBURTON</v>
      </c>
      <c r="H628" s="282" t="str">
        <f t="shared" si="75"/>
        <v>1</v>
      </c>
      <c r="I628" s="282" t="str">
        <f t="shared" si="83"/>
        <v>1</v>
      </c>
      <c r="J628" s="280" t="str">
        <f>VLOOKUP(C628,MIS!F:G,2,FALSE)</f>
        <v>GUJRANWALA</v>
      </c>
      <c r="K628" s="157" t="str">
        <f t="shared" si="76"/>
        <v>Yes</v>
      </c>
      <c r="L628" s="157" t="str">
        <f t="shared" si="77"/>
        <v>Yes</v>
      </c>
      <c r="M628" s="157" t="str">
        <f t="shared" si="78"/>
        <v>Yes</v>
      </c>
      <c r="N628" s="280" t="str">
        <f t="shared" si="117"/>
        <v>Yes</v>
      </c>
      <c r="O628" s="157" t="str">
        <f t="shared" si="118"/>
        <v xml:space="preserve"> </v>
      </c>
      <c r="P628" s="157" t="str">
        <f t="shared" si="119"/>
        <v>Yes</v>
      </c>
      <c r="Q628" s="157" t="str">
        <f t="shared" si="120"/>
        <v>Yes</v>
      </c>
    </row>
    <row r="629" spans="2:17" x14ac:dyDescent="0.25">
      <c r="B629" s="280">
        <v>625</v>
      </c>
      <c r="C629" s="232">
        <v>110</v>
      </c>
      <c r="D629" s="221">
        <v>42793</v>
      </c>
      <c r="E629" s="232">
        <v>110</v>
      </c>
      <c r="F629" s="222" t="s">
        <v>6024</v>
      </c>
      <c r="G629" s="223" t="str">
        <f>VLOOKUP(C629,MIS!F:H,3,FALSE)</f>
        <v>SARAFA BAZAR</v>
      </c>
      <c r="H629" s="282" t="str">
        <f t="shared" si="75"/>
        <v>1</v>
      </c>
      <c r="I629" s="282" t="str">
        <f t="shared" si="83"/>
        <v>1</v>
      </c>
      <c r="J629" s="280" t="str">
        <f>VLOOKUP(C629,MIS!F:G,2,FALSE)</f>
        <v>GUJRANWALA</v>
      </c>
      <c r="K629" s="157" t="str">
        <f t="shared" si="76"/>
        <v>Yes</v>
      </c>
      <c r="L629" s="157" t="str">
        <f t="shared" si="77"/>
        <v>Yes</v>
      </c>
      <c r="M629" s="157" t="str">
        <f t="shared" si="78"/>
        <v>Yes</v>
      </c>
      <c r="N629" s="280" t="str">
        <f t="shared" si="117"/>
        <v>Yes</v>
      </c>
      <c r="O629" s="157" t="str">
        <f t="shared" si="118"/>
        <v xml:space="preserve"> </v>
      </c>
      <c r="P629" s="157" t="str">
        <f t="shared" si="119"/>
        <v>Yes</v>
      </c>
      <c r="Q629" s="157" t="str">
        <f t="shared" si="120"/>
        <v>Yes</v>
      </c>
    </row>
    <row r="630" spans="2:17" x14ac:dyDescent="0.25">
      <c r="B630" s="280">
        <v>626</v>
      </c>
      <c r="C630" s="232">
        <v>698</v>
      </c>
      <c r="D630" s="221">
        <v>42793</v>
      </c>
      <c r="E630" s="232">
        <v>698</v>
      </c>
      <c r="F630" s="222" t="s">
        <v>6025</v>
      </c>
      <c r="G630" s="223" t="str">
        <f>VLOOKUP(C630,MIS!F:H,3,FALSE)</f>
        <v>COLLEGE ROAD GRW</v>
      </c>
      <c r="H630" s="282" t="str">
        <f t="shared" si="75"/>
        <v>1</v>
      </c>
      <c r="I630" s="282" t="str">
        <f t="shared" si="83"/>
        <v>1</v>
      </c>
      <c r="J630" s="280" t="str">
        <f>VLOOKUP(C630,MIS!F:G,2,FALSE)</f>
        <v>GUJRANWALA</v>
      </c>
      <c r="K630" s="157" t="str">
        <f t="shared" si="76"/>
        <v>Yes</v>
      </c>
      <c r="L630" s="157" t="str">
        <f t="shared" si="77"/>
        <v>Yes</v>
      </c>
      <c r="M630" s="157" t="str">
        <f t="shared" si="78"/>
        <v>Yes</v>
      </c>
      <c r="N630" s="280" t="str">
        <f t="shared" si="117"/>
        <v>Yes</v>
      </c>
      <c r="O630" s="157" t="str">
        <f t="shared" si="118"/>
        <v xml:space="preserve"> </v>
      </c>
      <c r="P630" s="157" t="str">
        <f t="shared" si="119"/>
        <v>Yes</v>
      </c>
      <c r="Q630" s="157" t="str">
        <f t="shared" si="120"/>
        <v>Yes</v>
      </c>
    </row>
    <row r="631" spans="2:17" x14ac:dyDescent="0.25">
      <c r="B631" s="280">
        <v>627</v>
      </c>
      <c r="C631" s="232">
        <v>1233</v>
      </c>
      <c r="D631" s="221">
        <v>42793</v>
      </c>
      <c r="E631" s="232">
        <v>1233</v>
      </c>
      <c r="F631" s="222" t="s">
        <v>6026</v>
      </c>
      <c r="G631" s="223" t="str">
        <f>VLOOKUP(C631,MIS!F:H,3,FALSE)</f>
        <v>NANKANA SAHIB</v>
      </c>
      <c r="H631" s="282" t="str">
        <f t="shared" si="75"/>
        <v>1</v>
      </c>
      <c r="I631" s="282" t="str">
        <f t="shared" si="83"/>
        <v>1</v>
      </c>
      <c r="J631" s="280" t="str">
        <f>VLOOKUP(C631,MIS!F:G,2,FALSE)</f>
        <v>Faisalabad</v>
      </c>
      <c r="K631" s="157" t="str">
        <f t="shared" si="76"/>
        <v>Yes</v>
      </c>
      <c r="L631" s="157" t="str">
        <f t="shared" si="77"/>
        <v>Yes</v>
      </c>
      <c r="M631" s="157" t="str">
        <f t="shared" si="78"/>
        <v>Yes</v>
      </c>
      <c r="N631" s="280" t="str">
        <f t="shared" si="117"/>
        <v>Yes</v>
      </c>
      <c r="O631" s="157" t="str">
        <f t="shared" si="118"/>
        <v xml:space="preserve"> </v>
      </c>
      <c r="P631" s="157" t="str">
        <f t="shared" si="119"/>
        <v>Yes</v>
      </c>
      <c r="Q631" s="157" t="str">
        <f t="shared" si="120"/>
        <v>Yes</v>
      </c>
    </row>
    <row r="632" spans="2:17" x14ac:dyDescent="0.25">
      <c r="B632" s="280">
        <v>628</v>
      </c>
      <c r="C632" s="232">
        <v>546</v>
      </c>
      <c r="D632" s="221">
        <v>42793</v>
      </c>
      <c r="E632" s="232">
        <v>546</v>
      </c>
      <c r="F632" s="222" t="s">
        <v>6027</v>
      </c>
      <c r="G632" s="223" t="str">
        <f>VLOOKUP(C632,MIS!F:H,3,FALSE)</f>
        <v>MORE KHUNDA</v>
      </c>
      <c r="H632" s="282" t="str">
        <f t="shared" si="75"/>
        <v>1</v>
      </c>
      <c r="I632" s="282" t="str">
        <f t="shared" si="83"/>
        <v>1</v>
      </c>
      <c r="J632" s="280" t="str">
        <f>VLOOKUP(C632,MIS!F:G,2,FALSE)</f>
        <v>Faisalabad</v>
      </c>
      <c r="K632" s="157" t="str">
        <f t="shared" si="76"/>
        <v>Yes</v>
      </c>
      <c r="L632" s="157" t="str">
        <f t="shared" si="77"/>
        <v>Yes</v>
      </c>
      <c r="M632" s="157" t="str">
        <f t="shared" si="78"/>
        <v>Yes</v>
      </c>
      <c r="N632" s="280" t="str">
        <f t="shared" si="117"/>
        <v>Yes</v>
      </c>
      <c r="O632" s="157" t="str">
        <f t="shared" si="118"/>
        <v xml:space="preserve"> </v>
      </c>
      <c r="P632" s="157" t="str">
        <f t="shared" si="119"/>
        <v>Yes</v>
      </c>
      <c r="Q632" s="157" t="str">
        <f t="shared" si="120"/>
        <v>Yes</v>
      </c>
    </row>
    <row r="633" spans="2:17" x14ac:dyDescent="0.25">
      <c r="B633" s="280">
        <v>629</v>
      </c>
      <c r="C633" s="232">
        <v>1197</v>
      </c>
      <c r="D633" s="221">
        <v>42793</v>
      </c>
      <c r="E633" s="232">
        <v>1197</v>
      </c>
      <c r="F633" s="222" t="s">
        <v>6028</v>
      </c>
      <c r="G633" s="223" t="str">
        <f>VLOOKUP(C633,MIS!F:H,3,FALSE)</f>
        <v>BUCHEKI</v>
      </c>
      <c r="H633" s="282" t="str">
        <f t="shared" si="75"/>
        <v>1</v>
      </c>
      <c r="I633" s="282" t="str">
        <f t="shared" si="83"/>
        <v>1</v>
      </c>
      <c r="J633" s="280" t="str">
        <f>VLOOKUP(C633,MIS!F:G,2,FALSE)</f>
        <v>Faisalabad</v>
      </c>
      <c r="K633" s="157" t="str">
        <f t="shared" si="76"/>
        <v>Yes</v>
      </c>
      <c r="L633" s="157" t="str">
        <f t="shared" si="77"/>
        <v>Yes</v>
      </c>
      <c r="M633" s="157" t="str">
        <f t="shared" si="78"/>
        <v>Yes</v>
      </c>
      <c r="N633" s="280" t="str">
        <f t="shared" si="117"/>
        <v>Yes</v>
      </c>
      <c r="O633" s="157" t="str">
        <f t="shared" si="118"/>
        <v xml:space="preserve"> </v>
      </c>
      <c r="P633" s="157" t="str">
        <f t="shared" si="119"/>
        <v>Yes</v>
      </c>
      <c r="Q633" s="157" t="str">
        <f t="shared" si="120"/>
        <v>Yes</v>
      </c>
    </row>
    <row r="634" spans="2:17" x14ac:dyDescent="0.25">
      <c r="B634" s="280">
        <v>630</v>
      </c>
      <c r="C634" s="232">
        <v>1680</v>
      </c>
      <c r="D634" s="221">
        <v>42793</v>
      </c>
      <c r="E634" s="232">
        <v>1680</v>
      </c>
      <c r="F634" s="222"/>
      <c r="G634" s="223" t="str">
        <f>VLOOKUP(C634,MIS!F:H,3,FALSE)</f>
        <v>PULL 93/GB</v>
      </c>
      <c r="H634" s="282" t="str">
        <f t="shared" si="75"/>
        <v>1</v>
      </c>
      <c r="I634" s="282" t="str">
        <f t="shared" si="83"/>
        <v>1</v>
      </c>
      <c r="J634" s="280" t="str">
        <f>VLOOKUP(C634,MIS!F:G,2,FALSE)</f>
        <v>Faisalabad</v>
      </c>
      <c r="K634" s="157" t="str">
        <f t="shared" si="76"/>
        <v>Yes</v>
      </c>
      <c r="L634" s="157" t="str">
        <f t="shared" si="77"/>
        <v>Yes</v>
      </c>
      <c r="M634" s="157" t="str">
        <f t="shared" si="78"/>
        <v>Yes</v>
      </c>
      <c r="N634" s="280" t="str">
        <f t="shared" si="117"/>
        <v>No</v>
      </c>
      <c r="O634" s="157" t="str">
        <f t="shared" si="118"/>
        <v>Network Issue</v>
      </c>
      <c r="P634" s="157" t="str">
        <f t="shared" si="119"/>
        <v>Yes</v>
      </c>
      <c r="Q634" s="157" t="str">
        <f t="shared" si="120"/>
        <v>Yes</v>
      </c>
    </row>
    <row r="635" spans="2:17" x14ac:dyDescent="0.25">
      <c r="B635" s="280">
        <v>631</v>
      </c>
      <c r="C635" s="232">
        <v>178</v>
      </c>
      <c r="D635" s="221">
        <v>42793</v>
      </c>
      <c r="E635" s="232">
        <v>178</v>
      </c>
      <c r="F635" s="222"/>
      <c r="G635" s="223" t="str">
        <f>VLOOKUP(C635,MIS!F:H,3,FALSE)</f>
        <v>KAMOKE</v>
      </c>
      <c r="H635" s="282" t="str">
        <f t="shared" si="75"/>
        <v>1</v>
      </c>
      <c r="I635" s="282" t="str">
        <f t="shared" si="83"/>
        <v>1</v>
      </c>
      <c r="J635" s="280" t="str">
        <f>VLOOKUP(C635,MIS!F:G,2,FALSE)</f>
        <v>GUJRANWALA</v>
      </c>
      <c r="K635" s="157" t="str">
        <f t="shared" si="76"/>
        <v>Yes</v>
      </c>
      <c r="L635" s="157" t="str">
        <f t="shared" si="77"/>
        <v>Yes</v>
      </c>
      <c r="M635" s="157" t="str">
        <f t="shared" si="78"/>
        <v>Yes</v>
      </c>
      <c r="N635" s="280" t="str">
        <f t="shared" ref="N635" si="121">IF(ISBLANK(F635),"No","Yes")</f>
        <v>No</v>
      </c>
      <c r="O635" s="157" t="str">
        <f t="shared" ref="O635" si="122">IF(N635="No","Network Issue"," ")</f>
        <v>Network Issue</v>
      </c>
      <c r="P635" s="157" t="str">
        <f t="shared" si="119"/>
        <v>Yes</v>
      </c>
      <c r="Q635" s="157" t="str">
        <f t="shared" si="120"/>
        <v>Yes</v>
      </c>
    </row>
    <row r="636" spans="2:17" x14ac:dyDescent="0.25">
      <c r="B636" s="280">
        <v>632</v>
      </c>
      <c r="C636" s="232">
        <v>819</v>
      </c>
      <c r="D636" s="221">
        <v>42794</v>
      </c>
      <c r="E636" s="232">
        <v>819</v>
      </c>
      <c r="F636" s="222"/>
      <c r="G636" s="223" t="str">
        <f>VLOOKUP(C636,MIS!F:H,3,FALSE)</f>
        <v>RURALA ROAD</v>
      </c>
      <c r="H636" s="282" t="str">
        <f t="shared" si="75"/>
        <v>1</v>
      </c>
      <c r="I636" s="282" t="str">
        <f t="shared" si="83"/>
        <v>1</v>
      </c>
      <c r="J636" s="280" t="str">
        <f>VLOOKUP(C636,MIS!F:G,2,FALSE)</f>
        <v>Faisalabad</v>
      </c>
      <c r="K636" s="157" t="str">
        <f t="shared" si="76"/>
        <v>Yes</v>
      </c>
      <c r="L636" s="157" t="str">
        <f t="shared" si="77"/>
        <v>Yes</v>
      </c>
      <c r="M636" s="157" t="str">
        <f t="shared" si="78"/>
        <v>Yes</v>
      </c>
      <c r="N636" s="280" t="str">
        <f t="shared" ref="N636:N649" si="123">IF(ISBLANK(F636),"No","Yes")</f>
        <v>No</v>
      </c>
      <c r="O636" s="157" t="str">
        <f t="shared" ref="O636:O649" si="124">IF(N636="No","Network Issue"," ")</f>
        <v>Network Issue</v>
      </c>
      <c r="P636" s="157" t="str">
        <f t="shared" si="119"/>
        <v>Yes</v>
      </c>
      <c r="Q636" s="157" t="str">
        <f t="shared" si="120"/>
        <v>Yes</v>
      </c>
    </row>
    <row r="637" spans="2:17" x14ac:dyDescent="0.25">
      <c r="B637" s="280">
        <v>633</v>
      </c>
      <c r="C637" s="232">
        <v>1790</v>
      </c>
      <c r="D637" s="221">
        <v>42794</v>
      </c>
      <c r="E637" s="232">
        <v>1790</v>
      </c>
      <c r="F637" s="222" t="s">
        <v>6029</v>
      </c>
      <c r="G637" s="223" t="str">
        <f>VLOOKUP(C637,MIS!F:H,3,FALSE)</f>
        <v>PAC KAMRA CANTT</v>
      </c>
      <c r="H637" s="282" t="str">
        <f t="shared" si="75"/>
        <v>1</v>
      </c>
      <c r="I637" s="282" t="str">
        <f t="shared" si="83"/>
        <v>1</v>
      </c>
      <c r="J637" s="280" t="str">
        <f>VLOOKUP(C637,MIS!F:G,2,FALSE)</f>
        <v>ISLAMABAD</v>
      </c>
      <c r="K637" s="157" t="str">
        <f t="shared" si="76"/>
        <v>Yes</v>
      </c>
      <c r="L637" s="157" t="str">
        <f t="shared" si="77"/>
        <v>Yes</v>
      </c>
      <c r="M637" s="157" t="str">
        <f t="shared" si="78"/>
        <v>Yes</v>
      </c>
      <c r="N637" s="280" t="str">
        <f t="shared" si="123"/>
        <v>Yes</v>
      </c>
      <c r="O637" s="157" t="str">
        <f t="shared" si="124"/>
        <v xml:space="preserve"> </v>
      </c>
      <c r="P637" s="157" t="str">
        <f t="shared" si="119"/>
        <v>Yes</v>
      </c>
      <c r="Q637" s="157" t="str">
        <f t="shared" si="120"/>
        <v>Yes</v>
      </c>
    </row>
    <row r="638" spans="2:17" x14ac:dyDescent="0.25">
      <c r="B638" s="280">
        <v>634</v>
      </c>
      <c r="C638" s="232">
        <v>1388</v>
      </c>
      <c r="D638" s="221">
        <v>42794</v>
      </c>
      <c r="E638" s="232">
        <v>1388</v>
      </c>
      <c r="F638" s="222"/>
      <c r="G638" s="223" t="str">
        <f>VLOOKUP(C638,MIS!F:H,3,FALSE)</f>
        <v>BHAN SAEEDABAD</v>
      </c>
      <c r="H638" s="282" t="str">
        <f t="shared" si="75"/>
        <v>1</v>
      </c>
      <c r="I638" s="282" t="str">
        <f t="shared" si="83"/>
        <v>1</v>
      </c>
      <c r="J638" s="280" t="str">
        <f>VLOOKUP(C638,MIS!F:G,2,FALSE)</f>
        <v>SUKKUR</v>
      </c>
      <c r="K638" s="157" t="str">
        <f t="shared" si="76"/>
        <v>Yes</v>
      </c>
      <c r="L638" s="157" t="str">
        <f t="shared" si="77"/>
        <v>Yes</v>
      </c>
      <c r="M638" s="157" t="str">
        <f t="shared" si="78"/>
        <v>Yes</v>
      </c>
      <c r="N638" s="280" t="str">
        <f t="shared" si="123"/>
        <v>No</v>
      </c>
      <c r="O638" s="157" t="str">
        <f t="shared" si="124"/>
        <v>Network Issue</v>
      </c>
      <c r="P638" s="157" t="str">
        <f t="shared" si="119"/>
        <v>Yes</v>
      </c>
      <c r="Q638" s="157" t="str">
        <f t="shared" si="120"/>
        <v>Yes</v>
      </c>
    </row>
    <row r="639" spans="2:17" x14ac:dyDescent="0.25">
      <c r="B639" s="280">
        <v>635</v>
      </c>
      <c r="C639" s="232">
        <v>1017</v>
      </c>
      <c r="D639" s="221">
        <v>42794</v>
      </c>
      <c r="E639" s="232">
        <v>1017</v>
      </c>
      <c r="F639" s="222" t="s">
        <v>6030</v>
      </c>
      <c r="G639" s="223" t="str">
        <f>VLOOKUP(C639,MIS!F:H,3,FALSE)</f>
        <v>TANK</v>
      </c>
      <c r="H639" s="282" t="str">
        <f t="shared" si="75"/>
        <v>1</v>
      </c>
      <c r="I639" s="282" t="str">
        <f t="shared" si="83"/>
        <v>1</v>
      </c>
      <c r="J639" s="280" t="str">
        <f>VLOOKUP(C639,MIS!F:G,2,FALSE)</f>
        <v>PESHAWAR</v>
      </c>
      <c r="K639" s="157" t="str">
        <f t="shared" si="76"/>
        <v>Yes</v>
      </c>
      <c r="L639" s="157" t="str">
        <f t="shared" si="77"/>
        <v>Yes</v>
      </c>
      <c r="M639" s="157" t="str">
        <f t="shared" si="78"/>
        <v>Yes</v>
      </c>
      <c r="N639" s="280" t="str">
        <f t="shared" si="123"/>
        <v>Yes</v>
      </c>
      <c r="O639" s="157" t="str">
        <f t="shared" si="124"/>
        <v xml:space="preserve"> </v>
      </c>
      <c r="P639" s="157" t="str">
        <f t="shared" si="119"/>
        <v>Yes</v>
      </c>
      <c r="Q639" s="157" t="str">
        <f t="shared" si="120"/>
        <v>Yes</v>
      </c>
    </row>
    <row r="640" spans="2:17" x14ac:dyDescent="0.25">
      <c r="B640" s="280">
        <v>636</v>
      </c>
      <c r="C640" s="232">
        <v>1540</v>
      </c>
      <c r="D640" s="221">
        <v>42794</v>
      </c>
      <c r="E640" s="232">
        <v>1540</v>
      </c>
      <c r="F640" s="222" t="s">
        <v>6031</v>
      </c>
      <c r="G640" s="223" t="str">
        <f>VLOOKUP(C640,MIS!F:H,3,FALSE)</f>
        <v>AASHIANA SHOPPING CENTRE, D.I.</v>
      </c>
      <c r="H640" s="282" t="str">
        <f t="shared" si="75"/>
        <v>1</v>
      </c>
      <c r="I640" s="282" t="str">
        <f t="shared" si="83"/>
        <v>1</v>
      </c>
      <c r="J640" s="280" t="str">
        <f>VLOOKUP(C640,MIS!F:G,2,FALSE)</f>
        <v>PESHAWAR</v>
      </c>
      <c r="K640" s="157" t="str">
        <f t="shared" si="76"/>
        <v>Yes</v>
      </c>
      <c r="L640" s="157" t="str">
        <f t="shared" si="77"/>
        <v>Yes</v>
      </c>
      <c r="M640" s="157" t="str">
        <f t="shared" si="78"/>
        <v>Yes</v>
      </c>
      <c r="N640" s="280" t="str">
        <f t="shared" si="123"/>
        <v>Yes</v>
      </c>
      <c r="O640" s="157" t="str">
        <f t="shared" si="124"/>
        <v xml:space="preserve"> </v>
      </c>
      <c r="P640" s="157" t="str">
        <f t="shared" si="119"/>
        <v>Yes</v>
      </c>
      <c r="Q640" s="157" t="str">
        <f t="shared" si="120"/>
        <v>Yes</v>
      </c>
    </row>
    <row r="641" spans="2:17" x14ac:dyDescent="0.25">
      <c r="B641" s="280">
        <v>637</v>
      </c>
      <c r="C641" s="232">
        <v>662</v>
      </c>
      <c r="D641" s="221">
        <v>42794</v>
      </c>
      <c r="E641" s="232">
        <v>662</v>
      </c>
      <c r="F641" s="222" t="s">
        <v>6032</v>
      </c>
      <c r="G641" s="223" t="str">
        <f>VLOOKUP(C641,MIS!F:H,3,FALSE)</f>
        <v>ATTOCK CITY</v>
      </c>
      <c r="H641" s="282" t="str">
        <f t="shared" si="75"/>
        <v>1</v>
      </c>
      <c r="I641" s="282" t="str">
        <f t="shared" si="83"/>
        <v>1</v>
      </c>
      <c r="J641" s="280" t="str">
        <f>VLOOKUP(C641,MIS!F:G,2,FALSE)</f>
        <v>ISLAMABAD</v>
      </c>
      <c r="K641" s="157" t="str">
        <f t="shared" si="76"/>
        <v>Yes</v>
      </c>
      <c r="L641" s="157" t="str">
        <f t="shared" si="77"/>
        <v>Yes</v>
      </c>
      <c r="M641" s="157" t="str">
        <f t="shared" si="78"/>
        <v>Yes</v>
      </c>
      <c r="N641" s="280" t="str">
        <f t="shared" si="123"/>
        <v>Yes</v>
      </c>
      <c r="O641" s="157" t="str">
        <f t="shared" si="124"/>
        <v xml:space="preserve"> </v>
      </c>
      <c r="P641" s="157" t="str">
        <f t="shared" si="119"/>
        <v>Yes</v>
      </c>
      <c r="Q641" s="157" t="str">
        <f t="shared" si="120"/>
        <v>Yes</v>
      </c>
    </row>
    <row r="642" spans="2:17" x14ac:dyDescent="0.25">
      <c r="B642" s="280">
        <v>638</v>
      </c>
      <c r="C642" s="232">
        <v>1158</v>
      </c>
      <c r="D642" s="221">
        <v>42794</v>
      </c>
      <c r="E642" s="232">
        <v>1158</v>
      </c>
      <c r="F642" s="222" t="s">
        <v>6033</v>
      </c>
      <c r="G642" s="223" t="str">
        <f>VLOOKUP(C642,MIS!F:H,3,FALSE)</f>
        <v>JARANWALA - WATER WORKS RD.</v>
      </c>
      <c r="H642" s="282" t="str">
        <f t="shared" si="75"/>
        <v>1</v>
      </c>
      <c r="I642" s="282" t="str">
        <f t="shared" si="83"/>
        <v>1</v>
      </c>
      <c r="J642" s="280" t="str">
        <f>VLOOKUP(C642,MIS!F:G,2,FALSE)</f>
        <v>Faisalabad</v>
      </c>
      <c r="K642" s="157" t="str">
        <f t="shared" si="76"/>
        <v>Yes</v>
      </c>
      <c r="L642" s="157" t="str">
        <f t="shared" si="77"/>
        <v>Yes</v>
      </c>
      <c r="M642" s="157" t="str">
        <f t="shared" si="78"/>
        <v>Yes</v>
      </c>
      <c r="N642" s="280" t="str">
        <f t="shared" si="123"/>
        <v>Yes</v>
      </c>
      <c r="O642" s="157" t="str">
        <f t="shared" si="124"/>
        <v xml:space="preserve"> </v>
      </c>
      <c r="P642" s="157" t="str">
        <f t="shared" si="119"/>
        <v>Yes</v>
      </c>
      <c r="Q642" s="157" t="str">
        <f t="shared" si="120"/>
        <v>Yes</v>
      </c>
    </row>
    <row r="643" spans="2:17" x14ac:dyDescent="0.25">
      <c r="B643" s="280">
        <v>639</v>
      </c>
      <c r="C643" s="232">
        <v>1577</v>
      </c>
      <c r="D643" s="221">
        <v>42794</v>
      </c>
      <c r="E643" s="232">
        <v>1577</v>
      </c>
      <c r="F643" s="222"/>
      <c r="G643" s="223" t="str">
        <f>VLOOKUP(C643,MIS!F:H,3,FALSE)</f>
        <v>CHAK NO. 378/GB</v>
      </c>
      <c r="H643" s="282" t="str">
        <f t="shared" si="75"/>
        <v>1</v>
      </c>
      <c r="I643" s="282" t="str">
        <f t="shared" si="83"/>
        <v>1</v>
      </c>
      <c r="J643" s="280" t="str">
        <f>VLOOKUP(C643,MIS!F:G,2,FALSE)</f>
        <v>Faisalabad</v>
      </c>
      <c r="K643" s="157" t="str">
        <f t="shared" si="76"/>
        <v>Yes</v>
      </c>
      <c r="L643" s="157" t="str">
        <f t="shared" si="77"/>
        <v>Yes</v>
      </c>
      <c r="M643" s="157" t="str">
        <f t="shared" si="78"/>
        <v>Yes</v>
      </c>
      <c r="N643" s="280" t="str">
        <f t="shared" si="123"/>
        <v>No</v>
      </c>
      <c r="O643" s="157" t="str">
        <f t="shared" si="124"/>
        <v>Network Issue</v>
      </c>
      <c r="P643" s="157" t="str">
        <f t="shared" si="119"/>
        <v>Yes</v>
      </c>
      <c r="Q643" s="157" t="str">
        <f t="shared" si="120"/>
        <v>Yes</v>
      </c>
    </row>
    <row r="644" spans="2:17" x14ac:dyDescent="0.25">
      <c r="B644" s="280">
        <v>640</v>
      </c>
      <c r="C644" s="232">
        <v>1628</v>
      </c>
      <c r="D644" s="221">
        <v>42794</v>
      </c>
      <c r="E644" s="232">
        <v>1628</v>
      </c>
      <c r="F644" s="222"/>
      <c r="G644" s="223" t="str">
        <f>VLOOKUP(C644,MIS!F:H,3,FALSE)</f>
        <v>CHASHMA SUGAR MILLS</v>
      </c>
      <c r="H644" s="282" t="str">
        <f t="shared" si="75"/>
        <v>1</v>
      </c>
      <c r="I644" s="282" t="str">
        <f t="shared" si="83"/>
        <v>1</v>
      </c>
      <c r="J644" s="280" t="str">
        <f>VLOOKUP(C644,MIS!F:G,2,FALSE)</f>
        <v>PESHAWAR</v>
      </c>
      <c r="K644" s="157" t="str">
        <f t="shared" si="76"/>
        <v>Yes</v>
      </c>
      <c r="L644" s="157" t="str">
        <f t="shared" si="77"/>
        <v>Yes</v>
      </c>
      <c r="M644" s="157" t="str">
        <f t="shared" si="78"/>
        <v>Yes</v>
      </c>
      <c r="N644" s="280" t="str">
        <f t="shared" si="123"/>
        <v>No</v>
      </c>
      <c r="O644" s="157" t="str">
        <f t="shared" si="124"/>
        <v>Network Issue</v>
      </c>
      <c r="P644" s="157" t="str">
        <f t="shared" si="119"/>
        <v>Yes</v>
      </c>
      <c r="Q644" s="157" t="str">
        <f t="shared" si="120"/>
        <v>Yes</v>
      </c>
    </row>
    <row r="645" spans="2:17" x14ac:dyDescent="0.25">
      <c r="B645" s="280">
        <v>641</v>
      </c>
      <c r="C645" s="232">
        <v>834</v>
      </c>
      <c r="D645" s="221">
        <v>42794</v>
      </c>
      <c r="E645" s="232">
        <v>834</v>
      </c>
      <c r="F645" s="222"/>
      <c r="G645" s="223" t="str">
        <f>VLOOKUP(C645,MIS!F:H,3,FALSE)</f>
        <v>JHOKE DITTA</v>
      </c>
      <c r="H645" s="282" t="str">
        <f t="shared" si="75"/>
        <v>1</v>
      </c>
      <c r="I645" s="282" t="str">
        <f t="shared" si="83"/>
        <v>1</v>
      </c>
      <c r="J645" s="280" t="str">
        <f>VLOOKUP(C645,MIS!F:G,2,FALSE)</f>
        <v>Faisalabad</v>
      </c>
      <c r="K645" s="157" t="str">
        <f t="shared" si="76"/>
        <v>Yes</v>
      </c>
      <c r="L645" s="157" t="str">
        <f t="shared" si="77"/>
        <v>Yes</v>
      </c>
      <c r="M645" s="157" t="str">
        <f t="shared" si="78"/>
        <v>Yes</v>
      </c>
      <c r="N645" s="280" t="str">
        <f t="shared" si="123"/>
        <v>No</v>
      </c>
      <c r="O645" s="157" t="str">
        <f t="shared" si="124"/>
        <v>Network Issue</v>
      </c>
      <c r="P645" s="157" t="str">
        <f t="shared" si="119"/>
        <v>Yes</v>
      </c>
      <c r="Q645" s="157" t="str">
        <f t="shared" si="120"/>
        <v>Yes</v>
      </c>
    </row>
    <row r="646" spans="2:17" x14ac:dyDescent="0.25">
      <c r="B646" s="280">
        <v>642</v>
      </c>
      <c r="C646" s="232">
        <v>91</v>
      </c>
      <c r="D646" s="221">
        <v>42794</v>
      </c>
      <c r="E646" s="232">
        <v>91</v>
      </c>
      <c r="F646" s="222"/>
      <c r="G646" s="223" t="str">
        <f>VLOOKUP(C646,MIS!F:H,3,FALSE)</f>
        <v>STATION ROAD DADU</v>
      </c>
      <c r="H646" s="282" t="str">
        <f t="shared" si="75"/>
        <v>1</v>
      </c>
      <c r="I646" s="282" t="str">
        <f t="shared" si="83"/>
        <v>1</v>
      </c>
      <c r="J646" s="280" t="str">
        <f>VLOOKUP(C646,MIS!F:G,2,FALSE)</f>
        <v>SUKKUR</v>
      </c>
      <c r="K646" s="157" t="str">
        <f t="shared" ref="K646:K686" si="125">IF(ISBLANK(C646)," ","Yes")</f>
        <v>Yes</v>
      </c>
      <c r="L646" s="157" t="str">
        <f t="shared" si="77"/>
        <v>Yes</v>
      </c>
      <c r="M646" s="157" t="str">
        <f t="shared" si="78"/>
        <v>Yes</v>
      </c>
      <c r="N646" s="280" t="str">
        <f t="shared" si="123"/>
        <v>No</v>
      </c>
      <c r="O646" s="157" t="str">
        <f t="shared" si="124"/>
        <v>Network Issue</v>
      </c>
      <c r="P646" s="157" t="str">
        <f t="shared" si="119"/>
        <v>Yes</v>
      </c>
      <c r="Q646" s="157" t="str">
        <f t="shared" si="120"/>
        <v>Yes</v>
      </c>
    </row>
    <row r="647" spans="2:17" x14ac:dyDescent="0.25">
      <c r="B647" s="280">
        <v>643</v>
      </c>
      <c r="C647" s="232">
        <v>261</v>
      </c>
      <c r="D647" s="221">
        <v>42794</v>
      </c>
      <c r="E647" s="232">
        <v>261</v>
      </c>
      <c r="F647" s="222" t="s">
        <v>6034</v>
      </c>
      <c r="G647" s="223" t="str">
        <f>VLOOKUP(C647,MIS!F:H,3,FALSE)</f>
        <v>TANDLIANWALA</v>
      </c>
      <c r="H647" s="282" t="str">
        <f t="shared" ref="H647:H686" si="126">IF(ISBLANK(C647)," ","1")</f>
        <v>1</v>
      </c>
      <c r="I647" s="282" t="str">
        <f t="shared" si="83"/>
        <v>1</v>
      </c>
      <c r="J647" s="280" t="str">
        <f>VLOOKUP(C647,MIS!F:G,2,FALSE)</f>
        <v>Faisalabad</v>
      </c>
      <c r="K647" s="157" t="str">
        <f t="shared" si="125"/>
        <v>Yes</v>
      </c>
      <c r="L647" s="157" t="str">
        <f t="shared" ref="L647:L686" si="127">IF(ISBLANK(C647)," ","Yes")</f>
        <v>Yes</v>
      </c>
      <c r="M647" s="157" t="str">
        <f t="shared" ref="M647:M687" si="128">IF(ISBLANK(C647)," ","Yes")</f>
        <v>Yes</v>
      </c>
      <c r="N647" s="280" t="str">
        <f t="shared" si="123"/>
        <v>Yes</v>
      </c>
      <c r="O647" s="157" t="str">
        <f t="shared" si="124"/>
        <v xml:space="preserve"> </v>
      </c>
      <c r="P647" s="157" t="str">
        <f t="shared" si="119"/>
        <v>Yes</v>
      </c>
      <c r="Q647" s="157" t="str">
        <f t="shared" si="120"/>
        <v>Yes</v>
      </c>
    </row>
    <row r="648" spans="2:17" x14ac:dyDescent="0.25">
      <c r="B648" s="280">
        <v>644</v>
      </c>
      <c r="C648" s="232">
        <v>921</v>
      </c>
      <c r="D648" s="221">
        <v>42794</v>
      </c>
      <c r="E648" s="232">
        <v>921</v>
      </c>
      <c r="F648" s="222" t="s">
        <v>6035</v>
      </c>
      <c r="G648" s="223" t="str">
        <f>VLOOKUP(C648,MIS!F:H,3,FALSE)</f>
        <v>GARH</v>
      </c>
      <c r="H648" s="282" t="str">
        <f t="shared" si="126"/>
        <v>1</v>
      </c>
      <c r="I648" s="282" t="str">
        <f t="shared" si="83"/>
        <v>1</v>
      </c>
      <c r="J648" s="280" t="str">
        <f>VLOOKUP(C648,MIS!F:G,2,FALSE)</f>
        <v>Faisalabad</v>
      </c>
      <c r="K648" s="157" t="str">
        <f t="shared" si="125"/>
        <v>Yes</v>
      </c>
      <c r="L648" s="157" t="str">
        <f t="shared" si="127"/>
        <v>Yes</v>
      </c>
      <c r="M648" s="157" t="str">
        <f t="shared" si="128"/>
        <v>Yes</v>
      </c>
      <c r="N648" s="280" t="str">
        <f t="shared" si="123"/>
        <v>Yes</v>
      </c>
      <c r="O648" s="157" t="str">
        <f t="shared" si="124"/>
        <v xml:space="preserve"> </v>
      </c>
      <c r="P648" s="157" t="str">
        <f t="shared" si="119"/>
        <v>Yes</v>
      </c>
      <c r="Q648" s="157" t="str">
        <f t="shared" si="120"/>
        <v>Yes</v>
      </c>
    </row>
    <row r="649" spans="2:17" x14ac:dyDescent="0.25">
      <c r="B649" s="280">
        <v>645</v>
      </c>
      <c r="C649" s="232">
        <v>1605</v>
      </c>
      <c r="D649" s="221">
        <v>42794</v>
      </c>
      <c r="E649" s="232">
        <v>1605</v>
      </c>
      <c r="F649" s="222" t="s">
        <v>6036</v>
      </c>
      <c r="G649" s="223" t="str">
        <f>VLOOKUP(C649,MIS!F:H,3,FALSE)</f>
        <v>ATTOCK CANTT</v>
      </c>
      <c r="H649" s="282" t="str">
        <f t="shared" si="126"/>
        <v>1</v>
      </c>
      <c r="I649" s="282" t="str">
        <f t="shared" si="83"/>
        <v>1</v>
      </c>
      <c r="J649" s="280" t="str">
        <f>VLOOKUP(C649,MIS!F:G,2,FALSE)</f>
        <v>ISLAMABAD</v>
      </c>
      <c r="K649" s="157" t="str">
        <f t="shared" si="125"/>
        <v>Yes</v>
      </c>
      <c r="L649" s="157" t="str">
        <f t="shared" si="127"/>
        <v>Yes</v>
      </c>
      <c r="M649" s="157" t="str">
        <f t="shared" si="128"/>
        <v>Yes</v>
      </c>
      <c r="N649" s="280" t="str">
        <f t="shared" si="123"/>
        <v>Yes</v>
      </c>
      <c r="O649" s="157" t="str">
        <f t="shared" si="124"/>
        <v xml:space="preserve"> </v>
      </c>
      <c r="P649" s="157" t="str">
        <f t="shared" si="119"/>
        <v>Yes</v>
      </c>
      <c r="Q649" s="157" t="str">
        <f t="shared" si="120"/>
        <v>Yes</v>
      </c>
    </row>
    <row r="650" spans="2:17" x14ac:dyDescent="0.25">
      <c r="B650" s="280">
        <v>646</v>
      </c>
      <c r="C650" s="232">
        <v>231</v>
      </c>
      <c r="D650" s="221">
        <v>42794</v>
      </c>
      <c r="E650" s="232">
        <v>2311</v>
      </c>
      <c r="F650" s="222"/>
      <c r="G650" s="223" t="str">
        <f>VLOOKUP(C650,MIS!F:H,3,FALSE)</f>
        <v>EIDGAH KALAN, D.I.KH</v>
      </c>
      <c r="H650" s="282" t="str">
        <f t="shared" si="126"/>
        <v>1</v>
      </c>
      <c r="I650" s="282" t="str">
        <f t="shared" si="83"/>
        <v>1</v>
      </c>
      <c r="J650" s="280" t="str">
        <f>VLOOKUP(C650,MIS!F:G,2,FALSE)</f>
        <v>PESHAWAR</v>
      </c>
      <c r="K650" s="157" t="str">
        <f t="shared" si="125"/>
        <v>Yes</v>
      </c>
      <c r="L650" s="157" t="str">
        <f t="shared" si="127"/>
        <v>Yes</v>
      </c>
      <c r="M650" s="157" t="str">
        <f t="shared" si="128"/>
        <v>Yes</v>
      </c>
      <c r="N650" s="280" t="str">
        <f t="shared" ref="N650:N652" si="129">IF(ISBLANK(F650),"No","Yes")</f>
        <v>No</v>
      </c>
      <c r="O650" s="157" t="str">
        <f t="shared" ref="O650:O652" si="130">IF(N650="No","Network Issue"," ")</f>
        <v>Network Issue</v>
      </c>
      <c r="P650" s="157" t="str">
        <f t="shared" si="119"/>
        <v>Yes</v>
      </c>
      <c r="Q650" s="157" t="str">
        <f t="shared" si="120"/>
        <v>Yes</v>
      </c>
    </row>
    <row r="651" spans="2:17" x14ac:dyDescent="0.25">
      <c r="B651" s="280">
        <v>647</v>
      </c>
      <c r="C651" s="232">
        <v>1359</v>
      </c>
      <c r="D651" s="221">
        <v>42794</v>
      </c>
      <c r="E651" s="232">
        <v>1359</v>
      </c>
      <c r="F651" s="222"/>
      <c r="G651" s="223" t="str">
        <f>VLOOKUP(C651,MIS!F:H,3,FALSE)</f>
        <v>CIRCULAR ROAD, D.I.KHAN</v>
      </c>
      <c r="H651" s="282" t="str">
        <f t="shared" si="126"/>
        <v>1</v>
      </c>
      <c r="I651" s="282" t="str">
        <f t="shared" si="83"/>
        <v>1</v>
      </c>
      <c r="J651" s="280" t="str">
        <f>VLOOKUP(C651,MIS!F:G,2,FALSE)</f>
        <v>PESHAWAR</v>
      </c>
      <c r="K651" s="157" t="str">
        <f t="shared" si="125"/>
        <v>Yes</v>
      </c>
      <c r="L651" s="157" t="str">
        <f t="shared" si="127"/>
        <v>Yes</v>
      </c>
      <c r="M651" s="157" t="str">
        <f t="shared" si="128"/>
        <v>Yes</v>
      </c>
      <c r="N651" s="280" t="str">
        <f t="shared" si="129"/>
        <v>No</v>
      </c>
      <c r="O651" s="157" t="str">
        <f t="shared" si="130"/>
        <v>Network Issue</v>
      </c>
      <c r="P651" s="157" t="str">
        <f t="shared" si="119"/>
        <v>Yes</v>
      </c>
      <c r="Q651" s="157" t="str">
        <f t="shared" si="120"/>
        <v>Yes</v>
      </c>
    </row>
    <row r="652" spans="2:17" x14ac:dyDescent="0.25">
      <c r="B652" s="280">
        <v>648</v>
      </c>
      <c r="C652" s="232">
        <v>2467</v>
      </c>
      <c r="D652" s="221">
        <v>42794</v>
      </c>
      <c r="E652" s="232">
        <v>2467</v>
      </c>
      <c r="F652" s="222" t="s">
        <v>6038</v>
      </c>
      <c r="G652" s="223" t="str">
        <f>VLOOKUP(C652,MIS!F:H,3,FALSE)</f>
        <v>Sh.Yousuf ADda D.IKHAN</v>
      </c>
      <c r="H652" s="282" t="str">
        <f t="shared" si="126"/>
        <v>1</v>
      </c>
      <c r="I652" s="282" t="str">
        <f t="shared" si="83"/>
        <v>1</v>
      </c>
      <c r="J652" s="280" t="str">
        <f>VLOOKUP(C652,MIS!F:G,2,FALSE)</f>
        <v>PESHAWAR</v>
      </c>
      <c r="K652" s="157" t="str">
        <f t="shared" si="125"/>
        <v>Yes</v>
      </c>
      <c r="L652" s="157" t="str">
        <f t="shared" si="127"/>
        <v>Yes</v>
      </c>
      <c r="M652" s="157" t="str">
        <f t="shared" si="128"/>
        <v>Yes</v>
      </c>
      <c r="N652" s="280" t="str">
        <f t="shared" si="129"/>
        <v>Yes</v>
      </c>
      <c r="O652" s="157" t="str">
        <f t="shared" si="130"/>
        <v xml:space="preserve"> </v>
      </c>
      <c r="P652" s="157" t="str">
        <f t="shared" si="119"/>
        <v>Yes</v>
      </c>
      <c r="Q652" s="157" t="str">
        <f t="shared" si="120"/>
        <v>Yes</v>
      </c>
    </row>
    <row r="653" spans="2:17" x14ac:dyDescent="0.25">
      <c r="B653" s="280">
        <v>649</v>
      </c>
      <c r="C653" s="232">
        <v>1771</v>
      </c>
      <c r="D653" s="221">
        <v>42794</v>
      </c>
      <c r="E653" s="232">
        <v>17711</v>
      </c>
      <c r="F653" s="222"/>
      <c r="G653" s="223" t="str">
        <f>VLOOKUP(C653,MIS!F:H,3,FALSE)</f>
        <v>CHAK NO. 439/GB MAHLAM</v>
      </c>
      <c r="H653" s="282" t="str">
        <f t="shared" si="126"/>
        <v>1</v>
      </c>
      <c r="I653" s="282" t="str">
        <f t="shared" si="83"/>
        <v>1</v>
      </c>
      <c r="J653" s="280" t="str">
        <f>VLOOKUP(C653,MIS!F:G,2,FALSE)</f>
        <v>Faisalabad</v>
      </c>
      <c r="K653" s="157" t="str">
        <f t="shared" si="125"/>
        <v>Yes</v>
      </c>
      <c r="L653" s="157" t="str">
        <f t="shared" si="127"/>
        <v>Yes</v>
      </c>
      <c r="M653" s="157" t="str">
        <f t="shared" si="128"/>
        <v>Yes</v>
      </c>
      <c r="N653" s="280" t="str">
        <f t="shared" ref="N653" si="131">IF(ISBLANK(F653),"No","Yes")</f>
        <v>No</v>
      </c>
      <c r="O653" s="157" t="str">
        <f t="shared" ref="O653" si="132">IF(N653="No","Network Issue"," ")</f>
        <v>Network Issue</v>
      </c>
      <c r="P653" s="157" t="str">
        <f t="shared" si="119"/>
        <v>Yes</v>
      </c>
      <c r="Q653" s="157" t="str">
        <f t="shared" si="120"/>
        <v>Yes</v>
      </c>
    </row>
    <row r="654" spans="2:17" x14ac:dyDescent="0.25">
      <c r="B654" s="280">
        <v>650</v>
      </c>
      <c r="C654" s="232">
        <v>518</v>
      </c>
      <c r="D654" s="221">
        <v>42795</v>
      </c>
      <c r="E654" s="232">
        <v>518</v>
      </c>
      <c r="F654" s="222" t="s">
        <v>6039</v>
      </c>
      <c r="G654" s="223" t="str">
        <f>VLOOKUP(C654,MIS!F:H,3,FALSE)</f>
        <v>RAHWALI</v>
      </c>
      <c r="H654" s="282" t="str">
        <f t="shared" si="126"/>
        <v>1</v>
      </c>
      <c r="I654" s="282" t="str">
        <f t="shared" si="83"/>
        <v>1</v>
      </c>
      <c r="J654" s="280" t="str">
        <f>VLOOKUP(C654,MIS!F:G,2,FALSE)</f>
        <v>GUJRANWALA</v>
      </c>
      <c r="K654" s="157" t="str">
        <f t="shared" si="125"/>
        <v>Yes</v>
      </c>
      <c r="L654" s="157" t="str">
        <f t="shared" si="127"/>
        <v>Yes</v>
      </c>
      <c r="M654" s="157" t="str">
        <f t="shared" si="128"/>
        <v>Yes</v>
      </c>
      <c r="N654" s="280" t="str">
        <f t="shared" ref="N654:N705" si="133">IF(ISBLANK(F654),"No","Yes")</f>
        <v>Yes</v>
      </c>
      <c r="O654" s="157" t="str">
        <f t="shared" ref="O654:O674" si="134">IF(N654="No","Network Issue"," ")</f>
        <v xml:space="preserve"> </v>
      </c>
      <c r="P654" s="157" t="str">
        <f t="shared" si="119"/>
        <v>Yes</v>
      </c>
      <c r="Q654" s="157" t="str">
        <f t="shared" si="120"/>
        <v>Yes</v>
      </c>
    </row>
    <row r="655" spans="2:17" x14ac:dyDescent="0.25">
      <c r="B655" s="280">
        <v>651</v>
      </c>
      <c r="C655" s="232">
        <v>1998</v>
      </c>
      <c r="D655" s="221">
        <v>42795</v>
      </c>
      <c r="E655" s="232">
        <v>1998</v>
      </c>
      <c r="F655" s="222"/>
      <c r="G655" s="223" t="str">
        <f>VLOOKUP(C655,MIS!F:H,3,FALSE)</f>
        <v>CHAK NO. 306/GB</v>
      </c>
      <c r="H655" s="282" t="str">
        <f t="shared" si="126"/>
        <v>1</v>
      </c>
      <c r="I655" s="282" t="str">
        <f t="shared" si="83"/>
        <v>1</v>
      </c>
      <c r="J655" s="280" t="str">
        <f>VLOOKUP(C655,MIS!F:G,2,FALSE)</f>
        <v>Faisalabad</v>
      </c>
      <c r="K655" s="157" t="str">
        <f t="shared" si="125"/>
        <v>Yes</v>
      </c>
      <c r="L655" s="157" t="str">
        <f t="shared" si="127"/>
        <v>Yes</v>
      </c>
      <c r="M655" s="157" t="str">
        <f t="shared" si="128"/>
        <v>Yes</v>
      </c>
      <c r="N655" s="280" t="str">
        <f t="shared" si="133"/>
        <v>No</v>
      </c>
      <c r="O655" s="157" t="str">
        <f t="shared" si="134"/>
        <v>Network Issue</v>
      </c>
      <c r="P655" s="157" t="str">
        <f t="shared" si="119"/>
        <v>Yes</v>
      </c>
      <c r="Q655" s="157" t="str">
        <f t="shared" si="120"/>
        <v>Yes</v>
      </c>
    </row>
    <row r="656" spans="2:17" x14ac:dyDescent="0.25">
      <c r="B656" s="280">
        <v>652</v>
      </c>
      <c r="C656" s="232">
        <v>457</v>
      </c>
      <c r="D656" s="221">
        <v>42795</v>
      </c>
      <c r="E656" s="232">
        <v>457</v>
      </c>
      <c r="F656" s="222"/>
      <c r="G656" s="223" t="str">
        <f>VLOOKUP(C656,MIS!F:H,3,FALSE)</f>
        <v>HAZRO</v>
      </c>
      <c r="H656" s="282" t="str">
        <f t="shared" si="126"/>
        <v>1</v>
      </c>
      <c r="I656" s="282" t="str">
        <f t="shared" si="83"/>
        <v>1</v>
      </c>
      <c r="J656" s="280" t="str">
        <f>VLOOKUP(C656,MIS!F:G,2,FALSE)</f>
        <v>ISLAMABAD</v>
      </c>
      <c r="K656" s="157" t="str">
        <f t="shared" si="125"/>
        <v>Yes</v>
      </c>
      <c r="L656" s="157" t="str">
        <f t="shared" si="127"/>
        <v>Yes</v>
      </c>
      <c r="M656" s="157" t="str">
        <f t="shared" si="128"/>
        <v>Yes</v>
      </c>
      <c r="N656" s="280" t="str">
        <f t="shared" si="133"/>
        <v>No</v>
      </c>
      <c r="O656" s="157" t="str">
        <f t="shared" si="134"/>
        <v>Network Issue</v>
      </c>
      <c r="P656" s="157" t="str">
        <f t="shared" si="119"/>
        <v>Yes</v>
      </c>
      <c r="Q656" s="157" t="str">
        <f t="shared" si="120"/>
        <v>Yes</v>
      </c>
    </row>
    <row r="657" spans="2:17" x14ac:dyDescent="0.25">
      <c r="B657" s="280">
        <v>653</v>
      </c>
      <c r="C657" s="232">
        <v>1545</v>
      </c>
      <c r="D657" s="221">
        <v>42795</v>
      </c>
      <c r="E657" s="232">
        <v>1545</v>
      </c>
      <c r="F657" s="222" t="s">
        <v>6040</v>
      </c>
      <c r="G657" s="223" t="str">
        <f>VLOOKUP(C657,MIS!F:H,3,FALSE)</f>
        <v>CHAK NO. 157/GB ADDA BASHIR ABAD</v>
      </c>
      <c r="H657" s="282" t="str">
        <f t="shared" si="126"/>
        <v>1</v>
      </c>
      <c r="I657" s="282" t="str">
        <f t="shared" si="83"/>
        <v>1</v>
      </c>
      <c r="J657" s="280" t="str">
        <f>VLOOKUP(C657,MIS!F:G,2,FALSE)</f>
        <v>Faisalabad</v>
      </c>
      <c r="K657" s="157" t="str">
        <f t="shared" si="125"/>
        <v>Yes</v>
      </c>
      <c r="L657" s="157" t="str">
        <f t="shared" si="127"/>
        <v>Yes</v>
      </c>
      <c r="M657" s="157" t="str">
        <f t="shared" si="128"/>
        <v>Yes</v>
      </c>
      <c r="N657" s="280" t="str">
        <f t="shared" si="133"/>
        <v>Yes</v>
      </c>
      <c r="O657" s="157" t="str">
        <f t="shared" si="134"/>
        <v xml:space="preserve"> </v>
      </c>
      <c r="P657" s="157" t="str">
        <f t="shared" si="119"/>
        <v>Yes</v>
      </c>
      <c r="Q657" s="157" t="str">
        <f t="shared" si="120"/>
        <v>Yes</v>
      </c>
    </row>
    <row r="658" spans="2:17" x14ac:dyDescent="0.25">
      <c r="B658" s="280">
        <v>654</v>
      </c>
      <c r="C658" s="232">
        <v>1931</v>
      </c>
      <c r="D658" s="221">
        <v>42795</v>
      </c>
      <c r="E658" s="232">
        <v>1931</v>
      </c>
      <c r="F658" s="222" t="s">
        <v>6041</v>
      </c>
      <c r="G658" s="223" t="str">
        <f>VLOOKUP(C658,MIS!F:H,3,FALSE)</f>
        <v>DEH BAWAN</v>
      </c>
      <c r="H658" s="282" t="str">
        <f t="shared" si="126"/>
        <v>1</v>
      </c>
      <c r="I658" s="282" t="str">
        <f t="shared" si="83"/>
        <v>1</v>
      </c>
      <c r="J658" s="280" t="str">
        <f>VLOOKUP(C658,MIS!F:G,2,FALSE)</f>
        <v>SUKKUR</v>
      </c>
      <c r="K658" s="157" t="str">
        <f t="shared" si="125"/>
        <v>Yes</v>
      </c>
      <c r="L658" s="157" t="str">
        <f t="shared" si="127"/>
        <v>Yes</v>
      </c>
      <c r="M658" s="157" t="str">
        <f t="shared" si="128"/>
        <v>Yes</v>
      </c>
      <c r="N658" s="280" t="str">
        <f t="shared" si="133"/>
        <v>Yes</v>
      </c>
      <c r="O658" s="157" t="str">
        <f t="shared" si="134"/>
        <v xml:space="preserve"> </v>
      </c>
      <c r="P658" s="157" t="str">
        <f t="shared" si="119"/>
        <v>Yes</v>
      </c>
      <c r="Q658" s="157" t="str">
        <f t="shared" si="120"/>
        <v>Yes</v>
      </c>
    </row>
    <row r="659" spans="2:17" x14ac:dyDescent="0.25">
      <c r="B659" s="280">
        <v>655</v>
      </c>
      <c r="C659" s="232">
        <v>841</v>
      </c>
      <c r="D659" s="221">
        <v>42795</v>
      </c>
      <c r="E659" s="232">
        <v>841</v>
      </c>
      <c r="F659" s="222" t="s">
        <v>6042</v>
      </c>
      <c r="G659" s="223" t="str">
        <f>VLOOKUP(C659,MIS!F:H,3,FALSE)</f>
        <v>CHAK NO. 331/GB SALEEMPUR</v>
      </c>
      <c r="H659" s="282" t="str">
        <f t="shared" si="126"/>
        <v>1</v>
      </c>
      <c r="I659" s="282" t="str">
        <f t="shared" si="83"/>
        <v>1</v>
      </c>
      <c r="J659" s="280" t="str">
        <f>VLOOKUP(C659,MIS!F:G,2,FALSE)</f>
        <v>Faisalabad</v>
      </c>
      <c r="K659" s="157" t="str">
        <f t="shared" si="125"/>
        <v>Yes</v>
      </c>
      <c r="L659" s="157" t="str">
        <f t="shared" si="127"/>
        <v>Yes</v>
      </c>
      <c r="M659" s="157" t="str">
        <f t="shared" si="128"/>
        <v>Yes</v>
      </c>
      <c r="N659" s="280" t="str">
        <f t="shared" si="133"/>
        <v>Yes</v>
      </c>
      <c r="O659" s="157" t="str">
        <f t="shared" si="134"/>
        <v xml:space="preserve"> </v>
      </c>
      <c r="P659" s="157" t="str">
        <f t="shared" si="119"/>
        <v>Yes</v>
      </c>
      <c r="Q659" s="157" t="str">
        <f t="shared" si="120"/>
        <v>Yes</v>
      </c>
    </row>
    <row r="660" spans="2:17" x14ac:dyDescent="0.25">
      <c r="B660" s="280">
        <v>656</v>
      </c>
      <c r="C660" s="232">
        <v>2473</v>
      </c>
      <c r="D660" s="221">
        <v>42795</v>
      </c>
      <c r="E660" s="232">
        <v>2473</v>
      </c>
      <c r="F660" s="222" t="s">
        <v>6043</v>
      </c>
      <c r="G660" s="223" t="str">
        <f>VLOOKUP(C660,MIS!F:H,3,FALSE)</f>
        <v>NIZAMPUR</v>
      </c>
      <c r="H660" s="282" t="str">
        <f t="shared" si="126"/>
        <v>1</v>
      </c>
      <c r="I660" s="282" t="str">
        <f t="shared" si="83"/>
        <v>1</v>
      </c>
      <c r="J660" s="280" t="str">
        <f>VLOOKUP(C660,MIS!F:G,2,FALSE)</f>
        <v>GUJRANWALA</v>
      </c>
      <c r="K660" s="157" t="str">
        <f t="shared" si="125"/>
        <v>Yes</v>
      </c>
      <c r="L660" s="157" t="str">
        <f t="shared" si="127"/>
        <v>Yes</v>
      </c>
      <c r="M660" s="157" t="str">
        <f t="shared" si="128"/>
        <v>Yes</v>
      </c>
      <c r="N660" s="280" t="str">
        <f t="shared" si="133"/>
        <v>Yes</v>
      </c>
      <c r="O660" s="157" t="str">
        <f t="shared" si="134"/>
        <v xml:space="preserve"> </v>
      </c>
      <c r="P660" s="157" t="str">
        <f t="shared" si="119"/>
        <v>Yes</v>
      </c>
      <c r="Q660" s="157" t="str">
        <f t="shared" si="120"/>
        <v>Yes</v>
      </c>
    </row>
    <row r="661" spans="2:17" x14ac:dyDescent="0.25">
      <c r="B661" s="280">
        <v>657</v>
      </c>
      <c r="C661" s="232">
        <v>1030</v>
      </c>
      <c r="D661" s="221">
        <v>42795</v>
      </c>
      <c r="E661" s="232">
        <v>1030</v>
      </c>
      <c r="F661" s="222"/>
      <c r="G661" s="223" t="str">
        <f>VLOOKUP(C661,MIS!F:H,3,FALSE)</f>
        <v>KOT JAD</v>
      </c>
      <c r="H661" s="282" t="str">
        <f t="shared" si="126"/>
        <v>1</v>
      </c>
      <c r="I661" s="282" t="str">
        <f t="shared" si="83"/>
        <v>1</v>
      </c>
      <c r="J661" s="280" t="str">
        <f>VLOOKUP(C661,MIS!F:G,2,FALSE)</f>
        <v>PESHAWAR</v>
      </c>
      <c r="K661" s="157" t="str">
        <f t="shared" si="125"/>
        <v>Yes</v>
      </c>
      <c r="L661" s="157" t="str">
        <f t="shared" si="127"/>
        <v>Yes</v>
      </c>
      <c r="M661" s="157" t="str">
        <f t="shared" si="128"/>
        <v>Yes</v>
      </c>
      <c r="N661" s="280" t="str">
        <f t="shared" si="133"/>
        <v>No</v>
      </c>
      <c r="O661" s="157" t="str">
        <f t="shared" si="134"/>
        <v>Network Issue</v>
      </c>
      <c r="P661" s="157" t="str">
        <f t="shared" si="119"/>
        <v>Yes</v>
      </c>
      <c r="Q661" s="157" t="str">
        <f t="shared" si="120"/>
        <v>Yes</v>
      </c>
    </row>
    <row r="662" spans="2:17" x14ac:dyDescent="0.25">
      <c r="B662" s="280">
        <v>658</v>
      </c>
      <c r="C662" s="232">
        <v>273</v>
      </c>
      <c r="D662" s="221">
        <v>42795</v>
      </c>
      <c r="E662" s="232">
        <v>273</v>
      </c>
      <c r="F662" s="222" t="s">
        <v>6044</v>
      </c>
      <c r="G662" s="223" t="str">
        <f>VLOOKUP(C662,MIS!F:H,3,FALSE)</f>
        <v xml:space="preserve">GUJRANWALA- CANTT </v>
      </c>
      <c r="H662" s="282" t="str">
        <f t="shared" si="126"/>
        <v>1</v>
      </c>
      <c r="I662" s="282" t="str">
        <f t="shared" si="83"/>
        <v>1</v>
      </c>
      <c r="J662" s="280" t="str">
        <f>VLOOKUP(C662,MIS!F:G,2,FALSE)</f>
        <v>GUJRANWALA</v>
      </c>
      <c r="K662" s="157" t="str">
        <f t="shared" si="125"/>
        <v>Yes</v>
      </c>
      <c r="L662" s="157" t="str">
        <f t="shared" si="127"/>
        <v>Yes</v>
      </c>
      <c r="M662" s="157" t="str">
        <f t="shared" si="128"/>
        <v>Yes</v>
      </c>
      <c r="N662" s="280" t="str">
        <f t="shared" si="133"/>
        <v>Yes</v>
      </c>
      <c r="O662" s="157" t="str">
        <f t="shared" si="134"/>
        <v xml:space="preserve"> </v>
      </c>
      <c r="P662" s="157" t="str">
        <f t="shared" si="119"/>
        <v>Yes</v>
      </c>
      <c r="Q662" s="157" t="str">
        <f t="shared" si="120"/>
        <v>Yes</v>
      </c>
    </row>
    <row r="663" spans="2:17" x14ac:dyDescent="0.25">
      <c r="B663" s="280">
        <v>659</v>
      </c>
      <c r="C663" s="232">
        <v>693</v>
      </c>
      <c r="D663" s="221">
        <v>42795</v>
      </c>
      <c r="E663" s="232">
        <v>693</v>
      </c>
      <c r="F663" s="222" t="s">
        <v>6045</v>
      </c>
      <c r="G663" s="223" t="str">
        <f>VLOOKUP(C663,MIS!F:H,3,FALSE)</f>
        <v>SINDHILIANWALI</v>
      </c>
      <c r="H663" s="282" t="str">
        <f t="shared" si="126"/>
        <v>1</v>
      </c>
      <c r="I663" s="282" t="str">
        <f t="shared" ref="I663:I686" si="135">IF(ISBLANK(C663)," ","1")</f>
        <v>1</v>
      </c>
      <c r="J663" s="280" t="str">
        <f>VLOOKUP(C663,MIS!F:G,2,FALSE)</f>
        <v>Faisalabad</v>
      </c>
      <c r="K663" s="157" t="str">
        <f t="shared" si="125"/>
        <v>Yes</v>
      </c>
      <c r="L663" s="157" t="str">
        <f t="shared" si="127"/>
        <v>Yes</v>
      </c>
      <c r="M663" s="157" t="str">
        <f t="shared" si="128"/>
        <v>Yes</v>
      </c>
      <c r="N663" s="280" t="str">
        <f t="shared" si="133"/>
        <v>Yes</v>
      </c>
      <c r="O663" s="157" t="str">
        <f t="shared" si="134"/>
        <v xml:space="preserve"> </v>
      </c>
      <c r="P663" s="157" t="str">
        <f t="shared" si="119"/>
        <v>Yes</v>
      </c>
      <c r="Q663" s="157" t="str">
        <f t="shared" si="120"/>
        <v>Yes</v>
      </c>
    </row>
    <row r="664" spans="2:17" x14ac:dyDescent="0.25">
      <c r="B664" s="280">
        <v>660</v>
      </c>
      <c r="C664" s="232">
        <v>509</v>
      </c>
      <c r="D664" s="221">
        <v>42795</v>
      </c>
      <c r="E664" s="232">
        <v>509</v>
      </c>
      <c r="F664" s="222" t="s">
        <v>6046</v>
      </c>
      <c r="G664" s="223" t="str">
        <f>VLOOKUP(C664,MIS!F:H,3,FALSE)</f>
        <v>MEHAR</v>
      </c>
      <c r="H664" s="282" t="str">
        <f t="shared" si="126"/>
        <v>1</v>
      </c>
      <c r="I664" s="282" t="str">
        <f t="shared" si="135"/>
        <v>1</v>
      </c>
      <c r="J664" s="280" t="str">
        <f>VLOOKUP(C664,MIS!F:G,2,FALSE)</f>
        <v>SUKKUR</v>
      </c>
      <c r="K664" s="157" t="str">
        <f t="shared" si="125"/>
        <v>Yes</v>
      </c>
      <c r="L664" s="157" t="str">
        <f t="shared" si="127"/>
        <v>Yes</v>
      </c>
      <c r="M664" s="157" t="str">
        <f t="shared" si="128"/>
        <v>Yes</v>
      </c>
      <c r="N664" s="280" t="str">
        <f t="shared" si="133"/>
        <v>Yes</v>
      </c>
      <c r="O664" s="157" t="str">
        <f t="shared" si="134"/>
        <v xml:space="preserve"> </v>
      </c>
      <c r="P664" s="157" t="str">
        <f t="shared" si="119"/>
        <v>Yes</v>
      </c>
      <c r="Q664" s="157" t="str">
        <f t="shared" si="120"/>
        <v>Yes</v>
      </c>
    </row>
    <row r="665" spans="2:17" x14ac:dyDescent="0.25">
      <c r="B665" s="280">
        <v>661</v>
      </c>
      <c r="C665" s="232">
        <v>1243</v>
      </c>
      <c r="D665" s="221">
        <v>42795</v>
      </c>
      <c r="E665" s="232">
        <v>1243</v>
      </c>
      <c r="F665" s="222" t="s">
        <v>6047</v>
      </c>
      <c r="G665" s="223" t="str">
        <f>VLOOKUP(C665,MIS!F:H,3,FALSE)</f>
        <v xml:space="preserve">CHAK NO. 680/21 GB ADDA </v>
      </c>
      <c r="H665" s="282" t="str">
        <f t="shared" si="126"/>
        <v>1</v>
      </c>
      <c r="I665" s="282" t="str">
        <f t="shared" si="135"/>
        <v>1</v>
      </c>
      <c r="J665" s="280" t="str">
        <f>VLOOKUP(C665,MIS!F:G,2,FALSE)</f>
        <v>Faisalabad</v>
      </c>
      <c r="K665" s="157" t="str">
        <f t="shared" si="125"/>
        <v>Yes</v>
      </c>
      <c r="L665" s="157" t="str">
        <f t="shared" si="127"/>
        <v>Yes</v>
      </c>
      <c r="M665" s="157" t="str">
        <f t="shared" si="128"/>
        <v>Yes</v>
      </c>
      <c r="N665" s="280" t="str">
        <f t="shared" si="133"/>
        <v>Yes</v>
      </c>
      <c r="O665" s="157" t="str">
        <f t="shared" si="134"/>
        <v xml:space="preserve"> </v>
      </c>
      <c r="P665" s="157" t="str">
        <f t="shared" si="119"/>
        <v>Yes</v>
      </c>
      <c r="Q665" s="157" t="str">
        <f t="shared" si="120"/>
        <v>Yes</v>
      </c>
    </row>
    <row r="666" spans="2:17" x14ac:dyDescent="0.25">
      <c r="B666" s="280">
        <v>662</v>
      </c>
      <c r="C666" s="232">
        <v>1189</v>
      </c>
      <c r="D666" s="221">
        <v>42795</v>
      </c>
      <c r="E666" s="232">
        <v>1189</v>
      </c>
      <c r="F666" s="222" t="s">
        <v>6048</v>
      </c>
      <c r="G666" s="223" t="str">
        <f>VLOOKUP(C666,MIS!F:H,3,FALSE)</f>
        <v>PAROVA</v>
      </c>
      <c r="H666" s="282" t="str">
        <f t="shared" si="126"/>
        <v>1</v>
      </c>
      <c r="I666" s="282" t="str">
        <f t="shared" si="135"/>
        <v>1</v>
      </c>
      <c r="J666" s="280" t="str">
        <f>VLOOKUP(C666,MIS!F:G,2,FALSE)</f>
        <v>PESHAWAR</v>
      </c>
      <c r="K666" s="157" t="str">
        <f t="shared" si="125"/>
        <v>Yes</v>
      </c>
      <c r="L666" s="157" t="str">
        <f t="shared" si="127"/>
        <v>Yes</v>
      </c>
      <c r="M666" s="157" t="str">
        <f t="shared" si="128"/>
        <v>Yes</v>
      </c>
      <c r="N666" s="280" t="str">
        <f t="shared" si="133"/>
        <v>Yes</v>
      </c>
      <c r="O666" s="157" t="str">
        <f t="shared" si="134"/>
        <v xml:space="preserve"> </v>
      </c>
      <c r="P666" s="157" t="str">
        <f t="shared" si="119"/>
        <v>Yes</v>
      </c>
      <c r="Q666" s="157" t="str">
        <f t="shared" si="120"/>
        <v>Yes</v>
      </c>
    </row>
    <row r="667" spans="2:17" x14ac:dyDescent="0.25">
      <c r="B667" s="280">
        <v>663</v>
      </c>
      <c r="C667" s="232">
        <v>2207</v>
      </c>
      <c r="D667" s="221">
        <v>42795</v>
      </c>
      <c r="E667" s="232">
        <v>2207</v>
      </c>
      <c r="F667" s="222" t="s">
        <v>6049</v>
      </c>
      <c r="G667" s="223" t="str">
        <f>VLOOKUP(C667,MIS!F:H,3,FALSE)</f>
        <v>CHAK NO. 478/JB</v>
      </c>
      <c r="H667" s="282" t="str">
        <f t="shared" si="126"/>
        <v>1</v>
      </c>
      <c r="I667" s="282" t="str">
        <f t="shared" si="135"/>
        <v>1</v>
      </c>
      <c r="J667" s="280" t="str">
        <f>VLOOKUP(C667,MIS!F:G,2,FALSE)</f>
        <v>Faisalabad</v>
      </c>
      <c r="K667" s="157" t="str">
        <f t="shared" si="125"/>
        <v>Yes</v>
      </c>
      <c r="L667" s="157" t="str">
        <f t="shared" si="127"/>
        <v>Yes</v>
      </c>
      <c r="M667" s="157" t="str">
        <f t="shared" si="128"/>
        <v>Yes</v>
      </c>
      <c r="N667" s="280" t="str">
        <f t="shared" si="133"/>
        <v>Yes</v>
      </c>
      <c r="O667" s="157" t="str">
        <f t="shared" si="134"/>
        <v xml:space="preserve"> </v>
      </c>
      <c r="P667" s="157" t="str">
        <f t="shared" si="119"/>
        <v>Yes</v>
      </c>
      <c r="Q667" s="157" t="str">
        <f t="shared" si="120"/>
        <v>Yes</v>
      </c>
    </row>
    <row r="668" spans="2:17" x14ac:dyDescent="0.25">
      <c r="B668" s="280">
        <v>664</v>
      </c>
      <c r="C668" s="232">
        <v>577</v>
      </c>
      <c r="D668" s="221">
        <v>42795</v>
      </c>
      <c r="E668" s="232">
        <v>577</v>
      </c>
      <c r="F668" s="222" t="s">
        <v>6050</v>
      </c>
      <c r="G668" s="223" t="str">
        <f>VLOOKUP(C668,MIS!F:H,3,FALSE)</f>
        <v>RADHAN</v>
      </c>
      <c r="H668" s="282" t="str">
        <f t="shared" si="126"/>
        <v>1</v>
      </c>
      <c r="I668" s="282" t="str">
        <f t="shared" si="135"/>
        <v>1</v>
      </c>
      <c r="J668" s="280" t="str">
        <f>VLOOKUP(C668,MIS!F:G,2,FALSE)</f>
        <v>SUKKUR</v>
      </c>
      <c r="K668" s="157" t="str">
        <f t="shared" si="125"/>
        <v>Yes</v>
      </c>
      <c r="L668" s="157" t="str">
        <f t="shared" si="127"/>
        <v>Yes</v>
      </c>
      <c r="M668" s="157" t="str">
        <f t="shared" si="128"/>
        <v>Yes</v>
      </c>
      <c r="N668" s="280" t="str">
        <f t="shared" si="133"/>
        <v>Yes</v>
      </c>
      <c r="O668" s="157" t="str">
        <f t="shared" si="134"/>
        <v xml:space="preserve"> </v>
      </c>
      <c r="P668" s="157" t="str">
        <f t="shared" si="119"/>
        <v>Yes</v>
      </c>
      <c r="Q668" s="157" t="str">
        <f t="shared" si="120"/>
        <v>Yes</v>
      </c>
    </row>
    <row r="669" spans="2:17" x14ac:dyDescent="0.25">
      <c r="B669" s="280">
        <v>665</v>
      </c>
      <c r="C669" s="232">
        <v>1063</v>
      </c>
      <c r="D669" s="221">
        <v>42795</v>
      </c>
      <c r="E669" s="232">
        <v>1063</v>
      </c>
      <c r="F669" s="222" t="s">
        <v>6051</v>
      </c>
      <c r="G669" s="223" t="str">
        <f>VLOOKUP(C669,MIS!F:H,3,FALSE)</f>
        <v>MALAK MALA</v>
      </c>
      <c r="H669" s="282" t="str">
        <f t="shared" si="126"/>
        <v>1</v>
      </c>
      <c r="I669" s="282" t="str">
        <f t="shared" si="135"/>
        <v>1</v>
      </c>
      <c r="J669" s="280" t="str">
        <f>VLOOKUP(C669,MIS!F:G,2,FALSE)</f>
        <v>ISLAMABAD</v>
      </c>
      <c r="K669" s="157" t="str">
        <f t="shared" si="125"/>
        <v>Yes</v>
      </c>
      <c r="L669" s="157" t="str">
        <f t="shared" si="127"/>
        <v>Yes</v>
      </c>
      <c r="M669" s="157" t="str">
        <f t="shared" si="128"/>
        <v>Yes</v>
      </c>
      <c r="N669" s="280" t="str">
        <f t="shared" si="133"/>
        <v>Yes</v>
      </c>
      <c r="O669" s="157" t="str">
        <f t="shared" si="134"/>
        <v xml:space="preserve"> </v>
      </c>
      <c r="P669" s="157" t="str">
        <f t="shared" si="119"/>
        <v>Yes</v>
      </c>
      <c r="Q669" s="157" t="str">
        <f t="shared" si="120"/>
        <v>Yes</v>
      </c>
    </row>
    <row r="670" spans="2:17" x14ac:dyDescent="0.25">
      <c r="B670" s="280">
        <v>666</v>
      </c>
      <c r="C670" s="232">
        <v>1585</v>
      </c>
      <c r="D670" s="221">
        <v>42795</v>
      </c>
      <c r="E670" s="232">
        <v>1585</v>
      </c>
      <c r="F670" s="222" t="s">
        <v>6052</v>
      </c>
      <c r="G670" s="223" t="str">
        <f>VLOOKUP(C670,MIS!F:H,3,FALSE)</f>
        <v>SITA ROAD</v>
      </c>
      <c r="H670" s="282" t="str">
        <f t="shared" si="126"/>
        <v>1</v>
      </c>
      <c r="I670" s="282" t="str">
        <f t="shared" si="135"/>
        <v>1</v>
      </c>
      <c r="J670" s="280" t="str">
        <f>VLOOKUP(C670,MIS!F:G,2,FALSE)</f>
        <v>SUKKUR</v>
      </c>
      <c r="K670" s="157" t="str">
        <f t="shared" si="125"/>
        <v>Yes</v>
      </c>
      <c r="L670" s="157" t="str">
        <f t="shared" si="127"/>
        <v>Yes</v>
      </c>
      <c r="M670" s="157" t="str">
        <f t="shared" si="128"/>
        <v>Yes</v>
      </c>
      <c r="N670" s="280" t="str">
        <f t="shared" si="133"/>
        <v>Yes</v>
      </c>
      <c r="O670" s="157" t="str">
        <f t="shared" si="134"/>
        <v xml:space="preserve"> </v>
      </c>
      <c r="P670" s="157" t="str">
        <f t="shared" si="119"/>
        <v>Yes</v>
      </c>
      <c r="Q670" s="157" t="str">
        <f t="shared" si="120"/>
        <v>Yes</v>
      </c>
    </row>
    <row r="671" spans="2:17" x14ac:dyDescent="0.25">
      <c r="B671" s="280">
        <v>667</v>
      </c>
      <c r="C671" s="232">
        <v>336</v>
      </c>
      <c r="D671" s="221">
        <v>42795</v>
      </c>
      <c r="E671" s="232">
        <v>336</v>
      </c>
      <c r="F671" s="222" t="s">
        <v>6053</v>
      </c>
      <c r="G671" s="223" t="str">
        <f>VLOOKUP(C671,MIS!F:H,3,FALSE)</f>
        <v>PANIALA</v>
      </c>
      <c r="H671" s="282" t="str">
        <f t="shared" si="126"/>
        <v>1</v>
      </c>
      <c r="I671" s="282" t="str">
        <f t="shared" si="135"/>
        <v>1</v>
      </c>
      <c r="J671" s="280" t="str">
        <f>VLOOKUP(C671,MIS!F:G,2,FALSE)</f>
        <v>PESHAWAR</v>
      </c>
      <c r="K671" s="157" t="str">
        <f t="shared" si="125"/>
        <v>Yes</v>
      </c>
      <c r="L671" s="157" t="str">
        <f t="shared" si="127"/>
        <v>Yes</v>
      </c>
      <c r="M671" s="157" t="str">
        <f t="shared" si="128"/>
        <v>Yes</v>
      </c>
      <c r="N671" s="280" t="str">
        <f t="shared" si="133"/>
        <v>Yes</v>
      </c>
      <c r="O671" s="157" t="str">
        <f t="shared" si="134"/>
        <v xml:space="preserve"> </v>
      </c>
      <c r="P671" s="157" t="str">
        <f t="shared" si="119"/>
        <v>Yes</v>
      </c>
      <c r="Q671" s="157" t="str">
        <f t="shared" si="120"/>
        <v>Yes</v>
      </c>
    </row>
    <row r="672" spans="2:17" x14ac:dyDescent="0.25">
      <c r="B672" s="280">
        <v>668</v>
      </c>
      <c r="C672" s="232">
        <v>954</v>
      </c>
      <c r="D672" s="221">
        <v>42795</v>
      </c>
      <c r="E672" s="232">
        <v>954</v>
      </c>
      <c r="F672" s="222"/>
      <c r="G672" s="223" t="str">
        <f>VLOOKUP(C672,MIS!F:H,3,FALSE)</f>
        <v>KAKAR</v>
      </c>
      <c r="H672" s="282" t="str">
        <f t="shared" si="126"/>
        <v>1</v>
      </c>
      <c r="I672" s="282" t="str">
        <f t="shared" si="135"/>
        <v>1</v>
      </c>
      <c r="J672" s="280" t="str">
        <f>VLOOKUP(C672,MIS!F:G,2,FALSE)</f>
        <v>SUKKUR</v>
      </c>
      <c r="K672" s="157" t="str">
        <f t="shared" si="125"/>
        <v>Yes</v>
      </c>
      <c r="L672" s="157" t="str">
        <f t="shared" si="127"/>
        <v>Yes</v>
      </c>
      <c r="M672" s="157" t="str">
        <f t="shared" si="128"/>
        <v>Yes</v>
      </c>
      <c r="N672" s="280" t="str">
        <f t="shared" si="133"/>
        <v>No</v>
      </c>
      <c r="O672" s="157" t="str">
        <f t="shared" si="134"/>
        <v>Network Issue</v>
      </c>
      <c r="P672" s="157" t="str">
        <f t="shared" si="119"/>
        <v>Yes</v>
      </c>
      <c r="Q672" s="157" t="str">
        <f t="shared" si="120"/>
        <v>Yes</v>
      </c>
    </row>
    <row r="673" spans="2:17" x14ac:dyDescent="0.25">
      <c r="B673" s="280">
        <v>669</v>
      </c>
      <c r="C673" s="232">
        <v>537</v>
      </c>
      <c r="D673" s="221">
        <v>42795</v>
      </c>
      <c r="E673" s="232">
        <v>537</v>
      </c>
      <c r="F673" s="222" t="s">
        <v>6054</v>
      </c>
      <c r="G673" s="223" t="str">
        <f>VLOOKUP(C673,MIS!F:H,3,FALSE)</f>
        <v>LAWRENCEPUR</v>
      </c>
      <c r="H673" s="282" t="str">
        <f t="shared" si="126"/>
        <v>1</v>
      </c>
      <c r="I673" s="282" t="str">
        <f t="shared" si="135"/>
        <v>1</v>
      </c>
      <c r="J673" s="280" t="str">
        <f>VLOOKUP(C673,MIS!F:G,2,FALSE)</f>
        <v>ISLAMABAD</v>
      </c>
      <c r="K673" s="157" t="str">
        <f t="shared" si="125"/>
        <v>Yes</v>
      </c>
      <c r="L673" s="157" t="str">
        <f t="shared" si="127"/>
        <v>Yes</v>
      </c>
      <c r="M673" s="157" t="str">
        <f t="shared" si="128"/>
        <v>Yes</v>
      </c>
      <c r="N673" s="280" t="str">
        <f t="shared" si="133"/>
        <v>Yes</v>
      </c>
      <c r="O673" s="157" t="str">
        <f t="shared" si="134"/>
        <v xml:space="preserve"> </v>
      </c>
      <c r="P673" s="157" t="str">
        <f t="shared" si="119"/>
        <v>Yes</v>
      </c>
      <c r="Q673" s="157" t="str">
        <f t="shared" si="120"/>
        <v>Yes</v>
      </c>
    </row>
    <row r="674" spans="2:17" x14ac:dyDescent="0.25">
      <c r="B674" s="280">
        <v>670</v>
      </c>
      <c r="C674" s="232">
        <v>462</v>
      </c>
      <c r="D674" s="221">
        <v>42795</v>
      </c>
      <c r="E674" s="232">
        <v>462</v>
      </c>
      <c r="F674" s="222"/>
      <c r="G674" s="223" t="str">
        <f>VLOOKUP(C674,MIS!F:H,3,FALSE)</f>
        <v>GHORE GHUSHTI</v>
      </c>
      <c r="H674" s="282" t="str">
        <f t="shared" si="126"/>
        <v>1</v>
      </c>
      <c r="I674" s="282" t="str">
        <f t="shared" si="135"/>
        <v>1</v>
      </c>
      <c r="J674" s="280" t="str">
        <f>VLOOKUP(C674,MIS!F:G,2,FALSE)</f>
        <v>ISLAMABAD</v>
      </c>
      <c r="K674" s="157" t="str">
        <f t="shared" si="125"/>
        <v>Yes</v>
      </c>
      <c r="L674" s="157" t="str">
        <f t="shared" si="127"/>
        <v>Yes</v>
      </c>
      <c r="M674" s="157" t="str">
        <f t="shared" si="128"/>
        <v>Yes</v>
      </c>
      <c r="N674" s="280" t="str">
        <f t="shared" si="133"/>
        <v>No</v>
      </c>
      <c r="O674" s="157" t="str">
        <f t="shared" si="134"/>
        <v>Network Issue</v>
      </c>
      <c r="P674" s="157" t="str">
        <f t="shared" si="119"/>
        <v>Yes</v>
      </c>
      <c r="Q674" s="157" t="str">
        <f t="shared" si="120"/>
        <v>Yes</v>
      </c>
    </row>
    <row r="675" spans="2:17" x14ac:dyDescent="0.25">
      <c r="B675" s="280">
        <v>671</v>
      </c>
      <c r="C675" s="232">
        <v>173</v>
      </c>
      <c r="D675" s="221">
        <v>42796</v>
      </c>
      <c r="E675" s="232">
        <v>173</v>
      </c>
      <c r="F675" s="222" t="s">
        <v>6055</v>
      </c>
      <c r="G675" s="223" t="str">
        <f>VLOOKUP(C675,MIS!F:H,3,FALSE)</f>
        <v>CHINIOT - MADN BAZAR</v>
      </c>
      <c r="H675" s="282" t="str">
        <f t="shared" si="126"/>
        <v>1</v>
      </c>
      <c r="I675" s="282" t="str">
        <f t="shared" si="135"/>
        <v>1</v>
      </c>
      <c r="J675" s="280" t="str">
        <f>VLOOKUP(C675,MIS!F:G,2,FALSE)</f>
        <v>Faisalabad</v>
      </c>
      <c r="K675" s="157" t="str">
        <f t="shared" si="125"/>
        <v>Yes</v>
      </c>
      <c r="L675" s="157" t="str">
        <f t="shared" si="127"/>
        <v>Yes</v>
      </c>
      <c r="M675" s="157" t="str">
        <f t="shared" si="128"/>
        <v>Yes</v>
      </c>
      <c r="N675" s="280" t="str">
        <f t="shared" si="133"/>
        <v>Yes</v>
      </c>
      <c r="O675" s="157" t="str">
        <f t="shared" ref="O675:O686" si="136">IF(N675="No","Network Issue"," ")</f>
        <v xml:space="preserve"> </v>
      </c>
      <c r="P675" s="157" t="str">
        <f t="shared" si="119"/>
        <v>Yes</v>
      </c>
      <c r="Q675" s="157" t="str">
        <f t="shared" si="120"/>
        <v>Yes</v>
      </c>
    </row>
    <row r="676" spans="2:17" x14ac:dyDescent="0.25">
      <c r="B676" s="280">
        <v>672</v>
      </c>
      <c r="C676" s="232">
        <v>672</v>
      </c>
      <c r="D676" s="221">
        <v>42796</v>
      </c>
      <c r="E676" s="232">
        <v>672</v>
      </c>
      <c r="F676" s="222"/>
      <c r="G676" s="223" t="str">
        <f>VLOOKUP(C676,MIS!F:H,3,FALSE)</f>
        <v>CHAK JHUMRA</v>
      </c>
      <c r="H676" s="282" t="str">
        <f t="shared" si="126"/>
        <v>1</v>
      </c>
      <c r="I676" s="282" t="str">
        <f t="shared" si="135"/>
        <v>1</v>
      </c>
      <c r="J676" s="280" t="str">
        <f>VLOOKUP(C676,MIS!F:G,2,FALSE)</f>
        <v>Faisalabad</v>
      </c>
      <c r="K676" s="157" t="str">
        <f t="shared" si="125"/>
        <v>Yes</v>
      </c>
      <c r="L676" s="157" t="str">
        <f t="shared" si="127"/>
        <v>Yes</v>
      </c>
      <c r="M676" s="157" t="str">
        <f t="shared" si="128"/>
        <v>Yes</v>
      </c>
      <c r="N676" s="280" t="str">
        <f t="shared" si="133"/>
        <v>No</v>
      </c>
      <c r="O676" s="157" t="str">
        <f t="shared" si="136"/>
        <v>Network Issue</v>
      </c>
      <c r="P676" s="157" t="str">
        <f t="shared" si="119"/>
        <v>Yes</v>
      </c>
      <c r="Q676" s="157" t="str">
        <f t="shared" si="120"/>
        <v>Yes</v>
      </c>
    </row>
    <row r="677" spans="2:17" x14ac:dyDescent="0.25">
      <c r="B677" s="280">
        <v>673</v>
      </c>
      <c r="C677" s="232">
        <v>915</v>
      </c>
      <c r="D677" s="221">
        <v>42796</v>
      </c>
      <c r="E677" s="232">
        <v>915</v>
      </c>
      <c r="F677" s="222"/>
      <c r="G677" s="223" t="str">
        <f>VLOOKUP(C677,MIS!F:H,3,FALSE)</f>
        <v>CHAK NO. 14/JB  MURADWALA</v>
      </c>
      <c r="H677" s="282" t="str">
        <f t="shared" si="126"/>
        <v>1</v>
      </c>
      <c r="I677" s="282" t="str">
        <f t="shared" si="135"/>
        <v>1</v>
      </c>
      <c r="J677" s="280" t="str">
        <f>VLOOKUP(C677,MIS!F:G,2,FALSE)</f>
        <v>Faisalabad</v>
      </c>
      <c r="K677" s="157" t="str">
        <f t="shared" si="125"/>
        <v>Yes</v>
      </c>
      <c r="L677" s="157" t="str">
        <f t="shared" si="127"/>
        <v>Yes</v>
      </c>
      <c r="M677" s="157" t="str">
        <f t="shared" si="128"/>
        <v>Yes</v>
      </c>
      <c r="N677" s="280" t="str">
        <f t="shared" si="133"/>
        <v>No</v>
      </c>
      <c r="O677" s="157" t="str">
        <f t="shared" si="136"/>
        <v>Network Issue</v>
      </c>
      <c r="P677" s="157" t="str">
        <f t="shared" si="119"/>
        <v>Yes</v>
      </c>
      <c r="Q677" s="157" t="str">
        <f t="shared" si="120"/>
        <v>Yes</v>
      </c>
    </row>
    <row r="678" spans="2:17" x14ac:dyDescent="0.25">
      <c r="B678" s="280">
        <v>674</v>
      </c>
      <c r="C678" s="232">
        <v>1732</v>
      </c>
      <c r="D678" s="221">
        <v>42796</v>
      </c>
      <c r="E678" s="232">
        <v>1732</v>
      </c>
      <c r="F678" s="222"/>
      <c r="G678" s="223" t="str">
        <f>VLOOKUP(C678,MIS!F:H,3,FALSE)</f>
        <v>D.I. KHAN-SADDAR BAZ</v>
      </c>
      <c r="H678" s="282" t="str">
        <f t="shared" si="126"/>
        <v>1</v>
      </c>
      <c r="I678" s="282" t="str">
        <f t="shared" si="135"/>
        <v>1</v>
      </c>
      <c r="J678" s="280" t="str">
        <f>VLOOKUP(C678,MIS!F:G,2,FALSE)</f>
        <v>PESHAWAR</v>
      </c>
      <c r="K678" s="157" t="str">
        <f t="shared" si="125"/>
        <v>Yes</v>
      </c>
      <c r="L678" s="157" t="str">
        <f t="shared" si="127"/>
        <v>Yes</v>
      </c>
      <c r="M678" s="157" t="str">
        <f t="shared" si="128"/>
        <v>Yes</v>
      </c>
      <c r="N678" s="280" t="str">
        <f t="shared" si="133"/>
        <v>No</v>
      </c>
      <c r="O678" s="157" t="str">
        <f t="shared" si="136"/>
        <v>Network Issue</v>
      </c>
      <c r="P678" s="157" t="str">
        <f t="shared" si="119"/>
        <v>Yes</v>
      </c>
      <c r="Q678" s="157" t="str">
        <f t="shared" si="120"/>
        <v>Yes</v>
      </c>
    </row>
    <row r="679" spans="2:17" x14ac:dyDescent="0.25">
      <c r="B679" s="280">
        <v>675</v>
      </c>
      <c r="C679" s="232">
        <v>680</v>
      </c>
      <c r="D679" s="221">
        <v>42796</v>
      </c>
      <c r="E679" s="232">
        <v>680</v>
      </c>
      <c r="F679" s="222" t="s">
        <v>6056</v>
      </c>
      <c r="G679" s="223" t="str">
        <f>VLOOKUP(C679,MIS!F:H,3,FALSE)</f>
        <v xml:space="preserve">BARNALA </v>
      </c>
      <c r="H679" s="282" t="str">
        <f t="shared" si="126"/>
        <v>1</v>
      </c>
      <c r="I679" s="282" t="str">
        <f t="shared" si="135"/>
        <v>1</v>
      </c>
      <c r="J679" s="280" t="str">
        <f>VLOOKUP(C679,MIS!F:G,2,FALSE)</f>
        <v>Faisalabad</v>
      </c>
      <c r="K679" s="157" t="str">
        <f t="shared" si="125"/>
        <v>Yes</v>
      </c>
      <c r="L679" s="157" t="str">
        <f t="shared" si="127"/>
        <v>Yes</v>
      </c>
      <c r="M679" s="157" t="str">
        <f t="shared" si="128"/>
        <v>Yes</v>
      </c>
      <c r="N679" s="280" t="str">
        <f t="shared" si="133"/>
        <v>Yes</v>
      </c>
      <c r="O679" s="157" t="str">
        <f t="shared" si="136"/>
        <v xml:space="preserve"> </v>
      </c>
      <c r="P679" s="157" t="str">
        <f t="shared" si="119"/>
        <v>Yes</v>
      </c>
      <c r="Q679" s="157" t="str">
        <f t="shared" si="120"/>
        <v>Yes</v>
      </c>
    </row>
    <row r="680" spans="2:17" x14ac:dyDescent="0.25">
      <c r="B680" s="280">
        <v>676</v>
      </c>
      <c r="C680" s="232">
        <v>1296</v>
      </c>
      <c r="D680" s="221">
        <v>42796</v>
      </c>
      <c r="E680" s="232">
        <v>1296</v>
      </c>
      <c r="F680" s="222" t="s">
        <v>6057</v>
      </c>
      <c r="G680" s="223" t="str">
        <f>VLOOKUP(C680,MIS!F:H,3,FALSE)</f>
        <v>SARAD  KIRISHNA</v>
      </c>
      <c r="H680" s="282" t="str">
        <f t="shared" si="126"/>
        <v>1</v>
      </c>
      <c r="I680" s="282" t="str">
        <f t="shared" si="135"/>
        <v>1</v>
      </c>
      <c r="J680" s="280" t="str">
        <f>VLOOKUP(C680,MIS!F:G,2,FALSE)</f>
        <v>PESHAWAR</v>
      </c>
      <c r="K680" s="157" t="str">
        <f t="shared" si="125"/>
        <v>Yes</v>
      </c>
      <c r="L680" s="157" t="str">
        <f t="shared" si="127"/>
        <v>Yes</v>
      </c>
      <c r="M680" s="157" t="str">
        <f t="shared" si="128"/>
        <v>Yes</v>
      </c>
      <c r="N680" s="280" t="str">
        <f t="shared" si="133"/>
        <v>Yes</v>
      </c>
      <c r="O680" s="157" t="str">
        <f t="shared" si="136"/>
        <v xml:space="preserve"> </v>
      </c>
      <c r="P680" s="157" t="str">
        <f t="shared" si="119"/>
        <v>Yes</v>
      </c>
      <c r="Q680" s="157" t="str">
        <f t="shared" si="120"/>
        <v>Yes</v>
      </c>
    </row>
    <row r="681" spans="2:17" x14ac:dyDescent="0.25">
      <c r="B681" s="280">
        <v>677</v>
      </c>
      <c r="C681" s="232">
        <v>1608</v>
      </c>
      <c r="D681" s="221">
        <v>42796</v>
      </c>
      <c r="E681" s="232">
        <v>1608</v>
      </c>
      <c r="F681" s="222"/>
      <c r="G681" s="223" t="str">
        <f>VLOOKUP(C681,MIS!F:H,3,FALSE)</f>
        <v>CHAK NO. 241/JB MANGOANA</v>
      </c>
      <c r="H681" s="282" t="str">
        <f t="shared" si="126"/>
        <v>1</v>
      </c>
      <c r="I681" s="282" t="str">
        <f t="shared" si="135"/>
        <v>1</v>
      </c>
      <c r="J681" s="280" t="str">
        <f>VLOOKUP(C681,MIS!F:G,2,FALSE)</f>
        <v>Faisalabad</v>
      </c>
      <c r="K681" s="157" t="str">
        <f t="shared" si="125"/>
        <v>Yes</v>
      </c>
      <c r="L681" s="157" t="str">
        <f t="shared" si="127"/>
        <v>Yes</v>
      </c>
      <c r="M681" s="157" t="str">
        <f t="shared" si="128"/>
        <v>Yes</v>
      </c>
      <c r="N681" s="280" t="str">
        <f t="shared" si="133"/>
        <v>No</v>
      </c>
      <c r="O681" s="157" t="str">
        <f t="shared" si="136"/>
        <v>Network Issue</v>
      </c>
      <c r="P681" s="157" t="str">
        <f t="shared" si="119"/>
        <v>Yes</v>
      </c>
      <c r="Q681" s="157" t="str">
        <f t="shared" si="120"/>
        <v>Yes</v>
      </c>
    </row>
    <row r="682" spans="2:17" x14ac:dyDescent="0.25">
      <c r="B682" s="280">
        <v>678</v>
      </c>
      <c r="C682" s="232">
        <v>1763</v>
      </c>
      <c r="D682" s="221">
        <v>42796</v>
      </c>
      <c r="E682" s="232">
        <v>1763</v>
      </c>
      <c r="F682" s="222"/>
      <c r="G682" s="223" t="str">
        <f>VLOOKUP(C682,MIS!F:H,3,FALSE)</f>
        <v>ADDA JAHAN KHAN</v>
      </c>
      <c r="H682" s="282" t="str">
        <f t="shared" si="126"/>
        <v>1</v>
      </c>
      <c r="I682" s="282" t="str">
        <f t="shared" si="135"/>
        <v>1</v>
      </c>
      <c r="J682" s="280" t="str">
        <f>VLOOKUP(C682,MIS!F:G,2,FALSE)</f>
        <v>PESHAWAR</v>
      </c>
      <c r="K682" s="157" t="str">
        <f t="shared" si="125"/>
        <v>Yes</v>
      </c>
      <c r="L682" s="157" t="str">
        <f t="shared" si="127"/>
        <v>Yes</v>
      </c>
      <c r="M682" s="157" t="str">
        <f t="shared" si="128"/>
        <v>Yes</v>
      </c>
      <c r="N682" s="280" t="str">
        <f t="shared" si="133"/>
        <v>No</v>
      </c>
      <c r="O682" s="157" t="str">
        <f t="shared" si="136"/>
        <v>Network Issue</v>
      </c>
      <c r="P682" s="157" t="str">
        <f t="shared" si="119"/>
        <v>Yes</v>
      </c>
      <c r="Q682" s="157" t="str">
        <f t="shared" si="120"/>
        <v>Yes</v>
      </c>
    </row>
    <row r="683" spans="2:17" x14ac:dyDescent="0.25">
      <c r="B683" s="280">
        <v>679</v>
      </c>
      <c r="C683" s="232">
        <v>673</v>
      </c>
      <c r="D683" s="221">
        <v>42796</v>
      </c>
      <c r="E683" s="232">
        <v>673</v>
      </c>
      <c r="F683" s="222"/>
      <c r="G683" s="223" t="str">
        <f>VLOOKUP(C683,MIS!F:H,3,FALSE)</f>
        <v>RAJOA</v>
      </c>
      <c r="H683" s="282" t="str">
        <f t="shared" si="126"/>
        <v>1</v>
      </c>
      <c r="I683" s="282" t="str">
        <f t="shared" si="135"/>
        <v>1</v>
      </c>
      <c r="J683" s="280" t="str">
        <f>VLOOKUP(C683,MIS!F:G,2,FALSE)</f>
        <v>Faisalabad</v>
      </c>
      <c r="K683" s="157" t="str">
        <f t="shared" si="125"/>
        <v>Yes</v>
      </c>
      <c r="L683" s="157" t="str">
        <f t="shared" si="127"/>
        <v>Yes</v>
      </c>
      <c r="M683" s="157" t="str">
        <f t="shared" si="128"/>
        <v>Yes</v>
      </c>
      <c r="N683" s="280" t="str">
        <f t="shared" si="133"/>
        <v>No</v>
      </c>
      <c r="O683" s="157" t="str">
        <f t="shared" si="136"/>
        <v>Network Issue</v>
      </c>
      <c r="P683" s="157" t="str">
        <f t="shared" si="119"/>
        <v>Yes</v>
      </c>
      <c r="Q683" s="157" t="str">
        <f t="shared" si="120"/>
        <v>Yes</v>
      </c>
    </row>
    <row r="684" spans="2:17" x14ac:dyDescent="0.25">
      <c r="B684" s="280">
        <v>680</v>
      </c>
      <c r="C684" s="232">
        <v>675</v>
      </c>
      <c r="D684" s="221">
        <v>42796</v>
      </c>
      <c r="E684" s="232">
        <v>675</v>
      </c>
      <c r="F684" s="222" t="s">
        <v>6058</v>
      </c>
      <c r="G684" s="223" t="str">
        <f>VLOOKUP(C684,MIS!F:H,3,FALSE)</f>
        <v xml:space="preserve">FADSALABAD - SAMANABAD </v>
      </c>
      <c r="H684" s="282" t="str">
        <f t="shared" si="126"/>
        <v>1</v>
      </c>
      <c r="I684" s="282" t="str">
        <f t="shared" si="135"/>
        <v>1</v>
      </c>
      <c r="J684" s="280" t="str">
        <f>VLOOKUP(C684,MIS!F:G,2,FALSE)</f>
        <v>Faisalabad</v>
      </c>
      <c r="K684" s="157" t="str">
        <f t="shared" si="125"/>
        <v>Yes</v>
      </c>
      <c r="L684" s="157" t="str">
        <f t="shared" si="127"/>
        <v>Yes</v>
      </c>
      <c r="M684" s="157" t="str">
        <f t="shared" si="128"/>
        <v>Yes</v>
      </c>
      <c r="N684" s="280" t="str">
        <f t="shared" si="133"/>
        <v>Yes</v>
      </c>
      <c r="O684" s="157" t="str">
        <f t="shared" si="136"/>
        <v xml:space="preserve"> </v>
      </c>
      <c r="P684" s="157" t="str">
        <f t="shared" si="119"/>
        <v>Yes</v>
      </c>
      <c r="Q684" s="157" t="str">
        <f t="shared" si="120"/>
        <v>Yes</v>
      </c>
    </row>
    <row r="685" spans="2:17" x14ac:dyDescent="0.25">
      <c r="B685" s="280">
        <v>681</v>
      </c>
      <c r="C685" s="232">
        <v>1656</v>
      </c>
      <c r="D685" s="221">
        <v>42796</v>
      </c>
      <c r="E685" s="232">
        <v>1656</v>
      </c>
      <c r="F685" s="222"/>
      <c r="G685" s="223" t="str">
        <f>VLOOKUP(C685,MIS!F:H,3,FALSE)</f>
        <v>CHAK NO. 49/JB PIND MUNDA</v>
      </c>
      <c r="H685" s="282" t="str">
        <f t="shared" si="126"/>
        <v>1</v>
      </c>
      <c r="I685" s="282" t="str">
        <f t="shared" si="135"/>
        <v>1</v>
      </c>
      <c r="J685" s="280" t="str">
        <f>VLOOKUP(C685,MIS!F:G,2,FALSE)</f>
        <v>Faisalabad</v>
      </c>
      <c r="K685" s="157" t="str">
        <f t="shared" si="125"/>
        <v>Yes</v>
      </c>
      <c r="L685" s="157" t="str">
        <f t="shared" si="127"/>
        <v>Yes</v>
      </c>
      <c r="M685" s="157" t="str">
        <f t="shared" si="128"/>
        <v>Yes</v>
      </c>
      <c r="N685" s="280" t="str">
        <f t="shared" si="133"/>
        <v>No</v>
      </c>
      <c r="O685" s="157" t="str">
        <f t="shared" si="136"/>
        <v>Network Issue</v>
      </c>
      <c r="P685" s="157" t="str">
        <f t="shared" si="119"/>
        <v>Yes</v>
      </c>
      <c r="Q685" s="157" t="str">
        <f t="shared" si="120"/>
        <v>Yes</v>
      </c>
    </row>
    <row r="686" spans="2:17" x14ac:dyDescent="0.25">
      <c r="B686" s="280">
        <v>682</v>
      </c>
      <c r="C686" s="232">
        <v>297</v>
      </c>
      <c r="D686" s="221">
        <v>42796</v>
      </c>
      <c r="E686" s="232">
        <v>297</v>
      </c>
      <c r="F686" s="222" t="s">
        <v>6059</v>
      </c>
      <c r="G686" s="223" t="str">
        <f>VLOOKUP(C686,MIS!F:H,3,FALSE)</f>
        <v>HADDERABAD THALL</v>
      </c>
      <c r="H686" s="282" t="str">
        <f t="shared" si="126"/>
        <v>1</v>
      </c>
      <c r="I686" s="282" t="str">
        <f t="shared" si="135"/>
        <v>1</v>
      </c>
      <c r="J686" s="280" t="str">
        <f>VLOOKUP(C686,MIS!F:G,2,FALSE)</f>
        <v>PESHAWAR</v>
      </c>
      <c r="K686" s="157" t="str">
        <f t="shared" si="125"/>
        <v>Yes</v>
      </c>
      <c r="L686" s="157" t="str">
        <f t="shared" si="127"/>
        <v>Yes</v>
      </c>
      <c r="M686" s="157" t="str">
        <f t="shared" si="128"/>
        <v>Yes</v>
      </c>
      <c r="N686" s="280" t="str">
        <f t="shared" si="133"/>
        <v>Yes</v>
      </c>
      <c r="O686" s="157" t="str">
        <f t="shared" si="136"/>
        <v xml:space="preserve"> </v>
      </c>
      <c r="P686" s="157" t="str">
        <f t="shared" si="119"/>
        <v>Yes</v>
      </c>
      <c r="Q686" s="157" t="str">
        <f t="shared" si="120"/>
        <v>Yes</v>
      </c>
    </row>
    <row r="687" spans="2:17" x14ac:dyDescent="0.25">
      <c r="B687" s="280">
        <v>683</v>
      </c>
      <c r="C687" s="232">
        <v>1478</v>
      </c>
      <c r="D687" s="221">
        <v>42797</v>
      </c>
      <c r="E687" s="232">
        <v>1478</v>
      </c>
      <c r="F687" s="222"/>
      <c r="G687" s="223" t="str">
        <f>VLOOKUP(C687,MIS!F:H,3,FALSE)</f>
        <v>PULL RANGO</v>
      </c>
      <c r="H687" s="282" t="str">
        <f t="shared" ref="H687:H695" si="137">IF(ISBLANK(C687)," ","1")</f>
        <v>1</v>
      </c>
      <c r="I687" s="282" t="str">
        <f t="shared" ref="I687:I695" si="138">IF(ISBLANK(C687)," ","1")</f>
        <v>1</v>
      </c>
      <c r="J687" s="280" t="str">
        <f>VLOOKUP(C687,MIS!F:G,2,FALSE)</f>
        <v>MULTAN</v>
      </c>
      <c r="K687" s="157" t="str">
        <f t="shared" ref="K687:K695" si="139">IF(ISBLANK(C687)," ","Yes")</f>
        <v>Yes</v>
      </c>
      <c r="L687" s="157" t="str">
        <f t="shared" ref="L687:L695" si="140">IF(ISBLANK(C687)," ","Yes")</f>
        <v>Yes</v>
      </c>
      <c r="M687" s="157" t="str">
        <f t="shared" si="128"/>
        <v>Yes</v>
      </c>
      <c r="N687" s="280" t="str">
        <f t="shared" si="133"/>
        <v>No</v>
      </c>
      <c r="O687" s="157" t="str">
        <f t="shared" ref="O687:O692" si="141">IF(N687="No","Network Issue"," ")</f>
        <v>Network Issue</v>
      </c>
      <c r="P687" s="157" t="str">
        <f t="shared" ref="P687:P695" si="142">IF(ISBLANK(C687)," ","Yes")</f>
        <v>Yes</v>
      </c>
      <c r="Q687" s="157" t="str">
        <f t="shared" ref="Q687:Q695" si="143">IF(ISBLANK(C687)," ","Yes")</f>
        <v>Yes</v>
      </c>
    </row>
    <row r="688" spans="2:17" x14ac:dyDescent="0.25">
      <c r="B688" s="280">
        <v>684</v>
      </c>
      <c r="C688" s="232">
        <v>2509</v>
      </c>
      <c r="D688" s="221">
        <v>42797</v>
      </c>
      <c r="E688" s="232">
        <v>2509</v>
      </c>
      <c r="F688" s="222"/>
      <c r="G688" s="223" t="str">
        <f>VLOOKUP(C688,MIS!F:H,3,FALSE)</f>
        <v>Qadir pur Ran Branch</v>
      </c>
      <c r="H688" s="282" t="str">
        <f t="shared" si="137"/>
        <v>1</v>
      </c>
      <c r="I688" s="282" t="str">
        <f t="shared" si="138"/>
        <v>1</v>
      </c>
      <c r="J688" s="280" t="s">
        <v>280</v>
      </c>
      <c r="K688" s="157" t="str">
        <f t="shared" si="139"/>
        <v>Yes</v>
      </c>
      <c r="L688" s="157" t="str">
        <f t="shared" si="140"/>
        <v>Yes</v>
      </c>
      <c r="M688" s="157" t="str">
        <f t="shared" ref="M688:M695" si="144">IF(ISBLANK(C688)," ","Yes")</f>
        <v>Yes</v>
      </c>
      <c r="N688" s="280" t="str">
        <f t="shared" si="133"/>
        <v>No</v>
      </c>
      <c r="O688" s="157" t="str">
        <f t="shared" si="141"/>
        <v>Network Issue</v>
      </c>
      <c r="P688" s="157" t="str">
        <f t="shared" si="142"/>
        <v>Yes</v>
      </c>
      <c r="Q688" s="157" t="str">
        <f t="shared" si="143"/>
        <v>Yes</v>
      </c>
    </row>
    <row r="689" spans="2:17" x14ac:dyDescent="0.25">
      <c r="B689" s="280">
        <v>685</v>
      </c>
      <c r="C689" s="232">
        <v>269</v>
      </c>
      <c r="D689" s="221">
        <v>42797</v>
      </c>
      <c r="E689" s="232">
        <v>269</v>
      </c>
      <c r="F689" s="222"/>
      <c r="G689" s="223" t="str">
        <f>VLOOKUP(C689,MIS!F:H,3,FALSE)</f>
        <v>KUIWALA</v>
      </c>
      <c r="H689" s="282" t="str">
        <f t="shared" si="137"/>
        <v>1</v>
      </c>
      <c r="I689" s="282" t="str">
        <f t="shared" si="138"/>
        <v>1</v>
      </c>
      <c r="J689" s="280" t="str">
        <f>VLOOKUP(C689,MIS!F:G,2,FALSE)</f>
        <v>MULTAN</v>
      </c>
      <c r="K689" s="157" t="str">
        <f t="shared" si="139"/>
        <v>Yes</v>
      </c>
      <c r="L689" s="157" t="str">
        <f t="shared" si="140"/>
        <v>Yes</v>
      </c>
      <c r="M689" s="157" t="str">
        <f t="shared" si="144"/>
        <v>Yes</v>
      </c>
      <c r="N689" s="280" t="str">
        <f t="shared" si="133"/>
        <v>No</v>
      </c>
      <c r="O689" s="157" t="str">
        <f t="shared" si="141"/>
        <v>Network Issue</v>
      </c>
      <c r="P689" s="157" t="str">
        <f t="shared" si="142"/>
        <v>Yes</v>
      </c>
      <c r="Q689" s="157" t="str">
        <f t="shared" si="143"/>
        <v>Yes</v>
      </c>
    </row>
    <row r="690" spans="2:17" x14ac:dyDescent="0.25">
      <c r="B690" s="280">
        <v>686</v>
      </c>
      <c r="C690" s="232">
        <v>803</v>
      </c>
      <c r="D690" s="221">
        <v>42797</v>
      </c>
      <c r="E690" s="232">
        <v>803</v>
      </c>
      <c r="F690" s="222"/>
      <c r="G690" s="223" t="str">
        <f>VLOOKUP(C690,MIS!F:H,3,FALSE)</f>
        <v>KABIRWALA</v>
      </c>
      <c r="H690" s="282" t="str">
        <f t="shared" si="137"/>
        <v>1</v>
      </c>
      <c r="I690" s="282" t="str">
        <f t="shared" si="138"/>
        <v>1</v>
      </c>
      <c r="J690" s="280" t="str">
        <f>VLOOKUP(C690,MIS!F:G,2,FALSE)</f>
        <v>MULTAN</v>
      </c>
      <c r="K690" s="157" t="str">
        <f t="shared" si="139"/>
        <v>Yes</v>
      </c>
      <c r="L690" s="157" t="str">
        <f t="shared" si="140"/>
        <v>Yes</v>
      </c>
      <c r="M690" s="157" t="str">
        <f t="shared" si="144"/>
        <v>Yes</v>
      </c>
      <c r="N690" s="280" t="str">
        <f t="shared" si="133"/>
        <v>No</v>
      </c>
      <c r="O690" s="157" t="str">
        <f t="shared" si="141"/>
        <v>Network Issue</v>
      </c>
      <c r="P690" s="157" t="str">
        <f t="shared" si="142"/>
        <v>Yes</v>
      </c>
      <c r="Q690" s="157" t="str">
        <f t="shared" si="143"/>
        <v>Yes</v>
      </c>
    </row>
    <row r="691" spans="2:17" x14ac:dyDescent="0.25">
      <c r="B691" s="280">
        <v>687</v>
      </c>
      <c r="C691" s="232">
        <v>118</v>
      </c>
      <c r="D691" s="221">
        <v>42797</v>
      </c>
      <c r="E691" s="232">
        <v>118</v>
      </c>
      <c r="F691" s="222"/>
      <c r="G691" s="223" t="str">
        <f>VLOOKUP(C691,MIS!F:H,3,FALSE)</f>
        <v>MADN BRANCH KHANEWAL</v>
      </c>
      <c r="H691" s="282" t="str">
        <f t="shared" si="137"/>
        <v>1</v>
      </c>
      <c r="I691" s="282" t="str">
        <f t="shared" si="138"/>
        <v>1</v>
      </c>
      <c r="J691" s="280" t="str">
        <f>VLOOKUP(C691,MIS!F:G,2,FALSE)</f>
        <v>MULTAN</v>
      </c>
      <c r="K691" s="157" t="str">
        <f t="shared" si="139"/>
        <v>Yes</v>
      </c>
      <c r="L691" s="157" t="str">
        <f t="shared" si="140"/>
        <v>Yes</v>
      </c>
      <c r="M691" s="157" t="str">
        <f t="shared" si="144"/>
        <v>Yes</v>
      </c>
      <c r="N691" s="280" t="str">
        <f t="shared" si="133"/>
        <v>No</v>
      </c>
      <c r="O691" s="157" t="str">
        <f t="shared" si="141"/>
        <v>Network Issue</v>
      </c>
      <c r="P691" s="157" t="str">
        <f t="shared" si="142"/>
        <v>Yes</v>
      </c>
      <c r="Q691" s="157" t="str">
        <f t="shared" si="143"/>
        <v>Yes</v>
      </c>
    </row>
    <row r="692" spans="2:17" x14ac:dyDescent="0.25">
      <c r="B692" s="280">
        <v>688</v>
      </c>
      <c r="C692" s="232">
        <v>2452</v>
      </c>
      <c r="D692" s="221">
        <v>42797</v>
      </c>
      <c r="E692" s="232">
        <v>2452</v>
      </c>
      <c r="F692" s="222"/>
      <c r="G692" s="223" t="str">
        <f>VLOOKUP(C692,MIS!F:H,3,FALSE)</f>
        <v>CHOPPER HATTA</v>
      </c>
      <c r="H692" s="282" t="str">
        <f t="shared" si="137"/>
        <v>1</v>
      </c>
      <c r="I692" s="282" t="str">
        <f t="shared" si="138"/>
        <v>1</v>
      </c>
      <c r="J692" s="280" t="str">
        <f>VLOOKUP(C692,MIS!F:G,2,FALSE)</f>
        <v>MULTAN</v>
      </c>
      <c r="K692" s="157" t="str">
        <f t="shared" si="139"/>
        <v>Yes</v>
      </c>
      <c r="L692" s="157" t="str">
        <f t="shared" si="140"/>
        <v>Yes</v>
      </c>
      <c r="M692" s="157" t="str">
        <f t="shared" si="144"/>
        <v>Yes</v>
      </c>
      <c r="N692" s="280" t="str">
        <f t="shared" si="133"/>
        <v>No</v>
      </c>
      <c r="O692" s="157" t="str">
        <f t="shared" si="141"/>
        <v>Network Issue</v>
      </c>
      <c r="P692" s="157" t="str">
        <f t="shared" si="142"/>
        <v>Yes</v>
      </c>
      <c r="Q692" s="157" t="str">
        <f t="shared" si="143"/>
        <v>Yes</v>
      </c>
    </row>
    <row r="693" spans="2:17" x14ac:dyDescent="0.25">
      <c r="B693" s="280">
        <v>689</v>
      </c>
      <c r="C693" s="232">
        <v>2295</v>
      </c>
      <c r="D693" s="221">
        <v>42797</v>
      </c>
      <c r="E693" s="232">
        <v>2295</v>
      </c>
      <c r="F693" s="222" t="s">
        <v>6137</v>
      </c>
      <c r="G693" s="223" t="str">
        <f>VLOOKUP(C693,MIS!F:H,3,FALSE)</f>
        <v>LAHORE MORE, KHANEWAL</v>
      </c>
      <c r="H693" s="282" t="str">
        <f t="shared" si="137"/>
        <v>1</v>
      </c>
      <c r="I693" s="282" t="str">
        <f t="shared" si="138"/>
        <v>1</v>
      </c>
      <c r="J693" s="280" t="str">
        <f>VLOOKUP(C693,MIS!F:G,2,FALSE)</f>
        <v>MULTAN</v>
      </c>
      <c r="K693" s="157" t="str">
        <f t="shared" si="139"/>
        <v>Yes</v>
      </c>
      <c r="L693" s="157" t="str">
        <f t="shared" si="140"/>
        <v>Yes</v>
      </c>
      <c r="M693" s="157" t="str">
        <f t="shared" si="144"/>
        <v>Yes</v>
      </c>
      <c r="N693" s="280" t="str">
        <f t="shared" si="133"/>
        <v>Yes</v>
      </c>
      <c r="O693" s="157" t="s">
        <v>4647</v>
      </c>
      <c r="P693" s="157" t="str">
        <f t="shared" si="142"/>
        <v>Yes</v>
      </c>
      <c r="Q693" s="157" t="str">
        <f t="shared" si="143"/>
        <v>Yes</v>
      </c>
    </row>
    <row r="694" spans="2:17" x14ac:dyDescent="0.25">
      <c r="B694" s="280">
        <v>690</v>
      </c>
      <c r="C694" s="232">
        <v>1826</v>
      </c>
      <c r="D694" s="221">
        <v>42797</v>
      </c>
      <c r="E694" s="232">
        <v>1826</v>
      </c>
      <c r="F694" s="222" t="s">
        <v>6138</v>
      </c>
      <c r="G694" s="223" t="str">
        <f>VLOOKUP(C694,MIS!F:H,3,FALSE)</f>
        <v>CHAK NO.81/10-R</v>
      </c>
      <c r="H694" s="282" t="str">
        <f t="shared" si="137"/>
        <v>1</v>
      </c>
      <c r="I694" s="282" t="str">
        <f t="shared" si="138"/>
        <v>1</v>
      </c>
      <c r="J694" s="280" t="str">
        <f>VLOOKUP(C694,MIS!F:G,2,FALSE)</f>
        <v>MULTAN</v>
      </c>
      <c r="K694" s="157" t="str">
        <f t="shared" si="139"/>
        <v>Yes</v>
      </c>
      <c r="L694" s="157" t="str">
        <f t="shared" si="140"/>
        <v>Yes</v>
      </c>
      <c r="M694" s="157" t="str">
        <f t="shared" si="144"/>
        <v>Yes</v>
      </c>
      <c r="N694" s="280" t="str">
        <f t="shared" si="133"/>
        <v>Yes</v>
      </c>
      <c r="O694" s="157" t="s">
        <v>4647</v>
      </c>
      <c r="P694" s="157" t="str">
        <f t="shared" si="142"/>
        <v>Yes</v>
      </c>
      <c r="Q694" s="157" t="str">
        <f t="shared" si="143"/>
        <v>Yes</v>
      </c>
    </row>
    <row r="695" spans="2:17" x14ac:dyDescent="0.25">
      <c r="B695" s="280">
        <v>691</v>
      </c>
      <c r="C695" s="232">
        <v>268</v>
      </c>
      <c r="D695" s="221">
        <v>42797</v>
      </c>
      <c r="E695" s="232">
        <v>268</v>
      </c>
      <c r="F695" s="222" t="s">
        <v>6139</v>
      </c>
      <c r="G695" s="223" t="str">
        <f>VLOOKUP(C695,MIS!F:H,3,FALSE)</f>
        <v>MAHNI SIAL</v>
      </c>
      <c r="H695" s="282" t="str">
        <f t="shared" si="137"/>
        <v>1</v>
      </c>
      <c r="I695" s="282" t="str">
        <f t="shared" si="138"/>
        <v>1</v>
      </c>
      <c r="J695" s="280" t="str">
        <f>VLOOKUP(C695,MIS!F:G,2,FALSE)</f>
        <v>MULTAN</v>
      </c>
      <c r="K695" s="157" t="str">
        <f t="shared" si="139"/>
        <v>Yes</v>
      </c>
      <c r="L695" s="157" t="str">
        <f t="shared" si="140"/>
        <v>Yes</v>
      </c>
      <c r="M695" s="157" t="str">
        <f t="shared" si="144"/>
        <v>Yes</v>
      </c>
      <c r="N695" s="280" t="str">
        <f t="shared" si="133"/>
        <v>Yes</v>
      </c>
      <c r="O695" s="157" t="s">
        <v>4647</v>
      </c>
      <c r="P695" s="157" t="str">
        <f t="shared" si="142"/>
        <v>Yes</v>
      </c>
      <c r="Q695" s="157" t="str">
        <f t="shared" si="143"/>
        <v>Yes</v>
      </c>
    </row>
    <row r="696" spans="2:17" x14ac:dyDescent="0.25">
      <c r="B696" s="280">
        <v>692</v>
      </c>
      <c r="C696" s="232">
        <v>1326</v>
      </c>
      <c r="D696" s="221">
        <v>42797</v>
      </c>
      <c r="E696" s="232">
        <v>1326</v>
      </c>
      <c r="F696" s="222" t="s">
        <v>6060</v>
      </c>
      <c r="G696" s="223" t="str">
        <f>VLOOKUP(C696,MIS!F:H,3,FALSE)</f>
        <v>DARYA KHAN</v>
      </c>
      <c r="H696" s="282" t="str">
        <f t="shared" ref="H696:H765" si="145">IF(ISBLANK(C696)," ","1")</f>
        <v>1</v>
      </c>
      <c r="I696" s="282" t="str">
        <f t="shared" ref="I696:I765" si="146">IF(ISBLANK(C696)," ","1")</f>
        <v>1</v>
      </c>
      <c r="J696" s="280" t="str">
        <f>VLOOKUP(C696,MIS!F:G,2,FALSE)</f>
        <v>PESHAWAR</v>
      </c>
      <c r="K696" s="157" t="str">
        <f t="shared" ref="K696:K765" si="147">IF(ISBLANK(C696)," ","Yes")</f>
        <v>Yes</v>
      </c>
      <c r="L696" s="157" t="str">
        <f t="shared" ref="L696:L765" si="148">IF(ISBLANK(C696)," ","Yes")</f>
        <v>Yes</v>
      </c>
      <c r="M696" s="157" t="str">
        <f t="shared" ref="M696:M765" si="149">IF(ISBLANK(C696)," ","Yes")</f>
        <v>Yes</v>
      </c>
      <c r="N696" s="280" t="str">
        <f t="shared" si="133"/>
        <v>Yes</v>
      </c>
      <c r="O696" s="157" t="str">
        <f t="shared" ref="O696:O705" si="150">IF(N696="No","Network Issue"," ")</f>
        <v xml:space="preserve"> </v>
      </c>
      <c r="P696" s="157" t="str">
        <f t="shared" ref="P696:P765" si="151">IF(ISBLANK(C696)," ","Yes")</f>
        <v>Yes</v>
      </c>
      <c r="Q696" s="157" t="str">
        <f t="shared" ref="Q696:Q765" si="152">IF(ISBLANK(C696)," ","Yes")</f>
        <v>Yes</v>
      </c>
    </row>
    <row r="697" spans="2:17" x14ac:dyDescent="0.25">
      <c r="B697" s="280">
        <v>693</v>
      </c>
      <c r="C697" s="232">
        <v>409</v>
      </c>
      <c r="D697" s="221">
        <v>42797</v>
      </c>
      <c r="E697" s="232">
        <v>409</v>
      </c>
      <c r="F697" s="222" t="s">
        <v>6061</v>
      </c>
      <c r="G697" s="223" t="str">
        <f>VLOOKUP(C697,MIS!F:H,3,FALSE)</f>
        <v>KALOOR KOT-MADN BAZA</v>
      </c>
      <c r="H697" s="282" t="str">
        <f t="shared" si="145"/>
        <v>1</v>
      </c>
      <c r="I697" s="282" t="str">
        <f t="shared" si="146"/>
        <v>1</v>
      </c>
      <c r="J697" s="280" t="str">
        <f>VLOOKUP(C697,MIS!F:G,2,FALSE)</f>
        <v>PESHAWAR</v>
      </c>
      <c r="K697" s="157" t="str">
        <f t="shared" si="147"/>
        <v>Yes</v>
      </c>
      <c r="L697" s="157" t="str">
        <f t="shared" si="148"/>
        <v>Yes</v>
      </c>
      <c r="M697" s="157" t="str">
        <f t="shared" si="149"/>
        <v>Yes</v>
      </c>
      <c r="N697" s="280" t="str">
        <f t="shared" si="133"/>
        <v>Yes</v>
      </c>
      <c r="O697" s="157" t="str">
        <f t="shared" si="150"/>
        <v xml:space="preserve"> </v>
      </c>
      <c r="P697" s="157" t="str">
        <f t="shared" si="151"/>
        <v>Yes</v>
      </c>
      <c r="Q697" s="157" t="str">
        <f t="shared" si="152"/>
        <v>Yes</v>
      </c>
    </row>
    <row r="698" spans="2:17" x14ac:dyDescent="0.25">
      <c r="B698" s="280">
        <v>694</v>
      </c>
      <c r="C698" s="232">
        <v>461</v>
      </c>
      <c r="D698" s="221">
        <v>42797</v>
      </c>
      <c r="E698" s="232">
        <v>461</v>
      </c>
      <c r="F698" s="222" t="s">
        <v>6062</v>
      </c>
      <c r="G698" s="223" t="str">
        <f>VLOOKUP(C698,MIS!F:H,3,FALSE)</f>
        <v>SANGLA HILL</v>
      </c>
      <c r="H698" s="282" t="str">
        <f t="shared" si="145"/>
        <v>1</v>
      </c>
      <c r="I698" s="282" t="str">
        <f t="shared" si="146"/>
        <v>1</v>
      </c>
      <c r="J698" s="280" t="str">
        <f>VLOOKUP(C698,MIS!F:G,2,FALSE)</f>
        <v>Faisalabad</v>
      </c>
      <c r="K698" s="157" t="str">
        <f t="shared" si="147"/>
        <v>Yes</v>
      </c>
      <c r="L698" s="157" t="str">
        <f t="shared" si="148"/>
        <v>Yes</v>
      </c>
      <c r="M698" s="157" t="str">
        <f t="shared" si="149"/>
        <v>Yes</v>
      </c>
      <c r="N698" s="280" t="str">
        <f t="shared" si="133"/>
        <v>Yes</v>
      </c>
      <c r="O698" s="157" t="str">
        <f t="shared" si="150"/>
        <v xml:space="preserve"> </v>
      </c>
      <c r="P698" s="157" t="str">
        <f t="shared" si="151"/>
        <v>Yes</v>
      </c>
      <c r="Q698" s="157" t="str">
        <f t="shared" si="152"/>
        <v>Yes</v>
      </c>
    </row>
    <row r="699" spans="2:17" x14ac:dyDescent="0.25">
      <c r="B699" s="280">
        <v>695</v>
      </c>
      <c r="C699" s="232">
        <v>2385</v>
      </c>
      <c r="D699" s="221">
        <v>42797</v>
      </c>
      <c r="E699" s="232">
        <v>2385</v>
      </c>
      <c r="F699" s="222"/>
      <c r="G699" s="223" t="str">
        <f>VLOOKUP(C699,MIS!F:H,3,FALSE)</f>
        <v>CHAK NO 34-B/TDA BRA</v>
      </c>
      <c r="H699" s="282" t="str">
        <f t="shared" si="145"/>
        <v>1</v>
      </c>
      <c r="I699" s="282" t="str">
        <f t="shared" si="146"/>
        <v>1</v>
      </c>
      <c r="J699" s="280" t="str">
        <f>VLOOKUP(C699,MIS!F:G,2,FALSE)</f>
        <v>PESHAWAR</v>
      </c>
      <c r="K699" s="157" t="str">
        <f t="shared" si="147"/>
        <v>Yes</v>
      </c>
      <c r="L699" s="157" t="str">
        <f t="shared" si="148"/>
        <v>Yes</v>
      </c>
      <c r="M699" s="157" t="str">
        <f t="shared" si="149"/>
        <v>Yes</v>
      </c>
      <c r="N699" s="280" t="str">
        <f t="shared" si="133"/>
        <v>No</v>
      </c>
      <c r="O699" s="157" t="str">
        <f t="shared" si="150"/>
        <v>Network Issue</v>
      </c>
      <c r="P699" s="157" t="str">
        <f t="shared" si="151"/>
        <v>Yes</v>
      </c>
      <c r="Q699" s="157" t="str">
        <f t="shared" si="152"/>
        <v>Yes</v>
      </c>
    </row>
    <row r="700" spans="2:17" x14ac:dyDescent="0.25">
      <c r="B700" s="280">
        <v>696</v>
      </c>
      <c r="C700" s="232">
        <v>1413</v>
      </c>
      <c r="D700" s="221">
        <v>42797</v>
      </c>
      <c r="E700" s="232">
        <v>1413</v>
      </c>
      <c r="F700" s="222"/>
      <c r="G700" s="223" t="str">
        <f>VLOOKUP(C700,MIS!F:H,3,FALSE)</f>
        <v>SAFDARABAD</v>
      </c>
      <c r="H700" s="282" t="str">
        <f t="shared" si="145"/>
        <v>1</v>
      </c>
      <c r="I700" s="282" t="str">
        <f t="shared" si="146"/>
        <v>1</v>
      </c>
      <c r="J700" s="280" t="str">
        <f>VLOOKUP(C700,MIS!F:G,2,FALSE)</f>
        <v>GUJRANWALA</v>
      </c>
      <c r="K700" s="157" t="str">
        <f t="shared" si="147"/>
        <v>Yes</v>
      </c>
      <c r="L700" s="157" t="str">
        <f t="shared" si="148"/>
        <v>Yes</v>
      </c>
      <c r="M700" s="157" t="str">
        <f t="shared" si="149"/>
        <v>Yes</v>
      </c>
      <c r="N700" s="280" t="str">
        <f t="shared" si="133"/>
        <v>No</v>
      </c>
      <c r="O700" s="157" t="str">
        <f t="shared" si="150"/>
        <v>Network Issue</v>
      </c>
      <c r="P700" s="157" t="str">
        <f t="shared" si="151"/>
        <v>Yes</v>
      </c>
      <c r="Q700" s="157" t="str">
        <f t="shared" si="152"/>
        <v>Yes</v>
      </c>
    </row>
    <row r="701" spans="2:17" x14ac:dyDescent="0.25">
      <c r="B701" s="280">
        <v>697</v>
      </c>
      <c r="C701" s="232">
        <v>1993</v>
      </c>
      <c r="D701" s="221">
        <v>42797</v>
      </c>
      <c r="E701" s="232">
        <v>1993</v>
      </c>
      <c r="F701" s="222" t="s">
        <v>6063</v>
      </c>
      <c r="G701" s="223" t="str">
        <f>VLOOKUP(C701,MIS!F:H,3,FALSE)</f>
        <v>GUJRANWALA-B.I.S.E.</v>
      </c>
      <c r="H701" s="282" t="str">
        <f t="shared" si="145"/>
        <v>1</v>
      </c>
      <c r="I701" s="282" t="str">
        <f t="shared" si="146"/>
        <v>1</v>
      </c>
      <c r="J701" s="280" t="str">
        <f>VLOOKUP(C701,MIS!F:G,2,FALSE)</f>
        <v>GUJRANWALA</v>
      </c>
      <c r="K701" s="157" t="str">
        <f t="shared" si="147"/>
        <v>Yes</v>
      </c>
      <c r="L701" s="157" t="str">
        <f t="shared" si="148"/>
        <v>Yes</v>
      </c>
      <c r="M701" s="157" t="str">
        <f t="shared" si="149"/>
        <v>Yes</v>
      </c>
      <c r="N701" s="280" t="str">
        <f t="shared" si="133"/>
        <v>Yes</v>
      </c>
      <c r="O701" s="157" t="str">
        <f t="shared" si="150"/>
        <v xml:space="preserve"> </v>
      </c>
      <c r="P701" s="157" t="str">
        <f t="shared" si="151"/>
        <v>Yes</v>
      </c>
      <c r="Q701" s="157" t="str">
        <f t="shared" si="152"/>
        <v>Yes</v>
      </c>
    </row>
    <row r="702" spans="2:17" x14ac:dyDescent="0.25">
      <c r="B702" s="280">
        <v>698</v>
      </c>
      <c r="C702" s="232">
        <v>1547</v>
      </c>
      <c r="D702" s="221">
        <v>42797</v>
      </c>
      <c r="E702" s="232">
        <v>1547</v>
      </c>
      <c r="F702" s="222"/>
      <c r="G702" s="223" t="str">
        <f>VLOOKUP(C702,MIS!F:H,3,FALSE)</f>
        <v>NOSHERA ROAD</v>
      </c>
      <c r="H702" s="282" t="str">
        <f t="shared" si="145"/>
        <v>1</v>
      </c>
      <c r="I702" s="282" t="str">
        <f t="shared" si="146"/>
        <v>1</v>
      </c>
      <c r="J702" s="280" t="str">
        <f>VLOOKUP(C702,MIS!F:G,2,FALSE)</f>
        <v>GUJRANWALA</v>
      </c>
      <c r="K702" s="157" t="str">
        <f t="shared" si="147"/>
        <v>Yes</v>
      </c>
      <c r="L702" s="157" t="str">
        <f t="shared" si="148"/>
        <v>Yes</v>
      </c>
      <c r="M702" s="157" t="str">
        <f t="shared" si="149"/>
        <v>Yes</v>
      </c>
      <c r="N702" s="280" t="str">
        <f t="shared" si="133"/>
        <v>No</v>
      </c>
      <c r="O702" s="157" t="str">
        <f t="shared" si="150"/>
        <v>Network Issue</v>
      </c>
      <c r="P702" s="157" t="str">
        <f t="shared" si="151"/>
        <v>Yes</v>
      </c>
      <c r="Q702" s="157" t="str">
        <f t="shared" si="152"/>
        <v>Yes</v>
      </c>
    </row>
    <row r="703" spans="2:17" x14ac:dyDescent="0.25">
      <c r="B703" s="280">
        <v>699</v>
      </c>
      <c r="C703" s="232">
        <v>2371</v>
      </c>
      <c r="D703" s="221">
        <v>42797</v>
      </c>
      <c r="E703" s="232">
        <v>2371</v>
      </c>
      <c r="F703" s="222"/>
      <c r="G703" s="223" t="str">
        <f>VLOOKUP(C703,MIS!F:H,3,FALSE)</f>
        <v>TATTLAY AALI</v>
      </c>
      <c r="H703" s="282" t="str">
        <f t="shared" si="145"/>
        <v>1</v>
      </c>
      <c r="I703" s="282" t="str">
        <f t="shared" si="146"/>
        <v>1</v>
      </c>
      <c r="J703" s="280" t="str">
        <f>VLOOKUP(C703,MIS!F:G,2,FALSE)</f>
        <v>GUJRANWALA</v>
      </c>
      <c r="K703" s="157" t="str">
        <f t="shared" si="147"/>
        <v>Yes</v>
      </c>
      <c r="L703" s="157" t="str">
        <f t="shared" si="148"/>
        <v>Yes</v>
      </c>
      <c r="M703" s="157" t="str">
        <f t="shared" si="149"/>
        <v>Yes</v>
      </c>
      <c r="N703" s="280" t="str">
        <f t="shared" si="133"/>
        <v>No</v>
      </c>
      <c r="O703" s="157" t="str">
        <f t="shared" si="150"/>
        <v>Network Issue</v>
      </c>
      <c r="P703" s="157" t="str">
        <f t="shared" si="151"/>
        <v>Yes</v>
      </c>
      <c r="Q703" s="157" t="str">
        <f t="shared" si="152"/>
        <v>Yes</v>
      </c>
    </row>
    <row r="704" spans="2:17" x14ac:dyDescent="0.25">
      <c r="B704" s="280">
        <v>700</v>
      </c>
      <c r="C704" s="232">
        <v>907</v>
      </c>
      <c r="D704" s="221">
        <v>42797</v>
      </c>
      <c r="E704" s="232">
        <v>907</v>
      </c>
      <c r="F704" s="222" t="s">
        <v>6064</v>
      </c>
      <c r="G704" s="223" t="str">
        <f>VLOOKUP(C704,MIS!F:H,3,FALSE)</f>
        <v>AMINPUR BANGLA</v>
      </c>
      <c r="H704" s="282" t="str">
        <f t="shared" si="145"/>
        <v>1</v>
      </c>
      <c r="I704" s="282" t="str">
        <f t="shared" si="146"/>
        <v>1</v>
      </c>
      <c r="J704" s="280" t="str">
        <f>VLOOKUP(C704,MIS!F:G,2,FALSE)</f>
        <v>Faisalabad</v>
      </c>
      <c r="K704" s="157" t="str">
        <f t="shared" si="147"/>
        <v>Yes</v>
      </c>
      <c r="L704" s="157" t="str">
        <f t="shared" si="148"/>
        <v>Yes</v>
      </c>
      <c r="M704" s="157" t="str">
        <f t="shared" si="149"/>
        <v>Yes</v>
      </c>
      <c r="N704" s="280" t="str">
        <f t="shared" si="133"/>
        <v>Yes</v>
      </c>
      <c r="O704" s="157" t="str">
        <f t="shared" si="150"/>
        <v xml:space="preserve"> </v>
      </c>
      <c r="P704" s="157" t="str">
        <f t="shared" si="151"/>
        <v>Yes</v>
      </c>
      <c r="Q704" s="157" t="str">
        <f t="shared" si="152"/>
        <v>Yes</v>
      </c>
    </row>
    <row r="705" spans="2:17" x14ac:dyDescent="0.25">
      <c r="B705" s="280">
        <v>701</v>
      </c>
      <c r="C705" s="232">
        <v>1332</v>
      </c>
      <c r="D705" s="221">
        <v>42797</v>
      </c>
      <c r="E705" s="232">
        <v>1332</v>
      </c>
      <c r="F705" s="222" t="s">
        <v>6065</v>
      </c>
      <c r="G705" s="223" t="str">
        <f>VLOOKUP(C705,MIS!F:H,3,FALSE)</f>
        <v>CHAK NO. 338/JB NAWAN LAHORE</v>
      </c>
      <c r="H705" s="282" t="str">
        <f t="shared" si="145"/>
        <v>1</v>
      </c>
      <c r="I705" s="282" t="str">
        <f t="shared" si="146"/>
        <v>1</v>
      </c>
      <c r="J705" s="280" t="str">
        <f>VLOOKUP(C705,MIS!F:G,2,FALSE)</f>
        <v>Faisalabad</v>
      </c>
      <c r="K705" s="157" t="str">
        <f t="shared" si="147"/>
        <v>Yes</v>
      </c>
      <c r="L705" s="157" t="str">
        <f t="shared" si="148"/>
        <v>Yes</v>
      </c>
      <c r="M705" s="157" t="str">
        <f t="shared" si="149"/>
        <v>Yes</v>
      </c>
      <c r="N705" s="280" t="str">
        <f t="shared" si="133"/>
        <v>Yes</v>
      </c>
      <c r="O705" s="157" t="str">
        <f t="shared" si="150"/>
        <v xml:space="preserve"> </v>
      </c>
      <c r="P705" s="157" t="str">
        <f t="shared" si="151"/>
        <v>Yes</v>
      </c>
      <c r="Q705" s="157" t="str">
        <f t="shared" si="152"/>
        <v>Yes</v>
      </c>
    </row>
    <row r="706" spans="2:17" x14ac:dyDescent="0.25">
      <c r="B706" s="157">
        <v>702</v>
      </c>
      <c r="C706" s="232">
        <v>346</v>
      </c>
      <c r="D706" s="221">
        <v>42800</v>
      </c>
      <c r="E706" s="232">
        <v>346</v>
      </c>
      <c r="F706" s="222"/>
      <c r="G706" s="223" t="str">
        <f>VLOOKUP(C706,MIS!F:H,3,FALSE)</f>
        <v>TERRI</v>
      </c>
      <c r="H706" s="282" t="str">
        <f t="shared" si="145"/>
        <v>1</v>
      </c>
      <c r="I706" s="282" t="str">
        <f t="shared" si="146"/>
        <v>1</v>
      </c>
      <c r="J706" s="280" t="str">
        <f>VLOOKUP(C706,MIS!F:G,2,FALSE)</f>
        <v>PESHAWAR</v>
      </c>
      <c r="K706" s="157" t="str">
        <f t="shared" si="147"/>
        <v>Yes</v>
      </c>
      <c r="L706" s="157" t="str">
        <f t="shared" si="148"/>
        <v>Yes</v>
      </c>
      <c r="M706" s="157" t="str">
        <f t="shared" si="149"/>
        <v>Yes</v>
      </c>
      <c r="N706" s="280" t="str">
        <f t="shared" ref="N706:N765" si="153">IF(ISBLANK(F706),"No","Yes")</f>
        <v>No</v>
      </c>
      <c r="O706" s="157" t="str">
        <f t="shared" ref="O706:O765" si="154">IF(N706="No","Network Issue"," ")</f>
        <v>Network Issue</v>
      </c>
      <c r="P706" s="157" t="str">
        <f t="shared" si="151"/>
        <v>Yes</v>
      </c>
      <c r="Q706" s="157" t="str">
        <f t="shared" si="152"/>
        <v>Yes</v>
      </c>
    </row>
    <row r="707" spans="2:17" x14ac:dyDescent="0.25">
      <c r="B707" s="157">
        <v>703</v>
      </c>
      <c r="C707" s="232">
        <v>290</v>
      </c>
      <c r="D707" s="221">
        <v>42801</v>
      </c>
      <c r="E707" s="232">
        <v>290</v>
      </c>
      <c r="F707" s="222" t="s">
        <v>6088</v>
      </c>
      <c r="G707" s="223" t="str">
        <f>VLOOKUP(C707,MIS!F:H,3,FALSE)</f>
        <v>KUTCHERY CHOWK(GHRIBPURA )</v>
      </c>
      <c r="H707" s="282" t="str">
        <f t="shared" si="145"/>
        <v>1</v>
      </c>
      <c r="I707" s="282" t="str">
        <f t="shared" si="146"/>
        <v>1</v>
      </c>
      <c r="J707" s="280" t="str">
        <f>VLOOKUP(C707,MIS!F:G,2,FALSE)</f>
        <v>GUJRAT</v>
      </c>
      <c r="K707" s="157" t="str">
        <f t="shared" si="147"/>
        <v>Yes</v>
      </c>
      <c r="L707" s="157" t="str">
        <f t="shared" si="148"/>
        <v>Yes</v>
      </c>
      <c r="M707" s="157" t="str">
        <f t="shared" si="149"/>
        <v>Yes</v>
      </c>
      <c r="N707" s="280" t="str">
        <f t="shared" si="153"/>
        <v>Yes</v>
      </c>
      <c r="O707" s="157" t="str">
        <f t="shared" si="154"/>
        <v xml:space="preserve"> </v>
      </c>
      <c r="P707" s="157" t="str">
        <f t="shared" si="151"/>
        <v>Yes</v>
      </c>
      <c r="Q707" s="157" t="str">
        <f t="shared" si="152"/>
        <v>Yes</v>
      </c>
    </row>
    <row r="708" spans="2:17" x14ac:dyDescent="0.25">
      <c r="B708" s="157">
        <v>704</v>
      </c>
      <c r="C708" s="232">
        <v>1170</v>
      </c>
      <c r="D708" s="221">
        <v>42801</v>
      </c>
      <c r="E708" s="232">
        <v>1170</v>
      </c>
      <c r="F708" s="222"/>
      <c r="G708" s="223" t="str">
        <f>VLOOKUP(C708,MIS!F:H,3,FALSE)</f>
        <v>NAROWALI.</v>
      </c>
      <c r="H708" s="282" t="str">
        <f t="shared" si="145"/>
        <v>1</v>
      </c>
      <c r="I708" s="282" t="str">
        <f t="shared" si="146"/>
        <v>1</v>
      </c>
      <c r="J708" s="280" t="str">
        <f>VLOOKUP(C708,MIS!F:G,2,FALSE)</f>
        <v>GUJRAT</v>
      </c>
      <c r="K708" s="157" t="str">
        <f t="shared" si="147"/>
        <v>Yes</v>
      </c>
      <c r="L708" s="157" t="str">
        <f t="shared" si="148"/>
        <v>Yes</v>
      </c>
      <c r="M708" s="157" t="str">
        <f t="shared" si="149"/>
        <v>Yes</v>
      </c>
      <c r="N708" s="280" t="str">
        <f t="shared" si="153"/>
        <v>No</v>
      </c>
      <c r="O708" s="157" t="str">
        <f t="shared" si="154"/>
        <v>Network Issue</v>
      </c>
      <c r="P708" s="157" t="str">
        <f t="shared" si="151"/>
        <v>Yes</v>
      </c>
      <c r="Q708" s="157" t="str">
        <f t="shared" si="152"/>
        <v>Yes</v>
      </c>
    </row>
    <row r="709" spans="2:17" x14ac:dyDescent="0.25">
      <c r="B709" s="157">
        <v>705</v>
      </c>
      <c r="C709" s="232">
        <v>1452</v>
      </c>
      <c r="D709" s="221">
        <v>42801</v>
      </c>
      <c r="E709" s="232">
        <v>1452</v>
      </c>
      <c r="F709" s="222" t="s">
        <v>6089</v>
      </c>
      <c r="G709" s="223" t="str">
        <f>VLOOKUP(C709,MIS!F:H,3,FALSE)</f>
        <v>KABLI GATE</v>
      </c>
      <c r="H709" s="282" t="str">
        <f t="shared" si="145"/>
        <v>1</v>
      </c>
      <c r="I709" s="282" t="str">
        <f t="shared" si="146"/>
        <v>1</v>
      </c>
      <c r="J709" s="280" t="str">
        <f>VLOOKUP(C709,MIS!F:G,2,FALSE)</f>
        <v>GUJRAT</v>
      </c>
      <c r="K709" s="157" t="str">
        <f t="shared" si="147"/>
        <v>Yes</v>
      </c>
      <c r="L709" s="157" t="str">
        <f t="shared" si="148"/>
        <v>Yes</v>
      </c>
      <c r="M709" s="157" t="str">
        <f t="shared" si="149"/>
        <v>Yes</v>
      </c>
      <c r="N709" s="280" t="str">
        <f t="shared" si="153"/>
        <v>Yes</v>
      </c>
      <c r="O709" s="157" t="str">
        <f t="shared" si="154"/>
        <v xml:space="preserve"> </v>
      </c>
      <c r="P709" s="157" t="str">
        <f t="shared" si="151"/>
        <v>Yes</v>
      </c>
      <c r="Q709" s="157" t="str">
        <f t="shared" si="152"/>
        <v>Yes</v>
      </c>
    </row>
    <row r="710" spans="2:17" x14ac:dyDescent="0.25">
      <c r="B710" s="157">
        <v>706</v>
      </c>
      <c r="C710" s="232">
        <v>5011</v>
      </c>
      <c r="D710" s="221">
        <v>42801</v>
      </c>
      <c r="E710" s="232">
        <v>5011</v>
      </c>
      <c r="F710" s="222" t="s">
        <v>6090</v>
      </c>
      <c r="G710" s="223" t="str">
        <f>VLOOKUP(C710,MIS!F:H,3,FALSE)</f>
        <v>ISLAMIC BANKING BR.GT.</v>
      </c>
      <c r="H710" s="282" t="str">
        <f t="shared" si="145"/>
        <v>1</v>
      </c>
      <c r="I710" s="282" t="str">
        <f t="shared" si="146"/>
        <v>1</v>
      </c>
      <c r="J710" s="280" t="str">
        <f>VLOOKUP(C710,MIS!F:G,2,FALSE)</f>
        <v>GUJRAT</v>
      </c>
      <c r="K710" s="157" t="str">
        <f t="shared" si="147"/>
        <v>Yes</v>
      </c>
      <c r="L710" s="157" t="str">
        <f t="shared" si="148"/>
        <v>Yes</v>
      </c>
      <c r="M710" s="157" t="str">
        <f t="shared" si="149"/>
        <v>Yes</v>
      </c>
      <c r="N710" s="280" t="str">
        <f t="shared" si="153"/>
        <v>Yes</v>
      </c>
      <c r="O710" s="157" t="str">
        <f t="shared" si="154"/>
        <v xml:space="preserve"> </v>
      </c>
      <c r="P710" s="157" t="str">
        <f t="shared" si="151"/>
        <v>Yes</v>
      </c>
      <c r="Q710" s="157" t="str">
        <f t="shared" si="152"/>
        <v>Yes</v>
      </c>
    </row>
    <row r="711" spans="2:17" x14ac:dyDescent="0.25">
      <c r="B711" s="157">
        <v>707</v>
      </c>
      <c r="C711" s="232">
        <v>952</v>
      </c>
      <c r="D711" s="221">
        <v>42801</v>
      </c>
      <c r="E711" s="232">
        <v>952</v>
      </c>
      <c r="F711" s="222" t="s">
        <v>6091</v>
      </c>
      <c r="G711" s="223" t="str">
        <f>VLOOKUP(C711,MIS!F:H,3,FALSE)</f>
        <v>KHIALI SHAHPUR</v>
      </c>
      <c r="H711" s="282" t="str">
        <f t="shared" si="145"/>
        <v>1</v>
      </c>
      <c r="I711" s="282" t="str">
        <f t="shared" si="146"/>
        <v>1</v>
      </c>
      <c r="J711" s="280" t="str">
        <f>VLOOKUP(C711,MIS!F:G,2,FALSE)</f>
        <v>GUJRANWALA</v>
      </c>
      <c r="K711" s="157" t="str">
        <f t="shared" si="147"/>
        <v>Yes</v>
      </c>
      <c r="L711" s="157" t="str">
        <f t="shared" si="148"/>
        <v>Yes</v>
      </c>
      <c r="M711" s="157" t="str">
        <f t="shared" si="149"/>
        <v>Yes</v>
      </c>
      <c r="N711" s="280" t="str">
        <f t="shared" si="153"/>
        <v>Yes</v>
      </c>
      <c r="O711" s="157" t="str">
        <f t="shared" si="154"/>
        <v xml:space="preserve"> </v>
      </c>
      <c r="P711" s="157" t="str">
        <f t="shared" si="151"/>
        <v>Yes</v>
      </c>
      <c r="Q711" s="157" t="str">
        <f t="shared" si="152"/>
        <v>Yes</v>
      </c>
    </row>
    <row r="712" spans="2:17" x14ac:dyDescent="0.25">
      <c r="B712" s="157">
        <v>708</v>
      </c>
      <c r="C712" s="232">
        <v>2333</v>
      </c>
      <c r="D712" s="221">
        <v>42801</v>
      </c>
      <c r="E712" s="232">
        <v>2333</v>
      </c>
      <c r="F712" s="222"/>
      <c r="G712" s="223" t="str">
        <f>VLOOKUP(C712,MIS!F:H,3,FALSE)</f>
        <v>GUJRAWNALA ROAD HFZ</v>
      </c>
      <c r="H712" s="282" t="str">
        <f t="shared" si="145"/>
        <v>1</v>
      </c>
      <c r="I712" s="282" t="str">
        <f t="shared" si="146"/>
        <v>1</v>
      </c>
      <c r="J712" s="280" t="str">
        <f>VLOOKUP(C712,MIS!F:G,2,FALSE)</f>
        <v>GUJRANWALA</v>
      </c>
      <c r="K712" s="157" t="str">
        <f t="shared" si="147"/>
        <v>Yes</v>
      </c>
      <c r="L712" s="157" t="str">
        <f t="shared" si="148"/>
        <v>Yes</v>
      </c>
      <c r="M712" s="157" t="str">
        <f t="shared" si="149"/>
        <v>Yes</v>
      </c>
      <c r="N712" s="280" t="str">
        <f t="shared" si="153"/>
        <v>No</v>
      </c>
      <c r="O712" s="157" t="str">
        <f t="shared" si="154"/>
        <v>Network Issue</v>
      </c>
      <c r="P712" s="157" t="str">
        <f t="shared" si="151"/>
        <v>Yes</v>
      </c>
      <c r="Q712" s="157" t="str">
        <f t="shared" si="152"/>
        <v>Yes</v>
      </c>
    </row>
    <row r="713" spans="2:17" x14ac:dyDescent="0.25">
      <c r="B713" s="157">
        <v>709</v>
      </c>
      <c r="C713" s="232">
        <v>328</v>
      </c>
      <c r="D713" s="221">
        <v>42801</v>
      </c>
      <c r="E713" s="232">
        <v>328</v>
      </c>
      <c r="F713" s="222" t="s">
        <v>6092</v>
      </c>
      <c r="G713" s="223" t="str">
        <f>VLOOKUP(C713,MIS!F:H,3,FALSE)</f>
        <v>TAJAZAD</v>
      </c>
      <c r="H713" s="282" t="str">
        <f t="shared" si="145"/>
        <v>1</v>
      </c>
      <c r="I713" s="282" t="str">
        <f t="shared" si="146"/>
        <v>1</v>
      </c>
      <c r="J713" s="280" t="str">
        <f>VLOOKUP(C713,MIS!F:G,2,FALSE)</f>
        <v>PESHAWAR</v>
      </c>
      <c r="K713" s="157" t="str">
        <f t="shared" si="147"/>
        <v>Yes</v>
      </c>
      <c r="L713" s="157" t="str">
        <f t="shared" si="148"/>
        <v>Yes</v>
      </c>
      <c r="M713" s="157" t="str">
        <f t="shared" si="149"/>
        <v>Yes</v>
      </c>
      <c r="N713" s="280" t="str">
        <f t="shared" si="153"/>
        <v>Yes</v>
      </c>
      <c r="O713" s="157" t="str">
        <f t="shared" si="154"/>
        <v xml:space="preserve"> </v>
      </c>
      <c r="P713" s="157" t="str">
        <f t="shared" si="151"/>
        <v>Yes</v>
      </c>
      <c r="Q713" s="157" t="str">
        <f t="shared" si="152"/>
        <v>Yes</v>
      </c>
    </row>
    <row r="714" spans="2:17" x14ac:dyDescent="0.25">
      <c r="B714" s="157">
        <v>710</v>
      </c>
      <c r="C714" s="232">
        <v>1435</v>
      </c>
      <c r="D714" s="221">
        <v>42801</v>
      </c>
      <c r="E714" s="232">
        <v>1435</v>
      </c>
      <c r="F714" s="222" t="s">
        <v>6093</v>
      </c>
      <c r="G714" s="223" t="str">
        <f>VLOOKUP(C714,MIS!F:H,3,FALSE)</f>
        <v>KARAK</v>
      </c>
      <c r="H714" s="282" t="str">
        <f t="shared" si="145"/>
        <v>1</v>
      </c>
      <c r="I714" s="282" t="str">
        <f t="shared" si="146"/>
        <v>1</v>
      </c>
      <c r="J714" s="280" t="str">
        <f>VLOOKUP(C714,MIS!F:G,2,FALSE)</f>
        <v>PESHAWAR</v>
      </c>
      <c r="K714" s="157" t="str">
        <f t="shared" si="147"/>
        <v>Yes</v>
      </c>
      <c r="L714" s="157" t="str">
        <f t="shared" si="148"/>
        <v>Yes</v>
      </c>
      <c r="M714" s="157" t="str">
        <f t="shared" si="149"/>
        <v>Yes</v>
      </c>
      <c r="N714" s="280" t="str">
        <f t="shared" si="153"/>
        <v>Yes</v>
      </c>
      <c r="O714" s="157" t="str">
        <f t="shared" si="154"/>
        <v xml:space="preserve"> </v>
      </c>
      <c r="P714" s="157" t="str">
        <f t="shared" si="151"/>
        <v>Yes</v>
      </c>
      <c r="Q714" s="157" t="str">
        <f t="shared" si="152"/>
        <v>Yes</v>
      </c>
    </row>
    <row r="715" spans="2:17" x14ac:dyDescent="0.25">
      <c r="B715" s="157">
        <v>711</v>
      </c>
      <c r="C715" s="232">
        <v>331</v>
      </c>
      <c r="D715" s="221">
        <v>42801</v>
      </c>
      <c r="E715" s="232">
        <v>331</v>
      </c>
      <c r="F715" s="222" t="s">
        <v>6094</v>
      </c>
      <c r="G715" s="223" t="str">
        <f>VLOOKUP(C715,MIS!F:H,3,FALSE)</f>
        <v>KAKKI</v>
      </c>
      <c r="H715" s="282" t="str">
        <f t="shared" si="145"/>
        <v>1</v>
      </c>
      <c r="I715" s="282" t="str">
        <f t="shared" si="146"/>
        <v>1</v>
      </c>
      <c r="J715" s="280" t="str">
        <f>VLOOKUP(C715,MIS!F:G,2,FALSE)</f>
        <v>PESHAWAR</v>
      </c>
      <c r="K715" s="157" t="str">
        <f t="shared" si="147"/>
        <v>Yes</v>
      </c>
      <c r="L715" s="157" t="str">
        <f t="shared" si="148"/>
        <v>Yes</v>
      </c>
      <c r="M715" s="157" t="str">
        <f t="shared" si="149"/>
        <v>Yes</v>
      </c>
      <c r="N715" s="280" t="str">
        <f t="shared" si="153"/>
        <v>Yes</v>
      </c>
      <c r="O715" s="157" t="str">
        <f t="shared" si="154"/>
        <v xml:space="preserve"> </v>
      </c>
      <c r="P715" s="157" t="str">
        <f t="shared" si="151"/>
        <v>Yes</v>
      </c>
      <c r="Q715" s="157" t="str">
        <f t="shared" si="152"/>
        <v>Yes</v>
      </c>
    </row>
    <row r="716" spans="2:17" x14ac:dyDescent="0.25">
      <c r="B716" s="157">
        <v>712</v>
      </c>
      <c r="C716" s="232">
        <v>405</v>
      </c>
      <c r="D716" s="221">
        <v>42801</v>
      </c>
      <c r="E716" s="232">
        <v>405</v>
      </c>
      <c r="F716" s="222"/>
      <c r="G716" s="223" t="str">
        <f>VLOOKUP(C716,MIS!F:H,3,FALSE)</f>
        <v xml:space="preserve">RADLWAY ROAD </v>
      </c>
      <c r="H716" s="282" t="str">
        <f t="shared" si="145"/>
        <v>1</v>
      </c>
      <c r="I716" s="282" t="str">
        <f t="shared" si="146"/>
        <v>1</v>
      </c>
      <c r="J716" s="280" t="str">
        <f>VLOOKUP(C716,MIS!F:G,2,FALSE)</f>
        <v>GUJRAT</v>
      </c>
      <c r="K716" s="157" t="str">
        <f t="shared" si="147"/>
        <v>Yes</v>
      </c>
      <c r="L716" s="157" t="str">
        <f t="shared" si="148"/>
        <v>Yes</v>
      </c>
      <c r="M716" s="157" t="str">
        <f t="shared" si="149"/>
        <v>Yes</v>
      </c>
      <c r="N716" s="280" t="str">
        <f t="shared" si="153"/>
        <v>No</v>
      </c>
      <c r="O716" s="157" t="str">
        <f t="shared" si="154"/>
        <v>Network Issue</v>
      </c>
      <c r="P716" s="157" t="str">
        <f t="shared" si="151"/>
        <v>Yes</v>
      </c>
      <c r="Q716" s="157" t="str">
        <f t="shared" si="152"/>
        <v>Yes</v>
      </c>
    </row>
    <row r="717" spans="2:17" x14ac:dyDescent="0.25">
      <c r="B717" s="157">
        <v>713</v>
      </c>
      <c r="C717" s="232">
        <v>1420</v>
      </c>
      <c r="D717" s="221">
        <v>42801</v>
      </c>
      <c r="E717" s="232">
        <v>1420</v>
      </c>
      <c r="F717" s="222" t="s">
        <v>6095</v>
      </c>
      <c r="G717" s="223" t="str">
        <f>VLOOKUP(C717,MIS!F:H,3,FALSE)</f>
        <v>S.I.E BR. (KALRA KHASA)</v>
      </c>
      <c r="H717" s="282" t="str">
        <f t="shared" si="145"/>
        <v>1</v>
      </c>
      <c r="I717" s="282" t="str">
        <f t="shared" si="146"/>
        <v>1</v>
      </c>
      <c r="J717" s="280" t="str">
        <f>VLOOKUP(C717,MIS!F:G,2,FALSE)</f>
        <v>GUJRAT</v>
      </c>
      <c r="K717" s="157" t="str">
        <f t="shared" si="147"/>
        <v>Yes</v>
      </c>
      <c r="L717" s="157" t="str">
        <f t="shared" si="148"/>
        <v>Yes</v>
      </c>
      <c r="M717" s="157" t="str">
        <f t="shared" si="149"/>
        <v>Yes</v>
      </c>
      <c r="N717" s="280" t="str">
        <f t="shared" si="153"/>
        <v>Yes</v>
      </c>
      <c r="O717" s="157" t="str">
        <f t="shared" si="154"/>
        <v xml:space="preserve"> </v>
      </c>
      <c r="P717" s="157" t="str">
        <f t="shared" si="151"/>
        <v>Yes</v>
      </c>
      <c r="Q717" s="157" t="str">
        <f t="shared" si="152"/>
        <v>Yes</v>
      </c>
    </row>
    <row r="718" spans="2:17" x14ac:dyDescent="0.25">
      <c r="B718" s="157">
        <v>714</v>
      </c>
      <c r="C718" s="232">
        <v>2287</v>
      </c>
      <c r="D718" s="221">
        <v>42801</v>
      </c>
      <c r="E718" s="232">
        <v>2287</v>
      </c>
      <c r="F718" s="222" t="s">
        <v>6096</v>
      </c>
      <c r="G718" s="223" t="str">
        <f>VLOOKUP(C718,MIS!F:H,3,FALSE)</f>
        <v>WAPDA TOWN, GRW</v>
      </c>
      <c r="H718" s="282" t="str">
        <f t="shared" si="145"/>
        <v>1</v>
      </c>
      <c r="I718" s="282" t="str">
        <f t="shared" si="146"/>
        <v>1</v>
      </c>
      <c r="J718" s="280" t="str">
        <f>VLOOKUP(C718,MIS!F:G,2,FALSE)</f>
        <v>GUJRANWALA</v>
      </c>
      <c r="K718" s="157" t="str">
        <f t="shared" si="147"/>
        <v>Yes</v>
      </c>
      <c r="L718" s="157" t="str">
        <f t="shared" si="148"/>
        <v>Yes</v>
      </c>
      <c r="M718" s="157" t="str">
        <f t="shared" si="149"/>
        <v>Yes</v>
      </c>
      <c r="N718" s="280" t="str">
        <f t="shared" si="153"/>
        <v>Yes</v>
      </c>
      <c r="O718" s="157" t="str">
        <f t="shared" si="154"/>
        <v xml:space="preserve"> </v>
      </c>
      <c r="P718" s="157" t="str">
        <f t="shared" si="151"/>
        <v>Yes</v>
      </c>
      <c r="Q718" s="157" t="str">
        <f t="shared" si="152"/>
        <v>Yes</v>
      </c>
    </row>
    <row r="719" spans="2:17" x14ac:dyDescent="0.25">
      <c r="B719" s="157">
        <v>715</v>
      </c>
      <c r="C719" s="232">
        <v>385</v>
      </c>
      <c r="D719" s="221">
        <v>42801</v>
      </c>
      <c r="E719" s="232">
        <v>385</v>
      </c>
      <c r="F719" s="222" t="s">
        <v>6097</v>
      </c>
      <c r="G719" s="223" t="str">
        <f>VLOOKUP(C719,MIS!F:H,3,FALSE)</f>
        <v>HARRIAWALA</v>
      </c>
      <c r="H719" s="282" t="str">
        <f t="shared" si="145"/>
        <v>1</v>
      </c>
      <c r="I719" s="282" t="str">
        <f t="shared" si="146"/>
        <v>1</v>
      </c>
      <c r="J719" s="280" t="str">
        <f>VLOOKUP(C719,MIS!F:G,2,FALSE)</f>
        <v>GUJRAT</v>
      </c>
      <c r="K719" s="157" t="str">
        <f t="shared" si="147"/>
        <v>Yes</v>
      </c>
      <c r="L719" s="157" t="str">
        <f t="shared" si="148"/>
        <v>Yes</v>
      </c>
      <c r="M719" s="157" t="str">
        <f t="shared" si="149"/>
        <v>Yes</v>
      </c>
      <c r="N719" s="280" t="str">
        <f t="shared" si="153"/>
        <v>Yes</v>
      </c>
      <c r="O719" s="157" t="str">
        <f t="shared" si="154"/>
        <v xml:space="preserve"> </v>
      </c>
      <c r="P719" s="157" t="str">
        <f t="shared" si="151"/>
        <v>Yes</v>
      </c>
      <c r="Q719" s="157" t="str">
        <f t="shared" si="152"/>
        <v>Yes</v>
      </c>
    </row>
    <row r="720" spans="2:17" x14ac:dyDescent="0.25">
      <c r="B720" s="157">
        <v>716</v>
      </c>
      <c r="C720" s="232">
        <v>506</v>
      </c>
      <c r="D720" s="221">
        <v>42801</v>
      </c>
      <c r="E720" s="232">
        <v>506</v>
      </c>
      <c r="F720" s="222" t="s">
        <v>6098</v>
      </c>
      <c r="G720" s="223" t="str">
        <f>VLOOKUP(C720,MIS!F:H,3,FALSE)</f>
        <v>FADSALABAD - GULFISHAN COLONY</v>
      </c>
      <c r="H720" s="282" t="str">
        <f t="shared" si="145"/>
        <v>1</v>
      </c>
      <c r="I720" s="282" t="str">
        <f t="shared" si="146"/>
        <v>1</v>
      </c>
      <c r="J720" s="280" t="str">
        <f>VLOOKUP(C720,MIS!F:G,2,FALSE)</f>
        <v>Faisalabad</v>
      </c>
      <c r="K720" s="157" t="str">
        <f t="shared" si="147"/>
        <v>Yes</v>
      </c>
      <c r="L720" s="157" t="str">
        <f t="shared" si="148"/>
        <v>Yes</v>
      </c>
      <c r="M720" s="157" t="str">
        <f t="shared" si="149"/>
        <v>Yes</v>
      </c>
      <c r="N720" s="280" t="str">
        <f t="shared" si="153"/>
        <v>Yes</v>
      </c>
      <c r="O720" s="157" t="str">
        <f t="shared" si="154"/>
        <v xml:space="preserve"> </v>
      </c>
      <c r="P720" s="157" t="str">
        <f t="shared" si="151"/>
        <v>Yes</v>
      </c>
      <c r="Q720" s="157" t="str">
        <f t="shared" si="152"/>
        <v>Yes</v>
      </c>
    </row>
    <row r="721" spans="2:17" x14ac:dyDescent="0.25">
      <c r="B721" s="157">
        <v>717</v>
      </c>
      <c r="C721" s="232">
        <v>1451</v>
      </c>
      <c r="D721" s="221">
        <v>42801</v>
      </c>
      <c r="E721" s="232">
        <v>1451</v>
      </c>
      <c r="F721" s="222" t="s">
        <v>6099</v>
      </c>
      <c r="G721" s="223" t="str">
        <f>VLOOKUP(C721,MIS!F:H,3,FALSE)</f>
        <v>FADSAL GATE</v>
      </c>
      <c r="H721" s="282" t="str">
        <f t="shared" si="145"/>
        <v>1</v>
      </c>
      <c r="I721" s="282" t="str">
        <f t="shared" si="146"/>
        <v>1</v>
      </c>
      <c r="J721" s="280" t="str">
        <f>VLOOKUP(C721,MIS!F:G,2,FALSE)</f>
        <v>GUJRAT</v>
      </c>
      <c r="K721" s="157" t="str">
        <f t="shared" si="147"/>
        <v>Yes</v>
      </c>
      <c r="L721" s="157" t="str">
        <f t="shared" si="148"/>
        <v>Yes</v>
      </c>
      <c r="M721" s="157" t="str">
        <f t="shared" si="149"/>
        <v>Yes</v>
      </c>
      <c r="N721" s="280" t="str">
        <f t="shared" si="153"/>
        <v>Yes</v>
      </c>
      <c r="O721" s="157" t="str">
        <f t="shared" si="154"/>
        <v xml:space="preserve"> </v>
      </c>
      <c r="P721" s="157" t="str">
        <f t="shared" si="151"/>
        <v>Yes</v>
      </c>
      <c r="Q721" s="157" t="str">
        <f t="shared" si="152"/>
        <v>Yes</v>
      </c>
    </row>
    <row r="722" spans="2:17" x14ac:dyDescent="0.25">
      <c r="B722" s="157">
        <v>718</v>
      </c>
      <c r="C722" s="232">
        <v>2350</v>
      </c>
      <c r="D722" s="221">
        <v>42801</v>
      </c>
      <c r="E722" s="232">
        <v>2350</v>
      </c>
      <c r="F722" s="222" t="s">
        <v>6100</v>
      </c>
      <c r="G722" s="223" t="str">
        <f>VLOOKUP(C722,MIS!F:H,3,FALSE)</f>
        <v>SARAD NAURANG BRANCH</v>
      </c>
      <c r="H722" s="282" t="str">
        <f t="shared" si="145"/>
        <v>1</v>
      </c>
      <c r="I722" s="282" t="str">
        <f t="shared" si="146"/>
        <v>1</v>
      </c>
      <c r="J722" s="280" t="str">
        <f>VLOOKUP(C722,MIS!F:G,2,FALSE)</f>
        <v>PESHAWAR</v>
      </c>
      <c r="K722" s="157" t="str">
        <f t="shared" si="147"/>
        <v>Yes</v>
      </c>
      <c r="L722" s="157" t="str">
        <f t="shared" si="148"/>
        <v>Yes</v>
      </c>
      <c r="M722" s="157" t="str">
        <f t="shared" si="149"/>
        <v>Yes</v>
      </c>
      <c r="N722" s="280" t="str">
        <f t="shared" si="153"/>
        <v>Yes</v>
      </c>
      <c r="O722" s="157" t="str">
        <f t="shared" si="154"/>
        <v xml:space="preserve"> </v>
      </c>
      <c r="P722" s="157" t="str">
        <f t="shared" si="151"/>
        <v>Yes</v>
      </c>
      <c r="Q722" s="157" t="str">
        <f t="shared" si="152"/>
        <v>Yes</v>
      </c>
    </row>
    <row r="723" spans="2:17" x14ac:dyDescent="0.25">
      <c r="B723" s="157">
        <v>719</v>
      </c>
      <c r="C723" s="232">
        <v>1231</v>
      </c>
      <c r="D723" s="221">
        <v>42801</v>
      </c>
      <c r="E723" s="232">
        <v>1231</v>
      </c>
      <c r="F723" s="222" t="s">
        <v>6101</v>
      </c>
      <c r="G723" s="223" t="str">
        <f>VLOOKUP(C723,MIS!F:H,3,FALSE)</f>
        <v>PAKISTAN CHOWK Grt.</v>
      </c>
      <c r="H723" s="282" t="str">
        <f t="shared" si="145"/>
        <v>1</v>
      </c>
      <c r="I723" s="282" t="str">
        <f t="shared" si="146"/>
        <v>1</v>
      </c>
      <c r="J723" s="280" t="str">
        <f>VLOOKUP(C723,MIS!F:G,2,FALSE)</f>
        <v>GUJRAT</v>
      </c>
      <c r="K723" s="157" t="str">
        <f t="shared" si="147"/>
        <v>Yes</v>
      </c>
      <c r="L723" s="157" t="str">
        <f t="shared" si="148"/>
        <v>Yes</v>
      </c>
      <c r="M723" s="157" t="str">
        <f t="shared" si="149"/>
        <v>Yes</v>
      </c>
      <c r="N723" s="280" t="str">
        <f t="shared" si="153"/>
        <v>Yes</v>
      </c>
      <c r="O723" s="157" t="str">
        <f t="shared" si="154"/>
        <v xml:space="preserve"> </v>
      </c>
      <c r="P723" s="157" t="str">
        <f t="shared" si="151"/>
        <v>Yes</v>
      </c>
      <c r="Q723" s="157" t="str">
        <f t="shared" si="152"/>
        <v>Yes</v>
      </c>
    </row>
    <row r="724" spans="2:17" x14ac:dyDescent="0.25">
      <c r="B724" s="157">
        <v>720</v>
      </c>
      <c r="C724" s="232">
        <v>2296</v>
      </c>
      <c r="D724" s="221">
        <v>42801</v>
      </c>
      <c r="E724" s="232">
        <v>2296</v>
      </c>
      <c r="F724" s="222"/>
      <c r="G724" s="223" t="str">
        <f>VLOOKUP(C724,MIS!F:H,3,FALSE)</f>
        <v xml:space="preserve">MALHOO KHOKHAR </v>
      </c>
      <c r="H724" s="282" t="str">
        <f t="shared" si="145"/>
        <v>1</v>
      </c>
      <c r="I724" s="282" t="str">
        <f t="shared" si="146"/>
        <v>1</v>
      </c>
      <c r="J724" s="280" t="str">
        <f>VLOOKUP(C724,MIS!F:G,2,FALSE)</f>
        <v>GUJRAT</v>
      </c>
      <c r="K724" s="157" t="str">
        <f t="shared" si="147"/>
        <v>Yes</v>
      </c>
      <c r="L724" s="157" t="str">
        <f t="shared" si="148"/>
        <v>Yes</v>
      </c>
      <c r="M724" s="157" t="str">
        <f t="shared" si="149"/>
        <v>Yes</v>
      </c>
      <c r="N724" s="280" t="str">
        <f t="shared" si="153"/>
        <v>No</v>
      </c>
      <c r="O724" s="157" t="str">
        <f t="shared" si="154"/>
        <v>Network Issue</v>
      </c>
      <c r="P724" s="157" t="str">
        <f t="shared" si="151"/>
        <v>Yes</v>
      </c>
      <c r="Q724" s="157" t="str">
        <f t="shared" si="152"/>
        <v>Yes</v>
      </c>
    </row>
    <row r="725" spans="2:17" x14ac:dyDescent="0.25">
      <c r="B725" s="157">
        <v>721</v>
      </c>
      <c r="C725" s="232">
        <v>1449</v>
      </c>
      <c r="D725" s="221">
        <v>42801</v>
      </c>
      <c r="E725" s="232">
        <v>1449</v>
      </c>
      <c r="F725" s="222" t="s">
        <v>6102</v>
      </c>
      <c r="G725" s="223" t="str">
        <f>VLOOKUP(C725,MIS!F:H,3,FALSE)</f>
        <v>G.T. ROAD GUJRAT.</v>
      </c>
      <c r="H725" s="282" t="str">
        <f t="shared" si="145"/>
        <v>1</v>
      </c>
      <c r="I725" s="282" t="str">
        <f t="shared" si="146"/>
        <v>1</v>
      </c>
      <c r="J725" s="280" t="str">
        <f>VLOOKUP(C725,MIS!F:G,2,FALSE)</f>
        <v>GUJRAT</v>
      </c>
      <c r="K725" s="157" t="str">
        <f t="shared" si="147"/>
        <v>Yes</v>
      </c>
      <c r="L725" s="157" t="str">
        <f t="shared" si="148"/>
        <v>Yes</v>
      </c>
      <c r="M725" s="157" t="str">
        <f t="shared" si="149"/>
        <v>Yes</v>
      </c>
      <c r="N725" s="280" t="str">
        <f t="shared" si="153"/>
        <v>Yes</v>
      </c>
      <c r="O725" s="157" t="str">
        <f t="shared" si="154"/>
        <v xml:space="preserve"> </v>
      </c>
      <c r="P725" s="157" t="str">
        <f t="shared" si="151"/>
        <v>Yes</v>
      </c>
      <c r="Q725" s="157" t="str">
        <f t="shared" si="152"/>
        <v>Yes</v>
      </c>
    </row>
    <row r="726" spans="2:17" x14ac:dyDescent="0.25">
      <c r="B726" s="157">
        <v>722</v>
      </c>
      <c r="C726" s="232">
        <v>1169</v>
      </c>
      <c r="D726" s="221">
        <v>42801</v>
      </c>
      <c r="E726" s="232">
        <v>1169</v>
      </c>
      <c r="F726" s="222" t="s">
        <v>6103</v>
      </c>
      <c r="G726" s="223" t="str">
        <f>VLOOKUP(C726,MIS!F:H,3,FALSE)</f>
        <v>LAKKI MARWAT</v>
      </c>
      <c r="H726" s="282" t="str">
        <f t="shared" si="145"/>
        <v>1</v>
      </c>
      <c r="I726" s="282" t="str">
        <f t="shared" si="146"/>
        <v>1</v>
      </c>
      <c r="J726" s="280" t="str">
        <f>VLOOKUP(C726,MIS!F:G,2,FALSE)</f>
        <v>PESHAWAR</v>
      </c>
      <c r="K726" s="157" t="str">
        <f t="shared" si="147"/>
        <v>Yes</v>
      </c>
      <c r="L726" s="157" t="str">
        <f t="shared" si="148"/>
        <v>Yes</v>
      </c>
      <c r="M726" s="157" t="str">
        <f t="shared" si="149"/>
        <v>Yes</v>
      </c>
      <c r="N726" s="280" t="str">
        <f t="shared" si="153"/>
        <v>Yes</v>
      </c>
      <c r="O726" s="157" t="str">
        <f t="shared" si="154"/>
        <v xml:space="preserve"> </v>
      </c>
      <c r="P726" s="157" t="str">
        <f t="shared" si="151"/>
        <v>Yes</v>
      </c>
      <c r="Q726" s="157" t="str">
        <f t="shared" si="152"/>
        <v>Yes</v>
      </c>
    </row>
    <row r="727" spans="2:17" x14ac:dyDescent="0.25">
      <c r="B727" s="157">
        <v>723</v>
      </c>
      <c r="C727" s="232">
        <v>822</v>
      </c>
      <c r="D727" s="221">
        <v>42802</v>
      </c>
      <c r="E727" s="232">
        <v>822</v>
      </c>
      <c r="F727" s="222"/>
      <c r="G727" s="223" t="str">
        <f>VLOOKUP(C727,MIS!F:H,3,FALSE)</f>
        <v>MARH BALOCHAN</v>
      </c>
      <c r="H727" s="282" t="str">
        <f t="shared" si="145"/>
        <v>1</v>
      </c>
      <c r="I727" s="282" t="str">
        <f t="shared" si="146"/>
        <v>1</v>
      </c>
      <c r="J727" s="280" t="str">
        <f>VLOOKUP(C727,MIS!F:G,2,FALSE)</f>
        <v>Faisalabad</v>
      </c>
      <c r="K727" s="157" t="str">
        <f t="shared" si="147"/>
        <v>Yes</v>
      </c>
      <c r="L727" s="157" t="str">
        <f t="shared" si="148"/>
        <v>Yes</v>
      </c>
      <c r="M727" s="157" t="str">
        <f t="shared" si="149"/>
        <v>Yes</v>
      </c>
      <c r="N727" s="280" t="str">
        <f t="shared" si="153"/>
        <v>No</v>
      </c>
      <c r="O727" s="157" t="str">
        <f t="shared" si="154"/>
        <v>Network Issue</v>
      </c>
      <c r="P727" s="157" t="str">
        <f t="shared" si="151"/>
        <v>Yes</v>
      </c>
      <c r="Q727" s="157" t="str">
        <f t="shared" si="152"/>
        <v>Yes</v>
      </c>
    </row>
    <row r="728" spans="2:17" x14ac:dyDescent="0.25">
      <c r="B728" s="157">
        <v>724</v>
      </c>
      <c r="C728" s="232">
        <v>1890</v>
      </c>
      <c r="D728" s="221">
        <v>42802</v>
      </c>
      <c r="E728" s="232">
        <v>1890</v>
      </c>
      <c r="F728" s="222" t="s">
        <v>6104</v>
      </c>
      <c r="G728" s="223" t="str">
        <f>VLOOKUP(C728,MIS!F:H,3,FALSE)</f>
        <v>NARI PANOOS</v>
      </c>
      <c r="H728" s="282" t="str">
        <f t="shared" si="145"/>
        <v>1</v>
      </c>
      <c r="I728" s="282" t="str">
        <f t="shared" si="146"/>
        <v>1</v>
      </c>
      <c r="J728" s="280" t="str">
        <f>VLOOKUP(C728,MIS!F:G,2,FALSE)</f>
        <v>PESHAWAR</v>
      </c>
      <c r="K728" s="157" t="str">
        <f t="shared" si="147"/>
        <v>Yes</v>
      </c>
      <c r="L728" s="157" t="str">
        <f t="shared" si="148"/>
        <v>Yes</v>
      </c>
      <c r="M728" s="157" t="str">
        <f t="shared" si="149"/>
        <v>Yes</v>
      </c>
      <c r="N728" s="280" t="str">
        <f t="shared" si="153"/>
        <v>Yes</v>
      </c>
      <c r="O728" s="157" t="str">
        <f t="shared" si="154"/>
        <v xml:space="preserve"> </v>
      </c>
      <c r="P728" s="157" t="str">
        <f t="shared" si="151"/>
        <v>Yes</v>
      </c>
      <c r="Q728" s="157" t="str">
        <f t="shared" si="152"/>
        <v>Yes</v>
      </c>
    </row>
    <row r="729" spans="2:17" x14ac:dyDescent="0.25">
      <c r="B729" s="157">
        <v>725</v>
      </c>
      <c r="C729" s="232">
        <v>1369</v>
      </c>
      <c r="D729" s="221">
        <v>42802</v>
      </c>
      <c r="E729" s="232">
        <v>1369</v>
      </c>
      <c r="F729" s="222"/>
      <c r="G729" s="223" t="str">
        <f>VLOOKUP(C729,MIS!F:H,3,FALSE)</f>
        <v>PANWAN</v>
      </c>
      <c r="H729" s="282" t="str">
        <f t="shared" si="145"/>
        <v>1</v>
      </c>
      <c r="I729" s="282" t="str">
        <f t="shared" si="146"/>
        <v>1</v>
      </c>
      <c r="J729" s="280" t="str">
        <f>VLOOKUP(C729,MIS!F:G,2,FALSE)</f>
        <v>Faisalabad</v>
      </c>
      <c r="K729" s="157" t="str">
        <f t="shared" si="147"/>
        <v>Yes</v>
      </c>
      <c r="L729" s="157" t="str">
        <f t="shared" si="148"/>
        <v>Yes</v>
      </c>
      <c r="M729" s="157" t="str">
        <f t="shared" si="149"/>
        <v>Yes</v>
      </c>
      <c r="N729" s="280" t="str">
        <f t="shared" si="153"/>
        <v>No</v>
      </c>
      <c r="O729" s="157" t="str">
        <f t="shared" si="154"/>
        <v>Network Issue</v>
      </c>
      <c r="P729" s="157" t="str">
        <f t="shared" si="151"/>
        <v>Yes</v>
      </c>
      <c r="Q729" s="157" t="str">
        <f t="shared" si="152"/>
        <v>Yes</v>
      </c>
    </row>
    <row r="730" spans="2:17" x14ac:dyDescent="0.25">
      <c r="B730" s="157">
        <v>726</v>
      </c>
      <c r="C730" s="232">
        <v>183</v>
      </c>
      <c r="D730" s="221">
        <v>42802</v>
      </c>
      <c r="E730" s="232">
        <v>183</v>
      </c>
      <c r="F730" s="222" t="s">
        <v>6105</v>
      </c>
      <c r="G730" s="223" t="str">
        <f>VLOOKUP(C730,MIS!F:H,3,FALSE)</f>
        <v>G.M.HAFZABAD</v>
      </c>
      <c r="H730" s="282" t="str">
        <f t="shared" si="145"/>
        <v>1</v>
      </c>
      <c r="I730" s="282" t="str">
        <f t="shared" si="146"/>
        <v>1</v>
      </c>
      <c r="J730" s="280" t="str">
        <f>VLOOKUP(C730,MIS!F:G,2,FALSE)</f>
        <v>GUJRANWALA</v>
      </c>
      <c r="K730" s="157" t="str">
        <f t="shared" si="147"/>
        <v>Yes</v>
      </c>
      <c r="L730" s="157" t="str">
        <f t="shared" si="148"/>
        <v>Yes</v>
      </c>
      <c r="M730" s="157" t="str">
        <f t="shared" si="149"/>
        <v>Yes</v>
      </c>
      <c r="N730" s="280" t="str">
        <f t="shared" si="153"/>
        <v>Yes</v>
      </c>
      <c r="O730" s="157" t="str">
        <f t="shared" si="154"/>
        <v xml:space="preserve"> </v>
      </c>
      <c r="P730" s="157" t="str">
        <f t="shared" si="151"/>
        <v>Yes</v>
      </c>
      <c r="Q730" s="157" t="str">
        <f t="shared" si="152"/>
        <v>Yes</v>
      </c>
    </row>
    <row r="731" spans="2:17" x14ac:dyDescent="0.25">
      <c r="B731" s="157">
        <v>727</v>
      </c>
      <c r="C731" s="232">
        <v>897</v>
      </c>
      <c r="D731" s="221">
        <v>42802</v>
      </c>
      <c r="E731" s="232">
        <v>897</v>
      </c>
      <c r="F731" s="222" t="s">
        <v>6106</v>
      </c>
      <c r="G731" s="223" t="str">
        <f>VLOOKUP(C731,MIS!F:H,3,FALSE)</f>
        <v>SHAHKOT</v>
      </c>
      <c r="H731" s="282" t="str">
        <f t="shared" si="145"/>
        <v>1</v>
      </c>
      <c r="I731" s="282" t="str">
        <f t="shared" si="146"/>
        <v>1</v>
      </c>
      <c r="J731" s="280" t="str">
        <f>VLOOKUP(C731,MIS!F:G,2,FALSE)</f>
        <v>Faisalabad</v>
      </c>
      <c r="K731" s="157" t="str">
        <f t="shared" si="147"/>
        <v>Yes</v>
      </c>
      <c r="L731" s="157" t="str">
        <f t="shared" si="148"/>
        <v>Yes</v>
      </c>
      <c r="M731" s="157" t="str">
        <f t="shared" si="149"/>
        <v>Yes</v>
      </c>
      <c r="N731" s="280" t="str">
        <f t="shared" si="153"/>
        <v>Yes</v>
      </c>
      <c r="O731" s="157" t="str">
        <f t="shared" si="154"/>
        <v xml:space="preserve"> </v>
      </c>
      <c r="P731" s="157" t="str">
        <f t="shared" si="151"/>
        <v>Yes</v>
      </c>
      <c r="Q731" s="157" t="str">
        <f t="shared" si="152"/>
        <v>Yes</v>
      </c>
    </row>
    <row r="732" spans="2:17" x14ac:dyDescent="0.25">
      <c r="B732" s="157">
        <v>728</v>
      </c>
      <c r="C732" s="232">
        <v>985</v>
      </c>
      <c r="D732" s="221">
        <v>42802</v>
      </c>
      <c r="E732" s="232">
        <v>985</v>
      </c>
      <c r="F732" s="222" t="s">
        <v>689</v>
      </c>
      <c r="G732" s="223" t="str">
        <f>VLOOKUP(C732,MIS!F:H,3,FALSE)</f>
        <v>PALOSA SAR</v>
      </c>
      <c r="H732" s="282" t="str">
        <f t="shared" si="145"/>
        <v>1</v>
      </c>
      <c r="I732" s="282" t="str">
        <f t="shared" si="146"/>
        <v>1</v>
      </c>
      <c r="J732" s="280" t="str">
        <f>VLOOKUP(C732,MIS!F:G,2,FALSE)</f>
        <v>PESHAWAR</v>
      </c>
      <c r="K732" s="157" t="str">
        <f t="shared" si="147"/>
        <v>Yes</v>
      </c>
      <c r="L732" s="157" t="str">
        <f t="shared" si="148"/>
        <v>Yes</v>
      </c>
      <c r="M732" s="157" t="str">
        <f t="shared" si="149"/>
        <v>Yes</v>
      </c>
      <c r="N732" s="280" t="str">
        <f t="shared" si="153"/>
        <v>Yes</v>
      </c>
      <c r="O732" s="157" t="str">
        <f t="shared" si="154"/>
        <v xml:space="preserve"> </v>
      </c>
      <c r="P732" s="157" t="str">
        <f t="shared" si="151"/>
        <v>Yes</v>
      </c>
      <c r="Q732" s="157" t="str">
        <f t="shared" si="152"/>
        <v>Yes</v>
      </c>
    </row>
    <row r="733" spans="2:17" x14ac:dyDescent="0.25">
      <c r="B733" s="157">
        <v>729</v>
      </c>
      <c r="C733" s="232">
        <v>1596</v>
      </c>
      <c r="D733" s="221">
        <v>42802</v>
      </c>
      <c r="E733" s="232">
        <v>1596</v>
      </c>
      <c r="F733" s="222" t="s">
        <v>6107</v>
      </c>
      <c r="G733" s="223" t="str">
        <f>VLOOKUP(C733,MIS!F:H,3,FALSE)</f>
        <v>MITHA KHEL</v>
      </c>
      <c r="H733" s="282" t="str">
        <f t="shared" si="145"/>
        <v>1</v>
      </c>
      <c r="I733" s="282" t="str">
        <f t="shared" si="146"/>
        <v>1</v>
      </c>
      <c r="J733" s="280" t="str">
        <f>VLOOKUP(C733,MIS!F:G,2,FALSE)</f>
        <v>PESHAWAR</v>
      </c>
      <c r="K733" s="157" t="str">
        <f t="shared" si="147"/>
        <v>Yes</v>
      </c>
      <c r="L733" s="157" t="str">
        <f t="shared" si="148"/>
        <v>Yes</v>
      </c>
      <c r="M733" s="157" t="str">
        <f t="shared" si="149"/>
        <v>Yes</v>
      </c>
      <c r="N733" s="280" t="str">
        <f t="shared" si="153"/>
        <v>Yes</v>
      </c>
      <c r="O733" s="157" t="str">
        <f t="shared" si="154"/>
        <v xml:space="preserve"> </v>
      </c>
      <c r="P733" s="157" t="str">
        <f t="shared" si="151"/>
        <v>Yes</v>
      </c>
      <c r="Q733" s="157" t="str">
        <f t="shared" si="152"/>
        <v>Yes</v>
      </c>
    </row>
    <row r="734" spans="2:17" x14ac:dyDescent="0.25">
      <c r="B734" s="157">
        <v>730</v>
      </c>
      <c r="C734" s="232">
        <v>1780</v>
      </c>
      <c r="D734" s="221">
        <v>42803</v>
      </c>
      <c r="E734" s="232">
        <v>1780</v>
      </c>
      <c r="F734" s="222"/>
      <c r="G734" s="223" t="str">
        <f>VLOOKUP(C734,MIS!F:H,3,FALSE)</f>
        <v>AHMEDABAD DISTT. KAR</v>
      </c>
      <c r="H734" s="282" t="str">
        <f t="shared" si="145"/>
        <v>1</v>
      </c>
      <c r="I734" s="282" t="str">
        <f t="shared" si="146"/>
        <v>1</v>
      </c>
      <c r="J734" s="280" t="str">
        <f>VLOOKUP(C734,MIS!F:G,2,FALSE)</f>
        <v>PESHAWAR</v>
      </c>
      <c r="K734" s="157" t="str">
        <f t="shared" si="147"/>
        <v>Yes</v>
      </c>
      <c r="L734" s="157" t="str">
        <f t="shared" si="148"/>
        <v>Yes</v>
      </c>
      <c r="M734" s="157" t="str">
        <f t="shared" si="149"/>
        <v>Yes</v>
      </c>
      <c r="N734" s="280" t="str">
        <f t="shared" si="153"/>
        <v>No</v>
      </c>
      <c r="O734" s="157" t="str">
        <f t="shared" si="154"/>
        <v>Network Issue</v>
      </c>
      <c r="P734" s="157" t="str">
        <f t="shared" si="151"/>
        <v>Yes</v>
      </c>
      <c r="Q734" s="157" t="str">
        <f t="shared" si="152"/>
        <v>Yes</v>
      </c>
    </row>
    <row r="735" spans="2:17" x14ac:dyDescent="0.25">
      <c r="B735" s="157">
        <v>731</v>
      </c>
      <c r="C735" s="232">
        <v>1468</v>
      </c>
      <c r="D735" s="221">
        <v>42803</v>
      </c>
      <c r="E735" s="232">
        <v>1468</v>
      </c>
      <c r="F735" s="222" t="s">
        <v>6108</v>
      </c>
      <c r="G735" s="223" t="str">
        <f>VLOOKUP(C735,MIS!F:H,3,FALSE)</f>
        <v>TAKHT NASRATTI BALA</v>
      </c>
      <c r="H735" s="282" t="str">
        <f t="shared" si="145"/>
        <v>1</v>
      </c>
      <c r="I735" s="282" t="str">
        <f t="shared" si="146"/>
        <v>1</v>
      </c>
      <c r="J735" s="280" t="str">
        <f>VLOOKUP(C735,MIS!F:G,2,FALSE)</f>
        <v>PESHAWAR</v>
      </c>
      <c r="K735" s="157" t="str">
        <f t="shared" si="147"/>
        <v>Yes</v>
      </c>
      <c r="L735" s="157" t="str">
        <f t="shared" si="148"/>
        <v>Yes</v>
      </c>
      <c r="M735" s="157" t="str">
        <f t="shared" si="149"/>
        <v>Yes</v>
      </c>
      <c r="N735" s="280" t="str">
        <f t="shared" si="153"/>
        <v>Yes</v>
      </c>
      <c r="O735" s="157" t="str">
        <f t="shared" si="154"/>
        <v xml:space="preserve"> </v>
      </c>
      <c r="P735" s="157" t="str">
        <f t="shared" si="151"/>
        <v>Yes</v>
      </c>
      <c r="Q735" s="157" t="str">
        <f t="shared" si="152"/>
        <v>Yes</v>
      </c>
    </row>
    <row r="736" spans="2:17" x14ac:dyDescent="0.25">
      <c r="B736" s="157">
        <v>732</v>
      </c>
      <c r="C736" s="232">
        <v>495</v>
      </c>
      <c r="D736" s="221">
        <v>42804</v>
      </c>
      <c r="E736" s="232">
        <v>495</v>
      </c>
      <c r="F736" s="222"/>
      <c r="G736" s="223" t="str">
        <f>VLOOKUP(C736,MIS!F:H,3,FALSE)</f>
        <v>THALL</v>
      </c>
      <c r="H736" s="282" t="str">
        <f t="shared" si="145"/>
        <v>1</v>
      </c>
      <c r="I736" s="282" t="str">
        <f t="shared" si="146"/>
        <v>1</v>
      </c>
      <c r="J736" s="280" t="str">
        <f>VLOOKUP(C736,MIS!F:G,2,FALSE)</f>
        <v>PESHAWAR</v>
      </c>
      <c r="K736" s="157" t="str">
        <f t="shared" si="147"/>
        <v>Yes</v>
      </c>
      <c r="L736" s="157" t="str">
        <f t="shared" si="148"/>
        <v>Yes</v>
      </c>
      <c r="M736" s="157" t="str">
        <f t="shared" si="149"/>
        <v>Yes</v>
      </c>
      <c r="N736" s="280" t="str">
        <f t="shared" si="153"/>
        <v>No</v>
      </c>
      <c r="O736" s="157" t="str">
        <f t="shared" si="154"/>
        <v>Network Issue</v>
      </c>
      <c r="P736" s="157" t="str">
        <f t="shared" si="151"/>
        <v>Yes</v>
      </c>
      <c r="Q736" s="157" t="str">
        <f t="shared" si="152"/>
        <v>Yes</v>
      </c>
    </row>
    <row r="737" spans="2:17" x14ac:dyDescent="0.25">
      <c r="B737" s="157">
        <v>733</v>
      </c>
      <c r="C737" s="232">
        <v>1199</v>
      </c>
      <c r="D737" s="221">
        <v>42804</v>
      </c>
      <c r="E737" s="232">
        <v>1199</v>
      </c>
      <c r="F737" s="222" t="s">
        <v>6109</v>
      </c>
      <c r="G737" s="223" t="str">
        <f>VLOOKUP(C737,MIS!F:H,3,FALSE)</f>
        <v>BULANI</v>
      </c>
      <c r="H737" s="282" t="str">
        <f t="shared" si="145"/>
        <v>1</v>
      </c>
      <c r="I737" s="282" t="str">
        <f t="shared" si="146"/>
        <v>1</v>
      </c>
      <c r="J737" s="280" t="str">
        <f>VLOOKUP(C737,MIS!F:G,2,FALSE)</f>
        <v>GUJRAT</v>
      </c>
      <c r="K737" s="157" t="str">
        <f t="shared" si="147"/>
        <v>Yes</v>
      </c>
      <c r="L737" s="157" t="str">
        <f t="shared" si="148"/>
        <v>Yes</v>
      </c>
      <c r="M737" s="157" t="str">
        <f t="shared" si="149"/>
        <v>Yes</v>
      </c>
      <c r="N737" s="280" t="str">
        <f t="shared" si="153"/>
        <v>Yes</v>
      </c>
      <c r="O737" s="157" t="str">
        <f t="shared" si="154"/>
        <v xml:space="preserve"> </v>
      </c>
      <c r="P737" s="157" t="str">
        <f t="shared" si="151"/>
        <v>Yes</v>
      </c>
      <c r="Q737" s="157" t="str">
        <f t="shared" si="152"/>
        <v>Yes</v>
      </c>
    </row>
    <row r="738" spans="2:17" x14ac:dyDescent="0.25">
      <c r="B738" s="157">
        <v>734</v>
      </c>
      <c r="C738" s="232">
        <v>1591</v>
      </c>
      <c r="D738" s="221">
        <v>42804</v>
      </c>
      <c r="E738" s="232">
        <v>1591</v>
      </c>
      <c r="F738" s="222" t="s">
        <v>6110</v>
      </c>
      <c r="G738" s="223" t="str">
        <f>VLOOKUP(C738,MIS!F:H,3,FALSE)</f>
        <v>HAJIWALA</v>
      </c>
      <c r="H738" s="282" t="str">
        <f t="shared" si="145"/>
        <v>1</v>
      </c>
      <c r="I738" s="282" t="str">
        <f t="shared" si="146"/>
        <v>1</v>
      </c>
      <c r="J738" s="280" t="str">
        <f>VLOOKUP(C738,MIS!F:G,2,FALSE)</f>
        <v>GUJRAT</v>
      </c>
      <c r="K738" s="157" t="str">
        <f t="shared" si="147"/>
        <v>Yes</v>
      </c>
      <c r="L738" s="157" t="str">
        <f t="shared" si="148"/>
        <v>Yes</v>
      </c>
      <c r="M738" s="157" t="str">
        <f t="shared" si="149"/>
        <v>Yes</v>
      </c>
      <c r="N738" s="280" t="str">
        <f t="shared" si="153"/>
        <v>Yes</v>
      </c>
      <c r="O738" s="157" t="str">
        <f t="shared" si="154"/>
        <v xml:space="preserve"> </v>
      </c>
      <c r="P738" s="157" t="str">
        <f t="shared" si="151"/>
        <v>Yes</v>
      </c>
      <c r="Q738" s="157" t="str">
        <f t="shared" si="152"/>
        <v>Yes</v>
      </c>
    </row>
    <row r="739" spans="2:17" x14ac:dyDescent="0.25">
      <c r="B739" s="157">
        <v>735</v>
      </c>
      <c r="C739" s="232">
        <v>1096</v>
      </c>
      <c r="D739" s="221">
        <v>42804</v>
      </c>
      <c r="E739" s="232">
        <v>1096</v>
      </c>
      <c r="F739" s="222" t="s">
        <v>6111</v>
      </c>
      <c r="G739" s="223" t="str">
        <f>VLOOKUP(C739,MIS!F:H,3,FALSE)</f>
        <v>ALIZAD, KURRAM AGENC</v>
      </c>
      <c r="H739" s="282" t="str">
        <f t="shared" si="145"/>
        <v>1</v>
      </c>
      <c r="I739" s="282" t="str">
        <f t="shared" si="146"/>
        <v>1</v>
      </c>
      <c r="J739" s="280" t="str">
        <f>VLOOKUP(C739,MIS!F:G,2,FALSE)</f>
        <v>PESHAWAR</v>
      </c>
      <c r="K739" s="157" t="str">
        <f t="shared" si="147"/>
        <v>Yes</v>
      </c>
      <c r="L739" s="157" t="str">
        <f t="shared" si="148"/>
        <v>Yes</v>
      </c>
      <c r="M739" s="157" t="str">
        <f t="shared" si="149"/>
        <v>Yes</v>
      </c>
      <c r="N739" s="280" t="str">
        <f t="shared" si="153"/>
        <v>Yes</v>
      </c>
      <c r="O739" s="157" t="str">
        <f t="shared" si="154"/>
        <v xml:space="preserve"> </v>
      </c>
      <c r="P739" s="157" t="str">
        <f t="shared" si="151"/>
        <v>Yes</v>
      </c>
      <c r="Q739" s="157" t="str">
        <f t="shared" si="152"/>
        <v>Yes</v>
      </c>
    </row>
    <row r="740" spans="2:17" x14ac:dyDescent="0.25">
      <c r="B740" s="157">
        <v>736</v>
      </c>
      <c r="C740" s="232">
        <v>592</v>
      </c>
      <c r="D740" s="221">
        <v>42804</v>
      </c>
      <c r="E740" s="232">
        <v>592</v>
      </c>
      <c r="F740" s="222" t="s">
        <v>6112</v>
      </c>
      <c r="G740" s="223" t="str">
        <f>VLOOKUP(C740,MIS!F:H,3,FALSE)</f>
        <v>DAULAT NAGAR</v>
      </c>
      <c r="H740" s="282" t="str">
        <f t="shared" si="145"/>
        <v>1</v>
      </c>
      <c r="I740" s="282" t="str">
        <f t="shared" si="146"/>
        <v>1</v>
      </c>
      <c r="J740" s="280" t="str">
        <f>VLOOKUP(C740,MIS!F:G,2,FALSE)</f>
        <v>GUJRAT</v>
      </c>
      <c r="K740" s="157" t="str">
        <f t="shared" si="147"/>
        <v>Yes</v>
      </c>
      <c r="L740" s="157" t="str">
        <f t="shared" si="148"/>
        <v>Yes</v>
      </c>
      <c r="M740" s="157" t="str">
        <f t="shared" si="149"/>
        <v>Yes</v>
      </c>
      <c r="N740" s="280" t="str">
        <f t="shared" si="153"/>
        <v>Yes</v>
      </c>
      <c r="O740" s="157" t="str">
        <f t="shared" si="154"/>
        <v xml:space="preserve"> </v>
      </c>
      <c r="P740" s="157" t="str">
        <f t="shared" si="151"/>
        <v>Yes</v>
      </c>
      <c r="Q740" s="157" t="str">
        <f t="shared" si="152"/>
        <v>Yes</v>
      </c>
    </row>
    <row r="741" spans="2:17" x14ac:dyDescent="0.25">
      <c r="B741" s="157">
        <v>737</v>
      </c>
      <c r="C741" s="232">
        <v>1061</v>
      </c>
      <c r="D741" s="221">
        <v>42804</v>
      </c>
      <c r="E741" s="232">
        <v>1061</v>
      </c>
      <c r="F741" s="222" t="s">
        <v>6113</v>
      </c>
      <c r="G741" s="223" t="str">
        <f>VLOOKUP(C741,MIS!F:H,3,FALSE)</f>
        <v>KHOKHERKE</v>
      </c>
      <c r="H741" s="282" t="str">
        <f t="shared" si="145"/>
        <v>1</v>
      </c>
      <c r="I741" s="282" t="str">
        <f t="shared" si="146"/>
        <v>1</v>
      </c>
      <c r="J741" s="280" t="str">
        <f>VLOOKUP(C741,MIS!F:G,2,FALSE)</f>
        <v>GUJRANWALA</v>
      </c>
      <c r="K741" s="157" t="str">
        <f t="shared" si="147"/>
        <v>Yes</v>
      </c>
      <c r="L741" s="157" t="str">
        <f t="shared" si="148"/>
        <v>Yes</v>
      </c>
      <c r="M741" s="157" t="str">
        <f t="shared" si="149"/>
        <v>Yes</v>
      </c>
      <c r="N741" s="280" t="str">
        <f t="shared" si="153"/>
        <v>Yes</v>
      </c>
      <c r="O741" s="157" t="str">
        <f t="shared" si="154"/>
        <v xml:space="preserve"> </v>
      </c>
      <c r="P741" s="157" t="str">
        <f t="shared" si="151"/>
        <v>Yes</v>
      </c>
      <c r="Q741" s="157" t="str">
        <f t="shared" si="152"/>
        <v>Yes</v>
      </c>
    </row>
    <row r="742" spans="2:17" x14ac:dyDescent="0.25">
      <c r="B742" s="157">
        <v>738</v>
      </c>
      <c r="C742" s="232">
        <v>232</v>
      </c>
      <c r="D742" s="221">
        <v>42804</v>
      </c>
      <c r="E742" s="232">
        <v>232</v>
      </c>
      <c r="F742" s="222" t="s">
        <v>6114</v>
      </c>
      <c r="G742" s="223" t="str">
        <f>VLOOKUP(C742,MIS!F:H,3,FALSE)</f>
        <v>PUNJABI BAZAR, PARAC</v>
      </c>
      <c r="H742" s="282" t="str">
        <f t="shared" si="145"/>
        <v>1</v>
      </c>
      <c r="I742" s="282" t="str">
        <f t="shared" si="146"/>
        <v>1</v>
      </c>
      <c r="J742" s="280" t="str">
        <f>VLOOKUP(C742,MIS!F:G,2,FALSE)</f>
        <v>PESHAWAR</v>
      </c>
      <c r="K742" s="157" t="str">
        <f t="shared" si="147"/>
        <v>Yes</v>
      </c>
      <c r="L742" s="157" t="str">
        <f t="shared" si="148"/>
        <v>Yes</v>
      </c>
      <c r="M742" s="157" t="str">
        <f t="shared" si="149"/>
        <v>Yes</v>
      </c>
      <c r="N742" s="280" t="str">
        <f t="shared" si="153"/>
        <v>Yes</v>
      </c>
      <c r="O742" s="157" t="str">
        <f t="shared" si="154"/>
        <v xml:space="preserve"> </v>
      </c>
      <c r="P742" s="157" t="str">
        <f t="shared" si="151"/>
        <v>Yes</v>
      </c>
      <c r="Q742" s="157" t="str">
        <f t="shared" si="152"/>
        <v>Yes</v>
      </c>
    </row>
    <row r="743" spans="2:17" x14ac:dyDescent="0.25">
      <c r="B743" s="157">
        <v>739</v>
      </c>
      <c r="C743" s="232">
        <v>1870</v>
      </c>
      <c r="D743" s="221">
        <v>42804</v>
      </c>
      <c r="E743" s="232">
        <v>1870</v>
      </c>
      <c r="F743" s="222" t="s">
        <v>6115</v>
      </c>
      <c r="G743" s="223" t="str">
        <f>VLOOKUP(C743,MIS!F:H,3,FALSE)</f>
        <v>BHATTIAN</v>
      </c>
      <c r="H743" s="282" t="str">
        <f t="shared" si="145"/>
        <v>1</v>
      </c>
      <c r="I743" s="282" t="str">
        <f t="shared" si="146"/>
        <v>1</v>
      </c>
      <c r="J743" s="280" t="str">
        <f>VLOOKUP(C743,MIS!F:G,2,FALSE)</f>
        <v>GUJRAT</v>
      </c>
      <c r="K743" s="157" t="str">
        <f t="shared" si="147"/>
        <v>Yes</v>
      </c>
      <c r="L743" s="157" t="str">
        <f t="shared" si="148"/>
        <v>Yes</v>
      </c>
      <c r="M743" s="157" t="str">
        <f t="shared" si="149"/>
        <v>Yes</v>
      </c>
      <c r="N743" s="280" t="str">
        <f t="shared" si="153"/>
        <v>Yes</v>
      </c>
      <c r="O743" s="157" t="str">
        <f t="shared" si="154"/>
        <v xml:space="preserve"> </v>
      </c>
      <c r="P743" s="157" t="str">
        <f t="shared" si="151"/>
        <v>Yes</v>
      </c>
      <c r="Q743" s="157" t="str">
        <f t="shared" si="152"/>
        <v>Yes</v>
      </c>
    </row>
    <row r="744" spans="2:17" x14ac:dyDescent="0.25">
      <c r="B744" s="157">
        <v>740</v>
      </c>
      <c r="C744" s="232">
        <v>1186</v>
      </c>
      <c r="D744" s="221">
        <v>42804</v>
      </c>
      <c r="E744" s="232">
        <v>1186</v>
      </c>
      <c r="F744" s="222" t="s">
        <v>6116</v>
      </c>
      <c r="G744" s="223" t="str">
        <f>VLOOKUP(C744,MIS!F:H,3,FALSE)</f>
        <v>DHONKLE</v>
      </c>
      <c r="H744" s="282" t="str">
        <f t="shared" si="145"/>
        <v>1</v>
      </c>
      <c r="I744" s="282" t="str">
        <f t="shared" si="146"/>
        <v>1</v>
      </c>
      <c r="J744" s="280" t="str">
        <f>VLOOKUP(C744,MIS!F:G,2,FALSE)</f>
        <v>GUJRANWALA</v>
      </c>
      <c r="K744" s="157" t="str">
        <f t="shared" si="147"/>
        <v>Yes</v>
      </c>
      <c r="L744" s="157" t="str">
        <f t="shared" si="148"/>
        <v>Yes</v>
      </c>
      <c r="M744" s="157" t="str">
        <f t="shared" si="149"/>
        <v>Yes</v>
      </c>
      <c r="N744" s="280" t="str">
        <f t="shared" si="153"/>
        <v>Yes</v>
      </c>
      <c r="O744" s="157" t="str">
        <f t="shared" si="154"/>
        <v xml:space="preserve"> </v>
      </c>
      <c r="P744" s="157" t="str">
        <f t="shared" si="151"/>
        <v>Yes</v>
      </c>
      <c r="Q744" s="157" t="str">
        <f t="shared" si="152"/>
        <v>Yes</v>
      </c>
    </row>
    <row r="745" spans="2:17" x14ac:dyDescent="0.25">
      <c r="B745" s="157">
        <v>741</v>
      </c>
      <c r="C745" s="232">
        <v>1095</v>
      </c>
      <c r="D745" s="221">
        <v>42804</v>
      </c>
      <c r="E745" s="232">
        <v>1095</v>
      </c>
      <c r="F745" s="222" t="s">
        <v>6117</v>
      </c>
      <c r="G745" s="223" t="str">
        <f>VLOOKUP(C745,MIS!F:H,3,FALSE)</f>
        <v xml:space="preserve">MANDIALA TADGA </v>
      </c>
      <c r="H745" s="282" t="str">
        <f t="shared" si="145"/>
        <v>1</v>
      </c>
      <c r="I745" s="282" t="str">
        <f t="shared" si="146"/>
        <v>1</v>
      </c>
      <c r="J745" s="280" t="str">
        <f>VLOOKUP(C745,MIS!F:G,2,FALSE)</f>
        <v>GUJRANWALA</v>
      </c>
      <c r="K745" s="157" t="str">
        <f t="shared" si="147"/>
        <v>Yes</v>
      </c>
      <c r="L745" s="157" t="str">
        <f t="shared" si="148"/>
        <v>Yes</v>
      </c>
      <c r="M745" s="157" t="str">
        <f t="shared" si="149"/>
        <v>Yes</v>
      </c>
      <c r="N745" s="280" t="str">
        <f t="shared" si="153"/>
        <v>Yes</v>
      </c>
      <c r="O745" s="157" t="str">
        <f t="shared" si="154"/>
        <v xml:space="preserve"> </v>
      </c>
      <c r="P745" s="157" t="str">
        <f t="shared" si="151"/>
        <v>Yes</v>
      </c>
      <c r="Q745" s="157" t="str">
        <f t="shared" si="152"/>
        <v>Yes</v>
      </c>
    </row>
    <row r="746" spans="2:17" x14ac:dyDescent="0.25">
      <c r="B746" s="157">
        <v>742</v>
      </c>
      <c r="C746" s="232">
        <v>957</v>
      </c>
      <c r="D746" s="221">
        <v>42804</v>
      </c>
      <c r="E746" s="232">
        <v>957</v>
      </c>
      <c r="F746" s="222" t="s">
        <v>6118</v>
      </c>
      <c r="G746" s="223" t="str">
        <f>VLOOKUP(C746,MIS!F:H,3,FALSE)</f>
        <v>KOTLA</v>
      </c>
      <c r="H746" s="282" t="str">
        <f t="shared" si="145"/>
        <v>1</v>
      </c>
      <c r="I746" s="282" t="str">
        <f t="shared" si="146"/>
        <v>1</v>
      </c>
      <c r="J746" s="280" t="str">
        <f>VLOOKUP(C746,MIS!F:G,2,FALSE)</f>
        <v>GUJRAT</v>
      </c>
      <c r="K746" s="157" t="str">
        <f t="shared" si="147"/>
        <v>Yes</v>
      </c>
      <c r="L746" s="157" t="str">
        <f t="shared" si="148"/>
        <v>Yes</v>
      </c>
      <c r="M746" s="157" t="str">
        <f t="shared" si="149"/>
        <v>Yes</v>
      </c>
      <c r="N746" s="280" t="str">
        <f t="shared" si="153"/>
        <v>Yes</v>
      </c>
      <c r="O746" s="157" t="str">
        <f t="shared" si="154"/>
        <v xml:space="preserve"> </v>
      </c>
      <c r="P746" s="157" t="str">
        <f t="shared" si="151"/>
        <v>Yes</v>
      </c>
      <c r="Q746" s="157" t="str">
        <f t="shared" si="152"/>
        <v>Yes</v>
      </c>
    </row>
    <row r="747" spans="2:17" x14ac:dyDescent="0.25">
      <c r="B747" s="157">
        <v>743</v>
      </c>
      <c r="C747" s="232">
        <v>1010</v>
      </c>
      <c r="D747" s="221">
        <v>42804</v>
      </c>
      <c r="E747" s="232">
        <v>1010</v>
      </c>
      <c r="F747" s="222" t="s">
        <v>6119</v>
      </c>
      <c r="G747" s="223" t="str">
        <f>VLOOKUP(C747,MIS!F:H,3,FALSE)</f>
        <v>PERO SHAH</v>
      </c>
      <c r="H747" s="282" t="str">
        <f t="shared" si="145"/>
        <v>1</v>
      </c>
      <c r="I747" s="282" t="str">
        <f t="shared" si="146"/>
        <v>1</v>
      </c>
      <c r="J747" s="280" t="str">
        <f>VLOOKUP(C747,MIS!F:G,2,FALSE)</f>
        <v>GUJRAT</v>
      </c>
      <c r="K747" s="157" t="str">
        <f t="shared" si="147"/>
        <v>Yes</v>
      </c>
      <c r="L747" s="157" t="str">
        <f t="shared" si="148"/>
        <v>Yes</v>
      </c>
      <c r="M747" s="157" t="str">
        <f t="shared" si="149"/>
        <v>Yes</v>
      </c>
      <c r="N747" s="280" t="str">
        <f t="shared" si="153"/>
        <v>Yes</v>
      </c>
      <c r="O747" s="157" t="str">
        <f t="shared" si="154"/>
        <v xml:space="preserve"> </v>
      </c>
      <c r="P747" s="157" t="str">
        <f t="shared" si="151"/>
        <v>Yes</v>
      </c>
      <c r="Q747" s="157" t="str">
        <f t="shared" si="152"/>
        <v>Yes</v>
      </c>
    </row>
    <row r="748" spans="2:17" x14ac:dyDescent="0.25">
      <c r="B748" s="157">
        <v>744</v>
      </c>
      <c r="C748" s="232">
        <v>475</v>
      </c>
      <c r="D748" s="221">
        <v>42804</v>
      </c>
      <c r="E748" s="232">
        <v>475</v>
      </c>
      <c r="F748" s="222" t="s">
        <v>6120</v>
      </c>
      <c r="G748" s="223" t="str">
        <f>VLOOKUP(C748,MIS!F:H,3,FALSE)</f>
        <v xml:space="preserve">JAHANIA </v>
      </c>
      <c r="H748" s="282" t="str">
        <f t="shared" si="145"/>
        <v>1</v>
      </c>
      <c r="I748" s="282" t="str">
        <f t="shared" si="146"/>
        <v>1</v>
      </c>
      <c r="J748" s="280" t="str">
        <f>VLOOKUP(C748,MIS!F:G,2,FALSE)</f>
        <v>MULTAN</v>
      </c>
      <c r="K748" s="157" t="str">
        <f t="shared" si="147"/>
        <v>Yes</v>
      </c>
      <c r="L748" s="157" t="str">
        <f t="shared" si="148"/>
        <v>Yes</v>
      </c>
      <c r="M748" s="157" t="str">
        <f t="shared" si="149"/>
        <v>Yes</v>
      </c>
      <c r="N748" s="280" t="str">
        <f t="shared" si="153"/>
        <v>Yes</v>
      </c>
      <c r="O748" s="157" t="str">
        <f t="shared" si="154"/>
        <v xml:space="preserve"> </v>
      </c>
      <c r="P748" s="157" t="str">
        <f t="shared" si="151"/>
        <v>Yes</v>
      </c>
      <c r="Q748" s="157" t="str">
        <f t="shared" si="152"/>
        <v>Yes</v>
      </c>
    </row>
    <row r="749" spans="2:17" x14ac:dyDescent="0.25">
      <c r="B749" s="157">
        <v>745</v>
      </c>
      <c r="C749" s="232">
        <v>1049</v>
      </c>
      <c r="D749" s="221">
        <v>42804</v>
      </c>
      <c r="E749" s="232">
        <v>1049</v>
      </c>
      <c r="F749" s="222" t="s">
        <v>6121</v>
      </c>
      <c r="G749" s="223" t="str">
        <f>VLOOKUP(C749,MIS!F:H,3,FALSE)</f>
        <v>GHAKHAR MANDI</v>
      </c>
      <c r="H749" s="282" t="str">
        <f t="shared" si="145"/>
        <v>1</v>
      </c>
      <c r="I749" s="282" t="str">
        <f t="shared" si="146"/>
        <v>1</v>
      </c>
      <c r="J749" s="280" t="str">
        <f>VLOOKUP(C749,MIS!F:G,2,FALSE)</f>
        <v>GUJRANWALA</v>
      </c>
      <c r="K749" s="157" t="str">
        <f t="shared" si="147"/>
        <v>Yes</v>
      </c>
      <c r="L749" s="157" t="str">
        <f t="shared" si="148"/>
        <v>Yes</v>
      </c>
      <c r="M749" s="157" t="str">
        <f t="shared" si="149"/>
        <v>Yes</v>
      </c>
      <c r="N749" s="280" t="str">
        <f t="shared" si="153"/>
        <v>Yes</v>
      </c>
      <c r="O749" s="157" t="str">
        <f t="shared" si="154"/>
        <v xml:space="preserve"> </v>
      </c>
      <c r="P749" s="157" t="str">
        <f t="shared" si="151"/>
        <v>Yes</v>
      </c>
      <c r="Q749" s="157" t="str">
        <f t="shared" si="152"/>
        <v>Yes</v>
      </c>
    </row>
    <row r="750" spans="2:17" x14ac:dyDescent="0.25">
      <c r="B750" s="157">
        <v>746</v>
      </c>
      <c r="C750" s="232">
        <v>1695</v>
      </c>
      <c r="D750" s="221">
        <v>42804</v>
      </c>
      <c r="E750" s="232">
        <v>1695</v>
      </c>
      <c r="F750" s="222" t="s">
        <v>6122</v>
      </c>
      <c r="G750" s="223" t="str">
        <f>VLOOKUP(C750,MIS!F:H,3,FALSE)</f>
        <v>TORI BAZAR, PARACHIN</v>
      </c>
      <c r="H750" s="282" t="str">
        <f t="shared" si="145"/>
        <v>1</v>
      </c>
      <c r="I750" s="282" t="str">
        <f t="shared" si="146"/>
        <v>1</v>
      </c>
      <c r="J750" s="280" t="str">
        <f>VLOOKUP(C750,MIS!F:G,2,FALSE)</f>
        <v>PESHAWAR</v>
      </c>
      <c r="K750" s="157" t="str">
        <f t="shared" si="147"/>
        <v>Yes</v>
      </c>
      <c r="L750" s="157" t="str">
        <f t="shared" si="148"/>
        <v>Yes</v>
      </c>
      <c r="M750" s="157" t="str">
        <f t="shared" si="149"/>
        <v>Yes</v>
      </c>
      <c r="N750" s="280" t="str">
        <f t="shared" si="153"/>
        <v>Yes</v>
      </c>
      <c r="O750" s="157" t="str">
        <f t="shared" si="154"/>
        <v xml:space="preserve"> </v>
      </c>
      <c r="P750" s="157" t="str">
        <f t="shared" si="151"/>
        <v>Yes</v>
      </c>
      <c r="Q750" s="157" t="str">
        <f t="shared" si="152"/>
        <v>Yes</v>
      </c>
    </row>
    <row r="751" spans="2:17" x14ac:dyDescent="0.25">
      <c r="B751" s="157">
        <v>747</v>
      </c>
      <c r="C751" s="232">
        <v>2236</v>
      </c>
      <c r="D751" s="221">
        <v>42804</v>
      </c>
      <c r="E751" s="232">
        <v>2236</v>
      </c>
      <c r="F751" s="222" t="s">
        <v>6123</v>
      </c>
      <c r="G751" s="223" t="str">
        <f>VLOOKUP(C751,MIS!F:H,3,FALSE)</f>
        <v>KOTLI KOHALA</v>
      </c>
      <c r="H751" s="282" t="str">
        <f t="shared" si="145"/>
        <v>1</v>
      </c>
      <c r="I751" s="282" t="str">
        <f t="shared" si="146"/>
        <v>1</v>
      </c>
      <c r="J751" s="280" t="str">
        <f>VLOOKUP(C751,MIS!F:G,2,FALSE)</f>
        <v>GUJRAT</v>
      </c>
      <c r="K751" s="157" t="str">
        <f t="shared" si="147"/>
        <v>Yes</v>
      </c>
      <c r="L751" s="157" t="str">
        <f t="shared" si="148"/>
        <v>Yes</v>
      </c>
      <c r="M751" s="157" t="str">
        <f t="shared" si="149"/>
        <v>Yes</v>
      </c>
      <c r="N751" s="280" t="str">
        <f t="shared" si="153"/>
        <v>Yes</v>
      </c>
      <c r="O751" s="157" t="str">
        <f t="shared" si="154"/>
        <v xml:space="preserve"> </v>
      </c>
      <c r="P751" s="157" t="str">
        <f t="shared" si="151"/>
        <v>Yes</v>
      </c>
      <c r="Q751" s="157" t="str">
        <f t="shared" si="152"/>
        <v>Yes</v>
      </c>
    </row>
    <row r="752" spans="2:17" x14ac:dyDescent="0.25">
      <c r="B752" s="157">
        <v>748</v>
      </c>
      <c r="C752" s="232">
        <v>810</v>
      </c>
      <c r="D752" s="221">
        <v>42804</v>
      </c>
      <c r="E752" s="232">
        <v>810</v>
      </c>
      <c r="F752" s="222" t="s">
        <v>6124</v>
      </c>
      <c r="G752" s="223" t="str">
        <f>VLOOKUP(C752,MIS!F:H,3,FALSE)</f>
        <v>MAKHDOOM RASHID</v>
      </c>
      <c r="H752" s="282" t="str">
        <f t="shared" si="145"/>
        <v>1</v>
      </c>
      <c r="I752" s="282" t="str">
        <f t="shared" si="146"/>
        <v>1</v>
      </c>
      <c r="J752" s="280" t="str">
        <f>VLOOKUP(C752,MIS!F:G,2,FALSE)</f>
        <v>MULTAN</v>
      </c>
      <c r="K752" s="157" t="str">
        <f t="shared" si="147"/>
        <v>Yes</v>
      </c>
      <c r="L752" s="157" t="str">
        <f t="shared" si="148"/>
        <v>Yes</v>
      </c>
      <c r="M752" s="157" t="str">
        <f t="shared" si="149"/>
        <v>Yes</v>
      </c>
      <c r="N752" s="280" t="str">
        <f t="shared" si="153"/>
        <v>Yes</v>
      </c>
      <c r="O752" s="157" t="str">
        <f t="shared" si="154"/>
        <v xml:space="preserve"> </v>
      </c>
      <c r="P752" s="157" t="str">
        <f t="shared" si="151"/>
        <v>Yes</v>
      </c>
      <c r="Q752" s="157" t="str">
        <f t="shared" si="152"/>
        <v>Yes</v>
      </c>
    </row>
    <row r="753" spans="2:17" x14ac:dyDescent="0.25">
      <c r="B753" s="157">
        <v>749</v>
      </c>
      <c r="C753" s="232">
        <v>2316</v>
      </c>
      <c r="D753" s="221">
        <v>42804</v>
      </c>
      <c r="E753" s="232">
        <v>2316</v>
      </c>
      <c r="F753" s="222" t="s">
        <v>6125</v>
      </c>
      <c r="G753" s="223" t="str">
        <f>VLOOKUP(C753,MIS!F:H,3,FALSE)</f>
        <v>KARIANWALA</v>
      </c>
      <c r="H753" s="282" t="str">
        <f t="shared" si="145"/>
        <v>1</v>
      </c>
      <c r="I753" s="282" t="str">
        <f t="shared" si="146"/>
        <v>1</v>
      </c>
      <c r="J753" s="280" t="str">
        <f>VLOOKUP(C753,MIS!F:G,2,FALSE)</f>
        <v>GUJRAT</v>
      </c>
      <c r="K753" s="157" t="str">
        <f t="shared" si="147"/>
        <v>Yes</v>
      </c>
      <c r="L753" s="157" t="str">
        <f t="shared" si="148"/>
        <v>Yes</v>
      </c>
      <c r="M753" s="157" t="str">
        <f t="shared" si="149"/>
        <v>Yes</v>
      </c>
      <c r="N753" s="280" t="str">
        <f t="shared" si="153"/>
        <v>Yes</v>
      </c>
      <c r="O753" s="157" t="str">
        <f t="shared" si="154"/>
        <v xml:space="preserve"> </v>
      </c>
      <c r="P753" s="157" t="str">
        <f t="shared" si="151"/>
        <v>Yes</v>
      </c>
      <c r="Q753" s="157" t="str">
        <f t="shared" si="152"/>
        <v>Yes</v>
      </c>
    </row>
    <row r="754" spans="2:17" x14ac:dyDescent="0.25">
      <c r="B754" s="157">
        <v>750</v>
      </c>
      <c r="C754" s="232">
        <v>459</v>
      </c>
      <c r="D754" s="221">
        <v>42804</v>
      </c>
      <c r="E754" s="232">
        <v>459</v>
      </c>
      <c r="F754" s="222" t="s">
        <v>6126</v>
      </c>
      <c r="G754" s="223" t="str">
        <f>VLOOKUP(C754,MIS!F:H,3,FALSE)</f>
        <v>MANDIALA WARRADCH</v>
      </c>
      <c r="H754" s="282" t="str">
        <f t="shared" si="145"/>
        <v>1</v>
      </c>
      <c r="I754" s="282" t="str">
        <f t="shared" si="146"/>
        <v>1</v>
      </c>
      <c r="J754" s="280" t="str">
        <f>VLOOKUP(C754,MIS!F:G,2,FALSE)</f>
        <v>GUJRANWALA</v>
      </c>
      <c r="K754" s="157" t="str">
        <f t="shared" si="147"/>
        <v>Yes</v>
      </c>
      <c r="L754" s="157" t="str">
        <f t="shared" si="148"/>
        <v>Yes</v>
      </c>
      <c r="M754" s="157" t="str">
        <f t="shared" si="149"/>
        <v>Yes</v>
      </c>
      <c r="N754" s="280" t="str">
        <f t="shared" si="153"/>
        <v>Yes</v>
      </c>
      <c r="O754" s="157" t="str">
        <f t="shared" si="154"/>
        <v xml:space="preserve"> </v>
      </c>
      <c r="P754" s="157" t="str">
        <f t="shared" si="151"/>
        <v>Yes</v>
      </c>
      <c r="Q754" s="157" t="str">
        <f t="shared" si="152"/>
        <v>Yes</v>
      </c>
    </row>
    <row r="755" spans="2:17" x14ac:dyDescent="0.25">
      <c r="B755" s="157">
        <v>751</v>
      </c>
      <c r="C755" s="232">
        <v>1175</v>
      </c>
      <c r="D755" s="221">
        <v>42804</v>
      </c>
      <c r="E755" s="232">
        <v>1175</v>
      </c>
      <c r="F755" s="222" t="s">
        <v>6127</v>
      </c>
      <c r="G755" s="223" t="str">
        <f>VLOOKUP(C755,MIS!F:H,3,FALSE)</f>
        <v>AWAN SHARIF</v>
      </c>
      <c r="H755" s="282" t="str">
        <f t="shared" si="145"/>
        <v>1</v>
      </c>
      <c r="I755" s="282" t="str">
        <f t="shared" si="146"/>
        <v>1</v>
      </c>
      <c r="J755" s="280" t="str">
        <f>VLOOKUP(C755,MIS!F:G,2,FALSE)</f>
        <v>GUJRAT</v>
      </c>
      <c r="K755" s="157" t="str">
        <f t="shared" si="147"/>
        <v>Yes</v>
      </c>
      <c r="L755" s="157" t="str">
        <f t="shared" si="148"/>
        <v>Yes</v>
      </c>
      <c r="M755" s="157" t="str">
        <f t="shared" si="149"/>
        <v>Yes</v>
      </c>
      <c r="N755" s="280" t="str">
        <f t="shared" si="153"/>
        <v>Yes</v>
      </c>
      <c r="O755" s="157" t="str">
        <f t="shared" si="154"/>
        <v xml:space="preserve"> </v>
      </c>
      <c r="P755" s="157" t="str">
        <f t="shared" si="151"/>
        <v>Yes</v>
      </c>
      <c r="Q755" s="157" t="str">
        <f t="shared" si="152"/>
        <v>Yes</v>
      </c>
    </row>
    <row r="756" spans="2:17" x14ac:dyDescent="0.25">
      <c r="B756" s="157">
        <v>752</v>
      </c>
      <c r="C756" s="232">
        <v>929</v>
      </c>
      <c r="D756" s="221">
        <v>42804</v>
      </c>
      <c r="E756" s="232">
        <v>929</v>
      </c>
      <c r="F756" s="222" t="s">
        <v>6128</v>
      </c>
      <c r="G756" s="223" t="str">
        <f>VLOOKUP(C756,MIS!F:H,3,FALSE)</f>
        <v>THATTA SADIQABAD</v>
      </c>
      <c r="H756" s="282" t="str">
        <f t="shared" si="145"/>
        <v>1</v>
      </c>
      <c r="I756" s="282" t="str">
        <f t="shared" si="146"/>
        <v>1</v>
      </c>
      <c r="J756" s="280" t="str">
        <f>VLOOKUP(C756,MIS!F:G,2,FALSE)</f>
        <v>MULTAN</v>
      </c>
      <c r="K756" s="157" t="str">
        <f t="shared" si="147"/>
        <v>Yes</v>
      </c>
      <c r="L756" s="157" t="str">
        <f t="shared" si="148"/>
        <v>Yes</v>
      </c>
      <c r="M756" s="157" t="str">
        <f t="shared" si="149"/>
        <v>Yes</v>
      </c>
      <c r="N756" s="280" t="str">
        <f t="shared" si="153"/>
        <v>Yes</v>
      </c>
      <c r="O756" s="157" t="str">
        <f t="shared" si="154"/>
        <v xml:space="preserve"> </v>
      </c>
      <c r="P756" s="157" t="str">
        <f t="shared" si="151"/>
        <v>Yes</v>
      </c>
      <c r="Q756" s="157" t="str">
        <f t="shared" si="152"/>
        <v>Yes</v>
      </c>
    </row>
    <row r="757" spans="2:17" x14ac:dyDescent="0.25">
      <c r="B757" s="157">
        <v>753</v>
      </c>
      <c r="C757" s="232">
        <v>1621</v>
      </c>
      <c r="D757" s="221">
        <v>42804</v>
      </c>
      <c r="E757" s="232">
        <v>1621</v>
      </c>
      <c r="F757" s="222"/>
      <c r="G757" s="223" t="str">
        <f>VLOOKUP(C757,MIS!F:H,3,FALSE)</f>
        <v>BANNIAN</v>
      </c>
      <c r="H757" s="282" t="str">
        <f t="shared" si="145"/>
        <v>1</v>
      </c>
      <c r="I757" s="282" t="str">
        <f t="shared" si="146"/>
        <v>1</v>
      </c>
      <c r="J757" s="280" t="str">
        <f>VLOOKUP(C757,MIS!F:G,2,FALSE)</f>
        <v>GUJRAT</v>
      </c>
      <c r="K757" s="157" t="str">
        <f t="shared" si="147"/>
        <v>Yes</v>
      </c>
      <c r="L757" s="157" t="str">
        <f t="shared" si="148"/>
        <v>Yes</v>
      </c>
      <c r="M757" s="157" t="str">
        <f t="shared" si="149"/>
        <v>Yes</v>
      </c>
      <c r="N757" s="280" t="str">
        <f t="shared" si="153"/>
        <v>No</v>
      </c>
      <c r="O757" s="157" t="str">
        <f t="shared" si="154"/>
        <v>Network Issue</v>
      </c>
      <c r="P757" s="157" t="str">
        <f t="shared" si="151"/>
        <v>Yes</v>
      </c>
      <c r="Q757" s="157" t="str">
        <f t="shared" si="152"/>
        <v>Yes</v>
      </c>
    </row>
    <row r="758" spans="2:17" x14ac:dyDescent="0.25">
      <c r="B758" s="157">
        <v>754</v>
      </c>
      <c r="C758" s="232">
        <v>1570</v>
      </c>
      <c r="D758" s="221">
        <v>42804</v>
      </c>
      <c r="E758" s="232">
        <v>1570</v>
      </c>
      <c r="F758" s="222" t="s">
        <v>6129</v>
      </c>
      <c r="G758" s="223" t="str">
        <f>VLOOKUP(C758,MIS!F:H,3,FALSE)</f>
        <v>CHAK KAMAL (SEHNA)</v>
      </c>
      <c r="H758" s="282" t="str">
        <f t="shared" si="145"/>
        <v>1</v>
      </c>
      <c r="I758" s="282" t="str">
        <f t="shared" si="146"/>
        <v>1</v>
      </c>
      <c r="J758" s="280" t="str">
        <f>VLOOKUP(C758,MIS!F:G,2,FALSE)</f>
        <v>GUJRAT</v>
      </c>
      <c r="K758" s="157" t="str">
        <f t="shared" si="147"/>
        <v>Yes</v>
      </c>
      <c r="L758" s="157" t="str">
        <f t="shared" si="148"/>
        <v>Yes</v>
      </c>
      <c r="M758" s="157" t="str">
        <f t="shared" si="149"/>
        <v>Yes</v>
      </c>
      <c r="N758" s="280" t="str">
        <f t="shared" si="153"/>
        <v>Yes</v>
      </c>
      <c r="O758" s="157" t="str">
        <f t="shared" si="154"/>
        <v xml:space="preserve"> </v>
      </c>
      <c r="P758" s="157" t="str">
        <f t="shared" si="151"/>
        <v>Yes</v>
      </c>
      <c r="Q758" s="157" t="str">
        <f t="shared" si="152"/>
        <v>Yes</v>
      </c>
    </row>
    <row r="759" spans="2:17" x14ac:dyDescent="0.25">
      <c r="B759" s="157">
        <v>755</v>
      </c>
      <c r="C759" s="232">
        <v>2422</v>
      </c>
      <c r="D759" s="221">
        <v>42804</v>
      </c>
      <c r="E759" s="232">
        <v>2422</v>
      </c>
      <c r="F759" s="222" t="s">
        <v>6130</v>
      </c>
      <c r="G759" s="223" t="str">
        <f>VLOOKUP(C759,MIS!F:H,3,FALSE)</f>
        <v>UOG BR. GUJRAT.</v>
      </c>
      <c r="H759" s="282" t="str">
        <f t="shared" si="145"/>
        <v>1</v>
      </c>
      <c r="I759" s="282" t="str">
        <f t="shared" si="146"/>
        <v>1</v>
      </c>
      <c r="J759" s="280" t="str">
        <f>VLOOKUP(C759,MIS!F:G,2,FALSE)</f>
        <v>GUJRAT</v>
      </c>
      <c r="K759" s="157" t="str">
        <f t="shared" si="147"/>
        <v>Yes</v>
      </c>
      <c r="L759" s="157" t="str">
        <f t="shared" si="148"/>
        <v>Yes</v>
      </c>
      <c r="M759" s="157" t="str">
        <f t="shared" si="149"/>
        <v>Yes</v>
      </c>
      <c r="N759" s="280" t="str">
        <f t="shared" si="153"/>
        <v>Yes</v>
      </c>
      <c r="O759" s="157" t="str">
        <f t="shared" si="154"/>
        <v xml:space="preserve"> </v>
      </c>
      <c r="P759" s="157" t="str">
        <f t="shared" si="151"/>
        <v>Yes</v>
      </c>
      <c r="Q759" s="157" t="str">
        <f t="shared" si="152"/>
        <v>Yes</v>
      </c>
    </row>
    <row r="760" spans="2:17" x14ac:dyDescent="0.25">
      <c r="B760" s="157">
        <v>756</v>
      </c>
      <c r="C760" s="232">
        <v>344</v>
      </c>
      <c r="D760" s="221">
        <v>42804</v>
      </c>
      <c r="E760" s="232">
        <v>344</v>
      </c>
      <c r="F760" s="222" t="s">
        <v>6131</v>
      </c>
      <c r="G760" s="223" t="str">
        <f>VLOOKUP(C760,MIS!F:H,3,FALSE)</f>
        <v>SADDA, KURRAM AGENCY</v>
      </c>
      <c r="H760" s="282" t="str">
        <f t="shared" si="145"/>
        <v>1</v>
      </c>
      <c r="I760" s="282" t="str">
        <f t="shared" si="146"/>
        <v>1</v>
      </c>
      <c r="J760" s="280" t="str">
        <f>VLOOKUP(C760,MIS!F:G,2,FALSE)</f>
        <v>PESHAWAR</v>
      </c>
      <c r="K760" s="157" t="str">
        <f t="shared" si="147"/>
        <v>Yes</v>
      </c>
      <c r="L760" s="157" t="str">
        <f t="shared" si="148"/>
        <v>Yes</v>
      </c>
      <c r="M760" s="157" t="str">
        <f t="shared" si="149"/>
        <v>Yes</v>
      </c>
      <c r="N760" s="280" t="str">
        <f t="shared" si="153"/>
        <v>Yes</v>
      </c>
      <c r="O760" s="157" t="str">
        <f t="shared" si="154"/>
        <v xml:space="preserve"> </v>
      </c>
      <c r="P760" s="157" t="str">
        <f t="shared" si="151"/>
        <v>Yes</v>
      </c>
      <c r="Q760" s="157" t="str">
        <f t="shared" si="152"/>
        <v>Yes</v>
      </c>
    </row>
    <row r="761" spans="2:17" x14ac:dyDescent="0.25">
      <c r="B761" s="157">
        <v>757</v>
      </c>
      <c r="C761" s="232">
        <v>1144</v>
      </c>
      <c r="D761" s="221">
        <v>42804</v>
      </c>
      <c r="E761" s="232">
        <v>1144</v>
      </c>
      <c r="F761" s="222" t="s">
        <v>6132</v>
      </c>
      <c r="G761" s="223" t="str">
        <f>VLOOKUP(C761,MIS!F:H,3,FALSE)</f>
        <v>BHAKREYWALI</v>
      </c>
      <c r="H761" s="282" t="str">
        <f t="shared" si="145"/>
        <v>1</v>
      </c>
      <c r="I761" s="282" t="str">
        <f t="shared" si="146"/>
        <v>1</v>
      </c>
      <c r="J761" s="280" t="str">
        <f>VLOOKUP(C761,MIS!F:G,2,FALSE)</f>
        <v>GUJRAT</v>
      </c>
      <c r="K761" s="157" t="str">
        <f t="shared" si="147"/>
        <v>Yes</v>
      </c>
      <c r="L761" s="157" t="str">
        <f t="shared" si="148"/>
        <v>Yes</v>
      </c>
      <c r="M761" s="157" t="str">
        <f t="shared" si="149"/>
        <v>Yes</v>
      </c>
      <c r="N761" s="280" t="str">
        <f t="shared" si="153"/>
        <v>Yes</v>
      </c>
      <c r="O761" s="157" t="str">
        <f t="shared" si="154"/>
        <v xml:space="preserve"> </v>
      </c>
      <c r="P761" s="157" t="str">
        <f t="shared" si="151"/>
        <v>Yes</v>
      </c>
      <c r="Q761" s="157" t="str">
        <f t="shared" si="152"/>
        <v>Yes</v>
      </c>
    </row>
    <row r="762" spans="2:17" x14ac:dyDescent="0.25">
      <c r="B762" s="157">
        <v>758</v>
      </c>
      <c r="C762" s="232">
        <v>1707</v>
      </c>
      <c r="D762" s="221">
        <v>42804</v>
      </c>
      <c r="E762" s="232">
        <v>1707</v>
      </c>
      <c r="F762" s="222" t="s">
        <v>6133</v>
      </c>
      <c r="G762" s="223" t="str">
        <f>VLOOKUP(C762,MIS!F:H,3,FALSE)</f>
        <v>BANGIAL</v>
      </c>
      <c r="H762" s="282" t="str">
        <f t="shared" si="145"/>
        <v>1</v>
      </c>
      <c r="I762" s="282" t="str">
        <f t="shared" si="146"/>
        <v>1</v>
      </c>
      <c r="J762" s="280" t="str">
        <f>VLOOKUP(C762,MIS!F:G,2,FALSE)</f>
        <v>GUJRAT</v>
      </c>
      <c r="K762" s="157" t="str">
        <f t="shared" si="147"/>
        <v>Yes</v>
      </c>
      <c r="L762" s="157" t="str">
        <f t="shared" si="148"/>
        <v>Yes</v>
      </c>
      <c r="M762" s="157" t="str">
        <f t="shared" si="149"/>
        <v>Yes</v>
      </c>
      <c r="N762" s="280" t="str">
        <f t="shared" si="153"/>
        <v>Yes</v>
      </c>
      <c r="O762" s="157" t="str">
        <f t="shared" si="154"/>
        <v xml:space="preserve"> </v>
      </c>
      <c r="P762" s="157" t="str">
        <f t="shared" si="151"/>
        <v>Yes</v>
      </c>
      <c r="Q762" s="157" t="str">
        <f t="shared" si="152"/>
        <v>Yes</v>
      </c>
    </row>
    <row r="763" spans="2:17" x14ac:dyDescent="0.25">
      <c r="B763" s="157">
        <v>759</v>
      </c>
      <c r="C763" s="232">
        <v>2368</v>
      </c>
      <c r="D763" s="221">
        <v>42804</v>
      </c>
      <c r="E763" s="232">
        <v>2368</v>
      </c>
      <c r="F763" s="222"/>
      <c r="G763" s="223" t="str">
        <f>VLOOKUP(C763,MIS!F:H,3,FALSE)</f>
        <v>FATEHPUR</v>
      </c>
      <c r="H763" s="282" t="str">
        <f t="shared" si="145"/>
        <v>1</v>
      </c>
      <c r="I763" s="282" t="str">
        <f t="shared" si="146"/>
        <v>1</v>
      </c>
      <c r="J763" s="280" t="str">
        <f>VLOOKUP(C763,MIS!F:G,2,FALSE)</f>
        <v>GUJRAT</v>
      </c>
      <c r="K763" s="157" t="str">
        <f t="shared" si="147"/>
        <v>Yes</v>
      </c>
      <c r="L763" s="157" t="str">
        <f t="shared" si="148"/>
        <v>Yes</v>
      </c>
      <c r="M763" s="157" t="str">
        <f t="shared" si="149"/>
        <v>Yes</v>
      </c>
      <c r="N763" s="280" t="str">
        <f t="shared" si="153"/>
        <v>No</v>
      </c>
      <c r="O763" s="157" t="str">
        <f t="shared" si="154"/>
        <v>Network Issue</v>
      </c>
      <c r="P763" s="157" t="str">
        <f t="shared" si="151"/>
        <v>Yes</v>
      </c>
      <c r="Q763" s="157" t="str">
        <f t="shared" si="152"/>
        <v>Yes</v>
      </c>
    </row>
    <row r="764" spans="2:17" x14ac:dyDescent="0.25">
      <c r="B764" s="157">
        <v>760</v>
      </c>
      <c r="C764" s="232">
        <v>1036</v>
      </c>
      <c r="D764" s="221">
        <v>42804</v>
      </c>
      <c r="E764" s="232">
        <v>1036</v>
      </c>
      <c r="F764" s="222" t="s">
        <v>6134</v>
      </c>
      <c r="G764" s="223" t="str">
        <f>VLOOKUP(C764,MIS!F:H,3,FALSE)</f>
        <v>CHAK KALA</v>
      </c>
      <c r="H764" s="282" t="str">
        <f t="shared" si="145"/>
        <v>1</v>
      </c>
      <c r="I764" s="282" t="str">
        <f t="shared" si="146"/>
        <v>1</v>
      </c>
      <c r="J764" s="280" t="str">
        <f>VLOOKUP(C764,MIS!F:G,2,FALSE)</f>
        <v>GUJRAT</v>
      </c>
      <c r="K764" s="157" t="str">
        <f t="shared" si="147"/>
        <v>Yes</v>
      </c>
      <c r="L764" s="157" t="str">
        <f t="shared" si="148"/>
        <v>Yes</v>
      </c>
      <c r="M764" s="157" t="str">
        <f t="shared" si="149"/>
        <v>Yes</v>
      </c>
      <c r="N764" s="280" t="str">
        <f t="shared" si="153"/>
        <v>Yes</v>
      </c>
      <c r="O764" s="157" t="str">
        <f t="shared" si="154"/>
        <v xml:space="preserve"> </v>
      </c>
      <c r="P764" s="157" t="str">
        <f t="shared" si="151"/>
        <v>Yes</v>
      </c>
      <c r="Q764" s="157" t="str">
        <f t="shared" si="152"/>
        <v>Yes</v>
      </c>
    </row>
    <row r="765" spans="2:17" x14ac:dyDescent="0.25">
      <c r="B765" s="157">
        <v>761</v>
      </c>
      <c r="C765" s="232">
        <v>1562</v>
      </c>
      <c r="D765" s="221">
        <v>42804</v>
      </c>
      <c r="E765" s="232">
        <v>1562</v>
      </c>
      <c r="F765" s="222" t="s">
        <v>6135</v>
      </c>
      <c r="G765" s="223" t="str">
        <f>VLOOKUP(C765,MIS!F:H,3,FALSE)</f>
        <v>JALALPUR PIRWALA</v>
      </c>
      <c r="H765" s="282" t="str">
        <f t="shared" si="145"/>
        <v>1</v>
      </c>
      <c r="I765" s="282" t="str">
        <f t="shared" si="146"/>
        <v>1</v>
      </c>
      <c r="J765" s="280" t="str">
        <f>VLOOKUP(C765,MIS!F:G,2,FALSE)</f>
        <v>MULTAN</v>
      </c>
      <c r="K765" s="157" t="str">
        <f t="shared" si="147"/>
        <v>Yes</v>
      </c>
      <c r="L765" s="157" t="str">
        <f t="shared" si="148"/>
        <v>Yes</v>
      </c>
      <c r="M765" s="157" t="str">
        <f t="shared" si="149"/>
        <v>Yes</v>
      </c>
      <c r="N765" s="157" t="str">
        <f t="shared" si="153"/>
        <v>Yes</v>
      </c>
      <c r="O765" s="157" t="str">
        <f t="shared" si="154"/>
        <v xml:space="preserve"> </v>
      </c>
      <c r="P765" s="157" t="str">
        <f t="shared" si="151"/>
        <v>Yes</v>
      </c>
      <c r="Q765" s="157" t="str">
        <f t="shared" si="152"/>
        <v>Yes</v>
      </c>
    </row>
  </sheetData>
  <autoFilter ref="B4:Q765"/>
  <mergeCells count="1">
    <mergeCell ref="D1:P2"/>
  </mergeCells>
  <conditionalFormatting sqref="C706:C1048576 C478:C686 C1:C476">
    <cfRule type="duplicateValues" dxfId="59" priority="58"/>
  </conditionalFormatting>
  <conditionalFormatting sqref="E5:E38">
    <cfRule type="duplicateValues" dxfId="58" priority="57"/>
  </conditionalFormatting>
  <conditionalFormatting sqref="E40:E49">
    <cfRule type="duplicateValues" dxfId="57" priority="56"/>
  </conditionalFormatting>
  <conditionalFormatting sqref="E51:E154">
    <cfRule type="duplicateValues" dxfId="56" priority="55"/>
  </conditionalFormatting>
  <conditionalFormatting sqref="E156">
    <cfRule type="duplicateValues" dxfId="55" priority="54"/>
  </conditionalFormatting>
  <conditionalFormatting sqref="E158:E172">
    <cfRule type="duplicateValues" dxfId="54" priority="53"/>
  </conditionalFormatting>
  <conditionalFormatting sqref="E174:E217">
    <cfRule type="duplicateValues" dxfId="53" priority="52"/>
  </conditionalFormatting>
  <conditionalFormatting sqref="E219:E226">
    <cfRule type="duplicateValues" dxfId="52" priority="51"/>
  </conditionalFormatting>
  <conditionalFormatting sqref="E235:E242">
    <cfRule type="duplicateValues" dxfId="51" priority="50"/>
  </conditionalFormatting>
  <conditionalFormatting sqref="E244:E249">
    <cfRule type="duplicateValues" dxfId="50" priority="49"/>
  </conditionalFormatting>
  <conditionalFormatting sqref="E251:E291">
    <cfRule type="duplicateValues" dxfId="49" priority="48"/>
  </conditionalFormatting>
  <conditionalFormatting sqref="E293:E370">
    <cfRule type="duplicateValues" dxfId="48" priority="47"/>
  </conditionalFormatting>
  <conditionalFormatting sqref="E372:E424 E427:E430">
    <cfRule type="duplicateValues" dxfId="47" priority="46"/>
  </conditionalFormatting>
  <conditionalFormatting sqref="E230:E231">
    <cfRule type="duplicateValues" dxfId="46" priority="45"/>
  </conditionalFormatting>
  <conditionalFormatting sqref="E233">
    <cfRule type="duplicateValues" dxfId="45" priority="44"/>
  </conditionalFormatting>
  <conditionalFormatting sqref="E431:E453">
    <cfRule type="duplicateValues" dxfId="44" priority="43"/>
  </conditionalFormatting>
  <conditionalFormatting sqref="E459:E460">
    <cfRule type="duplicateValues" dxfId="43" priority="41"/>
  </conditionalFormatting>
  <conditionalFormatting sqref="E462:E466">
    <cfRule type="duplicateValues" dxfId="42" priority="40"/>
  </conditionalFormatting>
  <conditionalFormatting sqref="E454:E458">
    <cfRule type="duplicateValues" dxfId="41" priority="39"/>
  </conditionalFormatting>
  <conditionalFormatting sqref="E425:E426">
    <cfRule type="duplicateValues" dxfId="40" priority="38"/>
  </conditionalFormatting>
  <conditionalFormatting sqref="E467:E474 E477:E478">
    <cfRule type="duplicateValues" dxfId="39" priority="37"/>
  </conditionalFormatting>
  <conditionalFormatting sqref="E479:E483">
    <cfRule type="duplicateValues" dxfId="38" priority="36"/>
  </conditionalFormatting>
  <conditionalFormatting sqref="E498:E499">
    <cfRule type="duplicateValues" dxfId="37" priority="34"/>
  </conditionalFormatting>
  <conditionalFormatting sqref="C477">
    <cfRule type="duplicateValues" dxfId="36" priority="33"/>
  </conditionalFormatting>
  <conditionalFormatting sqref="E475:E476">
    <cfRule type="duplicateValues" dxfId="35" priority="32"/>
  </conditionalFormatting>
  <conditionalFormatting sqref="E500:E503">
    <cfRule type="duplicateValues" dxfId="34" priority="31"/>
  </conditionalFormatting>
  <conditionalFormatting sqref="E505">
    <cfRule type="duplicateValues" dxfId="33" priority="30"/>
  </conditionalFormatting>
  <conditionalFormatting sqref="E507:E520">
    <cfRule type="duplicateValues" dxfId="32" priority="29"/>
  </conditionalFormatting>
  <conditionalFormatting sqref="E521:E540">
    <cfRule type="duplicateValues" dxfId="31" priority="28"/>
  </conditionalFormatting>
  <conditionalFormatting sqref="E541:E557">
    <cfRule type="duplicateValues" dxfId="30" priority="27"/>
  </conditionalFormatting>
  <conditionalFormatting sqref="E558:E559">
    <cfRule type="duplicateValues" dxfId="29" priority="26"/>
  </conditionalFormatting>
  <conditionalFormatting sqref="E560:E567">
    <cfRule type="duplicateValues" dxfId="28" priority="25"/>
  </conditionalFormatting>
  <conditionalFormatting sqref="E568:E581">
    <cfRule type="duplicateValues" dxfId="27" priority="24"/>
  </conditionalFormatting>
  <conditionalFormatting sqref="E582">
    <cfRule type="duplicateValues" dxfId="26" priority="23"/>
  </conditionalFormatting>
  <conditionalFormatting sqref="E583:E602">
    <cfRule type="duplicateValues" dxfId="25" priority="22"/>
  </conditionalFormatting>
  <conditionalFormatting sqref="E603:E606">
    <cfRule type="duplicateValues" dxfId="24" priority="21"/>
  </conditionalFormatting>
  <conditionalFormatting sqref="E608:E615">
    <cfRule type="duplicateValues" dxfId="23" priority="20"/>
  </conditionalFormatting>
  <conditionalFormatting sqref="E616">
    <cfRule type="duplicateValues" dxfId="22" priority="19"/>
  </conditionalFormatting>
  <conditionalFormatting sqref="E617:E619">
    <cfRule type="duplicateValues" dxfId="21" priority="18"/>
  </conditionalFormatting>
  <conditionalFormatting sqref="E620:E621">
    <cfRule type="duplicateValues" dxfId="20" priority="17"/>
  </conditionalFormatting>
  <conditionalFormatting sqref="E484:E497">
    <cfRule type="duplicateValues" dxfId="19" priority="63"/>
  </conditionalFormatting>
  <conditionalFormatting sqref="E622:E634">
    <cfRule type="duplicateValues" dxfId="18" priority="16"/>
  </conditionalFormatting>
  <conditionalFormatting sqref="E635">
    <cfRule type="duplicateValues" dxfId="17" priority="15"/>
  </conditionalFormatting>
  <conditionalFormatting sqref="E636:E649">
    <cfRule type="duplicateValues" dxfId="16" priority="14"/>
  </conditionalFormatting>
  <conditionalFormatting sqref="E650:E652">
    <cfRule type="duplicateValues" dxfId="15" priority="13"/>
  </conditionalFormatting>
  <conditionalFormatting sqref="E653">
    <cfRule type="duplicateValues" dxfId="14" priority="12"/>
  </conditionalFormatting>
  <conditionalFormatting sqref="E654:E674">
    <cfRule type="duplicateValues" dxfId="13" priority="11"/>
  </conditionalFormatting>
  <conditionalFormatting sqref="E675:E686">
    <cfRule type="duplicateValues" dxfId="12" priority="9"/>
  </conditionalFormatting>
  <conditionalFormatting sqref="C687:C695">
    <cfRule type="duplicateValues" dxfId="11" priority="8"/>
  </conditionalFormatting>
  <conditionalFormatting sqref="E687:E695">
    <cfRule type="duplicateValues" dxfId="10" priority="7"/>
  </conditionalFormatting>
  <conditionalFormatting sqref="E706">
    <cfRule type="duplicateValues" dxfId="9" priority="6"/>
  </conditionalFormatting>
  <conditionalFormatting sqref="E707:E726">
    <cfRule type="duplicateValues" dxfId="8" priority="5"/>
  </conditionalFormatting>
  <conditionalFormatting sqref="E727:E733">
    <cfRule type="duplicateValues" dxfId="7" priority="4"/>
  </conditionalFormatting>
  <conditionalFormatting sqref="E734:E735">
    <cfRule type="duplicateValues" dxfId="6" priority="3"/>
  </conditionalFormatting>
  <conditionalFormatting sqref="E736:E764">
    <cfRule type="duplicateValues" dxfId="5" priority="2"/>
  </conditionalFormatting>
  <conditionalFormatting sqref="E765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5"/>
  <sheetViews>
    <sheetView topLeftCell="A655" workbookViewId="0">
      <selection activeCell="C635" sqref="C635:C675"/>
    </sheetView>
  </sheetViews>
  <sheetFormatPr defaultColWidth="14.42578125" defaultRowHeight="15" x14ac:dyDescent="0.25"/>
  <cols>
    <col min="1" max="1" width="4.85546875" style="196" bestFit="1" customWidth="1"/>
    <col min="2" max="2" width="11.7109375" style="373" bestFit="1" customWidth="1"/>
    <col min="3" max="3" width="52.28515625" style="196" bestFit="1" customWidth="1"/>
    <col min="4" max="4" width="14.5703125" style="196" bestFit="1" customWidth="1"/>
    <col min="5" max="6" width="14.85546875" style="196" customWidth="1"/>
    <col min="7" max="16384" width="14.42578125" style="196"/>
  </cols>
  <sheetData>
    <row r="1" spans="1:6" ht="18" customHeight="1" x14ac:dyDescent="0.25">
      <c r="A1" s="194" t="s">
        <v>4626</v>
      </c>
      <c r="B1" s="354" t="s">
        <v>5102</v>
      </c>
      <c r="C1" s="194" t="s">
        <v>4631</v>
      </c>
      <c r="D1" s="194" t="s">
        <v>5103</v>
      </c>
      <c r="E1" s="200" t="s">
        <v>5104</v>
      </c>
      <c r="F1" s="194" t="s">
        <v>69</v>
      </c>
    </row>
    <row r="2" spans="1:6" ht="18" customHeight="1" x14ac:dyDescent="0.25">
      <c r="A2" s="195">
        <v>1</v>
      </c>
      <c r="B2" s="355">
        <v>1</v>
      </c>
      <c r="C2" s="195" t="s">
        <v>5105</v>
      </c>
      <c r="D2" s="195" t="s">
        <v>12</v>
      </c>
      <c r="E2" s="201" t="s">
        <v>5106</v>
      </c>
      <c r="F2" s="259" t="str">
        <f t="shared" ref="F2:F63" si="0">LEFT(E2, LEN(E2)-2+1)</f>
        <v>10.0.210.1</v>
      </c>
    </row>
    <row r="3" spans="1:6" ht="18" customHeight="1" x14ac:dyDescent="0.25">
      <c r="A3" s="195">
        <v>2</v>
      </c>
      <c r="B3" s="355">
        <v>2</v>
      </c>
      <c r="C3" s="195" t="s">
        <v>5107</v>
      </c>
      <c r="D3" s="195" t="s">
        <v>12</v>
      </c>
      <c r="E3" s="201" t="s">
        <v>5108</v>
      </c>
      <c r="F3" s="259" t="str">
        <f t="shared" si="0"/>
        <v>10.0.131.1</v>
      </c>
    </row>
    <row r="4" spans="1:6" ht="18" customHeight="1" x14ac:dyDescent="0.25">
      <c r="A4" s="195">
        <v>3</v>
      </c>
      <c r="B4" s="355">
        <v>4</v>
      </c>
      <c r="C4" s="195" t="s">
        <v>5109</v>
      </c>
      <c r="D4" s="195" t="s">
        <v>12</v>
      </c>
      <c r="E4" s="201" t="s">
        <v>5110</v>
      </c>
      <c r="F4" s="259" t="str">
        <f t="shared" si="0"/>
        <v>10.0.28.1</v>
      </c>
    </row>
    <row r="5" spans="1:6" ht="18" customHeight="1" x14ac:dyDescent="0.25">
      <c r="A5" s="195">
        <v>4</v>
      </c>
      <c r="B5" s="355">
        <v>8</v>
      </c>
      <c r="C5" s="195" t="s">
        <v>5111</v>
      </c>
      <c r="D5" s="195" t="s">
        <v>12</v>
      </c>
      <c r="E5" s="201" t="s">
        <v>5112</v>
      </c>
      <c r="F5" s="259" t="str">
        <f t="shared" si="0"/>
        <v>10.0.33.1</v>
      </c>
    </row>
    <row r="6" spans="1:6" ht="18" customHeight="1" x14ac:dyDescent="0.25">
      <c r="A6" s="195">
        <v>5</v>
      </c>
      <c r="B6" s="355">
        <v>12</v>
      </c>
      <c r="C6" s="195" t="s">
        <v>5113</v>
      </c>
      <c r="D6" s="195" t="s">
        <v>12</v>
      </c>
      <c r="E6" s="201" t="s">
        <v>5114</v>
      </c>
      <c r="F6" s="259" t="str">
        <f t="shared" si="0"/>
        <v>10.0.36.1</v>
      </c>
    </row>
    <row r="7" spans="1:6" ht="18" customHeight="1" x14ac:dyDescent="0.25">
      <c r="A7" s="195">
        <v>6</v>
      </c>
      <c r="B7" s="355">
        <v>13</v>
      </c>
      <c r="C7" s="195" t="s">
        <v>5115</v>
      </c>
      <c r="D7" s="195" t="s">
        <v>12</v>
      </c>
      <c r="E7" s="201" t="s">
        <v>5116</v>
      </c>
      <c r="F7" s="259" t="str">
        <f t="shared" si="0"/>
        <v>10.0.198.1</v>
      </c>
    </row>
    <row r="8" spans="1:6" ht="18" customHeight="1" x14ac:dyDescent="0.25">
      <c r="A8" s="195">
        <v>7</v>
      </c>
      <c r="B8" s="356">
        <v>14</v>
      </c>
      <c r="C8" s="197" t="s">
        <v>5117</v>
      </c>
      <c r="D8" s="195" t="s">
        <v>12</v>
      </c>
      <c r="E8" s="202" t="s">
        <v>5118</v>
      </c>
      <c r="F8" s="259" t="str">
        <f t="shared" si="0"/>
        <v>10.0.84.1</v>
      </c>
    </row>
    <row r="9" spans="1:6" ht="18" customHeight="1" x14ac:dyDescent="0.25">
      <c r="A9" s="195">
        <v>8</v>
      </c>
      <c r="B9" s="355">
        <v>15</v>
      </c>
      <c r="C9" s="195" t="s">
        <v>5119</v>
      </c>
      <c r="D9" s="195" t="s">
        <v>12</v>
      </c>
      <c r="E9" s="201" t="s">
        <v>5120</v>
      </c>
      <c r="F9" s="195" t="str">
        <f t="shared" si="0"/>
        <v>10.0.50.1</v>
      </c>
    </row>
    <row r="10" spans="1:6" ht="18" customHeight="1" x14ac:dyDescent="0.25">
      <c r="A10" s="195">
        <v>9</v>
      </c>
      <c r="B10" s="356">
        <v>16</v>
      </c>
      <c r="C10" s="197" t="s">
        <v>5121</v>
      </c>
      <c r="D10" s="195" t="s">
        <v>12</v>
      </c>
      <c r="E10" s="202" t="s">
        <v>5122</v>
      </c>
      <c r="F10" s="195" t="str">
        <f t="shared" si="0"/>
        <v>10.0.24.1</v>
      </c>
    </row>
    <row r="11" spans="1:6" ht="18" customHeight="1" x14ac:dyDescent="0.25">
      <c r="A11" s="195">
        <v>10</v>
      </c>
      <c r="B11" s="356">
        <v>17</v>
      </c>
      <c r="C11" s="197" t="s">
        <v>5123</v>
      </c>
      <c r="D11" s="195" t="s">
        <v>12</v>
      </c>
      <c r="E11" s="202" t="s">
        <v>5124</v>
      </c>
      <c r="F11" s="195" t="str">
        <f t="shared" si="0"/>
        <v>10.0.135.1</v>
      </c>
    </row>
    <row r="12" spans="1:6" ht="18" customHeight="1" x14ac:dyDescent="0.25">
      <c r="A12" s="195">
        <v>11</v>
      </c>
      <c r="B12" s="355">
        <v>18</v>
      </c>
      <c r="C12" s="195" t="s">
        <v>5125</v>
      </c>
      <c r="D12" s="195" t="s">
        <v>12</v>
      </c>
      <c r="E12" s="201" t="s">
        <v>5126</v>
      </c>
      <c r="F12" s="259" t="str">
        <f t="shared" si="0"/>
        <v>10.0.139.1</v>
      </c>
    </row>
    <row r="13" spans="1:6" ht="18" customHeight="1" x14ac:dyDescent="0.25">
      <c r="A13" s="195">
        <v>12</v>
      </c>
      <c r="B13" s="355">
        <v>19</v>
      </c>
      <c r="C13" s="195" t="s">
        <v>5127</v>
      </c>
      <c r="D13" s="195" t="s">
        <v>12</v>
      </c>
      <c r="E13" s="201" t="s">
        <v>5128</v>
      </c>
      <c r="F13" s="259" t="str">
        <f t="shared" si="0"/>
        <v>10.0.53.1</v>
      </c>
    </row>
    <row r="14" spans="1:6" ht="18" customHeight="1" x14ac:dyDescent="0.25">
      <c r="A14" s="195">
        <v>13</v>
      </c>
      <c r="B14" s="355">
        <v>20</v>
      </c>
      <c r="C14" s="195" t="s">
        <v>5129</v>
      </c>
      <c r="D14" s="195" t="s">
        <v>12</v>
      </c>
      <c r="E14" s="201" t="s">
        <v>5130</v>
      </c>
      <c r="F14" s="259" t="str">
        <f t="shared" si="0"/>
        <v>10.0.149.1</v>
      </c>
    </row>
    <row r="15" spans="1:6" ht="18" customHeight="1" x14ac:dyDescent="0.25">
      <c r="A15" s="195">
        <v>14</v>
      </c>
      <c r="B15" s="355">
        <v>22</v>
      </c>
      <c r="C15" s="195" t="s">
        <v>5131</v>
      </c>
      <c r="D15" s="195" t="s">
        <v>12</v>
      </c>
      <c r="E15" s="201" t="s">
        <v>5132</v>
      </c>
      <c r="F15" s="259" t="str">
        <f t="shared" si="0"/>
        <v>10.0.137.1</v>
      </c>
    </row>
    <row r="16" spans="1:6" ht="18" customHeight="1" x14ac:dyDescent="0.25">
      <c r="A16" s="195">
        <v>15</v>
      </c>
      <c r="B16" s="355">
        <v>23</v>
      </c>
      <c r="C16" s="195" t="s">
        <v>5133</v>
      </c>
      <c r="D16" s="195" t="s">
        <v>12</v>
      </c>
      <c r="E16" s="201" t="s">
        <v>5134</v>
      </c>
      <c r="F16" s="259" t="str">
        <f t="shared" si="0"/>
        <v>10.0.29.1</v>
      </c>
    </row>
    <row r="17" spans="1:6" ht="18" customHeight="1" x14ac:dyDescent="0.25">
      <c r="A17" s="195">
        <v>16</v>
      </c>
      <c r="B17" s="356">
        <v>24</v>
      </c>
      <c r="C17" s="197" t="s">
        <v>5135</v>
      </c>
      <c r="D17" s="195" t="s">
        <v>12</v>
      </c>
      <c r="E17" s="202" t="s">
        <v>5136</v>
      </c>
      <c r="F17" s="259" t="str">
        <f t="shared" si="0"/>
        <v>10.0.95.1</v>
      </c>
    </row>
    <row r="18" spans="1:6" ht="18" customHeight="1" x14ac:dyDescent="0.25">
      <c r="A18" s="195">
        <v>17</v>
      </c>
      <c r="B18" s="356">
        <v>25</v>
      </c>
      <c r="C18" s="197" t="s">
        <v>5137</v>
      </c>
      <c r="D18" s="195" t="s">
        <v>12</v>
      </c>
      <c r="E18" s="202" t="s">
        <v>5138</v>
      </c>
      <c r="F18" s="259" t="str">
        <f t="shared" si="0"/>
        <v>10.0.57.1</v>
      </c>
    </row>
    <row r="19" spans="1:6" ht="18" customHeight="1" x14ac:dyDescent="0.25">
      <c r="A19" s="195">
        <v>19</v>
      </c>
      <c r="B19" s="357">
        <v>27</v>
      </c>
      <c r="C19" s="278" t="s">
        <v>5139</v>
      </c>
      <c r="D19" s="195" t="str">
        <f>VLOOKUP(B19,MIS!F:G,2,FALSE)</f>
        <v>KARACHI</v>
      </c>
      <c r="E19" s="268" t="s">
        <v>5140</v>
      </c>
      <c r="F19" s="259" t="str">
        <f t="shared" si="0"/>
        <v>10.0.11.1</v>
      </c>
    </row>
    <row r="20" spans="1:6" ht="18" customHeight="1" x14ac:dyDescent="0.25">
      <c r="A20" s="195">
        <v>20</v>
      </c>
      <c r="B20" s="357">
        <v>28</v>
      </c>
      <c r="C20" s="269" t="s">
        <v>5141</v>
      </c>
      <c r="D20" s="195" t="str">
        <f>VLOOKUP(B20,MIS!F:G,2,FALSE)</f>
        <v>KARACHI</v>
      </c>
      <c r="E20" s="268" t="s">
        <v>5142</v>
      </c>
      <c r="F20" s="259" t="str">
        <f t="shared" si="0"/>
        <v>10.0.38.1</v>
      </c>
    </row>
    <row r="21" spans="1:6" ht="18" customHeight="1" x14ac:dyDescent="0.25">
      <c r="A21" s="195">
        <v>21</v>
      </c>
      <c r="B21" s="356">
        <v>29</v>
      </c>
      <c r="C21" s="197" t="s">
        <v>5143</v>
      </c>
      <c r="D21" s="195" t="s">
        <v>12</v>
      </c>
      <c r="E21" s="202" t="s">
        <v>5144</v>
      </c>
      <c r="F21" s="259" t="str">
        <f t="shared" si="0"/>
        <v>10.0.215.1</v>
      </c>
    </row>
    <row r="22" spans="1:6" ht="18" customHeight="1" x14ac:dyDescent="0.25">
      <c r="A22" s="195">
        <v>22</v>
      </c>
      <c r="B22" s="355">
        <v>31</v>
      </c>
      <c r="C22" s="195" t="s">
        <v>5145</v>
      </c>
      <c r="D22" s="195" t="s">
        <v>12</v>
      </c>
      <c r="E22" s="201" t="s">
        <v>5146</v>
      </c>
      <c r="F22" s="259" t="str">
        <f t="shared" si="0"/>
        <v>10.0.175.1</v>
      </c>
    </row>
    <row r="23" spans="1:6" ht="18" customHeight="1" x14ac:dyDescent="0.25">
      <c r="A23" s="195">
        <v>23</v>
      </c>
      <c r="B23" s="355">
        <v>34</v>
      </c>
      <c r="C23" s="195" t="s">
        <v>5147</v>
      </c>
      <c r="D23" s="195" t="s">
        <v>12</v>
      </c>
      <c r="E23" s="201" t="s">
        <v>5148</v>
      </c>
      <c r="F23" s="259" t="str">
        <f t="shared" si="0"/>
        <v>10.0.32.1</v>
      </c>
    </row>
    <row r="24" spans="1:6" ht="18" customHeight="1" x14ac:dyDescent="0.25">
      <c r="A24" s="195">
        <v>24</v>
      </c>
      <c r="B24" s="356">
        <v>35</v>
      </c>
      <c r="C24" s="197" t="s">
        <v>5149</v>
      </c>
      <c r="D24" s="195" t="s">
        <v>12</v>
      </c>
      <c r="E24" s="202" t="s">
        <v>5150</v>
      </c>
      <c r="F24" s="259" t="str">
        <f t="shared" si="0"/>
        <v>10.0.41.1</v>
      </c>
    </row>
    <row r="25" spans="1:6" ht="18" customHeight="1" x14ac:dyDescent="0.25">
      <c r="A25" s="195">
        <v>25</v>
      </c>
      <c r="B25" s="355">
        <v>38</v>
      </c>
      <c r="C25" s="195" t="s">
        <v>5151</v>
      </c>
      <c r="D25" s="195" t="s">
        <v>12</v>
      </c>
      <c r="E25" s="201" t="s">
        <v>5152</v>
      </c>
      <c r="F25" s="259" t="str">
        <f t="shared" si="0"/>
        <v>10.0.34.1</v>
      </c>
    </row>
    <row r="26" spans="1:6" ht="18" customHeight="1" x14ac:dyDescent="0.25">
      <c r="A26" s="195">
        <v>26</v>
      </c>
      <c r="B26" s="356">
        <v>39</v>
      </c>
      <c r="C26" s="197" t="s">
        <v>5153</v>
      </c>
      <c r="D26" s="195" t="s">
        <v>12</v>
      </c>
      <c r="E26" s="202" t="s">
        <v>5154</v>
      </c>
      <c r="F26" s="259" t="str">
        <f t="shared" si="0"/>
        <v>10.0.68.1</v>
      </c>
    </row>
    <row r="27" spans="1:6" ht="18" customHeight="1" x14ac:dyDescent="0.25">
      <c r="A27" s="195">
        <v>27</v>
      </c>
      <c r="B27" s="356">
        <v>40</v>
      </c>
      <c r="C27" s="197" t="s">
        <v>5155</v>
      </c>
      <c r="D27" s="195" t="s">
        <v>12</v>
      </c>
      <c r="E27" s="202" t="s">
        <v>5156</v>
      </c>
      <c r="F27" s="259" t="str">
        <f t="shared" si="0"/>
        <v>10.0.60.1</v>
      </c>
    </row>
    <row r="28" spans="1:6" ht="18" customHeight="1" x14ac:dyDescent="0.25">
      <c r="A28" s="195">
        <v>28</v>
      </c>
      <c r="B28" s="357">
        <v>42</v>
      </c>
      <c r="C28" s="269" t="s">
        <v>5157</v>
      </c>
      <c r="D28" s="195" t="str">
        <f>VLOOKUP(B28,MIS!F:G,2,FALSE)</f>
        <v>KARACHI</v>
      </c>
      <c r="E28" s="268" t="s">
        <v>5158</v>
      </c>
      <c r="F28" s="259" t="str">
        <f t="shared" si="0"/>
        <v>10.0.21.1</v>
      </c>
    </row>
    <row r="29" spans="1:6" ht="18" customHeight="1" x14ac:dyDescent="0.25">
      <c r="A29" s="195">
        <v>29</v>
      </c>
      <c r="B29" s="355">
        <v>43</v>
      </c>
      <c r="C29" s="195" t="s">
        <v>5159</v>
      </c>
      <c r="D29" s="195" t="s">
        <v>12</v>
      </c>
      <c r="E29" s="201" t="s">
        <v>5160</v>
      </c>
      <c r="F29" s="259" t="str">
        <f t="shared" si="0"/>
        <v>10.0.25.1</v>
      </c>
    </row>
    <row r="30" spans="1:6" ht="18" customHeight="1" x14ac:dyDescent="0.25">
      <c r="A30" s="195">
        <v>30</v>
      </c>
      <c r="B30" s="355">
        <v>44</v>
      </c>
      <c r="C30" s="195" t="s">
        <v>5161</v>
      </c>
      <c r="D30" s="195" t="s">
        <v>12</v>
      </c>
      <c r="E30" s="201" t="s">
        <v>5162</v>
      </c>
      <c r="F30" s="259" t="str">
        <f t="shared" si="0"/>
        <v>10.0.10.1</v>
      </c>
    </row>
    <row r="31" spans="1:6" ht="18" customHeight="1" x14ac:dyDescent="0.25">
      <c r="A31" s="195">
        <v>31</v>
      </c>
      <c r="B31" s="355">
        <v>45</v>
      </c>
      <c r="C31" s="195" t="s">
        <v>5163</v>
      </c>
      <c r="D31" s="195" t="s">
        <v>12</v>
      </c>
      <c r="E31" s="201" t="s">
        <v>5164</v>
      </c>
      <c r="F31" s="259" t="str">
        <f t="shared" si="0"/>
        <v>10.0.132.1</v>
      </c>
    </row>
    <row r="32" spans="1:6" ht="18" customHeight="1" x14ac:dyDescent="0.25">
      <c r="A32" s="195">
        <v>32</v>
      </c>
      <c r="B32" s="358">
        <v>48</v>
      </c>
      <c r="C32" s="270" t="s">
        <v>5165</v>
      </c>
      <c r="D32" s="195" t="str">
        <f>VLOOKUP(B32,MIS!F:G,2,FALSE)</f>
        <v>KARACHI</v>
      </c>
      <c r="E32" s="268" t="s">
        <v>5166</v>
      </c>
      <c r="F32" s="259" t="str">
        <f t="shared" si="0"/>
        <v>10.0.5.1</v>
      </c>
    </row>
    <row r="33" spans="1:6" ht="18" customHeight="1" x14ac:dyDescent="0.25">
      <c r="A33" s="195">
        <v>33</v>
      </c>
      <c r="B33" s="355">
        <v>50</v>
      </c>
      <c r="C33" s="195" t="s">
        <v>5167</v>
      </c>
      <c r="D33" s="195" t="s">
        <v>12</v>
      </c>
      <c r="E33" s="201" t="s">
        <v>5168</v>
      </c>
      <c r="F33" s="259" t="str">
        <f t="shared" si="0"/>
        <v>10.0.134.1</v>
      </c>
    </row>
    <row r="34" spans="1:6" ht="18" customHeight="1" x14ac:dyDescent="0.25">
      <c r="A34" s="195">
        <v>34</v>
      </c>
      <c r="B34" s="355">
        <v>51</v>
      </c>
      <c r="C34" s="195" t="s">
        <v>5169</v>
      </c>
      <c r="D34" s="195" t="s">
        <v>12</v>
      </c>
      <c r="E34" s="201" t="s">
        <v>5170</v>
      </c>
      <c r="F34" s="259" t="str">
        <f t="shared" si="0"/>
        <v>10.0.140.1</v>
      </c>
    </row>
    <row r="35" spans="1:6" ht="18" customHeight="1" x14ac:dyDescent="0.25">
      <c r="A35" s="195">
        <v>35</v>
      </c>
      <c r="B35" s="356">
        <v>53</v>
      </c>
      <c r="C35" s="197" t="s">
        <v>5171</v>
      </c>
      <c r="D35" s="195" t="s">
        <v>12</v>
      </c>
      <c r="E35" s="202" t="s">
        <v>5172</v>
      </c>
      <c r="F35" s="259" t="str">
        <f t="shared" si="0"/>
        <v>10.0.153.1</v>
      </c>
    </row>
    <row r="36" spans="1:6" ht="18" customHeight="1" x14ac:dyDescent="0.25">
      <c r="A36" s="195">
        <v>36</v>
      </c>
      <c r="B36" s="356">
        <v>56</v>
      </c>
      <c r="C36" s="197" t="s">
        <v>5173</v>
      </c>
      <c r="D36" s="195" t="s">
        <v>12</v>
      </c>
      <c r="E36" s="202" t="s">
        <v>5174</v>
      </c>
      <c r="F36" s="259" t="str">
        <f t="shared" si="0"/>
        <v>10.0.3.1</v>
      </c>
    </row>
    <row r="37" spans="1:6" ht="18" customHeight="1" x14ac:dyDescent="0.25">
      <c r="A37" s="195">
        <v>37</v>
      </c>
      <c r="B37" s="356">
        <v>57</v>
      </c>
      <c r="C37" s="197" t="s">
        <v>5175</v>
      </c>
      <c r="D37" s="195" t="s">
        <v>12</v>
      </c>
      <c r="E37" s="202" t="s">
        <v>5176</v>
      </c>
      <c r="F37" s="259" t="str">
        <f t="shared" si="0"/>
        <v>10.0.61.1</v>
      </c>
    </row>
    <row r="38" spans="1:6" ht="18" customHeight="1" x14ac:dyDescent="0.25">
      <c r="A38" s="195">
        <v>38</v>
      </c>
      <c r="B38" s="356">
        <v>58</v>
      </c>
      <c r="C38" s="197" t="s">
        <v>5177</v>
      </c>
      <c r="D38" s="195" t="s">
        <v>12</v>
      </c>
      <c r="E38" s="202" t="s">
        <v>5178</v>
      </c>
      <c r="F38" s="259" t="str">
        <f t="shared" si="0"/>
        <v>10.0.86.1</v>
      </c>
    </row>
    <row r="39" spans="1:6" ht="18" customHeight="1" x14ac:dyDescent="0.25">
      <c r="A39" s="195">
        <v>39</v>
      </c>
      <c r="B39" s="356">
        <v>59</v>
      </c>
      <c r="C39" s="197" t="s">
        <v>5179</v>
      </c>
      <c r="D39" s="195" t="s">
        <v>12</v>
      </c>
      <c r="E39" s="202" t="s">
        <v>5180</v>
      </c>
      <c r="F39" s="259" t="str">
        <f t="shared" si="0"/>
        <v>10.0.162.1</v>
      </c>
    </row>
    <row r="40" spans="1:6" ht="18" customHeight="1" x14ac:dyDescent="0.25">
      <c r="A40" s="195">
        <v>40</v>
      </c>
      <c r="B40" s="355">
        <v>62</v>
      </c>
      <c r="C40" s="195" t="s">
        <v>5181</v>
      </c>
      <c r="D40" s="195" t="s">
        <v>12</v>
      </c>
      <c r="E40" s="201" t="s">
        <v>5182</v>
      </c>
      <c r="F40" s="259" t="str">
        <f t="shared" si="0"/>
        <v>10.0.167.1</v>
      </c>
    </row>
    <row r="41" spans="1:6" ht="18" customHeight="1" x14ac:dyDescent="0.25">
      <c r="A41" s="195">
        <v>41</v>
      </c>
      <c r="B41" s="355">
        <v>63</v>
      </c>
      <c r="C41" s="195" t="s">
        <v>5183</v>
      </c>
      <c r="D41" s="195" t="s">
        <v>12</v>
      </c>
      <c r="E41" s="201" t="s">
        <v>5184</v>
      </c>
      <c r="F41" s="259" t="str">
        <f t="shared" si="0"/>
        <v>10.0.157.1</v>
      </c>
    </row>
    <row r="42" spans="1:6" ht="18" customHeight="1" x14ac:dyDescent="0.25">
      <c r="A42" s="195">
        <v>42</v>
      </c>
      <c r="B42" s="355">
        <v>64</v>
      </c>
      <c r="C42" s="195" t="str">
        <f>VLOOKUP(B42,MIS!F:H,3,FALSE)</f>
        <v>JINNAH TERMINAL, KARACHI</v>
      </c>
      <c r="D42" s="195" t="str">
        <f>VLOOKUP(B42,MIS!F:G,2,FALSE)</f>
        <v>KARACHI</v>
      </c>
      <c r="E42" s="201" t="s">
        <v>5185</v>
      </c>
      <c r="F42" s="259" t="str">
        <f t="shared" si="0"/>
        <v>10.0.9.1</v>
      </c>
    </row>
    <row r="43" spans="1:6" ht="18" customHeight="1" x14ac:dyDescent="0.25">
      <c r="A43" s="195">
        <v>44</v>
      </c>
      <c r="B43" s="355">
        <v>65</v>
      </c>
      <c r="C43" s="195" t="s">
        <v>5186</v>
      </c>
      <c r="D43" s="195" t="s">
        <v>12</v>
      </c>
      <c r="E43" s="201" t="s">
        <v>5187</v>
      </c>
      <c r="F43" s="259" t="str">
        <f t="shared" si="0"/>
        <v>10.0.59.1</v>
      </c>
    </row>
    <row r="44" spans="1:6" ht="18" customHeight="1" x14ac:dyDescent="0.25">
      <c r="A44" s="195">
        <v>45</v>
      </c>
      <c r="B44" s="355">
        <v>67</v>
      </c>
      <c r="C44" s="195" t="s">
        <v>5188</v>
      </c>
      <c r="D44" s="195" t="s">
        <v>5189</v>
      </c>
      <c r="E44" s="201" t="s">
        <v>5190</v>
      </c>
      <c r="F44" s="259" t="str">
        <f t="shared" si="0"/>
        <v>10.1.19.1</v>
      </c>
    </row>
    <row r="45" spans="1:6" ht="18" customHeight="1" x14ac:dyDescent="0.25">
      <c r="A45" s="195">
        <v>46</v>
      </c>
      <c r="B45" s="355">
        <v>69</v>
      </c>
      <c r="C45" s="195" t="s">
        <v>5191</v>
      </c>
      <c r="D45" s="195" t="s">
        <v>5189</v>
      </c>
      <c r="E45" s="201" t="s">
        <v>5192</v>
      </c>
      <c r="F45" s="259" t="str">
        <f t="shared" si="0"/>
        <v>10.1.32.1</v>
      </c>
    </row>
    <row r="46" spans="1:6" ht="18" customHeight="1" x14ac:dyDescent="0.25">
      <c r="A46" s="195">
        <v>47</v>
      </c>
      <c r="B46" s="355">
        <v>70</v>
      </c>
      <c r="C46" s="195" t="s">
        <v>5193</v>
      </c>
      <c r="D46" s="195" t="s">
        <v>5189</v>
      </c>
      <c r="E46" s="201" t="s">
        <v>5194</v>
      </c>
      <c r="F46" s="259" t="str">
        <f t="shared" si="0"/>
        <v>10.1.27.1</v>
      </c>
    </row>
    <row r="47" spans="1:6" ht="18" customHeight="1" x14ac:dyDescent="0.25">
      <c r="A47" s="195">
        <v>48</v>
      </c>
      <c r="B47" s="355">
        <v>72</v>
      </c>
      <c r="C47" s="195" t="s">
        <v>5195</v>
      </c>
      <c r="D47" s="195" t="s">
        <v>5189</v>
      </c>
      <c r="E47" s="201" t="s">
        <v>5196</v>
      </c>
      <c r="F47" s="259" t="str">
        <f t="shared" si="0"/>
        <v>10.1.6.1</v>
      </c>
    </row>
    <row r="48" spans="1:6" ht="18" customHeight="1" x14ac:dyDescent="0.25">
      <c r="A48" s="195">
        <v>49</v>
      </c>
      <c r="B48" s="359">
        <v>76</v>
      </c>
      <c r="C48" s="195" t="str">
        <f>VLOOKUP(B48,MIS!F:H,3,FALSE)</f>
        <v>BANK ROAD BRANCH, MIRPURKHAS</v>
      </c>
      <c r="D48" s="195" t="str">
        <f>VLOOKUP(B48,MIS!F:G,2,FALSE)</f>
        <v>HYDERABAD</v>
      </c>
      <c r="E48" s="260" t="s">
        <v>437</v>
      </c>
      <c r="F48" s="259" t="str">
        <f t="shared" si="0"/>
        <v>10.1.48.1</v>
      </c>
    </row>
    <row r="49" spans="1:6" ht="18" customHeight="1" x14ac:dyDescent="0.25">
      <c r="A49" s="195">
        <v>50</v>
      </c>
      <c r="B49" s="359">
        <v>78</v>
      </c>
      <c r="C49" s="195" t="str">
        <f>VLOOKUP(B49,MIS!F:H,3,FALSE)</f>
        <v>MASJID ROAD NAWABSHAH</v>
      </c>
      <c r="D49" s="195" t="str">
        <f>VLOOKUP(B49,MIS!F:G,2,FALSE)</f>
        <v>HYDERABAD</v>
      </c>
      <c r="E49" s="260" t="s">
        <v>447</v>
      </c>
      <c r="F49" s="259" t="str">
        <f t="shared" si="0"/>
        <v>10.1.47.1</v>
      </c>
    </row>
    <row r="50" spans="1:6" ht="18" customHeight="1" x14ac:dyDescent="0.25">
      <c r="A50" s="195">
        <v>51</v>
      </c>
      <c r="B50" s="355">
        <v>84</v>
      </c>
      <c r="C50" s="195" t="str">
        <f>VLOOKUP(B50,MIS!F:H,3,FALSE)</f>
        <v>S.A.U. TANDO JAM</v>
      </c>
      <c r="D50" s="195" t="str">
        <f>VLOOKUP(B50,MIS!F:G,2,FALSE)</f>
        <v>HYDERABAD</v>
      </c>
      <c r="E50" s="201" t="s">
        <v>5197</v>
      </c>
      <c r="F50" s="259" t="str">
        <f t="shared" si="0"/>
        <v>10.1.33.1</v>
      </c>
    </row>
    <row r="51" spans="1:6" ht="18" customHeight="1" x14ac:dyDescent="0.25">
      <c r="A51" s="195">
        <v>52</v>
      </c>
      <c r="B51" s="359">
        <v>85</v>
      </c>
      <c r="C51" s="195" t="str">
        <f>VLOOKUP(B51,MIS!F:H,3,FALSE)</f>
        <v>TANDO MUHAMMAD KHAN</v>
      </c>
      <c r="D51" s="195" t="str">
        <f>VLOOKUP(B51,MIS!F:G,2,FALSE)</f>
        <v>HYDERABAD</v>
      </c>
      <c r="E51" s="260" t="s">
        <v>5198</v>
      </c>
      <c r="F51" s="259" t="str">
        <f t="shared" si="0"/>
        <v>10.1.34.1</v>
      </c>
    </row>
    <row r="52" spans="1:6" ht="18" customHeight="1" x14ac:dyDescent="0.25">
      <c r="A52" s="195">
        <v>53</v>
      </c>
      <c r="B52" s="355">
        <v>86</v>
      </c>
      <c r="C52" s="195" t="s">
        <v>5199</v>
      </c>
      <c r="D52" s="195" t="s">
        <v>5189</v>
      </c>
      <c r="E52" s="201" t="s">
        <v>5200</v>
      </c>
      <c r="F52" s="259" t="str">
        <f t="shared" si="0"/>
        <v>10.1.3.1</v>
      </c>
    </row>
    <row r="53" spans="1:6" ht="18" customHeight="1" x14ac:dyDescent="0.25">
      <c r="A53" s="195">
        <v>54</v>
      </c>
      <c r="B53" s="359">
        <v>87</v>
      </c>
      <c r="C53" s="195" t="str">
        <f>VLOOKUP(B53,MIS!F:H,3,FALSE)</f>
        <v>TANDO ALLAHYAR</v>
      </c>
      <c r="D53" s="195" t="str">
        <f>VLOOKUP(B53,MIS!F:G,2,FALSE)</f>
        <v>HYDERABAD</v>
      </c>
      <c r="E53" s="260" t="s">
        <v>5201</v>
      </c>
      <c r="F53" s="259" t="str">
        <f t="shared" si="0"/>
        <v>10.1.35.1</v>
      </c>
    </row>
    <row r="54" spans="1:6" ht="18" customHeight="1" x14ac:dyDescent="0.25">
      <c r="A54" s="195">
        <v>55</v>
      </c>
      <c r="B54" s="355">
        <v>89</v>
      </c>
      <c r="C54" s="195" t="s">
        <v>5202</v>
      </c>
      <c r="D54" s="195" t="s">
        <v>5189</v>
      </c>
      <c r="E54" s="201" t="s">
        <v>5203</v>
      </c>
      <c r="F54" s="259" t="str">
        <f t="shared" si="0"/>
        <v>10.1.28.1</v>
      </c>
    </row>
    <row r="55" spans="1:6" ht="18" customHeight="1" x14ac:dyDescent="0.25">
      <c r="A55" s="195">
        <v>56</v>
      </c>
      <c r="B55" s="355">
        <v>90</v>
      </c>
      <c r="C55" s="195" t="s">
        <v>4121</v>
      </c>
      <c r="D55" s="195" t="s">
        <v>30</v>
      </c>
      <c r="E55" s="201" t="s">
        <v>5204</v>
      </c>
      <c r="F55" s="259" t="str">
        <f t="shared" si="0"/>
        <v>10.42.21.1</v>
      </c>
    </row>
    <row r="56" spans="1:6" ht="18" customHeight="1" x14ac:dyDescent="0.25">
      <c r="A56" s="195">
        <v>57</v>
      </c>
      <c r="B56" s="359">
        <v>93</v>
      </c>
      <c r="C56" s="195" t="str">
        <f>VLOOKUP(B56,MIS!F:H,3,FALSE)</f>
        <v>HALA</v>
      </c>
      <c r="D56" s="195" t="str">
        <f>VLOOKUP(B56,MIS!F:G,2,FALSE)</f>
        <v>HYDERABAD</v>
      </c>
      <c r="E56" s="260" t="s">
        <v>5205</v>
      </c>
      <c r="F56" s="259" t="str">
        <f t="shared" si="0"/>
        <v>10.1.49.1</v>
      </c>
    </row>
    <row r="57" spans="1:6" ht="18" customHeight="1" x14ac:dyDescent="0.25">
      <c r="A57" s="195">
        <v>58</v>
      </c>
      <c r="B57" s="355">
        <v>94</v>
      </c>
      <c r="C57" s="195" t="str">
        <f>VLOOKUP(B57,MIS!F:H,3,FALSE)</f>
        <v>SITE HYDERABAD</v>
      </c>
      <c r="D57" s="195" t="str">
        <f>VLOOKUP(B57,MIS!F:G,2,FALSE)</f>
        <v>HYDERABAD</v>
      </c>
      <c r="E57" s="201" t="s">
        <v>5206</v>
      </c>
      <c r="F57" s="259" t="str">
        <f t="shared" si="0"/>
        <v>10.1.36.1</v>
      </c>
    </row>
    <row r="58" spans="1:6" ht="18" customHeight="1" x14ac:dyDescent="0.25">
      <c r="A58" s="195">
        <v>59</v>
      </c>
      <c r="B58" s="355">
        <v>112</v>
      </c>
      <c r="C58" s="195" t="s">
        <v>1603</v>
      </c>
      <c r="D58" s="195" t="s">
        <v>14</v>
      </c>
      <c r="E58" s="201" t="s">
        <v>5207</v>
      </c>
      <c r="F58" s="195" t="str">
        <f t="shared" si="0"/>
        <v>10.40.6.1</v>
      </c>
    </row>
    <row r="59" spans="1:6" ht="18" customHeight="1" x14ac:dyDescent="0.25">
      <c r="A59" s="195">
        <v>60</v>
      </c>
      <c r="B59" s="355">
        <v>118</v>
      </c>
      <c r="C59" s="195" t="s">
        <v>5208</v>
      </c>
      <c r="D59" s="195" t="s">
        <v>280</v>
      </c>
      <c r="E59" s="201" t="s">
        <v>5209</v>
      </c>
      <c r="F59" s="195" t="str">
        <f t="shared" si="0"/>
        <v>10.23.18.1</v>
      </c>
    </row>
    <row r="60" spans="1:6" ht="18" customHeight="1" x14ac:dyDescent="0.25">
      <c r="A60" s="195">
        <v>61</v>
      </c>
      <c r="B60" s="355">
        <v>121</v>
      </c>
      <c r="C60" s="195" t="s">
        <v>5210</v>
      </c>
      <c r="D60" s="195" t="s">
        <v>35</v>
      </c>
      <c r="E60" s="201" t="s">
        <v>5211</v>
      </c>
      <c r="F60" s="195" t="str">
        <f t="shared" si="0"/>
        <v>10.20.69.1</v>
      </c>
    </row>
    <row r="61" spans="1:6" ht="18" customHeight="1" x14ac:dyDescent="0.25">
      <c r="A61" s="195">
        <v>62</v>
      </c>
      <c r="B61" s="355">
        <v>123</v>
      </c>
      <c r="C61" s="195" t="s">
        <v>5212</v>
      </c>
      <c r="D61" s="195" t="s">
        <v>35</v>
      </c>
      <c r="E61" s="201" t="s">
        <v>5213</v>
      </c>
      <c r="F61" s="195" t="str">
        <f t="shared" si="0"/>
        <v>10.20.55.1</v>
      </c>
    </row>
    <row r="62" spans="1:6" ht="18" customHeight="1" x14ac:dyDescent="0.25">
      <c r="A62" s="195">
        <v>63</v>
      </c>
      <c r="B62" s="355">
        <v>124</v>
      </c>
      <c r="C62" s="195" t="s">
        <v>5214</v>
      </c>
      <c r="D62" s="195" t="s">
        <v>35</v>
      </c>
      <c r="E62" s="201" t="s">
        <v>5215</v>
      </c>
      <c r="F62" s="195" t="str">
        <f t="shared" si="0"/>
        <v>10.20.58.1</v>
      </c>
    </row>
    <row r="63" spans="1:6" ht="18" customHeight="1" x14ac:dyDescent="0.25">
      <c r="A63" s="195">
        <v>64</v>
      </c>
      <c r="B63" s="355">
        <v>126</v>
      </c>
      <c r="C63" s="195" t="s">
        <v>5216</v>
      </c>
      <c r="D63" s="195" t="s">
        <v>35</v>
      </c>
      <c r="E63" s="201" t="s">
        <v>5217</v>
      </c>
      <c r="F63" s="195" t="str">
        <f t="shared" si="0"/>
        <v>10.20.56.1</v>
      </c>
    </row>
    <row r="64" spans="1:6" ht="18" customHeight="1" x14ac:dyDescent="0.25">
      <c r="A64" s="195">
        <v>65</v>
      </c>
      <c r="B64" s="355">
        <v>127</v>
      </c>
      <c r="C64" s="195" t="s">
        <v>5218</v>
      </c>
      <c r="D64" s="195" t="s">
        <v>35</v>
      </c>
      <c r="E64" s="201" t="s">
        <v>5219</v>
      </c>
      <c r="F64" s="195" t="str">
        <f t="shared" ref="F64:F125" si="1">LEFT(E64, LEN(E64)-2+1)</f>
        <v>10.20.70.1</v>
      </c>
    </row>
    <row r="65" spans="1:6" ht="18" customHeight="1" x14ac:dyDescent="0.25">
      <c r="A65" s="195">
        <v>66</v>
      </c>
      <c r="B65" s="355">
        <v>129</v>
      </c>
      <c r="C65" s="195" t="s">
        <v>5220</v>
      </c>
      <c r="D65" s="195" t="s">
        <v>35</v>
      </c>
      <c r="E65" s="201" t="s">
        <v>5221</v>
      </c>
      <c r="F65" s="195" t="str">
        <f t="shared" si="1"/>
        <v>10.20.120.1</v>
      </c>
    </row>
    <row r="66" spans="1:6" ht="18" customHeight="1" x14ac:dyDescent="0.25">
      <c r="A66" s="195">
        <v>67</v>
      </c>
      <c r="B66" s="355">
        <v>130</v>
      </c>
      <c r="C66" s="195" t="s">
        <v>5222</v>
      </c>
      <c r="D66" s="195" t="s">
        <v>35</v>
      </c>
      <c r="E66" s="201" t="s">
        <v>5223</v>
      </c>
      <c r="F66" s="195" t="str">
        <f t="shared" si="1"/>
        <v>10.20.25.1</v>
      </c>
    </row>
    <row r="67" spans="1:6" ht="18" customHeight="1" x14ac:dyDescent="0.25">
      <c r="A67" s="195">
        <v>68</v>
      </c>
      <c r="B67" s="355">
        <v>133</v>
      </c>
      <c r="C67" s="195" t="s">
        <v>5224</v>
      </c>
      <c r="D67" s="195" t="s">
        <v>35</v>
      </c>
      <c r="E67" s="201" t="s">
        <v>5225</v>
      </c>
      <c r="F67" s="195" t="str">
        <f t="shared" si="1"/>
        <v>10.20.27.1</v>
      </c>
    </row>
    <row r="68" spans="1:6" ht="18" customHeight="1" x14ac:dyDescent="0.25">
      <c r="A68" s="195">
        <v>69</v>
      </c>
      <c r="B68" s="355">
        <v>134</v>
      </c>
      <c r="C68" s="195" t="s">
        <v>5226</v>
      </c>
      <c r="D68" s="195" t="s">
        <v>35</v>
      </c>
      <c r="E68" s="201" t="s">
        <v>5227</v>
      </c>
      <c r="F68" s="195" t="str">
        <f t="shared" si="1"/>
        <v>10.20.57.1</v>
      </c>
    </row>
    <row r="69" spans="1:6" ht="18" customHeight="1" x14ac:dyDescent="0.25">
      <c r="A69" s="195">
        <v>70</v>
      </c>
      <c r="B69" s="355">
        <v>136</v>
      </c>
      <c r="C69" s="195" t="s">
        <v>5228</v>
      </c>
      <c r="D69" s="195" t="s">
        <v>35</v>
      </c>
      <c r="E69" s="201" t="s">
        <v>5229</v>
      </c>
      <c r="F69" s="195" t="str">
        <f t="shared" si="1"/>
        <v>10.20.63.1</v>
      </c>
    </row>
    <row r="70" spans="1:6" ht="18" customHeight="1" x14ac:dyDescent="0.25">
      <c r="A70" s="195">
        <v>71</v>
      </c>
      <c r="B70" s="355">
        <v>137</v>
      </c>
      <c r="C70" s="195" t="s">
        <v>5230</v>
      </c>
      <c r="D70" s="195" t="s">
        <v>35</v>
      </c>
      <c r="E70" s="201" t="s">
        <v>5231</v>
      </c>
      <c r="F70" s="195" t="str">
        <f t="shared" si="1"/>
        <v>10.20.7.1</v>
      </c>
    </row>
    <row r="71" spans="1:6" ht="18" customHeight="1" x14ac:dyDescent="0.25">
      <c r="A71" s="195">
        <v>72</v>
      </c>
      <c r="B71" s="355">
        <v>138</v>
      </c>
      <c r="C71" s="195" t="s">
        <v>1353</v>
      </c>
      <c r="D71" s="195" t="s">
        <v>35</v>
      </c>
      <c r="E71" s="201" t="s">
        <v>5232</v>
      </c>
      <c r="F71" s="195" t="str">
        <f t="shared" si="1"/>
        <v>10.20.28.1</v>
      </c>
    </row>
    <row r="72" spans="1:6" ht="18" customHeight="1" x14ac:dyDescent="0.25">
      <c r="A72" s="195">
        <v>73</v>
      </c>
      <c r="B72" s="355">
        <v>143</v>
      </c>
      <c r="C72" s="195" t="s">
        <v>5233</v>
      </c>
      <c r="D72" s="195" t="s">
        <v>36</v>
      </c>
      <c r="E72" s="201" t="s">
        <v>5234</v>
      </c>
      <c r="F72" s="195" t="str">
        <f t="shared" si="1"/>
        <v>10.21.1.1</v>
      </c>
    </row>
    <row r="73" spans="1:6" ht="18" customHeight="1" x14ac:dyDescent="0.25">
      <c r="A73" s="195">
        <v>74</v>
      </c>
      <c r="B73" s="355">
        <v>148</v>
      </c>
      <c r="C73" s="195" t="s">
        <v>3886</v>
      </c>
      <c r="D73" s="195" t="s">
        <v>280</v>
      </c>
      <c r="E73" s="201" t="s">
        <v>5235</v>
      </c>
      <c r="F73" s="195" t="str">
        <f t="shared" si="1"/>
        <v>10.23.24.1</v>
      </c>
    </row>
    <row r="74" spans="1:6" ht="18" customHeight="1" x14ac:dyDescent="0.25">
      <c r="A74" s="195">
        <v>75</v>
      </c>
      <c r="B74" s="360">
        <v>151</v>
      </c>
      <c r="C74" s="199" t="s">
        <v>1607</v>
      </c>
      <c r="D74" s="195" t="s">
        <v>14</v>
      </c>
      <c r="E74" s="203" t="s">
        <v>5236</v>
      </c>
      <c r="F74" s="195" t="str">
        <f t="shared" si="1"/>
        <v>10.40.52.1</v>
      </c>
    </row>
    <row r="75" spans="1:6" ht="18" customHeight="1" x14ac:dyDescent="0.25">
      <c r="A75" s="195">
        <v>76</v>
      </c>
      <c r="B75" s="355">
        <v>165</v>
      </c>
      <c r="C75" s="195" t="s">
        <v>3887</v>
      </c>
      <c r="D75" s="195" t="s">
        <v>280</v>
      </c>
      <c r="E75" s="201" t="s">
        <v>5237</v>
      </c>
      <c r="F75" s="195" t="str">
        <f t="shared" si="1"/>
        <v>10.23.31.1</v>
      </c>
    </row>
    <row r="76" spans="1:6" ht="18" customHeight="1" x14ac:dyDescent="0.25">
      <c r="A76" s="195">
        <v>77</v>
      </c>
      <c r="B76" s="355">
        <v>172</v>
      </c>
      <c r="C76" s="195" t="s">
        <v>5238</v>
      </c>
      <c r="D76" s="195" t="s">
        <v>35</v>
      </c>
      <c r="E76" s="201" t="s">
        <v>5239</v>
      </c>
      <c r="F76" s="195" t="str">
        <f t="shared" si="1"/>
        <v>10.20.6.1</v>
      </c>
    </row>
    <row r="77" spans="1:6" ht="18" customHeight="1" x14ac:dyDescent="0.25">
      <c r="A77" s="195">
        <v>78</v>
      </c>
      <c r="B77" s="355">
        <v>175</v>
      </c>
      <c r="C77" s="195" t="s">
        <v>5240</v>
      </c>
      <c r="D77" s="195" t="s">
        <v>36</v>
      </c>
      <c r="E77" s="201" t="s">
        <v>5241</v>
      </c>
      <c r="F77" s="195" t="str">
        <f t="shared" si="1"/>
        <v>10.21.28.10</v>
      </c>
    </row>
    <row r="78" spans="1:6" ht="18" customHeight="1" x14ac:dyDescent="0.25">
      <c r="A78" s="195">
        <v>80</v>
      </c>
      <c r="B78" s="355">
        <v>176</v>
      </c>
      <c r="C78" s="195" t="s">
        <v>5242</v>
      </c>
      <c r="D78" s="195" t="s">
        <v>36</v>
      </c>
      <c r="E78" s="201" t="s">
        <v>5243</v>
      </c>
      <c r="F78" s="195" t="str">
        <f t="shared" si="1"/>
        <v>10.21.3.1</v>
      </c>
    </row>
    <row r="79" spans="1:6" ht="18" customHeight="1" x14ac:dyDescent="0.25">
      <c r="A79" s="195">
        <v>81</v>
      </c>
      <c r="B79" s="355">
        <v>182</v>
      </c>
      <c r="C79" s="195" t="s">
        <v>5244</v>
      </c>
      <c r="D79" s="195" t="s">
        <v>35</v>
      </c>
      <c r="E79" s="201" t="s">
        <v>5245</v>
      </c>
      <c r="F79" s="195" t="str">
        <f t="shared" si="1"/>
        <v>10.20.24.1</v>
      </c>
    </row>
    <row r="80" spans="1:6" ht="18" customHeight="1" x14ac:dyDescent="0.25">
      <c r="A80" s="195">
        <v>82</v>
      </c>
      <c r="B80" s="355">
        <v>192</v>
      </c>
      <c r="C80" s="195" t="s">
        <v>1356</v>
      </c>
      <c r="D80" s="195" t="s">
        <v>35</v>
      </c>
      <c r="E80" s="201" t="s">
        <v>5246</v>
      </c>
      <c r="F80" s="195" t="str">
        <f t="shared" si="1"/>
        <v>10.20.49.1</v>
      </c>
    </row>
    <row r="81" spans="1:6" ht="18" customHeight="1" x14ac:dyDescent="0.25">
      <c r="A81" s="195">
        <v>83</v>
      </c>
      <c r="B81" s="355">
        <v>195</v>
      </c>
      <c r="C81" s="195" t="s">
        <v>1357</v>
      </c>
      <c r="D81" s="195" t="s">
        <v>35</v>
      </c>
      <c r="E81" s="201" t="s">
        <v>5247</v>
      </c>
      <c r="F81" s="195" t="str">
        <f t="shared" si="1"/>
        <v>10.20.10.1</v>
      </c>
    </row>
    <row r="82" spans="1:6" ht="18" customHeight="1" x14ac:dyDescent="0.25">
      <c r="A82" s="195">
        <v>84</v>
      </c>
      <c r="B82" s="355">
        <v>207</v>
      </c>
      <c r="C82" s="195" t="s">
        <v>5248</v>
      </c>
      <c r="D82" s="195" t="s">
        <v>35</v>
      </c>
      <c r="E82" s="201" t="s">
        <v>5249</v>
      </c>
      <c r="F82" s="195" t="str">
        <f t="shared" si="1"/>
        <v>10.20.62.1</v>
      </c>
    </row>
    <row r="83" spans="1:6" ht="18" customHeight="1" x14ac:dyDescent="0.25">
      <c r="A83" s="195">
        <v>85</v>
      </c>
      <c r="B83" s="355">
        <v>209</v>
      </c>
      <c r="C83" s="195" t="str">
        <f>VLOOKUP(B83,MIS!F:H,3,FALSE)</f>
        <v>FADSALABAD - GOLE CLOTH MARKET</v>
      </c>
      <c r="D83" s="195" t="str">
        <f>VLOOKUP(B83,MIS!F:G,2,FALSE)</f>
        <v>Faisalabad</v>
      </c>
      <c r="E83" s="201" t="s">
        <v>5250</v>
      </c>
      <c r="F83" s="195" t="str">
        <f t="shared" si="1"/>
        <v>10.21.29.1</v>
      </c>
    </row>
    <row r="84" spans="1:6" ht="18" customHeight="1" x14ac:dyDescent="0.25">
      <c r="A84" s="195">
        <v>86</v>
      </c>
      <c r="B84" s="355">
        <v>211</v>
      </c>
      <c r="C84" s="195" t="s">
        <v>3889</v>
      </c>
      <c r="D84" s="195" t="s">
        <v>280</v>
      </c>
      <c r="E84" s="201" t="s">
        <v>5251</v>
      </c>
      <c r="F84" s="195" t="str">
        <f t="shared" si="1"/>
        <v>10.23.38.1</v>
      </c>
    </row>
    <row r="85" spans="1:6" ht="18" customHeight="1" x14ac:dyDescent="0.25">
      <c r="A85" s="195">
        <v>87</v>
      </c>
      <c r="B85" s="355">
        <v>223</v>
      </c>
      <c r="C85" s="195" t="s">
        <v>4123</v>
      </c>
      <c r="D85" s="195" t="s">
        <v>30</v>
      </c>
      <c r="E85" s="201" t="s">
        <v>740</v>
      </c>
      <c r="F85" s="195" t="str">
        <f t="shared" si="1"/>
        <v>10.42.6.1</v>
      </c>
    </row>
    <row r="86" spans="1:6" ht="18" customHeight="1" x14ac:dyDescent="0.25">
      <c r="A86" s="195">
        <v>88</v>
      </c>
      <c r="B86" s="355">
        <v>224</v>
      </c>
      <c r="C86" s="195" t="s">
        <v>4133</v>
      </c>
      <c r="D86" s="195" t="s">
        <v>30</v>
      </c>
      <c r="E86" s="201" t="s">
        <v>748</v>
      </c>
      <c r="F86" s="195" t="str">
        <f t="shared" si="1"/>
        <v>10.42.7.1</v>
      </c>
    </row>
    <row r="87" spans="1:6" ht="18" customHeight="1" x14ac:dyDescent="0.25">
      <c r="A87" s="195">
        <v>89</v>
      </c>
      <c r="B87" s="355">
        <v>225</v>
      </c>
      <c r="C87" s="195" t="s">
        <v>4135</v>
      </c>
      <c r="D87" s="195" t="s">
        <v>30</v>
      </c>
      <c r="E87" s="201" t="s">
        <v>5252</v>
      </c>
      <c r="F87" s="195" t="str">
        <f t="shared" si="1"/>
        <v>10.42.22.1</v>
      </c>
    </row>
    <row r="88" spans="1:6" ht="18" customHeight="1" x14ac:dyDescent="0.25">
      <c r="A88" s="195">
        <v>90</v>
      </c>
      <c r="B88" s="355">
        <v>226</v>
      </c>
      <c r="C88" s="195" t="s">
        <v>4137</v>
      </c>
      <c r="D88" s="195" t="s">
        <v>30</v>
      </c>
      <c r="E88" s="201" t="s">
        <v>5253</v>
      </c>
      <c r="F88" s="259" t="str">
        <f t="shared" si="1"/>
        <v>10.42.83.1</v>
      </c>
    </row>
    <row r="89" spans="1:6" ht="18" customHeight="1" x14ac:dyDescent="0.25">
      <c r="A89" s="195">
        <v>91</v>
      </c>
      <c r="B89" s="355">
        <v>233</v>
      </c>
      <c r="C89" s="195" t="s">
        <v>4146</v>
      </c>
      <c r="D89" s="195" t="s">
        <v>30</v>
      </c>
      <c r="E89" s="201" t="s">
        <v>5254</v>
      </c>
      <c r="F89" s="259" t="str">
        <f t="shared" si="1"/>
        <v>10.42.24.1</v>
      </c>
    </row>
    <row r="90" spans="1:6" ht="18" customHeight="1" x14ac:dyDescent="0.25">
      <c r="A90" s="195">
        <v>92</v>
      </c>
      <c r="B90" s="355">
        <v>235</v>
      </c>
      <c r="C90" s="195" t="s">
        <v>4152</v>
      </c>
      <c r="D90" s="195" t="s">
        <v>30</v>
      </c>
      <c r="E90" s="201" t="s">
        <v>5255</v>
      </c>
      <c r="F90" s="259" t="str">
        <f t="shared" si="1"/>
        <v>10.42.48.1</v>
      </c>
    </row>
    <row r="91" spans="1:6" ht="18" customHeight="1" x14ac:dyDescent="0.25">
      <c r="A91" s="195">
        <v>93</v>
      </c>
      <c r="B91" s="355">
        <v>240</v>
      </c>
      <c r="C91" s="195" t="s">
        <v>5256</v>
      </c>
      <c r="D91" s="195" t="s">
        <v>5189</v>
      </c>
      <c r="E91" s="201" t="s">
        <v>5257</v>
      </c>
      <c r="F91" s="259" t="str">
        <f t="shared" si="1"/>
        <v>10.1.2.1</v>
      </c>
    </row>
    <row r="92" spans="1:6" ht="18" customHeight="1" x14ac:dyDescent="0.25">
      <c r="A92" s="195">
        <v>94</v>
      </c>
      <c r="B92" s="355">
        <v>243</v>
      </c>
      <c r="C92" s="195" t="str">
        <f>VLOOKUP(B92,MIS!F:H,3,FALSE)</f>
        <v>WASSANPURA</v>
      </c>
      <c r="D92" s="195" t="str">
        <f>VLOOKUP(B92,MIS!F:G,2,FALSE)</f>
        <v>LAHORE</v>
      </c>
      <c r="E92" s="201" t="s">
        <v>5258</v>
      </c>
      <c r="F92" s="259" t="str">
        <f t="shared" si="1"/>
        <v>10.20.104.1</v>
      </c>
    </row>
    <row r="93" spans="1:6" ht="18" customHeight="1" x14ac:dyDescent="0.25">
      <c r="A93" s="195">
        <v>95</v>
      </c>
      <c r="B93" s="355">
        <v>267</v>
      </c>
      <c r="C93" s="195" t="s">
        <v>4154</v>
      </c>
      <c r="D93" s="195" t="s">
        <v>30</v>
      </c>
      <c r="E93" s="201" t="s">
        <v>5259</v>
      </c>
      <c r="F93" s="259" t="str">
        <f t="shared" si="1"/>
        <v>10.42.9.1</v>
      </c>
    </row>
    <row r="94" spans="1:6" ht="18" customHeight="1" x14ac:dyDescent="0.25">
      <c r="A94" s="195">
        <v>96</v>
      </c>
      <c r="B94" s="355">
        <v>268</v>
      </c>
      <c r="C94" s="195" t="s">
        <v>3898</v>
      </c>
      <c r="D94" s="195" t="s">
        <v>280</v>
      </c>
      <c r="E94" s="201" t="s">
        <v>5260</v>
      </c>
      <c r="F94" s="259" t="str">
        <f t="shared" si="1"/>
        <v>10.23.138.1</v>
      </c>
    </row>
    <row r="95" spans="1:6" ht="18" customHeight="1" x14ac:dyDescent="0.25">
      <c r="A95" s="195">
        <v>97</v>
      </c>
      <c r="B95" s="355">
        <v>269</v>
      </c>
      <c r="C95" s="195" t="s">
        <v>3900</v>
      </c>
      <c r="D95" s="195" t="s">
        <v>280</v>
      </c>
      <c r="E95" s="201" t="s">
        <v>5261</v>
      </c>
      <c r="F95" s="259" t="str">
        <f t="shared" si="1"/>
        <v>10.23.84.1</v>
      </c>
    </row>
    <row r="96" spans="1:6" ht="18" customHeight="1" x14ac:dyDescent="0.25">
      <c r="A96" s="195">
        <v>98</v>
      </c>
      <c r="B96" s="355">
        <v>271</v>
      </c>
      <c r="C96" s="195" t="str">
        <f>VLOOKUP(B96,MIS!F:H,3,FALSE)</f>
        <v>TANDO QADSER</v>
      </c>
      <c r="D96" s="195" t="str">
        <f>VLOOKUP(B96,MIS!F:G,2,FALSE)</f>
        <v>HYDERABAD</v>
      </c>
      <c r="E96" s="201" t="s">
        <v>5140</v>
      </c>
      <c r="F96" s="259" t="str">
        <f t="shared" si="1"/>
        <v>10.0.11.1</v>
      </c>
    </row>
    <row r="97" spans="1:6" ht="18" customHeight="1" x14ac:dyDescent="0.25">
      <c r="A97" s="195">
        <v>99</v>
      </c>
      <c r="B97" s="355">
        <v>294</v>
      </c>
      <c r="C97" s="195" t="s">
        <v>5262</v>
      </c>
      <c r="D97" s="195" t="s">
        <v>14</v>
      </c>
      <c r="E97" s="201" t="s">
        <v>5263</v>
      </c>
      <c r="F97" s="259" t="str">
        <f t="shared" si="1"/>
        <v>10.40.16.1</v>
      </c>
    </row>
    <row r="98" spans="1:6" ht="18" customHeight="1" x14ac:dyDescent="0.25">
      <c r="A98" s="195">
        <v>100</v>
      </c>
      <c r="B98" s="355">
        <v>295</v>
      </c>
      <c r="C98" s="195" t="s">
        <v>5264</v>
      </c>
      <c r="D98" s="195" t="s">
        <v>36</v>
      </c>
      <c r="E98" s="201" t="s">
        <v>5265</v>
      </c>
      <c r="F98" s="259" t="str">
        <f t="shared" si="1"/>
        <v>10.21.55.1</v>
      </c>
    </row>
    <row r="99" spans="1:6" ht="18" customHeight="1" x14ac:dyDescent="0.25">
      <c r="A99" s="195">
        <v>101</v>
      </c>
      <c r="B99" s="355">
        <v>296</v>
      </c>
      <c r="C99" s="195" t="s">
        <v>1647</v>
      </c>
      <c r="D99" s="195" t="s">
        <v>14</v>
      </c>
      <c r="E99" s="201" t="s">
        <v>5266</v>
      </c>
      <c r="F99" s="259" t="str">
        <f t="shared" si="1"/>
        <v>10.40.13.1</v>
      </c>
    </row>
    <row r="100" spans="1:6" ht="18" customHeight="1" x14ac:dyDescent="0.25">
      <c r="A100" s="195">
        <v>103</v>
      </c>
      <c r="B100" s="357">
        <v>300</v>
      </c>
      <c r="C100" s="269" t="s">
        <v>5267</v>
      </c>
      <c r="D100" s="195" t="str">
        <f>VLOOKUP(B100,MIS!F:G,2,FALSE)</f>
        <v>KARACHI</v>
      </c>
      <c r="E100" s="268" t="s">
        <v>5268</v>
      </c>
      <c r="F100" s="259" t="str">
        <f t="shared" si="1"/>
        <v>10.0.158.1</v>
      </c>
    </row>
    <row r="101" spans="1:6" ht="18" customHeight="1" x14ac:dyDescent="0.25">
      <c r="A101" s="195">
        <v>104</v>
      </c>
      <c r="B101" s="355">
        <v>315</v>
      </c>
      <c r="C101" s="195" t="s">
        <v>4162</v>
      </c>
      <c r="D101" s="195" t="s">
        <v>30</v>
      </c>
      <c r="E101" s="201" t="s">
        <v>5269</v>
      </c>
      <c r="F101" s="259" t="str">
        <f t="shared" si="1"/>
        <v>10.42.84.1</v>
      </c>
    </row>
    <row r="102" spans="1:6" ht="18" customHeight="1" x14ac:dyDescent="0.25">
      <c r="A102" s="195">
        <v>105</v>
      </c>
      <c r="B102" s="355">
        <v>324</v>
      </c>
      <c r="C102" s="195" t="s">
        <v>4165</v>
      </c>
      <c r="D102" s="195" t="s">
        <v>30</v>
      </c>
      <c r="E102" s="201" t="s">
        <v>5270</v>
      </c>
      <c r="F102" s="259" t="str">
        <f t="shared" si="1"/>
        <v>10.42.85.1</v>
      </c>
    </row>
    <row r="103" spans="1:6" ht="18" customHeight="1" x14ac:dyDescent="0.25">
      <c r="A103" s="195">
        <v>106</v>
      </c>
      <c r="B103" s="355">
        <v>327</v>
      </c>
      <c r="C103" s="195" t="s">
        <v>4167</v>
      </c>
      <c r="D103" s="195" t="s">
        <v>30</v>
      </c>
      <c r="E103" s="201" t="s">
        <v>5271</v>
      </c>
      <c r="F103" s="259" t="str">
        <f t="shared" si="1"/>
        <v>10.42.86.1</v>
      </c>
    </row>
    <row r="104" spans="1:6" ht="18" customHeight="1" x14ac:dyDescent="0.25">
      <c r="A104" s="195">
        <v>107</v>
      </c>
      <c r="B104" s="355">
        <v>361</v>
      </c>
      <c r="C104" s="195" t="s">
        <v>4199</v>
      </c>
      <c r="D104" s="195" t="s">
        <v>30</v>
      </c>
      <c r="E104" s="201" t="s">
        <v>5272</v>
      </c>
      <c r="F104" s="259" t="str">
        <f t="shared" si="1"/>
        <v>10.42.75.1</v>
      </c>
    </row>
    <row r="105" spans="1:6" ht="18" customHeight="1" x14ac:dyDescent="0.25">
      <c r="A105" s="195">
        <v>108</v>
      </c>
      <c r="B105" s="356">
        <v>369</v>
      </c>
      <c r="C105" s="197" t="s">
        <v>5273</v>
      </c>
      <c r="D105" s="195" t="s">
        <v>12</v>
      </c>
      <c r="E105" s="202" t="s">
        <v>5274</v>
      </c>
      <c r="F105" s="259" t="str">
        <f t="shared" si="1"/>
        <v>10.0.176.1</v>
      </c>
    </row>
    <row r="106" spans="1:6" ht="18" customHeight="1" x14ac:dyDescent="0.25">
      <c r="A106" s="195">
        <v>109</v>
      </c>
      <c r="B106" s="355">
        <v>401</v>
      </c>
      <c r="C106" s="195" t="s">
        <v>5275</v>
      </c>
      <c r="D106" s="195" t="s">
        <v>35</v>
      </c>
      <c r="E106" s="201" t="s">
        <v>5276</v>
      </c>
      <c r="F106" s="259" t="str">
        <f t="shared" si="1"/>
        <v>10.20.42.1</v>
      </c>
    </row>
    <row r="107" spans="1:6" ht="18" customHeight="1" x14ac:dyDescent="0.25">
      <c r="A107" s="195">
        <v>110</v>
      </c>
      <c r="B107" s="355">
        <v>404</v>
      </c>
      <c r="C107" s="195" t="s">
        <v>4208</v>
      </c>
      <c r="D107" s="195" t="s">
        <v>30</v>
      </c>
      <c r="E107" s="201" t="s">
        <v>5277</v>
      </c>
      <c r="F107" s="259" t="str">
        <f t="shared" si="1"/>
        <v>10.42.8.1</v>
      </c>
    </row>
    <row r="108" spans="1:6" ht="18" customHeight="1" x14ac:dyDescent="0.25">
      <c r="A108" s="195">
        <v>111</v>
      </c>
      <c r="B108" s="355">
        <v>412</v>
      </c>
      <c r="C108" s="195" t="s">
        <v>4215</v>
      </c>
      <c r="D108" s="195" t="s">
        <v>30</v>
      </c>
      <c r="E108" s="201" t="s">
        <v>5278</v>
      </c>
      <c r="F108" s="259" t="str">
        <f t="shared" si="1"/>
        <v>10.42.4.1</v>
      </c>
    </row>
    <row r="109" spans="1:6" ht="18" customHeight="1" x14ac:dyDescent="0.25">
      <c r="A109" s="195">
        <v>112</v>
      </c>
      <c r="B109" s="355">
        <v>414</v>
      </c>
      <c r="C109" s="195" t="s">
        <v>2226</v>
      </c>
      <c r="D109" s="195" t="s">
        <v>36</v>
      </c>
      <c r="E109" s="201"/>
      <c r="F109" s="259" t="e">
        <f t="shared" si="1"/>
        <v>#VALUE!</v>
      </c>
    </row>
    <row r="110" spans="1:6" ht="18" customHeight="1" x14ac:dyDescent="0.25">
      <c r="A110" s="195">
        <v>113</v>
      </c>
      <c r="B110" s="355">
        <v>414</v>
      </c>
      <c r="C110" s="195" t="s">
        <v>5279</v>
      </c>
      <c r="D110" s="195" t="s">
        <v>36</v>
      </c>
      <c r="E110" s="201" t="s">
        <v>5280</v>
      </c>
      <c r="F110" s="259" t="str">
        <f t="shared" si="1"/>
        <v>10.21.51.10</v>
      </c>
    </row>
    <row r="111" spans="1:6" ht="18" customHeight="1" x14ac:dyDescent="0.25">
      <c r="A111" s="195">
        <v>114</v>
      </c>
      <c r="B111" s="355">
        <v>417</v>
      </c>
      <c r="C111" s="195" t="s">
        <v>4217</v>
      </c>
      <c r="D111" s="195" t="s">
        <v>30</v>
      </c>
      <c r="E111" s="201" t="s">
        <v>5281</v>
      </c>
      <c r="F111" s="259" t="str">
        <f t="shared" si="1"/>
        <v>10.42.2.1</v>
      </c>
    </row>
    <row r="112" spans="1:6" ht="18" customHeight="1" x14ac:dyDescent="0.25">
      <c r="A112" s="195">
        <v>115</v>
      </c>
      <c r="B112" s="355">
        <v>419</v>
      </c>
      <c r="C112" s="195" t="s">
        <v>3927</v>
      </c>
      <c r="D112" s="195" t="s">
        <v>280</v>
      </c>
      <c r="E112" s="201" t="s">
        <v>5282</v>
      </c>
      <c r="F112" s="259" t="str">
        <f t="shared" si="1"/>
        <v>10.23.25.1</v>
      </c>
    </row>
    <row r="113" spans="1:6" ht="18" customHeight="1" x14ac:dyDescent="0.25">
      <c r="A113" s="195">
        <v>116</v>
      </c>
      <c r="B113" s="359">
        <v>429</v>
      </c>
      <c r="C113" s="195" t="str">
        <f>VLOOKUP(B113,MIS!F:H,3,FALSE)</f>
        <v>MOHNI BAZAR NAWABSHAH</v>
      </c>
      <c r="D113" s="195" t="str">
        <f>VLOOKUP(B113,MIS!F:G,2,FALSE)</f>
        <v>HYDERABAD</v>
      </c>
      <c r="E113" s="260" t="s">
        <v>5283</v>
      </c>
      <c r="F113" s="259" t="str">
        <f t="shared" si="1"/>
        <v>10.1.24.1</v>
      </c>
    </row>
    <row r="114" spans="1:6" ht="18" customHeight="1" x14ac:dyDescent="0.25">
      <c r="A114" s="195">
        <v>117</v>
      </c>
      <c r="B114" s="355">
        <v>430</v>
      </c>
      <c r="C114" s="195" t="s">
        <v>3929</v>
      </c>
      <c r="D114" s="195" t="s">
        <v>280</v>
      </c>
      <c r="E114" s="201" t="s">
        <v>5284</v>
      </c>
      <c r="F114" s="259" t="str">
        <f t="shared" si="1"/>
        <v>10.23.26.1</v>
      </c>
    </row>
    <row r="115" spans="1:6" ht="18" customHeight="1" x14ac:dyDescent="0.25">
      <c r="A115" s="195">
        <v>118</v>
      </c>
      <c r="B115" s="355">
        <v>442</v>
      </c>
      <c r="C115" s="195" t="str">
        <f>VLOOKUP(B115,MIS!F:H,3,FALSE)</f>
        <v>WAHDAT ROAD</v>
      </c>
      <c r="D115" s="195" t="str">
        <f>VLOOKUP(B115,MIS!F:G,2,FALSE)</f>
        <v>LAHORE</v>
      </c>
      <c r="E115" s="201" t="s">
        <v>5285</v>
      </c>
      <c r="F115" s="259" t="str">
        <f t="shared" si="1"/>
        <v>10.20.116.1</v>
      </c>
    </row>
    <row r="116" spans="1:6" ht="18" customHeight="1" x14ac:dyDescent="0.25">
      <c r="A116" s="195">
        <v>119</v>
      </c>
      <c r="B116" s="355">
        <v>445</v>
      </c>
      <c r="C116" s="195" t="s">
        <v>5286</v>
      </c>
      <c r="D116" s="195" t="s">
        <v>35</v>
      </c>
      <c r="E116" s="201" t="s">
        <v>5287</v>
      </c>
      <c r="F116" s="259" t="str">
        <f t="shared" si="1"/>
        <v>10.20.110.1</v>
      </c>
    </row>
    <row r="117" spans="1:6" ht="18" customHeight="1" x14ac:dyDescent="0.25">
      <c r="A117" s="195">
        <v>120</v>
      </c>
      <c r="B117" s="355">
        <v>447</v>
      </c>
      <c r="C117" s="195" t="s">
        <v>3933</v>
      </c>
      <c r="D117" s="195" t="s">
        <v>280</v>
      </c>
      <c r="E117" s="201" t="s">
        <v>5288</v>
      </c>
      <c r="F117" s="259" t="str">
        <f t="shared" si="1"/>
        <v>10.23.7.1</v>
      </c>
    </row>
    <row r="118" spans="1:6" ht="18" customHeight="1" x14ac:dyDescent="0.25">
      <c r="A118" s="195">
        <v>121</v>
      </c>
      <c r="B118" s="355">
        <v>449</v>
      </c>
      <c r="C118" s="195" t="s">
        <v>5289</v>
      </c>
      <c r="D118" s="195" t="s">
        <v>36</v>
      </c>
      <c r="E118" s="201" t="s">
        <v>5290</v>
      </c>
      <c r="F118" s="259" t="str">
        <f t="shared" si="1"/>
        <v>10.21.9.1</v>
      </c>
    </row>
    <row r="119" spans="1:6" ht="18" customHeight="1" x14ac:dyDescent="0.25">
      <c r="A119" s="195">
        <v>122</v>
      </c>
      <c r="B119" s="355">
        <v>450</v>
      </c>
      <c r="C119" s="195" t="s">
        <v>5291</v>
      </c>
      <c r="D119" s="195" t="s">
        <v>36</v>
      </c>
      <c r="E119" s="201" t="s">
        <v>5292</v>
      </c>
      <c r="F119" s="259" t="str">
        <f t="shared" si="1"/>
        <v>10.21.30.1</v>
      </c>
    </row>
    <row r="120" spans="1:6" ht="18" customHeight="1" x14ac:dyDescent="0.25">
      <c r="A120" s="195">
        <v>123</v>
      </c>
      <c r="B120" s="355">
        <v>454</v>
      </c>
      <c r="C120" s="195" t="s">
        <v>1667</v>
      </c>
      <c r="D120" s="195" t="s">
        <v>14</v>
      </c>
      <c r="E120" s="201" t="s">
        <v>5293</v>
      </c>
      <c r="F120" s="259" t="str">
        <f t="shared" si="1"/>
        <v>10.40.10.1</v>
      </c>
    </row>
    <row r="121" spans="1:6" ht="18" customHeight="1" x14ac:dyDescent="0.25">
      <c r="A121" s="195">
        <v>124</v>
      </c>
      <c r="B121" s="355">
        <v>460</v>
      </c>
      <c r="C121" s="195" t="s">
        <v>5294</v>
      </c>
      <c r="D121" s="195" t="s">
        <v>14</v>
      </c>
      <c r="E121" s="201" t="s">
        <v>5295</v>
      </c>
      <c r="F121" s="259" t="str">
        <f t="shared" si="1"/>
        <v>10.40.8.1</v>
      </c>
    </row>
    <row r="122" spans="1:6" ht="18" customHeight="1" x14ac:dyDescent="0.25">
      <c r="A122" s="195">
        <v>125</v>
      </c>
      <c r="B122" s="355">
        <v>463</v>
      </c>
      <c r="C122" s="195" t="s">
        <v>4221</v>
      </c>
      <c r="D122" s="195" t="s">
        <v>30</v>
      </c>
      <c r="E122" s="201" t="s">
        <v>5296</v>
      </c>
      <c r="F122" s="259" t="str">
        <f t="shared" si="1"/>
        <v>10.42.26.1</v>
      </c>
    </row>
    <row r="123" spans="1:6" ht="18" customHeight="1" x14ac:dyDescent="0.25">
      <c r="A123" s="195">
        <v>126</v>
      </c>
      <c r="B123" s="355">
        <v>473</v>
      </c>
      <c r="C123" s="195" t="s">
        <v>2241</v>
      </c>
      <c r="D123" s="195" t="s">
        <v>36</v>
      </c>
      <c r="E123" s="201"/>
      <c r="F123" s="259" t="e">
        <f t="shared" si="1"/>
        <v>#VALUE!</v>
      </c>
    </row>
    <row r="124" spans="1:6" ht="18" customHeight="1" x14ac:dyDescent="0.25">
      <c r="A124" s="195">
        <v>127</v>
      </c>
      <c r="B124" s="355">
        <v>473</v>
      </c>
      <c r="C124" s="195" t="s">
        <v>5297</v>
      </c>
      <c r="D124" s="195" t="s">
        <v>36</v>
      </c>
      <c r="E124" s="201" t="s">
        <v>5298</v>
      </c>
      <c r="F124" s="259" t="str">
        <f t="shared" si="1"/>
        <v>10.21.22.10</v>
      </c>
    </row>
    <row r="125" spans="1:6" ht="18" customHeight="1" x14ac:dyDescent="0.25">
      <c r="A125" s="195">
        <v>128</v>
      </c>
      <c r="B125" s="355">
        <v>475</v>
      </c>
      <c r="C125" s="195" t="s">
        <v>3937</v>
      </c>
      <c r="D125" s="195" t="s">
        <v>280</v>
      </c>
      <c r="E125" s="201" t="s">
        <v>5299</v>
      </c>
      <c r="F125" s="259" t="str">
        <f t="shared" si="1"/>
        <v>10.23.32.1</v>
      </c>
    </row>
    <row r="126" spans="1:6" ht="18" customHeight="1" x14ac:dyDescent="0.25">
      <c r="A126" s="195">
        <v>129</v>
      </c>
      <c r="B126" s="356">
        <v>481</v>
      </c>
      <c r="C126" s="197" t="s">
        <v>5300</v>
      </c>
      <c r="D126" s="195" t="s">
        <v>12</v>
      </c>
      <c r="E126" s="202" t="s">
        <v>5301</v>
      </c>
      <c r="F126" s="259" t="str">
        <f t="shared" ref="F126:F186" si="2">LEFT(E126, LEN(E126)-2+1)</f>
        <v>10.0.226.1</v>
      </c>
    </row>
    <row r="127" spans="1:6" ht="18" customHeight="1" x14ac:dyDescent="0.25">
      <c r="A127" s="195">
        <v>130</v>
      </c>
      <c r="B127" s="355">
        <v>490</v>
      </c>
      <c r="C127" s="195" t="s">
        <v>5302</v>
      </c>
      <c r="D127" s="195" t="s">
        <v>12</v>
      </c>
      <c r="E127" s="201" t="s">
        <v>5303</v>
      </c>
      <c r="F127" s="259" t="str">
        <f t="shared" si="2"/>
        <v>10.0.8.1</v>
      </c>
    </row>
    <row r="128" spans="1:6" ht="18" customHeight="1" x14ac:dyDescent="0.25">
      <c r="A128" s="195">
        <v>131</v>
      </c>
      <c r="B128" s="356">
        <v>502</v>
      </c>
      <c r="C128" s="197" t="s">
        <v>5304</v>
      </c>
      <c r="D128" s="195" t="s">
        <v>12</v>
      </c>
      <c r="E128" s="202" t="s">
        <v>5305</v>
      </c>
      <c r="F128" s="259" t="str">
        <f t="shared" si="2"/>
        <v>10.0.6.1</v>
      </c>
    </row>
    <row r="129" spans="1:6" ht="18" customHeight="1" x14ac:dyDescent="0.25">
      <c r="A129" s="195">
        <v>132</v>
      </c>
      <c r="B129" s="356">
        <v>502</v>
      </c>
      <c r="C129" s="197" t="s">
        <v>5306</v>
      </c>
      <c r="D129" s="195" t="s">
        <v>12</v>
      </c>
      <c r="E129" s="202" t="s">
        <v>5307</v>
      </c>
      <c r="F129" s="259" t="str">
        <f t="shared" si="2"/>
        <v>10.6.17.1</v>
      </c>
    </row>
    <row r="130" spans="1:6" ht="18" customHeight="1" x14ac:dyDescent="0.25">
      <c r="A130" s="195">
        <v>133</v>
      </c>
      <c r="B130" s="356">
        <v>502</v>
      </c>
      <c r="C130" s="197" t="s">
        <v>5308</v>
      </c>
      <c r="D130" s="195" t="s">
        <v>12</v>
      </c>
      <c r="E130" s="202"/>
      <c r="F130" s="259" t="e">
        <f t="shared" si="2"/>
        <v>#VALUE!</v>
      </c>
    </row>
    <row r="131" spans="1:6" ht="18" customHeight="1" x14ac:dyDescent="0.25">
      <c r="A131" s="195">
        <v>134</v>
      </c>
      <c r="B131" s="355">
        <v>514</v>
      </c>
      <c r="C131" s="195" t="str">
        <f>VLOOKUP(B131,MIS!F:H,3,FALSE)</f>
        <v>CADET COLLEGE PETARO.</v>
      </c>
      <c r="D131" s="195" t="str">
        <f>VLOOKUP(B131,MIS!F:G,2,FALSE)</f>
        <v>HYDERABAD</v>
      </c>
      <c r="E131" s="201" t="s">
        <v>5309</v>
      </c>
      <c r="F131" s="259" t="str">
        <f t="shared" si="2"/>
        <v>10.1.43.1</v>
      </c>
    </row>
    <row r="132" spans="1:6" ht="18" customHeight="1" x14ac:dyDescent="0.25">
      <c r="A132" s="195">
        <v>136</v>
      </c>
      <c r="B132" s="357">
        <v>517</v>
      </c>
      <c r="C132" s="269" t="s">
        <v>5310</v>
      </c>
      <c r="D132" s="195" t="str">
        <f>VLOOKUP(B132,MIS!F:G,2,FALSE)</f>
        <v>KARACHI</v>
      </c>
      <c r="E132" s="268" t="s">
        <v>5311</v>
      </c>
      <c r="F132" s="259" t="str">
        <f t="shared" si="2"/>
        <v>10.0.213.1</v>
      </c>
    </row>
    <row r="133" spans="1:6" ht="18" customHeight="1" x14ac:dyDescent="0.25">
      <c r="A133" s="195">
        <v>137</v>
      </c>
      <c r="B133" s="360">
        <v>525</v>
      </c>
      <c r="C133" s="198" t="s">
        <v>1687</v>
      </c>
      <c r="D133" s="195" t="s">
        <v>14</v>
      </c>
      <c r="E133" s="203" t="s">
        <v>5312</v>
      </c>
      <c r="F133" s="259" t="str">
        <f t="shared" si="2"/>
        <v>10.40.84.1</v>
      </c>
    </row>
    <row r="134" spans="1:6" ht="18" customHeight="1" x14ac:dyDescent="0.25">
      <c r="A134" s="195">
        <v>138</v>
      </c>
      <c r="B134" s="356">
        <v>527</v>
      </c>
      <c r="C134" s="197" t="s">
        <v>5313</v>
      </c>
      <c r="D134" s="195" t="s">
        <v>12</v>
      </c>
      <c r="E134" s="202" t="s">
        <v>5314</v>
      </c>
      <c r="F134" s="259" t="str">
        <f t="shared" si="2"/>
        <v>10.0.199.1</v>
      </c>
    </row>
    <row r="135" spans="1:6" ht="18" customHeight="1" x14ac:dyDescent="0.25">
      <c r="A135" s="195">
        <v>139</v>
      </c>
      <c r="B135" s="356">
        <v>530</v>
      </c>
      <c r="C135" s="197" t="s">
        <v>5315</v>
      </c>
      <c r="D135" s="195" t="s">
        <v>12</v>
      </c>
      <c r="E135" s="202" t="s">
        <v>5316</v>
      </c>
      <c r="F135" s="259" t="str">
        <f t="shared" si="2"/>
        <v>10.0.216.1</v>
      </c>
    </row>
    <row r="136" spans="1:6" ht="18" customHeight="1" x14ac:dyDescent="0.25">
      <c r="A136" s="195">
        <v>140</v>
      </c>
      <c r="B136" s="355">
        <v>532</v>
      </c>
      <c r="C136" s="195" t="str">
        <f>VLOOKUP(B136,MIS!F:H,3,FALSE)</f>
        <v>MOHALLA HAWAGRAN</v>
      </c>
      <c r="D136" s="195" t="str">
        <f>VLOOKUP(B136,MIS!F:G,2,FALSE)</f>
        <v>LAHORE</v>
      </c>
      <c r="E136" s="201" t="s">
        <v>5317</v>
      </c>
      <c r="F136" s="259" t="str">
        <f t="shared" si="2"/>
        <v>10.20.11.1</v>
      </c>
    </row>
    <row r="137" spans="1:6" ht="18" customHeight="1" x14ac:dyDescent="0.25">
      <c r="A137" s="195">
        <v>141</v>
      </c>
      <c r="B137" s="355">
        <v>533</v>
      </c>
      <c r="C137" s="195" t="s">
        <v>5318</v>
      </c>
      <c r="D137" s="195" t="s">
        <v>35</v>
      </c>
      <c r="E137" s="201" t="s">
        <v>5319</v>
      </c>
      <c r="F137" s="259" t="str">
        <f t="shared" si="2"/>
        <v>10.20.101.1</v>
      </c>
    </row>
    <row r="138" spans="1:6" ht="18" customHeight="1" x14ac:dyDescent="0.25">
      <c r="A138" s="195">
        <v>142</v>
      </c>
      <c r="B138" s="355">
        <v>541</v>
      </c>
      <c r="C138" s="195" t="s">
        <v>5320</v>
      </c>
      <c r="D138" s="195" t="s">
        <v>12</v>
      </c>
      <c r="E138" s="201" t="s">
        <v>5321</v>
      </c>
      <c r="F138" s="259" t="str">
        <f t="shared" si="2"/>
        <v>10.0.40.1</v>
      </c>
    </row>
    <row r="139" spans="1:6" ht="18" customHeight="1" x14ac:dyDescent="0.25">
      <c r="A139" s="195">
        <v>143</v>
      </c>
      <c r="B139" s="355">
        <v>543</v>
      </c>
      <c r="C139" s="195" t="s">
        <v>5322</v>
      </c>
      <c r="D139" s="195" t="s">
        <v>12</v>
      </c>
      <c r="E139" s="201" t="s">
        <v>5323</v>
      </c>
      <c r="F139" s="259" t="str">
        <f t="shared" si="2"/>
        <v>10.0.144.1</v>
      </c>
    </row>
    <row r="140" spans="1:6" ht="18" customHeight="1" x14ac:dyDescent="0.25">
      <c r="A140" s="195">
        <v>144</v>
      </c>
      <c r="B140" s="355">
        <v>545</v>
      </c>
      <c r="C140" s="195" t="str">
        <f>VLOOKUP(B140,MIS!F:H,3,FALSE)</f>
        <v>MODEL TOWN</v>
      </c>
      <c r="D140" s="195" t="str">
        <f>VLOOKUP(B140,MIS!F:G,2,FALSE)</f>
        <v>LAHORE</v>
      </c>
      <c r="E140" s="201" t="s">
        <v>5324</v>
      </c>
      <c r="F140" s="259" t="str">
        <f t="shared" si="2"/>
        <v>10.20.8.1</v>
      </c>
    </row>
    <row r="141" spans="1:6" ht="18" customHeight="1" x14ac:dyDescent="0.25">
      <c r="A141" s="195">
        <v>145</v>
      </c>
      <c r="B141" s="356">
        <v>550</v>
      </c>
      <c r="C141" s="197" t="s">
        <v>5325</v>
      </c>
      <c r="D141" s="195" t="s">
        <v>12</v>
      </c>
      <c r="E141" s="202" t="s">
        <v>5326</v>
      </c>
      <c r="F141" s="259" t="str">
        <f t="shared" si="2"/>
        <v>10.0.55.1</v>
      </c>
    </row>
    <row r="142" spans="1:6" ht="18" customHeight="1" x14ac:dyDescent="0.25">
      <c r="A142" s="195">
        <v>146</v>
      </c>
      <c r="B142" s="355">
        <v>551</v>
      </c>
      <c r="C142" s="195" t="s">
        <v>5327</v>
      </c>
      <c r="D142" s="195" t="s">
        <v>35</v>
      </c>
      <c r="E142" s="201" t="s">
        <v>5328</v>
      </c>
      <c r="F142" s="259" t="str">
        <f t="shared" si="2"/>
        <v>10.20.40.1</v>
      </c>
    </row>
    <row r="143" spans="1:6" ht="18" customHeight="1" x14ac:dyDescent="0.25">
      <c r="A143" s="195">
        <v>147</v>
      </c>
      <c r="B143" s="355">
        <v>552</v>
      </c>
      <c r="C143" s="195" t="s">
        <v>5329</v>
      </c>
      <c r="D143" s="195" t="s">
        <v>35</v>
      </c>
      <c r="E143" s="201" t="s">
        <v>5330</v>
      </c>
      <c r="F143" s="259" t="str">
        <f t="shared" si="2"/>
        <v>10.20.16.1</v>
      </c>
    </row>
    <row r="144" spans="1:6" ht="18" customHeight="1" x14ac:dyDescent="0.25">
      <c r="A144" s="195">
        <v>148</v>
      </c>
      <c r="B144" s="355">
        <v>554</v>
      </c>
      <c r="C144" s="195" t="s">
        <v>5331</v>
      </c>
      <c r="D144" s="195" t="s">
        <v>35</v>
      </c>
      <c r="E144" s="201" t="s">
        <v>5332</v>
      </c>
      <c r="F144" s="259" t="str">
        <f t="shared" si="2"/>
        <v>10.20.64.1</v>
      </c>
    </row>
    <row r="145" spans="1:6" ht="18" customHeight="1" x14ac:dyDescent="0.25">
      <c r="A145" s="195">
        <v>149</v>
      </c>
      <c r="B145" s="355">
        <v>556</v>
      </c>
      <c r="C145" s="195" t="s">
        <v>5333</v>
      </c>
      <c r="D145" s="195" t="s">
        <v>35</v>
      </c>
      <c r="E145" s="201" t="s">
        <v>5334</v>
      </c>
      <c r="F145" s="259" t="str">
        <f t="shared" si="2"/>
        <v>10.20.45.1</v>
      </c>
    </row>
    <row r="146" spans="1:6" ht="18" customHeight="1" x14ac:dyDescent="0.25">
      <c r="A146" s="195">
        <v>150</v>
      </c>
      <c r="B146" s="355">
        <v>557</v>
      </c>
      <c r="C146" s="195" t="s">
        <v>5335</v>
      </c>
      <c r="D146" s="195" t="s">
        <v>35</v>
      </c>
      <c r="E146" s="201" t="s">
        <v>5336</v>
      </c>
      <c r="F146" s="259" t="str">
        <f t="shared" si="2"/>
        <v>10.20.50.1</v>
      </c>
    </row>
    <row r="147" spans="1:6" ht="18" customHeight="1" x14ac:dyDescent="0.25">
      <c r="A147" s="195">
        <v>151</v>
      </c>
      <c r="B147" s="355">
        <v>558</v>
      </c>
      <c r="C147" s="195" t="str">
        <f>VLOOKUP(B147,MIS!F:H,3,FALSE)</f>
        <v>KIR KALAN</v>
      </c>
      <c r="D147" s="195" t="str">
        <f>VLOOKUP(B147,MIS!F:G,2,FALSE)</f>
        <v>LAHORE</v>
      </c>
      <c r="E147" s="201" t="s">
        <v>5337</v>
      </c>
      <c r="F147" s="259" t="str">
        <f t="shared" si="2"/>
        <v>10.20.103.1</v>
      </c>
    </row>
    <row r="148" spans="1:6" ht="18" customHeight="1" x14ac:dyDescent="0.25">
      <c r="A148" s="195">
        <v>152</v>
      </c>
      <c r="B148" s="361">
        <v>562</v>
      </c>
      <c r="C148" s="195" t="str">
        <f>VLOOKUP(B148,MIS!F:H,3,FALSE)</f>
        <v>DAULATPUR</v>
      </c>
      <c r="D148" s="195" t="str">
        <f>VLOOKUP(B148,MIS!F:G,2,FALSE)</f>
        <v>HYDERABAD</v>
      </c>
      <c r="E148" s="201" t="s">
        <v>5338</v>
      </c>
      <c r="F148" s="259" t="str">
        <f t="shared" si="2"/>
        <v>10.1.63.1</v>
      </c>
    </row>
    <row r="149" spans="1:6" ht="18" customHeight="1" x14ac:dyDescent="0.25">
      <c r="A149" s="195">
        <v>153</v>
      </c>
      <c r="B149" s="356">
        <v>565</v>
      </c>
      <c r="C149" s="197" t="s">
        <v>5339</v>
      </c>
      <c r="D149" s="195" t="s">
        <v>12</v>
      </c>
      <c r="E149" s="202" t="s">
        <v>5340</v>
      </c>
      <c r="F149" s="259" t="str">
        <f t="shared" si="2"/>
        <v>10.0.205.1</v>
      </c>
    </row>
    <row r="150" spans="1:6" ht="18" customHeight="1" x14ac:dyDescent="0.25">
      <c r="A150" s="195">
        <v>154</v>
      </c>
      <c r="B150" s="355">
        <v>568</v>
      </c>
      <c r="C150" s="195" t="str">
        <f>VLOOKUP(B150,MIS!F:H,3,FALSE)</f>
        <v>SINDHI MUSLIM COOP.HOUS.SOC, KARACH</v>
      </c>
      <c r="D150" s="195" t="str">
        <f>VLOOKUP(B150,MIS!F:G,2,FALSE)</f>
        <v>KARACHI</v>
      </c>
      <c r="E150" s="201" t="s">
        <v>5341</v>
      </c>
      <c r="F150" s="259" t="str">
        <f t="shared" si="2"/>
        <v>10.0.79.1</v>
      </c>
    </row>
    <row r="151" spans="1:6" ht="18" customHeight="1" x14ac:dyDescent="0.25">
      <c r="A151" s="195">
        <v>156</v>
      </c>
      <c r="B151" s="356">
        <v>570</v>
      </c>
      <c r="C151" s="197" t="s">
        <v>5342</v>
      </c>
      <c r="D151" s="195" t="s">
        <v>12</v>
      </c>
      <c r="E151" s="202" t="s">
        <v>5343</v>
      </c>
      <c r="F151" s="259" t="str">
        <f t="shared" si="2"/>
        <v>10.0.227.1</v>
      </c>
    </row>
    <row r="152" spans="1:6" ht="18" customHeight="1" x14ac:dyDescent="0.25">
      <c r="A152" s="195">
        <v>157</v>
      </c>
      <c r="B152" s="355">
        <v>583</v>
      </c>
      <c r="C152" s="195" t="str">
        <f>VLOOKUP(B152,MIS!F:H,3,FALSE)</f>
        <v>SAUDABAD MALIR BRANCH, KARACHI</v>
      </c>
      <c r="D152" s="195" t="str">
        <f>VLOOKUP(B152,MIS!F:G,2,FALSE)</f>
        <v>KARACHI</v>
      </c>
      <c r="E152" s="201" t="s">
        <v>5344</v>
      </c>
      <c r="F152" s="259" t="str">
        <f t="shared" si="2"/>
        <v>10.0.160.1</v>
      </c>
    </row>
    <row r="153" spans="1:6" ht="18" customHeight="1" x14ac:dyDescent="0.25">
      <c r="A153" s="195">
        <v>159</v>
      </c>
      <c r="B153" s="356">
        <v>585</v>
      </c>
      <c r="C153" s="197" t="s">
        <v>5345</v>
      </c>
      <c r="D153" s="195" t="s">
        <v>12</v>
      </c>
      <c r="E153" s="202" t="s">
        <v>5346</v>
      </c>
      <c r="F153" s="259" t="str">
        <f t="shared" si="2"/>
        <v>10.0.142.1</v>
      </c>
    </row>
    <row r="154" spans="1:6" ht="18" customHeight="1" x14ac:dyDescent="0.25">
      <c r="A154" s="195">
        <v>160</v>
      </c>
      <c r="B154" s="355">
        <v>588</v>
      </c>
      <c r="C154" s="195" t="str">
        <f>VLOOKUP(B154,MIS!F:H,3,FALSE)</f>
        <v>LANGA MANDI</v>
      </c>
      <c r="D154" s="195" t="str">
        <f>VLOOKUP(B154,MIS!F:G,2,FALSE)</f>
        <v>LAHORE</v>
      </c>
      <c r="E154" s="201" t="s">
        <v>5347</v>
      </c>
      <c r="F154" s="259" t="str">
        <f t="shared" si="2"/>
        <v>10.20.122.1</v>
      </c>
    </row>
    <row r="155" spans="1:6" ht="18" customHeight="1" x14ac:dyDescent="0.25">
      <c r="A155" s="195">
        <v>161</v>
      </c>
      <c r="B155" s="355">
        <v>593</v>
      </c>
      <c r="C155" s="195" t="s">
        <v>5348</v>
      </c>
      <c r="D155" s="195" t="s">
        <v>35</v>
      </c>
      <c r="E155" s="201" t="s">
        <v>5349</v>
      </c>
      <c r="F155" s="259" t="str">
        <f t="shared" si="2"/>
        <v>10.20.114.1</v>
      </c>
    </row>
    <row r="156" spans="1:6" ht="18" customHeight="1" x14ac:dyDescent="0.25">
      <c r="A156" s="195">
        <v>162</v>
      </c>
      <c r="B156" s="355">
        <v>594</v>
      </c>
      <c r="C156" s="195" t="s">
        <v>5350</v>
      </c>
      <c r="D156" s="195" t="s">
        <v>35</v>
      </c>
      <c r="E156" s="201" t="s">
        <v>5351</v>
      </c>
      <c r="F156" s="259" t="str">
        <f t="shared" si="2"/>
        <v>10.20.68.1</v>
      </c>
    </row>
    <row r="157" spans="1:6" ht="18" customHeight="1" x14ac:dyDescent="0.25">
      <c r="A157" s="195">
        <v>163</v>
      </c>
      <c r="B157" s="355">
        <v>595</v>
      </c>
      <c r="C157" s="195" t="s">
        <v>5352</v>
      </c>
      <c r="D157" s="195" t="s">
        <v>35</v>
      </c>
      <c r="E157" s="201" t="s">
        <v>5353</v>
      </c>
      <c r="F157" s="259" t="str">
        <f t="shared" si="2"/>
        <v>10.20.115.1</v>
      </c>
    </row>
    <row r="158" spans="1:6" ht="18" customHeight="1" x14ac:dyDescent="0.25">
      <c r="A158" s="195">
        <v>164</v>
      </c>
      <c r="B158" s="360">
        <v>596</v>
      </c>
      <c r="C158" s="199" t="s">
        <v>1695</v>
      </c>
      <c r="D158" s="195" t="s">
        <v>14</v>
      </c>
      <c r="E158" s="203" t="s">
        <v>5354</v>
      </c>
      <c r="F158" s="259" t="str">
        <f t="shared" si="2"/>
        <v>10.40.40.1</v>
      </c>
    </row>
    <row r="159" spans="1:6" ht="18" customHeight="1" x14ac:dyDescent="0.25">
      <c r="A159" s="195">
        <v>165</v>
      </c>
      <c r="B159" s="355">
        <v>599</v>
      </c>
      <c r="C159" s="195" t="s">
        <v>5355</v>
      </c>
      <c r="D159" s="195" t="s">
        <v>12</v>
      </c>
      <c r="E159" s="201" t="s">
        <v>5356</v>
      </c>
      <c r="F159" s="259" t="str">
        <f t="shared" si="2"/>
        <v>10.0.73.1</v>
      </c>
    </row>
    <row r="160" spans="1:6" ht="18" customHeight="1" x14ac:dyDescent="0.25">
      <c r="A160" s="195">
        <v>166</v>
      </c>
      <c r="B160" s="355">
        <v>599</v>
      </c>
      <c r="C160" s="195" t="s">
        <v>5357</v>
      </c>
      <c r="D160" s="195" t="s">
        <v>12</v>
      </c>
      <c r="E160" s="201"/>
      <c r="F160" s="259" t="e">
        <f t="shared" si="2"/>
        <v>#VALUE!</v>
      </c>
    </row>
    <row r="161" spans="1:6" ht="18" customHeight="1" x14ac:dyDescent="0.25">
      <c r="A161" s="195">
        <v>167</v>
      </c>
      <c r="B161" s="355">
        <v>599</v>
      </c>
      <c r="C161" s="195" t="s">
        <v>5358</v>
      </c>
      <c r="D161" s="195" t="s">
        <v>12</v>
      </c>
      <c r="E161" s="201" t="s">
        <v>5356</v>
      </c>
      <c r="F161" s="259" t="str">
        <f t="shared" si="2"/>
        <v>10.0.73.1</v>
      </c>
    </row>
    <row r="162" spans="1:6" ht="18" customHeight="1" x14ac:dyDescent="0.25">
      <c r="A162" s="195">
        <v>168</v>
      </c>
      <c r="B162" s="355">
        <v>602</v>
      </c>
      <c r="C162" s="195" t="s">
        <v>5359</v>
      </c>
      <c r="D162" s="195" t="s">
        <v>14</v>
      </c>
      <c r="E162" s="201" t="s">
        <v>694</v>
      </c>
      <c r="F162" s="259" t="str">
        <f t="shared" si="2"/>
        <v>10.40.7.1</v>
      </c>
    </row>
    <row r="163" spans="1:6" ht="18" customHeight="1" x14ac:dyDescent="0.25">
      <c r="A163" s="195">
        <v>169</v>
      </c>
      <c r="B163" s="355">
        <v>605</v>
      </c>
      <c r="C163" s="195" t="s">
        <v>5360</v>
      </c>
      <c r="D163" s="195" t="s">
        <v>35</v>
      </c>
      <c r="E163" s="201" t="s">
        <v>5361</v>
      </c>
      <c r="F163" s="259" t="str">
        <f t="shared" si="2"/>
        <v>10.20.100.1</v>
      </c>
    </row>
    <row r="164" spans="1:6" ht="18" customHeight="1" x14ac:dyDescent="0.25">
      <c r="A164" s="195">
        <v>170</v>
      </c>
      <c r="B164" s="356">
        <v>606</v>
      </c>
      <c r="C164" s="197" t="s">
        <v>5362</v>
      </c>
      <c r="D164" s="195" t="s">
        <v>12</v>
      </c>
      <c r="E164" s="202" t="s">
        <v>5363</v>
      </c>
      <c r="F164" s="259" t="str">
        <f t="shared" si="2"/>
        <v>10.0.47.1</v>
      </c>
    </row>
    <row r="165" spans="1:6" ht="18" customHeight="1" x14ac:dyDescent="0.25">
      <c r="A165" s="195">
        <v>171</v>
      </c>
      <c r="B165" s="355">
        <v>611</v>
      </c>
      <c r="C165" s="195" t="s">
        <v>5364</v>
      </c>
      <c r="D165" s="195" t="s">
        <v>36</v>
      </c>
      <c r="E165" s="201"/>
      <c r="F165" s="259" t="e">
        <f t="shared" si="2"/>
        <v>#VALUE!</v>
      </c>
    </row>
    <row r="166" spans="1:6" ht="18" customHeight="1" x14ac:dyDescent="0.25">
      <c r="A166" s="195">
        <v>172</v>
      </c>
      <c r="B166" s="355">
        <v>614</v>
      </c>
      <c r="C166" s="195" t="str">
        <f>VLOOKUP(B166,MIS!F:H,3,FALSE)</f>
        <v>GULSHAN RAVI</v>
      </c>
      <c r="D166" s="195" t="str">
        <f>VLOOKUP(B166,MIS!F:G,2,FALSE)</f>
        <v>LAHORE</v>
      </c>
      <c r="E166" s="201" t="s">
        <v>5365</v>
      </c>
      <c r="F166" s="259" t="str">
        <f t="shared" si="2"/>
        <v>10.20.117.1</v>
      </c>
    </row>
    <row r="167" spans="1:6" ht="18" customHeight="1" x14ac:dyDescent="0.25">
      <c r="A167" s="195">
        <v>173</v>
      </c>
      <c r="B167" s="355">
        <v>616</v>
      </c>
      <c r="C167" s="195" t="str">
        <f>VLOOKUP(B167,MIS!F:H,3,FALSE)</f>
        <v>DHARAMPURA</v>
      </c>
      <c r="D167" s="195" t="str">
        <f>VLOOKUP(B167,MIS!F:G,2,FALSE)</f>
        <v>LAHORE</v>
      </c>
      <c r="E167" s="201"/>
      <c r="F167" s="259" t="e">
        <f t="shared" si="2"/>
        <v>#VALUE!</v>
      </c>
    </row>
    <row r="168" spans="1:6" ht="18" customHeight="1" x14ac:dyDescent="0.25">
      <c r="A168" s="195">
        <v>174</v>
      </c>
      <c r="B168" s="355">
        <v>617</v>
      </c>
      <c r="C168" s="195" t="s">
        <v>5366</v>
      </c>
      <c r="D168" s="195" t="s">
        <v>35</v>
      </c>
      <c r="E168" s="201" t="s">
        <v>5367</v>
      </c>
      <c r="F168" s="259" t="str">
        <f t="shared" si="2"/>
        <v>10.20.29.1</v>
      </c>
    </row>
    <row r="169" spans="1:6" ht="18" customHeight="1" x14ac:dyDescent="0.25">
      <c r="A169" s="195">
        <v>175</v>
      </c>
      <c r="B169" s="355">
        <v>618</v>
      </c>
      <c r="C169" s="195" t="str">
        <f>VLOOKUP(B169,MIS!F:H,3,FALSE)</f>
        <v>SHAD BAGH</v>
      </c>
      <c r="D169" s="195" t="str">
        <f>VLOOKUP(B169,MIS!F:G,2,FALSE)</f>
        <v>LAHORE</v>
      </c>
      <c r="E169" s="201" t="s">
        <v>5368</v>
      </c>
      <c r="F169" s="259" t="str">
        <f t="shared" si="2"/>
        <v>10.20.67.1</v>
      </c>
    </row>
    <row r="170" spans="1:6" ht="18" customHeight="1" x14ac:dyDescent="0.25">
      <c r="A170" s="195">
        <v>176</v>
      </c>
      <c r="B170" s="355">
        <v>620</v>
      </c>
      <c r="C170" s="195" t="str">
        <f>VLOOKUP(B170,MIS!F:H,3,FALSE)</f>
        <v>N. BLOCK SAMANABAD</v>
      </c>
      <c r="D170" s="195" t="str">
        <f>VLOOKUP(B170,MIS!F:G,2,FALSE)</f>
        <v>LAHORE</v>
      </c>
      <c r="E170" s="201" t="s">
        <v>5369</v>
      </c>
      <c r="F170" s="259" t="str">
        <f t="shared" si="2"/>
        <v>10.20.39.1</v>
      </c>
    </row>
    <row r="171" spans="1:6" ht="18" customHeight="1" x14ac:dyDescent="0.25">
      <c r="A171" s="195">
        <v>177</v>
      </c>
      <c r="B171" s="355">
        <v>622</v>
      </c>
      <c r="C171" s="195" t="s">
        <v>5370</v>
      </c>
      <c r="D171" s="195" t="s">
        <v>12</v>
      </c>
      <c r="E171" s="201" t="s">
        <v>5371</v>
      </c>
      <c r="F171" s="259" t="str">
        <f t="shared" si="2"/>
        <v>10.0.111.1</v>
      </c>
    </row>
    <row r="172" spans="1:6" ht="18" customHeight="1" x14ac:dyDescent="0.25">
      <c r="A172" s="195">
        <v>178</v>
      </c>
      <c r="B172" s="355">
        <v>631</v>
      </c>
      <c r="C172" s="195" t="s">
        <v>5372</v>
      </c>
      <c r="D172" s="195" t="s">
        <v>12</v>
      </c>
      <c r="E172" s="201" t="s">
        <v>5373</v>
      </c>
      <c r="F172" s="259" t="str">
        <f t="shared" si="2"/>
        <v>10.0.223.1</v>
      </c>
    </row>
    <row r="173" spans="1:6" ht="18" customHeight="1" x14ac:dyDescent="0.25">
      <c r="A173" s="195">
        <v>179</v>
      </c>
      <c r="B173" s="355">
        <v>634</v>
      </c>
      <c r="C173" s="195" t="s">
        <v>5374</v>
      </c>
      <c r="D173" s="195" t="s">
        <v>12</v>
      </c>
      <c r="E173" s="201" t="s">
        <v>5375</v>
      </c>
      <c r="F173" s="259" t="str">
        <f t="shared" si="2"/>
        <v>10.0.165.1</v>
      </c>
    </row>
    <row r="174" spans="1:6" ht="18" customHeight="1" x14ac:dyDescent="0.25">
      <c r="A174" s="195">
        <v>180</v>
      </c>
      <c r="B174" s="355">
        <v>634</v>
      </c>
      <c r="C174" s="195" t="s">
        <v>5376</v>
      </c>
      <c r="D174" s="195" t="s">
        <v>12</v>
      </c>
      <c r="E174" s="201"/>
      <c r="F174" s="259" t="e">
        <f t="shared" si="2"/>
        <v>#VALUE!</v>
      </c>
    </row>
    <row r="175" spans="1:6" ht="18" customHeight="1" x14ac:dyDescent="0.25">
      <c r="A175" s="195">
        <v>181</v>
      </c>
      <c r="B175" s="359">
        <v>653</v>
      </c>
      <c r="C175" s="195" t="str">
        <f>VLOOKUP(B175,MIS!F:H,3,FALSE)</f>
        <v>THATTA</v>
      </c>
      <c r="D175" s="195" t="str">
        <f>VLOOKUP(B175,MIS!F:G,2,FALSE)</f>
        <v>HYDERABAD</v>
      </c>
      <c r="E175" s="260" t="s">
        <v>5377</v>
      </c>
      <c r="F175" s="259" t="str">
        <f t="shared" si="2"/>
        <v>10.1.20.1</v>
      </c>
    </row>
    <row r="176" spans="1:6" ht="18" customHeight="1" x14ac:dyDescent="0.25">
      <c r="A176" s="195">
        <v>182</v>
      </c>
      <c r="B176" s="355">
        <v>669</v>
      </c>
      <c r="C176" s="195" t="s">
        <v>3948</v>
      </c>
      <c r="D176" s="195" t="s">
        <v>280</v>
      </c>
      <c r="E176" s="201" t="s">
        <v>5378</v>
      </c>
      <c r="F176" s="259" t="str">
        <f t="shared" si="2"/>
        <v>10.23.73.1</v>
      </c>
    </row>
    <row r="177" spans="1:6" ht="18" customHeight="1" x14ac:dyDescent="0.25">
      <c r="A177" s="195">
        <v>183</v>
      </c>
      <c r="B177" s="356">
        <v>674</v>
      </c>
      <c r="C177" s="197" t="s">
        <v>5379</v>
      </c>
      <c r="D177" s="195" t="s">
        <v>12</v>
      </c>
      <c r="E177" s="202" t="s">
        <v>5380</v>
      </c>
      <c r="F177" s="259" t="str">
        <f t="shared" si="2"/>
        <v>10.0.245.1</v>
      </c>
    </row>
    <row r="178" spans="1:6" ht="18" customHeight="1" x14ac:dyDescent="0.25">
      <c r="A178" s="195">
        <v>184</v>
      </c>
      <c r="B178" s="355">
        <v>675</v>
      </c>
      <c r="C178" s="195" t="s">
        <v>5381</v>
      </c>
      <c r="D178" s="195" t="s">
        <v>36</v>
      </c>
      <c r="E178" s="201"/>
      <c r="F178" s="259" t="e">
        <f t="shared" si="2"/>
        <v>#VALUE!</v>
      </c>
    </row>
    <row r="179" spans="1:6" ht="18" customHeight="1" x14ac:dyDescent="0.25">
      <c r="A179" s="195">
        <v>185</v>
      </c>
      <c r="B179" s="361">
        <v>687</v>
      </c>
      <c r="C179" s="195" t="str">
        <f>VLOOKUP(B179,MIS!F:H,3,FALSE)</f>
        <v>SAKRAND</v>
      </c>
      <c r="D179" s="195" t="str">
        <f>VLOOKUP(B179,MIS!F:G,2,FALSE)</f>
        <v>HYDERABAD</v>
      </c>
      <c r="E179" s="201" t="s">
        <v>5382</v>
      </c>
      <c r="F179" s="259" t="str">
        <f t="shared" si="2"/>
        <v>10.1.55.1</v>
      </c>
    </row>
    <row r="180" spans="1:6" ht="18" customHeight="1" x14ac:dyDescent="0.25">
      <c r="A180" s="195">
        <v>186</v>
      </c>
      <c r="B180" s="355">
        <v>692</v>
      </c>
      <c r="C180" s="195" t="s">
        <v>5383</v>
      </c>
      <c r="D180" s="195" t="s">
        <v>12</v>
      </c>
      <c r="E180" s="201" t="s">
        <v>5384</v>
      </c>
      <c r="F180" s="259" t="str">
        <f t="shared" si="2"/>
        <v>10.0.108.1</v>
      </c>
    </row>
    <row r="181" spans="1:6" ht="18" customHeight="1" x14ac:dyDescent="0.25">
      <c r="A181" s="195">
        <v>187</v>
      </c>
      <c r="B181" s="355">
        <v>696</v>
      </c>
      <c r="C181" s="195" t="s">
        <v>4228</v>
      </c>
      <c r="D181" s="195" t="s">
        <v>30</v>
      </c>
      <c r="E181" s="201" t="s">
        <v>5385</v>
      </c>
      <c r="F181" s="259" t="str">
        <f t="shared" si="2"/>
        <v>10.42.11.1</v>
      </c>
    </row>
    <row r="182" spans="1:6" ht="18" customHeight="1" x14ac:dyDescent="0.25">
      <c r="A182" s="195">
        <v>188</v>
      </c>
      <c r="B182" s="361">
        <v>697</v>
      </c>
      <c r="C182" s="195" t="str">
        <f>VLOOKUP(B182,MIS!F:H,3,FALSE)</f>
        <v>BANDHI</v>
      </c>
      <c r="D182" s="195" t="str">
        <f>VLOOKUP(B182,MIS!F:G,2,FALSE)</f>
        <v>HYDERABAD</v>
      </c>
      <c r="E182" s="201" t="s">
        <v>5386</v>
      </c>
      <c r="F182" s="259" t="str">
        <f t="shared" si="2"/>
        <v>10.1.65.1</v>
      </c>
    </row>
    <row r="183" spans="1:6" ht="18" customHeight="1" x14ac:dyDescent="0.25">
      <c r="A183" s="195">
        <v>189</v>
      </c>
      <c r="B183" s="355">
        <v>803</v>
      </c>
      <c r="C183" s="195" t="s">
        <v>2023</v>
      </c>
      <c r="D183" s="195" t="s">
        <v>280</v>
      </c>
      <c r="E183" s="201" t="s">
        <v>5387</v>
      </c>
      <c r="F183" s="259" t="str">
        <f t="shared" si="2"/>
        <v>10.23.33.1</v>
      </c>
    </row>
    <row r="184" spans="1:6" ht="18" customHeight="1" x14ac:dyDescent="0.25">
      <c r="A184" s="195">
        <v>190</v>
      </c>
      <c r="B184" s="355">
        <v>804</v>
      </c>
      <c r="C184" s="195" t="s">
        <v>5388</v>
      </c>
      <c r="D184" s="195" t="s">
        <v>12</v>
      </c>
      <c r="E184" s="201" t="s">
        <v>5389</v>
      </c>
      <c r="F184" s="259" t="str">
        <f t="shared" si="2"/>
        <v>10.0.138.1</v>
      </c>
    </row>
    <row r="185" spans="1:6" ht="18" customHeight="1" x14ac:dyDescent="0.25">
      <c r="A185" s="195">
        <v>191</v>
      </c>
      <c r="B185" s="355">
        <v>810</v>
      </c>
      <c r="C185" s="195" t="s">
        <v>3954</v>
      </c>
      <c r="D185" s="195" t="s">
        <v>280</v>
      </c>
      <c r="E185" s="201" t="s">
        <v>5390</v>
      </c>
      <c r="F185" s="259" t="str">
        <f t="shared" si="2"/>
        <v>10.23.67.1</v>
      </c>
    </row>
    <row r="186" spans="1:6" ht="18" customHeight="1" x14ac:dyDescent="0.25">
      <c r="A186" s="195">
        <v>192</v>
      </c>
      <c r="B186" s="355">
        <v>813</v>
      </c>
      <c r="C186" s="195" t="s">
        <v>5391</v>
      </c>
      <c r="D186" s="195" t="s">
        <v>35</v>
      </c>
      <c r="E186" s="201" t="s">
        <v>5392</v>
      </c>
      <c r="F186" s="259" t="str">
        <f t="shared" si="2"/>
        <v>10.20.59.1</v>
      </c>
    </row>
    <row r="187" spans="1:6" ht="18" customHeight="1" x14ac:dyDescent="0.25">
      <c r="A187" s="195">
        <v>193</v>
      </c>
      <c r="B187" s="356">
        <v>827</v>
      </c>
      <c r="C187" s="197" t="s">
        <v>5393</v>
      </c>
      <c r="D187" s="195" t="s">
        <v>12</v>
      </c>
      <c r="E187" s="202" t="s">
        <v>5394</v>
      </c>
      <c r="F187" s="259" t="str">
        <f t="shared" ref="F187:F250" si="3">LEFT(E187, LEN(E187)-2+1)</f>
        <v>10.0.51.1</v>
      </c>
    </row>
    <row r="188" spans="1:6" ht="18" customHeight="1" x14ac:dyDescent="0.25">
      <c r="A188" s="195">
        <v>194</v>
      </c>
      <c r="B188" s="359">
        <v>829</v>
      </c>
      <c r="C188" s="195" t="str">
        <f>VLOOKUP(B188,MIS!F:H,3,FALSE)</f>
        <v>MADN BAZAR SHAHEED FAZIL RAHU GOLARCHI</v>
      </c>
      <c r="D188" s="195" t="str">
        <f>VLOOKUP(B188,MIS!F:G,2,FALSE)</f>
        <v>HYDERABAD</v>
      </c>
      <c r="E188" s="260" t="s">
        <v>5395</v>
      </c>
      <c r="F188" s="259" t="str">
        <f t="shared" si="3"/>
        <v>10.1.44.1</v>
      </c>
    </row>
    <row r="189" spans="1:6" ht="18" customHeight="1" x14ac:dyDescent="0.25">
      <c r="A189" s="195">
        <v>195</v>
      </c>
      <c r="B189" s="355">
        <v>830</v>
      </c>
      <c r="C189" s="195" t="s">
        <v>5396</v>
      </c>
      <c r="D189" s="195" t="s">
        <v>12</v>
      </c>
      <c r="E189" s="201" t="s">
        <v>5397</v>
      </c>
      <c r="F189" s="259" t="str">
        <f t="shared" si="3"/>
        <v>10.0.155.1</v>
      </c>
    </row>
    <row r="190" spans="1:6" ht="18" customHeight="1" x14ac:dyDescent="0.25">
      <c r="A190" s="195">
        <v>196</v>
      </c>
      <c r="B190" s="355">
        <v>832</v>
      </c>
      <c r="C190" s="195" t="s">
        <v>5398</v>
      </c>
      <c r="D190" s="195" t="s">
        <v>36</v>
      </c>
      <c r="E190" s="201"/>
      <c r="F190" s="259" t="e">
        <f t="shared" si="3"/>
        <v>#VALUE!</v>
      </c>
    </row>
    <row r="191" spans="1:6" ht="18" customHeight="1" x14ac:dyDescent="0.25">
      <c r="A191" s="195">
        <v>197</v>
      </c>
      <c r="B191" s="355">
        <v>832</v>
      </c>
      <c r="C191" s="195" t="s">
        <v>5399</v>
      </c>
      <c r="D191" s="195" t="s">
        <v>36</v>
      </c>
      <c r="E191" s="201" t="s">
        <v>5400</v>
      </c>
      <c r="F191" s="259" t="str">
        <f t="shared" si="3"/>
        <v>10.21.33.10</v>
      </c>
    </row>
    <row r="192" spans="1:6" ht="18" customHeight="1" x14ac:dyDescent="0.25">
      <c r="A192" s="195">
        <v>198</v>
      </c>
      <c r="B192" s="356">
        <v>849</v>
      </c>
      <c r="C192" s="197" t="s">
        <v>5401</v>
      </c>
      <c r="D192" s="195" t="s">
        <v>12</v>
      </c>
      <c r="E192" s="202" t="s">
        <v>5402</v>
      </c>
      <c r="F192" s="259" t="str">
        <f t="shared" si="3"/>
        <v>10.0.163.1</v>
      </c>
    </row>
    <row r="193" spans="1:6" ht="18" customHeight="1" x14ac:dyDescent="0.25">
      <c r="A193" s="195">
        <v>199</v>
      </c>
      <c r="B193" s="357">
        <v>851</v>
      </c>
      <c r="C193" s="266" t="s">
        <v>5403</v>
      </c>
      <c r="D193" s="195" t="str">
        <f>VLOOKUP(B193,MIS!F:G,2,FALSE)</f>
        <v>KARACHI</v>
      </c>
      <c r="E193" s="268" t="s">
        <v>5404</v>
      </c>
      <c r="F193" s="259" t="str">
        <f t="shared" si="3"/>
        <v>10.0.72.1</v>
      </c>
    </row>
    <row r="194" spans="1:6" ht="18" customHeight="1" x14ac:dyDescent="0.25">
      <c r="A194" s="195">
        <v>200</v>
      </c>
      <c r="B194" s="355">
        <v>853</v>
      </c>
      <c r="C194" s="195" t="s">
        <v>4230</v>
      </c>
      <c r="D194" s="195" t="s">
        <v>30</v>
      </c>
      <c r="E194" s="201" t="s">
        <v>5405</v>
      </c>
      <c r="F194" s="259" t="str">
        <f t="shared" si="3"/>
        <v>10.42.77.1</v>
      </c>
    </row>
    <row r="195" spans="1:6" ht="18" customHeight="1" x14ac:dyDescent="0.25">
      <c r="A195" s="195">
        <v>201</v>
      </c>
      <c r="B195" s="356">
        <v>857</v>
      </c>
      <c r="C195" s="197" t="s">
        <v>5406</v>
      </c>
      <c r="D195" s="195" t="s">
        <v>12</v>
      </c>
      <c r="E195" s="202" t="s">
        <v>5407</v>
      </c>
      <c r="F195" s="259" t="str">
        <f t="shared" si="3"/>
        <v>10.0.107.1</v>
      </c>
    </row>
    <row r="196" spans="1:6" ht="18" customHeight="1" x14ac:dyDescent="0.25">
      <c r="A196" s="195">
        <v>202</v>
      </c>
      <c r="B196" s="355">
        <v>861</v>
      </c>
      <c r="C196" s="195" t="str">
        <f>VLOOKUP(B196,MIS!F:H,3,FALSE)</f>
        <v>KARACHI-LANDHI TOWN SHIP</v>
      </c>
      <c r="D196" s="195" t="str">
        <f>VLOOKUP(B196,MIS!F:G,2,FALSE)</f>
        <v>KARACHI</v>
      </c>
      <c r="E196" s="201" t="s">
        <v>5408</v>
      </c>
      <c r="F196" s="259" t="str">
        <f t="shared" si="3"/>
        <v>10.0.141.1</v>
      </c>
    </row>
    <row r="197" spans="1:6" ht="18" customHeight="1" x14ac:dyDescent="0.25">
      <c r="A197" s="195">
        <v>203</v>
      </c>
      <c r="B197" s="357">
        <v>861</v>
      </c>
      <c r="C197" s="269" t="s">
        <v>5409</v>
      </c>
      <c r="D197" s="195" t="str">
        <f>VLOOKUP(B197,MIS!F:G,2,FALSE)</f>
        <v>KARACHI</v>
      </c>
      <c r="E197" s="268" t="s">
        <v>5408</v>
      </c>
      <c r="F197" s="259" t="str">
        <f t="shared" si="3"/>
        <v>10.0.141.1</v>
      </c>
    </row>
    <row r="198" spans="1:6" ht="18" customHeight="1" x14ac:dyDescent="0.25">
      <c r="A198" s="195">
        <v>204</v>
      </c>
      <c r="B198" s="355">
        <v>866</v>
      </c>
      <c r="C198" s="195" t="str">
        <f>VLOOKUP(B198,MIS!F:H,3,FALSE)</f>
        <v>STOCK EXCHANGE</v>
      </c>
      <c r="D198" s="195" t="s">
        <v>12</v>
      </c>
      <c r="E198" s="201" t="s">
        <v>5410</v>
      </c>
      <c r="F198" s="259" t="str">
        <f t="shared" si="3"/>
        <v>10.20.19.1</v>
      </c>
    </row>
    <row r="199" spans="1:6" ht="18" customHeight="1" x14ac:dyDescent="0.25">
      <c r="A199" s="195">
        <v>205</v>
      </c>
      <c r="B199" s="355">
        <v>869</v>
      </c>
      <c r="C199" s="195" t="s">
        <v>5411</v>
      </c>
      <c r="D199" s="195" t="s">
        <v>36</v>
      </c>
      <c r="E199" s="201"/>
      <c r="F199" s="259" t="e">
        <f t="shared" si="3"/>
        <v>#VALUE!</v>
      </c>
    </row>
    <row r="200" spans="1:6" ht="18" customHeight="1" x14ac:dyDescent="0.25">
      <c r="A200" s="195">
        <v>206</v>
      </c>
      <c r="B200" s="356">
        <v>877</v>
      </c>
      <c r="C200" s="197" t="s">
        <v>5412</v>
      </c>
      <c r="D200" s="195" t="s">
        <v>12</v>
      </c>
      <c r="E200" s="202" t="s">
        <v>5413</v>
      </c>
      <c r="F200" s="259" t="str">
        <f t="shared" si="3"/>
        <v>10.0.146.1</v>
      </c>
    </row>
    <row r="201" spans="1:6" ht="18" customHeight="1" x14ac:dyDescent="0.25">
      <c r="A201" s="195">
        <v>207</v>
      </c>
      <c r="B201" s="356">
        <v>878</v>
      </c>
      <c r="C201" s="197" t="s">
        <v>5414</v>
      </c>
      <c r="D201" s="195" t="s">
        <v>12</v>
      </c>
      <c r="E201" s="202" t="s">
        <v>5415</v>
      </c>
      <c r="F201" s="259" t="str">
        <f t="shared" si="3"/>
        <v>10.0.159.1</v>
      </c>
    </row>
    <row r="202" spans="1:6" ht="18" customHeight="1" x14ac:dyDescent="0.25">
      <c r="A202" s="195">
        <v>208</v>
      </c>
      <c r="B202" s="356">
        <v>878</v>
      </c>
      <c r="C202" s="197" t="s">
        <v>5416</v>
      </c>
      <c r="D202" s="195" t="s">
        <v>12</v>
      </c>
      <c r="E202" s="202" t="s">
        <v>5415</v>
      </c>
      <c r="F202" s="259" t="str">
        <f t="shared" si="3"/>
        <v>10.0.159.1</v>
      </c>
    </row>
    <row r="203" spans="1:6" ht="18" customHeight="1" x14ac:dyDescent="0.25">
      <c r="A203" s="195">
        <v>209</v>
      </c>
      <c r="B203" s="362">
        <v>879</v>
      </c>
      <c r="C203" s="197" t="s">
        <v>5417</v>
      </c>
      <c r="D203" s="195" t="s">
        <v>12</v>
      </c>
      <c r="E203" s="202" t="s">
        <v>5418</v>
      </c>
      <c r="F203" s="259" t="str">
        <f t="shared" si="3"/>
        <v>10.0.177.1</v>
      </c>
    </row>
    <row r="204" spans="1:6" ht="18" customHeight="1" x14ac:dyDescent="0.25">
      <c r="A204" s="195">
        <v>210</v>
      </c>
      <c r="B204" s="357">
        <v>889</v>
      </c>
      <c r="C204" s="269" t="s">
        <v>5419</v>
      </c>
      <c r="D204" s="195" t="str">
        <f>VLOOKUP(B204,MIS!F:G,2,FALSE)</f>
        <v>KARACHI</v>
      </c>
      <c r="E204" s="268" t="s">
        <v>5420</v>
      </c>
      <c r="F204" s="259" t="str">
        <f t="shared" si="3"/>
        <v>10.0.98.1</v>
      </c>
    </row>
    <row r="205" spans="1:6" ht="18" customHeight="1" x14ac:dyDescent="0.25">
      <c r="A205" s="195">
        <v>211</v>
      </c>
      <c r="B205" s="355">
        <v>890</v>
      </c>
      <c r="C205" s="195" t="s">
        <v>5421</v>
      </c>
      <c r="D205" s="195" t="s">
        <v>12</v>
      </c>
      <c r="E205" s="201" t="s">
        <v>5422</v>
      </c>
      <c r="F205" s="259" t="str">
        <f t="shared" si="3"/>
        <v>10.0.202.1</v>
      </c>
    </row>
    <row r="206" spans="1:6" ht="18" customHeight="1" x14ac:dyDescent="0.25">
      <c r="A206" s="195">
        <v>212</v>
      </c>
      <c r="B206" s="355">
        <v>891</v>
      </c>
      <c r="C206" s="195" t="str">
        <f>VLOOKUP(B206,MIS!F:H,3,FALSE)</f>
        <v>KARACHI-MAHMOODABAD</v>
      </c>
      <c r="D206" s="195" t="str">
        <f>VLOOKUP(B206,MIS!F:G,2,FALSE)</f>
        <v>KARACHI</v>
      </c>
      <c r="E206" s="201" t="s">
        <v>5423</v>
      </c>
      <c r="F206" s="259" t="str">
        <f t="shared" si="3"/>
        <v>10.0.171.1</v>
      </c>
    </row>
    <row r="207" spans="1:6" ht="18" customHeight="1" x14ac:dyDescent="0.25">
      <c r="A207" s="195">
        <v>213</v>
      </c>
      <c r="B207" s="357">
        <v>891</v>
      </c>
      <c r="C207" s="269" t="s">
        <v>5424</v>
      </c>
      <c r="D207" s="195" t="str">
        <f>VLOOKUP(B207,MIS!F:G,2,FALSE)</f>
        <v>KARACHI</v>
      </c>
      <c r="E207" s="268" t="s">
        <v>5423</v>
      </c>
      <c r="F207" s="259" t="str">
        <f t="shared" si="3"/>
        <v>10.0.171.1</v>
      </c>
    </row>
    <row r="208" spans="1:6" ht="18" customHeight="1" x14ac:dyDescent="0.25">
      <c r="A208" s="195">
        <v>214</v>
      </c>
      <c r="B208" s="356">
        <v>893</v>
      </c>
      <c r="C208" s="197" t="s">
        <v>5425</v>
      </c>
      <c r="D208" s="195" t="s">
        <v>12</v>
      </c>
      <c r="E208" s="202" t="s">
        <v>5426</v>
      </c>
      <c r="F208" s="259" t="str">
        <f t="shared" si="3"/>
        <v>10.0.219.1</v>
      </c>
    </row>
    <row r="209" spans="1:6" ht="18" customHeight="1" x14ac:dyDescent="0.25">
      <c r="A209" s="195">
        <v>215</v>
      </c>
      <c r="B209" s="355">
        <v>896</v>
      </c>
      <c r="C209" s="195" t="str">
        <f>VLOOKUP(B209,MIS!F:H,3,FALSE)</f>
        <v xml:space="preserve">KARSAZ, </v>
      </c>
      <c r="D209" s="195" t="str">
        <f>VLOOKUP(B209,MIS!F:G,2,FALSE)</f>
        <v>KARACHI</v>
      </c>
      <c r="E209" s="201" t="s">
        <v>5427</v>
      </c>
      <c r="F209" s="259" t="str">
        <f t="shared" si="3"/>
        <v>10.0.12.1</v>
      </c>
    </row>
    <row r="210" spans="1:6" ht="18" customHeight="1" x14ac:dyDescent="0.25">
      <c r="A210" s="195">
        <v>216</v>
      </c>
      <c r="B210" s="357">
        <v>896</v>
      </c>
      <c r="C210" s="269" t="s">
        <v>5428</v>
      </c>
      <c r="D210" s="195" t="str">
        <f>VLOOKUP(B210,MIS!F:G,2,FALSE)</f>
        <v>KARACHI</v>
      </c>
      <c r="E210" s="268" t="s">
        <v>5427</v>
      </c>
      <c r="F210" s="259" t="str">
        <f t="shared" si="3"/>
        <v>10.0.12.1</v>
      </c>
    </row>
    <row r="211" spans="1:6" ht="18" customHeight="1" x14ac:dyDescent="0.25">
      <c r="A211" s="195">
        <v>217</v>
      </c>
      <c r="B211" s="355">
        <v>898</v>
      </c>
      <c r="C211" s="195" t="s">
        <v>4232</v>
      </c>
      <c r="D211" s="195" t="s">
        <v>30</v>
      </c>
      <c r="E211" s="201" t="s">
        <v>5429</v>
      </c>
      <c r="F211" s="259" t="str">
        <f t="shared" si="3"/>
        <v>10.42.12.1</v>
      </c>
    </row>
    <row r="212" spans="1:6" ht="21" customHeight="1" x14ac:dyDescent="0.25">
      <c r="A212" s="195">
        <v>218</v>
      </c>
      <c r="B212" s="356">
        <v>900</v>
      </c>
      <c r="C212" s="197" t="s">
        <v>5430</v>
      </c>
      <c r="D212" s="195" t="s">
        <v>12</v>
      </c>
      <c r="E212" s="202" t="s">
        <v>5431</v>
      </c>
      <c r="F212" s="259" t="str">
        <f t="shared" si="3"/>
        <v>10.0.217.1</v>
      </c>
    </row>
    <row r="213" spans="1:6" ht="18" customHeight="1" x14ac:dyDescent="0.25">
      <c r="A213" s="195">
        <v>219</v>
      </c>
      <c r="B213" s="355">
        <v>903</v>
      </c>
      <c r="C213" s="195" t="s">
        <v>5432</v>
      </c>
      <c r="D213" s="195" t="s">
        <v>36</v>
      </c>
      <c r="E213" s="201" t="s">
        <v>5433</v>
      </c>
      <c r="F213" s="259" t="str">
        <f t="shared" si="3"/>
        <v>10.21.34.10</v>
      </c>
    </row>
    <row r="214" spans="1:6" ht="18" customHeight="1" x14ac:dyDescent="0.25">
      <c r="A214" s="195">
        <v>220</v>
      </c>
      <c r="B214" s="355">
        <v>903</v>
      </c>
      <c r="C214" s="195" t="s">
        <v>5434</v>
      </c>
      <c r="D214" s="195" t="s">
        <v>36</v>
      </c>
      <c r="E214" s="201"/>
      <c r="F214" s="259" t="e">
        <f t="shared" si="3"/>
        <v>#VALUE!</v>
      </c>
    </row>
    <row r="215" spans="1:6" ht="18" customHeight="1" x14ac:dyDescent="0.25">
      <c r="A215" s="195">
        <v>221</v>
      </c>
      <c r="B215" s="356">
        <v>911</v>
      </c>
      <c r="C215" s="197" t="s">
        <v>5435</v>
      </c>
      <c r="D215" s="195" t="s">
        <v>12</v>
      </c>
      <c r="E215" s="202" t="s">
        <v>5436</v>
      </c>
      <c r="F215" s="259" t="str">
        <f t="shared" si="3"/>
        <v>10.0.224.1</v>
      </c>
    </row>
    <row r="216" spans="1:6" ht="18" customHeight="1" x14ac:dyDescent="0.25">
      <c r="A216" s="195">
        <v>222</v>
      </c>
      <c r="B216" s="356">
        <v>913</v>
      </c>
      <c r="C216" s="197" t="s">
        <v>5437</v>
      </c>
      <c r="D216" s="195" t="s">
        <v>12</v>
      </c>
      <c r="E216" s="202" t="s">
        <v>5438</v>
      </c>
      <c r="F216" s="259" t="str">
        <f t="shared" si="3"/>
        <v>10.0.136.1</v>
      </c>
    </row>
    <row r="217" spans="1:6" ht="18" customHeight="1" x14ac:dyDescent="0.25">
      <c r="A217" s="195">
        <v>223</v>
      </c>
      <c r="B217" s="356">
        <v>914</v>
      </c>
      <c r="C217" s="197" t="s">
        <v>5439</v>
      </c>
      <c r="D217" s="195" t="s">
        <v>12</v>
      </c>
      <c r="E217" s="202" t="s">
        <v>5440</v>
      </c>
      <c r="F217" s="259" t="str">
        <f t="shared" si="3"/>
        <v>10.0.13.1</v>
      </c>
    </row>
    <row r="218" spans="1:6" ht="18" customHeight="1" x14ac:dyDescent="0.25">
      <c r="A218" s="195">
        <v>224</v>
      </c>
      <c r="B218" s="356">
        <v>916</v>
      </c>
      <c r="C218" s="197" t="s">
        <v>5441</v>
      </c>
      <c r="D218" s="195" t="s">
        <v>12</v>
      </c>
      <c r="E218" s="202" t="s">
        <v>5442</v>
      </c>
      <c r="F218" s="259" t="str">
        <f t="shared" si="3"/>
        <v>10.0.45.1</v>
      </c>
    </row>
    <row r="219" spans="1:6" ht="18" customHeight="1" x14ac:dyDescent="0.25">
      <c r="A219" s="195">
        <v>225</v>
      </c>
      <c r="B219" s="355">
        <v>923</v>
      </c>
      <c r="C219" s="195" t="s">
        <v>5443</v>
      </c>
      <c r="D219" s="195" t="s">
        <v>12</v>
      </c>
      <c r="E219" s="201" t="s">
        <v>5444</v>
      </c>
      <c r="F219" s="259" t="str">
        <f t="shared" si="3"/>
        <v>10.0.246.1</v>
      </c>
    </row>
    <row r="220" spans="1:6" ht="18" customHeight="1" x14ac:dyDescent="0.25">
      <c r="A220" s="195">
        <v>226</v>
      </c>
      <c r="B220" s="355">
        <v>926</v>
      </c>
      <c r="C220" s="195" t="s">
        <v>5445</v>
      </c>
      <c r="D220" s="195" t="s">
        <v>35</v>
      </c>
      <c r="E220" s="201" t="s">
        <v>5446</v>
      </c>
      <c r="F220" s="259" t="str">
        <f t="shared" si="3"/>
        <v>10.20.4.1</v>
      </c>
    </row>
    <row r="221" spans="1:6" ht="18" customHeight="1" x14ac:dyDescent="0.25">
      <c r="A221" s="195">
        <v>227</v>
      </c>
      <c r="B221" s="355">
        <v>929</v>
      </c>
      <c r="C221" s="195" t="s">
        <v>3973</v>
      </c>
      <c r="D221" s="195" t="s">
        <v>280</v>
      </c>
      <c r="E221" s="201" t="s">
        <v>5447</v>
      </c>
      <c r="F221" s="259" t="str">
        <f t="shared" si="3"/>
        <v>10.23.68.1</v>
      </c>
    </row>
    <row r="222" spans="1:6" ht="18" customHeight="1" x14ac:dyDescent="0.25">
      <c r="A222" s="195">
        <v>228</v>
      </c>
      <c r="B222" s="355">
        <v>937</v>
      </c>
      <c r="C222" s="195" t="s">
        <v>3976</v>
      </c>
      <c r="D222" s="195" t="s">
        <v>280</v>
      </c>
      <c r="E222" s="201" t="s">
        <v>5448</v>
      </c>
      <c r="F222" s="259" t="str">
        <f t="shared" si="3"/>
        <v>10.23.21.1</v>
      </c>
    </row>
    <row r="223" spans="1:6" ht="18" customHeight="1" x14ac:dyDescent="0.25">
      <c r="A223" s="195">
        <v>229</v>
      </c>
      <c r="B223" s="355">
        <v>939</v>
      </c>
      <c r="C223" s="195" t="s">
        <v>3977</v>
      </c>
      <c r="D223" s="195" t="s">
        <v>280</v>
      </c>
      <c r="E223" s="201" t="s">
        <v>5449</v>
      </c>
      <c r="F223" s="259" t="str">
        <f t="shared" si="3"/>
        <v>10.23.2.1</v>
      </c>
    </row>
    <row r="224" spans="1:6" ht="18" customHeight="1" x14ac:dyDescent="0.25">
      <c r="A224" s="195">
        <v>230</v>
      </c>
      <c r="B224" s="355">
        <v>941</v>
      </c>
      <c r="C224" s="195" t="s">
        <v>5450</v>
      </c>
      <c r="D224" s="195" t="s">
        <v>36</v>
      </c>
      <c r="E224" s="201"/>
      <c r="F224" s="259" t="e">
        <f t="shared" si="3"/>
        <v>#VALUE!</v>
      </c>
    </row>
    <row r="225" spans="1:6" ht="18" customHeight="1" x14ac:dyDescent="0.25">
      <c r="A225" s="195">
        <v>231</v>
      </c>
      <c r="B225" s="355">
        <v>941</v>
      </c>
      <c r="C225" s="195" t="s">
        <v>5451</v>
      </c>
      <c r="D225" s="195" t="s">
        <v>36</v>
      </c>
      <c r="E225" s="201" t="s">
        <v>5452</v>
      </c>
      <c r="F225" s="259" t="str">
        <f t="shared" si="3"/>
        <v>10.21.38.10</v>
      </c>
    </row>
    <row r="226" spans="1:6" ht="18" customHeight="1" x14ac:dyDescent="0.25">
      <c r="A226" s="195">
        <v>232</v>
      </c>
      <c r="B226" s="356">
        <v>947</v>
      </c>
      <c r="C226" s="197" t="s">
        <v>5453</v>
      </c>
      <c r="D226" s="195" t="s">
        <v>12</v>
      </c>
      <c r="E226" s="202" t="s">
        <v>5454</v>
      </c>
      <c r="F226" s="259" t="str">
        <f t="shared" si="3"/>
        <v>10.0.26.1</v>
      </c>
    </row>
    <row r="227" spans="1:6" ht="18" customHeight="1" x14ac:dyDescent="0.25">
      <c r="A227" s="195">
        <v>233</v>
      </c>
      <c r="B227" s="355">
        <v>950</v>
      </c>
      <c r="C227" s="195" t="s">
        <v>5455</v>
      </c>
      <c r="D227" s="195" t="s">
        <v>36</v>
      </c>
      <c r="E227" s="201"/>
      <c r="F227" s="259" t="e">
        <f t="shared" si="3"/>
        <v>#VALUE!</v>
      </c>
    </row>
    <row r="228" spans="1:6" ht="18" customHeight="1" x14ac:dyDescent="0.25">
      <c r="A228" s="195">
        <v>234</v>
      </c>
      <c r="B228" s="355">
        <v>950</v>
      </c>
      <c r="C228" s="195" t="s">
        <v>5456</v>
      </c>
      <c r="D228" s="195" t="s">
        <v>36</v>
      </c>
      <c r="E228" s="201" t="s">
        <v>5457</v>
      </c>
      <c r="F228" s="259" t="str">
        <f t="shared" si="3"/>
        <v>10.21.35.10</v>
      </c>
    </row>
    <row r="229" spans="1:6" ht="18" customHeight="1" x14ac:dyDescent="0.25">
      <c r="A229" s="195">
        <v>235</v>
      </c>
      <c r="B229" s="355">
        <v>959</v>
      </c>
      <c r="C229" s="195" t="s">
        <v>4234</v>
      </c>
      <c r="D229" s="195" t="s">
        <v>30</v>
      </c>
      <c r="E229" s="201" t="s">
        <v>5458</v>
      </c>
      <c r="F229" s="259" t="str">
        <f t="shared" si="3"/>
        <v>10.42.33.1</v>
      </c>
    </row>
    <row r="230" spans="1:6" ht="18" customHeight="1" x14ac:dyDescent="0.25">
      <c r="A230" s="195">
        <v>236</v>
      </c>
      <c r="B230" s="355">
        <v>963</v>
      </c>
      <c r="C230" s="195" t="s">
        <v>3983</v>
      </c>
      <c r="D230" s="195" t="s">
        <v>280</v>
      </c>
      <c r="E230" s="201" t="s">
        <v>5459</v>
      </c>
      <c r="F230" s="259" t="str">
        <f t="shared" si="3"/>
        <v>10.23.34.1</v>
      </c>
    </row>
    <row r="231" spans="1:6" ht="18" customHeight="1" x14ac:dyDescent="0.25">
      <c r="A231" s="195">
        <v>237</v>
      </c>
      <c r="B231" s="355">
        <v>976</v>
      </c>
      <c r="C231" s="195" t="s">
        <v>5460</v>
      </c>
      <c r="D231" s="195" t="s">
        <v>35</v>
      </c>
      <c r="E231" s="201" t="s">
        <v>257</v>
      </c>
      <c r="F231" s="259" t="str">
        <f t="shared" si="3"/>
        <v>10.20.106.1</v>
      </c>
    </row>
    <row r="232" spans="1:6" ht="18" customHeight="1" x14ac:dyDescent="0.25">
      <c r="A232" s="195">
        <v>238</v>
      </c>
      <c r="B232" s="359">
        <v>979</v>
      </c>
      <c r="C232" s="195" t="str">
        <f>VLOOKUP(B232,MIS!F:H,3,FALSE)</f>
        <v>AHMED NAGAR TALHAR</v>
      </c>
      <c r="D232" s="195" t="str">
        <f>VLOOKUP(B232,MIS!F:G,2,FALSE)</f>
        <v>HYDERABAD</v>
      </c>
      <c r="E232" s="260" t="s">
        <v>5461</v>
      </c>
      <c r="F232" s="259" t="str">
        <f t="shared" si="3"/>
        <v>10.1.58.1</v>
      </c>
    </row>
    <row r="233" spans="1:6" ht="18" customHeight="1" x14ac:dyDescent="0.25">
      <c r="A233" s="195">
        <v>239</v>
      </c>
      <c r="B233" s="355">
        <v>991</v>
      </c>
      <c r="C233" s="195" t="s">
        <v>3985</v>
      </c>
      <c r="D233" s="195" t="s">
        <v>280</v>
      </c>
      <c r="E233" s="201" t="s">
        <v>5462</v>
      </c>
      <c r="F233" s="259" t="str">
        <f t="shared" si="3"/>
        <v>10.23.27.1</v>
      </c>
    </row>
    <row r="234" spans="1:6" ht="18" customHeight="1" x14ac:dyDescent="0.25">
      <c r="A234" s="195">
        <v>240</v>
      </c>
      <c r="B234" s="356">
        <v>994</v>
      </c>
      <c r="C234" s="197" t="s">
        <v>5463</v>
      </c>
      <c r="D234" s="195" t="s">
        <v>12</v>
      </c>
      <c r="E234" s="202" t="s">
        <v>5464</v>
      </c>
      <c r="F234" s="259" t="str">
        <f t="shared" si="3"/>
        <v>10.0.178.1</v>
      </c>
    </row>
    <row r="235" spans="1:6" ht="18" customHeight="1" x14ac:dyDescent="0.25">
      <c r="A235" s="195">
        <v>241</v>
      </c>
      <c r="B235" s="355">
        <v>1003</v>
      </c>
      <c r="C235" s="195" t="s">
        <v>5465</v>
      </c>
      <c r="D235" s="195" t="s">
        <v>36</v>
      </c>
      <c r="E235" s="201" t="s">
        <v>5466</v>
      </c>
      <c r="F235" s="259" t="str">
        <f t="shared" si="3"/>
        <v>10.21.84.10</v>
      </c>
    </row>
    <row r="236" spans="1:6" ht="18" customHeight="1" x14ac:dyDescent="0.25">
      <c r="A236" s="195">
        <v>242</v>
      </c>
      <c r="B236" s="355">
        <v>1003</v>
      </c>
      <c r="C236" s="195" t="s">
        <v>5467</v>
      </c>
      <c r="D236" s="195" t="s">
        <v>36</v>
      </c>
      <c r="E236" s="201"/>
      <c r="F236" s="259" t="e">
        <f t="shared" si="3"/>
        <v>#VALUE!</v>
      </c>
    </row>
    <row r="237" spans="1:6" ht="18" customHeight="1" x14ac:dyDescent="0.25">
      <c r="A237" s="195">
        <v>243</v>
      </c>
      <c r="B237" s="355">
        <v>1005</v>
      </c>
      <c r="C237" s="195" t="s">
        <v>1718</v>
      </c>
      <c r="D237" s="195" t="s">
        <v>14</v>
      </c>
      <c r="E237" s="201" t="s">
        <v>5468</v>
      </c>
      <c r="F237" s="259" t="str">
        <f t="shared" si="3"/>
        <v>10.40.61.1</v>
      </c>
    </row>
    <row r="238" spans="1:6" ht="18" customHeight="1" x14ac:dyDescent="0.25">
      <c r="A238" s="195">
        <v>244</v>
      </c>
      <c r="B238" s="355">
        <v>1015</v>
      </c>
      <c r="C238" s="195" t="s">
        <v>5469</v>
      </c>
      <c r="D238" s="195" t="s">
        <v>35</v>
      </c>
      <c r="E238" s="201" t="s">
        <v>5470</v>
      </c>
      <c r="F238" s="259" t="str">
        <f t="shared" si="3"/>
        <v>10.20.98.1</v>
      </c>
    </row>
    <row r="239" spans="1:6" ht="18" customHeight="1" x14ac:dyDescent="0.25">
      <c r="A239" s="195">
        <v>245</v>
      </c>
      <c r="B239" s="355">
        <v>1019</v>
      </c>
      <c r="C239" s="195" t="str">
        <f>VLOOKUP(B239,MIS!F:H,3,FALSE)</f>
        <v>NEW MUSLIM TOWN</v>
      </c>
      <c r="D239" s="195" t="str">
        <f>VLOOKUP(B239,MIS!F:G,2,FALSE)</f>
        <v>LAHORE</v>
      </c>
      <c r="E239" s="201" t="s">
        <v>5317</v>
      </c>
      <c r="F239" s="259" t="str">
        <f t="shared" si="3"/>
        <v>10.20.11.1</v>
      </c>
    </row>
    <row r="240" spans="1:6" ht="18" customHeight="1" x14ac:dyDescent="0.25">
      <c r="A240" s="195">
        <v>246</v>
      </c>
      <c r="B240" s="355">
        <v>1021</v>
      </c>
      <c r="C240" s="195" t="s">
        <v>5471</v>
      </c>
      <c r="D240" s="195" t="s">
        <v>36</v>
      </c>
      <c r="E240" s="201"/>
      <c r="F240" s="259" t="e">
        <f t="shared" si="3"/>
        <v>#VALUE!</v>
      </c>
    </row>
    <row r="241" spans="1:6" ht="18" customHeight="1" x14ac:dyDescent="0.25">
      <c r="A241" s="195">
        <v>247</v>
      </c>
      <c r="B241" s="355">
        <v>1043</v>
      </c>
      <c r="C241" s="195" t="str">
        <f>VLOOKUP(B241,MIS!F:H,3,FALSE)</f>
        <v>JADL ROAD HYDERABAD</v>
      </c>
      <c r="D241" s="195" t="str">
        <f>VLOOKUP(B241,MIS!F:G,2,FALSE)</f>
        <v>HYDERABAD</v>
      </c>
      <c r="E241" s="201" t="s">
        <v>5472</v>
      </c>
      <c r="F241" s="259" t="str">
        <f t="shared" si="3"/>
        <v>10.1.7.1</v>
      </c>
    </row>
    <row r="242" spans="1:6" ht="18" customHeight="1" x14ac:dyDescent="0.25">
      <c r="A242" s="195">
        <v>248</v>
      </c>
      <c r="B242" s="355">
        <v>1050</v>
      </c>
      <c r="C242" s="195" t="str">
        <f>VLOOKUP(B242,MIS!F:H,3,FALSE)</f>
        <v>KHARAK BR</v>
      </c>
      <c r="D242" s="195" t="str">
        <f>VLOOKUP(B242,MIS!F:G,2,FALSE)</f>
        <v>MIRPUR</v>
      </c>
      <c r="E242" s="201"/>
      <c r="F242" s="259" t="e">
        <f t="shared" si="3"/>
        <v>#VALUE!</v>
      </c>
    </row>
    <row r="243" spans="1:6" ht="18" customHeight="1" x14ac:dyDescent="0.25">
      <c r="A243" s="195">
        <v>249</v>
      </c>
      <c r="B243" s="355">
        <v>1054</v>
      </c>
      <c r="C243" s="195" t="str">
        <f>VLOOKUP(B243,MIS!F:H,3,FALSE)</f>
        <v>CHUNA MANDI</v>
      </c>
      <c r="D243" s="195" t="str">
        <f>VLOOKUP(B243,MIS!F:G,2,FALSE)</f>
        <v>LAHORE</v>
      </c>
      <c r="E243" s="201" t="s">
        <v>5473</v>
      </c>
      <c r="F243" s="259" t="str">
        <f t="shared" si="3"/>
        <v>10.20.121.1</v>
      </c>
    </row>
    <row r="244" spans="1:6" ht="18" customHeight="1" x14ac:dyDescent="0.25">
      <c r="A244" s="195">
        <v>250</v>
      </c>
      <c r="B244" s="355">
        <v>1060</v>
      </c>
      <c r="C244" s="195" t="s">
        <v>5474</v>
      </c>
      <c r="D244" s="195" t="s">
        <v>35</v>
      </c>
      <c r="E244" s="201" t="s">
        <v>5475</v>
      </c>
      <c r="F244" s="259" t="str">
        <f t="shared" si="3"/>
        <v>10.20.51.1</v>
      </c>
    </row>
    <row r="245" spans="1:6" ht="18" customHeight="1" x14ac:dyDescent="0.25">
      <c r="A245" s="195">
        <v>251</v>
      </c>
      <c r="B245" s="355">
        <v>1072</v>
      </c>
      <c r="C245" s="195" t="s">
        <v>5476</v>
      </c>
      <c r="D245" s="195" t="s">
        <v>36</v>
      </c>
      <c r="E245" s="201" t="s">
        <v>5477</v>
      </c>
      <c r="F245" s="259" t="str">
        <f t="shared" si="3"/>
        <v>10.21.37.10</v>
      </c>
    </row>
    <row r="246" spans="1:6" ht="18" customHeight="1" x14ac:dyDescent="0.25">
      <c r="A246" s="195">
        <v>252</v>
      </c>
      <c r="B246" s="355">
        <v>1075</v>
      </c>
      <c r="C246" s="195" t="s">
        <v>5478</v>
      </c>
      <c r="D246" s="195" t="s">
        <v>12</v>
      </c>
      <c r="E246" s="201" t="s">
        <v>5479</v>
      </c>
      <c r="F246" s="259" t="str">
        <f t="shared" si="3"/>
        <v>10.0.148.1</v>
      </c>
    </row>
    <row r="247" spans="1:6" ht="18" customHeight="1" x14ac:dyDescent="0.25">
      <c r="A247" s="195">
        <v>253</v>
      </c>
      <c r="B247" s="355">
        <v>1076</v>
      </c>
      <c r="C247" s="195" t="str">
        <f>VLOOKUP(B247,MIS!F:H,3,FALSE)</f>
        <v>SHADMAN COLONY</v>
      </c>
      <c r="D247" s="195" t="str">
        <f>VLOOKUP(B247,MIS!F:G,2,FALSE)</f>
        <v>LAHORE</v>
      </c>
      <c r="E247" s="201" t="s">
        <v>5480</v>
      </c>
      <c r="F247" s="259" t="str">
        <f t="shared" si="3"/>
        <v>10.20.9.1</v>
      </c>
    </row>
    <row r="248" spans="1:6" ht="18" customHeight="1" x14ac:dyDescent="0.25">
      <c r="A248" s="195">
        <v>254</v>
      </c>
      <c r="B248" s="355">
        <v>1089</v>
      </c>
      <c r="C248" s="195" t="s">
        <v>5481</v>
      </c>
      <c r="D248" s="195" t="s">
        <v>12</v>
      </c>
      <c r="E248" s="201" t="s">
        <v>5482</v>
      </c>
      <c r="F248" s="259" t="str">
        <f t="shared" si="3"/>
        <v>10.0.143.1</v>
      </c>
    </row>
    <row r="249" spans="1:6" ht="18" customHeight="1" x14ac:dyDescent="0.25">
      <c r="A249" s="195">
        <v>255</v>
      </c>
      <c r="B249" s="355">
        <v>1092</v>
      </c>
      <c r="C249" s="195" t="s">
        <v>5483</v>
      </c>
      <c r="D249" s="195" t="s">
        <v>12</v>
      </c>
      <c r="E249" s="201" t="s">
        <v>5484</v>
      </c>
      <c r="F249" s="259" t="str">
        <f t="shared" si="3"/>
        <v>10.0.247.1</v>
      </c>
    </row>
    <row r="250" spans="1:6" ht="18" customHeight="1" x14ac:dyDescent="0.25">
      <c r="A250" s="195">
        <v>256</v>
      </c>
      <c r="B250" s="356">
        <v>1101</v>
      </c>
      <c r="C250" s="197" t="s">
        <v>5485</v>
      </c>
      <c r="D250" s="195" t="s">
        <v>12</v>
      </c>
      <c r="E250" s="202" t="s">
        <v>5486</v>
      </c>
      <c r="F250" s="259" t="str">
        <f t="shared" si="3"/>
        <v>10.0.166.1</v>
      </c>
    </row>
    <row r="251" spans="1:6" ht="18" customHeight="1" x14ac:dyDescent="0.25">
      <c r="A251" s="195">
        <v>257</v>
      </c>
      <c r="B251" s="355">
        <v>1102</v>
      </c>
      <c r="C251" s="195" t="s">
        <v>5487</v>
      </c>
      <c r="D251" s="195" t="s">
        <v>12</v>
      </c>
      <c r="E251" s="201" t="s">
        <v>5488</v>
      </c>
      <c r="F251" s="259" t="str">
        <f t="shared" ref="F251:F313" si="4">LEFT(E251, LEN(E251)-2+1)</f>
        <v>10.0.147.1</v>
      </c>
    </row>
    <row r="252" spans="1:6" ht="18" customHeight="1" x14ac:dyDescent="0.25">
      <c r="A252" s="195">
        <v>258</v>
      </c>
      <c r="B252" s="357">
        <v>1103</v>
      </c>
      <c r="C252" s="269" t="s">
        <v>5489</v>
      </c>
      <c r="D252" s="195" t="str">
        <f>VLOOKUP(B252,MIS!F:G,2,FALSE)</f>
        <v>KARACHI</v>
      </c>
      <c r="E252" s="271" t="s">
        <v>5490</v>
      </c>
      <c r="F252" s="259" t="str">
        <f t="shared" si="4"/>
        <v>10.0.214.1</v>
      </c>
    </row>
    <row r="253" spans="1:6" ht="18" customHeight="1" x14ac:dyDescent="0.25">
      <c r="A253" s="195">
        <v>259</v>
      </c>
      <c r="B253" s="355">
        <v>1109</v>
      </c>
      <c r="C253" s="195" t="s">
        <v>4000</v>
      </c>
      <c r="D253" s="195" t="s">
        <v>280</v>
      </c>
      <c r="E253" s="201" t="s">
        <v>5491</v>
      </c>
      <c r="F253" s="259" t="str">
        <f t="shared" si="4"/>
        <v>10.23.28.1</v>
      </c>
    </row>
    <row r="254" spans="1:6" ht="18" customHeight="1" x14ac:dyDescent="0.25">
      <c r="A254" s="195">
        <v>260</v>
      </c>
      <c r="B254" s="355">
        <v>1113</v>
      </c>
      <c r="C254" s="195" t="s">
        <v>4253</v>
      </c>
      <c r="D254" s="195" t="s">
        <v>30</v>
      </c>
      <c r="E254" s="201" t="s">
        <v>5492</v>
      </c>
      <c r="F254" s="259" t="str">
        <f t="shared" si="4"/>
        <v>10.42.3.1</v>
      </c>
    </row>
    <row r="255" spans="1:6" ht="18" customHeight="1" x14ac:dyDescent="0.25">
      <c r="A255" s="195">
        <v>261</v>
      </c>
      <c r="B255" s="356">
        <v>1115</v>
      </c>
      <c r="C255" s="197" t="s">
        <v>5493</v>
      </c>
      <c r="D255" s="195" t="s">
        <v>12</v>
      </c>
      <c r="E255" s="202" t="s">
        <v>5494</v>
      </c>
      <c r="F255" s="259" t="str">
        <f t="shared" si="4"/>
        <v>10.0.78.1</v>
      </c>
    </row>
    <row r="256" spans="1:6" ht="18" customHeight="1" x14ac:dyDescent="0.25">
      <c r="A256" s="195">
        <v>262</v>
      </c>
      <c r="B256" s="356">
        <v>1116</v>
      </c>
      <c r="C256" s="197" t="s">
        <v>5495</v>
      </c>
      <c r="D256" s="195" t="s">
        <v>12</v>
      </c>
      <c r="E256" s="202" t="s">
        <v>5496</v>
      </c>
      <c r="F256" s="259" t="str">
        <f t="shared" si="4"/>
        <v>10.0.179.1</v>
      </c>
    </row>
    <row r="257" spans="1:6" ht="18" customHeight="1" x14ac:dyDescent="0.25">
      <c r="A257" s="195">
        <v>263</v>
      </c>
      <c r="B257" s="356">
        <v>1117</v>
      </c>
      <c r="C257" s="197" t="s">
        <v>5497</v>
      </c>
      <c r="D257" s="195" t="s">
        <v>12</v>
      </c>
      <c r="E257" s="202" t="s">
        <v>5498</v>
      </c>
      <c r="F257" s="259" t="str">
        <f t="shared" si="4"/>
        <v>10.0.180.1</v>
      </c>
    </row>
    <row r="258" spans="1:6" ht="18" customHeight="1" x14ac:dyDescent="0.25">
      <c r="A258" s="195">
        <v>264</v>
      </c>
      <c r="B258" s="355">
        <v>1118</v>
      </c>
      <c r="C258" s="195" t="s">
        <v>5499</v>
      </c>
      <c r="D258" s="195" t="s">
        <v>12</v>
      </c>
      <c r="E258" s="201" t="s">
        <v>5500</v>
      </c>
      <c r="F258" s="259" t="str">
        <f t="shared" si="4"/>
        <v>10.0.15.1</v>
      </c>
    </row>
    <row r="259" spans="1:6" ht="18" customHeight="1" x14ac:dyDescent="0.25">
      <c r="A259" s="195">
        <v>265</v>
      </c>
      <c r="B259" s="355">
        <v>1119</v>
      </c>
      <c r="C259" s="195" t="s">
        <v>5501</v>
      </c>
      <c r="D259" s="195" t="s">
        <v>12</v>
      </c>
      <c r="E259" s="201" t="s">
        <v>5502</v>
      </c>
      <c r="F259" s="259" t="str">
        <f t="shared" si="4"/>
        <v>10.0.154.1</v>
      </c>
    </row>
    <row r="260" spans="1:6" x14ac:dyDescent="0.25">
      <c r="A260" s="195">
        <v>266</v>
      </c>
      <c r="B260" s="357">
        <v>1120</v>
      </c>
      <c r="C260" s="266" t="s">
        <v>5503</v>
      </c>
      <c r="D260" s="195" t="str">
        <f>VLOOKUP(B260,MIS!F:G,2,FALSE)</f>
        <v>KARACHI</v>
      </c>
      <c r="E260" s="268" t="s">
        <v>5504</v>
      </c>
      <c r="F260" s="259" t="str">
        <f t="shared" si="4"/>
        <v>10.0.203.1</v>
      </c>
    </row>
    <row r="261" spans="1:6" x14ac:dyDescent="0.25">
      <c r="A261" s="195">
        <v>267</v>
      </c>
      <c r="B261" s="355">
        <v>1123</v>
      </c>
      <c r="C261" s="195" t="s">
        <v>5505</v>
      </c>
      <c r="D261" s="195" t="s">
        <v>5189</v>
      </c>
      <c r="E261" s="201" t="s">
        <v>5506</v>
      </c>
      <c r="F261" s="259" t="str">
        <f t="shared" si="4"/>
        <v>10.1.38.1</v>
      </c>
    </row>
    <row r="262" spans="1:6" x14ac:dyDescent="0.25">
      <c r="A262" s="195">
        <v>268</v>
      </c>
      <c r="B262" s="356">
        <v>1155</v>
      </c>
      <c r="C262" s="197" t="s">
        <v>5507</v>
      </c>
      <c r="D262" s="195" t="s">
        <v>12</v>
      </c>
      <c r="E262" s="202" t="s">
        <v>5508</v>
      </c>
      <c r="F262" s="259" t="str">
        <f t="shared" si="4"/>
        <v>10.0.37.1</v>
      </c>
    </row>
    <row r="263" spans="1:6" x14ac:dyDescent="0.25">
      <c r="A263" s="195">
        <v>269</v>
      </c>
      <c r="B263" s="356">
        <v>1156</v>
      </c>
      <c r="C263" s="197" t="s">
        <v>5509</v>
      </c>
      <c r="D263" s="195" t="s">
        <v>12</v>
      </c>
      <c r="E263" s="202" t="s">
        <v>5510</v>
      </c>
      <c r="F263" s="259" t="str">
        <f t="shared" si="4"/>
        <v>10.0.87.1</v>
      </c>
    </row>
    <row r="264" spans="1:6" x14ac:dyDescent="0.25">
      <c r="A264" s="195">
        <v>270</v>
      </c>
      <c r="B264" s="355">
        <v>1161</v>
      </c>
      <c r="C264" s="195" t="s">
        <v>5511</v>
      </c>
      <c r="D264" s="195" t="s">
        <v>30</v>
      </c>
      <c r="E264" s="201" t="s">
        <v>756</v>
      </c>
      <c r="F264" s="259" t="str">
        <f t="shared" si="4"/>
        <v>10.42.5.1</v>
      </c>
    </row>
    <row r="265" spans="1:6" x14ac:dyDescent="0.25">
      <c r="A265" s="195">
        <v>271</v>
      </c>
      <c r="B265" s="356">
        <v>1178</v>
      </c>
      <c r="C265" s="197" t="s">
        <v>5512</v>
      </c>
      <c r="D265" s="195" t="s">
        <v>12</v>
      </c>
      <c r="E265" s="202" t="s">
        <v>5513</v>
      </c>
      <c r="F265" s="259" t="str">
        <f t="shared" si="4"/>
        <v>10.0.7.1</v>
      </c>
    </row>
    <row r="266" spans="1:6" x14ac:dyDescent="0.25">
      <c r="A266" s="195">
        <v>272</v>
      </c>
      <c r="B266" s="355">
        <v>1181</v>
      </c>
      <c r="C266" s="195" t="s">
        <v>4256</v>
      </c>
      <c r="D266" s="195" t="s">
        <v>30</v>
      </c>
      <c r="E266" s="201" t="s">
        <v>5514</v>
      </c>
      <c r="F266" s="259" t="str">
        <f t="shared" si="4"/>
        <v>10.42.27.1</v>
      </c>
    </row>
    <row r="267" spans="1:6" x14ac:dyDescent="0.25">
      <c r="A267" s="195">
        <v>273</v>
      </c>
      <c r="B267" s="355">
        <v>1204</v>
      </c>
      <c r="C267" s="195" t="s">
        <v>4002</v>
      </c>
      <c r="D267" s="195" t="s">
        <v>280</v>
      </c>
      <c r="E267" s="201" t="s">
        <v>5515</v>
      </c>
      <c r="F267" s="259" t="str">
        <f t="shared" si="4"/>
        <v>10.23.5.1</v>
      </c>
    </row>
    <row r="268" spans="1:6" x14ac:dyDescent="0.25">
      <c r="A268" s="195">
        <v>274</v>
      </c>
      <c r="B268" s="355">
        <v>1212</v>
      </c>
      <c r="C268" s="195" t="s">
        <v>5516</v>
      </c>
      <c r="D268" s="195" t="s">
        <v>12</v>
      </c>
      <c r="E268" s="201" t="s">
        <v>5517</v>
      </c>
      <c r="F268" s="259" t="str">
        <f t="shared" si="4"/>
        <v>10.0.248.1</v>
      </c>
    </row>
    <row r="269" spans="1:6" x14ac:dyDescent="0.25">
      <c r="A269" s="195">
        <v>275</v>
      </c>
      <c r="B269" s="363">
        <v>1212</v>
      </c>
      <c r="C269" s="195" t="s">
        <v>5518</v>
      </c>
      <c r="D269" s="195" t="s">
        <v>12</v>
      </c>
      <c r="E269" s="201" t="s">
        <v>5519</v>
      </c>
      <c r="F269" s="259" t="str">
        <f t="shared" si="4"/>
        <v>10.6.23.1</v>
      </c>
    </row>
    <row r="270" spans="1:6" x14ac:dyDescent="0.25">
      <c r="A270" s="195">
        <v>276</v>
      </c>
      <c r="B270" s="356">
        <v>1213</v>
      </c>
      <c r="C270" s="197" t="s">
        <v>5520</v>
      </c>
      <c r="D270" s="195" t="s">
        <v>12</v>
      </c>
      <c r="E270" s="202" t="s">
        <v>5521</v>
      </c>
      <c r="F270" s="259" t="str">
        <f t="shared" si="4"/>
        <v>10.0.211.1</v>
      </c>
    </row>
    <row r="271" spans="1:6" x14ac:dyDescent="0.25">
      <c r="A271" s="195">
        <v>277</v>
      </c>
      <c r="B271" s="356">
        <v>1214</v>
      </c>
      <c r="C271" s="197" t="s">
        <v>5522</v>
      </c>
      <c r="D271" s="195" t="s">
        <v>12</v>
      </c>
      <c r="E271" s="202" t="s">
        <v>5523</v>
      </c>
      <c r="F271" s="259" t="str">
        <f t="shared" si="4"/>
        <v>10.0.212.1</v>
      </c>
    </row>
    <row r="272" spans="1:6" x14ac:dyDescent="0.25">
      <c r="A272" s="195">
        <v>278</v>
      </c>
      <c r="B272" s="356">
        <v>1215</v>
      </c>
      <c r="C272" s="197" t="s">
        <v>5524</v>
      </c>
      <c r="D272" s="195" t="s">
        <v>12</v>
      </c>
      <c r="E272" s="202" t="s">
        <v>5525</v>
      </c>
      <c r="F272" s="259" t="str">
        <f t="shared" si="4"/>
        <v>10.0.228.1</v>
      </c>
    </row>
    <row r="273" spans="1:6" x14ac:dyDescent="0.25">
      <c r="A273" s="195">
        <v>279</v>
      </c>
      <c r="B273" s="356">
        <v>1216</v>
      </c>
      <c r="C273" s="197" t="s">
        <v>5526</v>
      </c>
      <c r="D273" s="195" t="s">
        <v>12</v>
      </c>
      <c r="E273" s="202" t="s">
        <v>5527</v>
      </c>
      <c r="F273" s="259" t="str">
        <f t="shared" si="4"/>
        <v>10.0.62.1</v>
      </c>
    </row>
    <row r="274" spans="1:6" x14ac:dyDescent="0.25">
      <c r="A274" s="195">
        <v>280</v>
      </c>
      <c r="B274" s="356">
        <v>1216</v>
      </c>
      <c r="C274" s="197" t="s">
        <v>5528</v>
      </c>
      <c r="D274" s="195" t="s">
        <v>12</v>
      </c>
      <c r="E274" s="202" t="s">
        <v>5529</v>
      </c>
      <c r="F274" s="259" t="str">
        <f t="shared" si="4"/>
        <v>10.0.4.1</v>
      </c>
    </row>
    <row r="275" spans="1:6" x14ac:dyDescent="0.25">
      <c r="A275" s="195">
        <v>281</v>
      </c>
      <c r="B275" s="355">
        <v>1218</v>
      </c>
      <c r="C275" s="195" t="s">
        <v>5530</v>
      </c>
      <c r="D275" s="195" t="s">
        <v>12</v>
      </c>
      <c r="E275" s="201" t="s">
        <v>5531</v>
      </c>
      <c r="F275" s="259" t="str">
        <f t="shared" si="4"/>
        <v>10.0.221.1</v>
      </c>
    </row>
    <row r="276" spans="1:6" ht="18" customHeight="1" x14ac:dyDescent="0.25">
      <c r="A276" s="195">
        <v>282</v>
      </c>
      <c r="B276" s="356">
        <v>1220</v>
      </c>
      <c r="C276" s="197" t="s">
        <v>5532</v>
      </c>
      <c r="D276" s="195" t="s">
        <v>12</v>
      </c>
      <c r="E276" s="202"/>
      <c r="F276" s="259" t="e">
        <f t="shared" si="4"/>
        <v>#VALUE!</v>
      </c>
    </row>
    <row r="277" spans="1:6" ht="18" customHeight="1" x14ac:dyDescent="0.25">
      <c r="A277" s="195">
        <v>283</v>
      </c>
      <c r="B277" s="356">
        <v>1220</v>
      </c>
      <c r="C277" s="197" t="s">
        <v>5533</v>
      </c>
      <c r="D277" s="195" t="s">
        <v>12</v>
      </c>
      <c r="E277" s="202"/>
      <c r="F277" s="259" t="e">
        <f t="shared" si="4"/>
        <v>#VALUE!</v>
      </c>
    </row>
    <row r="278" spans="1:6" ht="18" customHeight="1" x14ac:dyDescent="0.25">
      <c r="A278" s="195">
        <v>284</v>
      </c>
      <c r="B278" s="356">
        <v>1220</v>
      </c>
      <c r="C278" s="197" t="s">
        <v>5534</v>
      </c>
      <c r="D278" s="195" t="s">
        <v>12</v>
      </c>
      <c r="E278" s="202" t="s">
        <v>5535</v>
      </c>
      <c r="F278" s="259" t="str">
        <f t="shared" si="4"/>
        <v>10.0.88.1</v>
      </c>
    </row>
    <row r="279" spans="1:6" ht="18" customHeight="1" x14ac:dyDescent="0.25">
      <c r="A279" s="195">
        <v>285</v>
      </c>
      <c r="B279" s="355">
        <v>1235</v>
      </c>
      <c r="C279" s="195" t="s">
        <v>1740</v>
      </c>
      <c r="D279" s="195" t="s">
        <v>14</v>
      </c>
      <c r="E279" s="201" t="s">
        <v>5536</v>
      </c>
      <c r="F279" s="259" t="str">
        <f t="shared" si="4"/>
        <v>10.40.11.1</v>
      </c>
    </row>
    <row r="280" spans="1:6" ht="18" customHeight="1" x14ac:dyDescent="0.25">
      <c r="A280" s="195">
        <v>286</v>
      </c>
      <c r="B280" s="355">
        <v>1245</v>
      </c>
      <c r="C280" s="195" t="s">
        <v>5537</v>
      </c>
      <c r="D280" s="195" t="s">
        <v>35</v>
      </c>
      <c r="E280" s="201" t="s">
        <v>5538</v>
      </c>
      <c r="F280" s="259" t="str">
        <f t="shared" si="4"/>
        <v>10.20.107.1</v>
      </c>
    </row>
    <row r="281" spans="1:6" ht="18" customHeight="1" x14ac:dyDescent="0.25">
      <c r="A281" s="195">
        <v>287</v>
      </c>
      <c r="B281" s="355">
        <v>1248</v>
      </c>
      <c r="C281" s="195" t="str">
        <f>VLOOKUP(B281,MIS!F:H,3,FALSE)</f>
        <v>ALLAMA IQBAL TOWN</v>
      </c>
      <c r="D281" s="195" t="str">
        <f>VLOOKUP(B281,MIS!F:G,2,FALSE)</f>
        <v>LAHORE</v>
      </c>
      <c r="E281" s="201" t="s">
        <v>5539</v>
      </c>
      <c r="F281" s="259" t="str">
        <f t="shared" si="4"/>
        <v>10.20.15.1</v>
      </c>
    </row>
    <row r="282" spans="1:6" ht="18" customHeight="1" x14ac:dyDescent="0.25">
      <c r="A282" s="195">
        <v>288</v>
      </c>
      <c r="B282" s="355">
        <v>1250</v>
      </c>
      <c r="C282" s="195" t="str">
        <f>VLOOKUP(B282,MIS!F:H,3,FALSE)</f>
        <v>WALTON ROAD</v>
      </c>
      <c r="D282" s="195" t="str">
        <f>VLOOKUP(B282,MIS!F:G,2,FALSE)</f>
        <v>LAHORE</v>
      </c>
      <c r="E282" s="201" t="s">
        <v>5540</v>
      </c>
      <c r="F282" s="259" t="str">
        <f t="shared" si="4"/>
        <v>10.20.17.1</v>
      </c>
    </row>
    <row r="283" spans="1:6" ht="18" customHeight="1" x14ac:dyDescent="0.25">
      <c r="A283" s="195">
        <v>289</v>
      </c>
      <c r="B283" s="355">
        <v>1252</v>
      </c>
      <c r="C283" s="195" t="s">
        <v>5541</v>
      </c>
      <c r="D283" s="195" t="s">
        <v>35</v>
      </c>
      <c r="E283" s="201" t="s">
        <v>5542</v>
      </c>
      <c r="F283" s="259" t="str">
        <f t="shared" si="4"/>
        <v> 10.20.20.1</v>
      </c>
    </row>
    <row r="284" spans="1:6" ht="18" customHeight="1" x14ac:dyDescent="0.25">
      <c r="A284" s="195">
        <v>290</v>
      </c>
      <c r="B284" s="355">
        <v>1260</v>
      </c>
      <c r="C284" s="195" t="str">
        <f>VLOOKUP(B284,MIS!F:H,3,FALSE)</f>
        <v>QASIMABAD BRANCH HYDERABAD</v>
      </c>
      <c r="D284" s="195" t="str">
        <f>VLOOKUP(B284,MIS!F:G,2,FALSE)</f>
        <v>HYDERABAD</v>
      </c>
      <c r="E284" s="201" t="s">
        <v>5543</v>
      </c>
      <c r="F284" s="259" t="str">
        <f t="shared" si="4"/>
        <v>10.1.17.1</v>
      </c>
    </row>
    <row r="285" spans="1:6" ht="18" customHeight="1" x14ac:dyDescent="0.25">
      <c r="A285" s="195">
        <v>291</v>
      </c>
      <c r="B285" s="364">
        <v>1261</v>
      </c>
      <c r="C285" s="195" t="str">
        <f>VLOOKUP(B285,MIS!F:H,3,FALSE)</f>
        <v>QAUD-E-AZAM ROAD, BADIN</v>
      </c>
      <c r="D285" s="195" t="str">
        <f>VLOOKUP(B285,MIS!F:G,2,FALSE)</f>
        <v>HYDERABAD</v>
      </c>
      <c r="E285" s="260" t="s">
        <v>5544</v>
      </c>
      <c r="F285" s="259" t="str">
        <f t="shared" si="4"/>
        <v>10.1.39.1</v>
      </c>
    </row>
    <row r="286" spans="1:6" ht="18" customHeight="1" x14ac:dyDescent="0.25">
      <c r="A286" s="195">
        <v>292</v>
      </c>
      <c r="B286" s="355">
        <v>1269</v>
      </c>
      <c r="C286" s="195" t="s">
        <v>4006</v>
      </c>
      <c r="D286" s="195" t="s">
        <v>280</v>
      </c>
      <c r="E286" s="201" t="s">
        <v>5545</v>
      </c>
      <c r="F286" s="259" t="str">
        <f t="shared" si="4"/>
        <v>10.23.29.1</v>
      </c>
    </row>
    <row r="287" spans="1:6" ht="18" customHeight="1" x14ac:dyDescent="0.25">
      <c r="A287" s="195">
        <v>293</v>
      </c>
      <c r="B287" s="355">
        <v>1270</v>
      </c>
      <c r="C287" s="195" t="s">
        <v>1406</v>
      </c>
      <c r="D287" s="195" t="s">
        <v>280</v>
      </c>
      <c r="E287" s="201" t="s">
        <v>5546</v>
      </c>
      <c r="F287" s="259" t="str">
        <f t="shared" si="4"/>
        <v>10.23.3.1</v>
      </c>
    </row>
    <row r="288" spans="1:6" ht="18" customHeight="1" x14ac:dyDescent="0.25">
      <c r="A288" s="195">
        <v>294</v>
      </c>
      <c r="B288" s="355">
        <v>1271</v>
      </c>
      <c r="C288" s="195" t="s">
        <v>4009</v>
      </c>
      <c r="D288" s="195" t="s">
        <v>280</v>
      </c>
      <c r="E288" s="201" t="s">
        <v>5547</v>
      </c>
      <c r="F288" s="259" t="str">
        <f t="shared" si="4"/>
        <v>10.23.6.1</v>
      </c>
    </row>
    <row r="289" spans="1:6" ht="18" customHeight="1" x14ac:dyDescent="0.25">
      <c r="A289" s="195">
        <v>295</v>
      </c>
      <c r="B289" s="355">
        <v>1280</v>
      </c>
      <c r="C289" s="195" t="s">
        <v>5548</v>
      </c>
      <c r="D289" s="195" t="s">
        <v>30</v>
      </c>
      <c r="E289" s="201" t="s">
        <v>5549</v>
      </c>
      <c r="F289" s="259" t="str">
        <f t="shared" si="4"/>
        <v>10.42.121.1</v>
      </c>
    </row>
    <row r="290" spans="1:6" ht="18" customHeight="1" x14ac:dyDescent="0.25">
      <c r="A290" s="195">
        <v>296</v>
      </c>
      <c r="B290" s="355">
        <v>1315</v>
      </c>
      <c r="C290" s="195" t="s">
        <v>1418</v>
      </c>
      <c r="D290" s="195" t="s">
        <v>35</v>
      </c>
      <c r="E290" s="201" t="s">
        <v>5550</v>
      </c>
      <c r="F290" s="259" t="str">
        <f t="shared" si="4"/>
        <v>10.20.13.1</v>
      </c>
    </row>
    <row r="291" spans="1:6" ht="18" customHeight="1" x14ac:dyDescent="0.25">
      <c r="A291" s="195">
        <v>297</v>
      </c>
      <c r="B291" s="355">
        <v>1353</v>
      </c>
      <c r="C291" s="195" t="s">
        <v>1759</v>
      </c>
      <c r="D291" s="195" t="s">
        <v>14</v>
      </c>
      <c r="E291" s="201" t="s">
        <v>5551</v>
      </c>
      <c r="F291" s="259" t="str">
        <f t="shared" si="4"/>
        <v>10.40.4.1</v>
      </c>
    </row>
    <row r="292" spans="1:6" ht="18" customHeight="1" x14ac:dyDescent="0.25">
      <c r="A292" s="195">
        <v>298</v>
      </c>
      <c r="B292" s="365">
        <v>1355</v>
      </c>
      <c r="C292" s="198" t="s">
        <v>1806</v>
      </c>
      <c r="D292" s="195" t="s">
        <v>14</v>
      </c>
      <c r="E292" s="203" t="s">
        <v>5552</v>
      </c>
      <c r="F292" s="259" t="str">
        <f t="shared" si="4"/>
        <v>10.40.102.1</v>
      </c>
    </row>
    <row r="293" spans="1:6" ht="18" customHeight="1" x14ac:dyDescent="0.25">
      <c r="A293" s="195">
        <v>299</v>
      </c>
      <c r="B293" s="355">
        <v>1392</v>
      </c>
      <c r="C293" s="195" t="s">
        <v>5553</v>
      </c>
      <c r="D293" s="195" t="s">
        <v>36</v>
      </c>
      <c r="E293" s="201"/>
      <c r="F293" s="259" t="e">
        <f t="shared" si="4"/>
        <v>#VALUE!</v>
      </c>
    </row>
    <row r="294" spans="1:6" ht="18" customHeight="1" x14ac:dyDescent="0.25">
      <c r="A294" s="195">
        <v>300</v>
      </c>
      <c r="B294" s="364">
        <v>1398</v>
      </c>
      <c r="C294" s="195" t="str">
        <f>VLOOKUP(B294,MIS!F:H,3,FALSE)</f>
        <v>MARKET ROAD NAWABSHAH</v>
      </c>
      <c r="D294" s="195" t="str">
        <f>VLOOKUP(B294,MIS!F:G,2,FALSE)</f>
        <v>HYDERABAD</v>
      </c>
      <c r="E294" s="260" t="s">
        <v>5554</v>
      </c>
      <c r="F294" s="259" t="str">
        <f t="shared" si="4"/>
        <v>10.1.25.1</v>
      </c>
    </row>
    <row r="295" spans="1:6" ht="18" customHeight="1" x14ac:dyDescent="0.25">
      <c r="A295" s="195">
        <v>301</v>
      </c>
      <c r="B295" s="355">
        <v>1403</v>
      </c>
      <c r="C295" s="195" t="s">
        <v>5555</v>
      </c>
      <c r="D295" s="195" t="s">
        <v>12</v>
      </c>
      <c r="E295" s="201" t="s">
        <v>5556</v>
      </c>
      <c r="F295" s="259" t="str">
        <f t="shared" si="4"/>
        <v>10.0.130.1</v>
      </c>
    </row>
    <row r="296" spans="1:6" ht="18" customHeight="1" x14ac:dyDescent="0.25">
      <c r="A296" s="195">
        <v>302</v>
      </c>
      <c r="B296" s="366">
        <v>1411</v>
      </c>
      <c r="C296" s="195" t="str">
        <f>VLOOKUP(B296,MIS!F:H,3,FALSE)</f>
        <v>DEH RAJORI</v>
      </c>
      <c r="D296" s="195" t="str">
        <f>VLOOKUP(B296,MIS!F:G,2,FALSE)</f>
        <v>HYDERABAD</v>
      </c>
      <c r="E296" s="201" t="s">
        <v>5557</v>
      </c>
      <c r="F296" s="259" t="str">
        <f t="shared" si="4"/>
        <v>10.1.72.1</v>
      </c>
    </row>
    <row r="297" spans="1:6" ht="18" customHeight="1" x14ac:dyDescent="0.25">
      <c r="A297" s="195">
        <v>303</v>
      </c>
      <c r="B297" s="360">
        <v>1416</v>
      </c>
      <c r="C297" s="199" t="s">
        <v>1767</v>
      </c>
      <c r="D297" s="195" t="s">
        <v>14</v>
      </c>
      <c r="E297" s="203" t="s">
        <v>5558</v>
      </c>
      <c r="F297" s="259" t="str">
        <f t="shared" si="4"/>
        <v>10.40.60.1</v>
      </c>
    </row>
    <row r="298" spans="1:6" ht="18" customHeight="1" x14ac:dyDescent="0.25">
      <c r="A298" s="195">
        <v>304</v>
      </c>
      <c r="B298" s="364">
        <v>1439</v>
      </c>
      <c r="C298" s="195" t="str">
        <f>VLOOKUP(B298,MIS!F:H,3,FALSE)</f>
        <v>PMC NAWABSHAH</v>
      </c>
      <c r="D298" s="195" t="str">
        <f>VLOOKUP(B298,MIS!F:G,2,FALSE)</f>
        <v>HYDERABAD</v>
      </c>
      <c r="E298" s="260" t="s">
        <v>5559</v>
      </c>
      <c r="F298" s="259" t="str">
        <f t="shared" si="4"/>
        <v>10.1.26.1</v>
      </c>
    </row>
    <row r="299" spans="1:6" ht="18" customHeight="1" x14ac:dyDescent="0.25">
      <c r="A299" s="195">
        <v>305</v>
      </c>
      <c r="B299" s="355">
        <v>1478</v>
      </c>
      <c r="C299" s="195" t="s">
        <v>4035</v>
      </c>
      <c r="D299" s="195" t="s">
        <v>280</v>
      </c>
      <c r="E299" s="201" t="s">
        <v>5560</v>
      </c>
      <c r="F299" s="259" t="str">
        <f t="shared" si="4"/>
        <v>10.23.83.1</v>
      </c>
    </row>
    <row r="300" spans="1:6" ht="18" customHeight="1" x14ac:dyDescent="0.25">
      <c r="A300" s="195">
        <v>306</v>
      </c>
      <c r="B300" s="355">
        <v>1487</v>
      </c>
      <c r="C300" s="195" t="s">
        <v>4283</v>
      </c>
      <c r="D300" s="195" t="s">
        <v>30</v>
      </c>
      <c r="E300" s="201" t="s">
        <v>5561</v>
      </c>
      <c r="F300" s="259" t="str">
        <f t="shared" si="4"/>
        <v>10.42.28.1</v>
      </c>
    </row>
    <row r="301" spans="1:6" ht="18" customHeight="1" x14ac:dyDescent="0.25">
      <c r="A301" s="195">
        <v>307</v>
      </c>
      <c r="B301" s="355">
        <v>1500</v>
      </c>
      <c r="C301" s="195" t="s">
        <v>5562</v>
      </c>
      <c r="D301" s="195" t="s">
        <v>12</v>
      </c>
      <c r="E301" s="201" t="s">
        <v>5563</v>
      </c>
      <c r="F301" s="259" t="str">
        <f t="shared" si="4"/>
        <v>10.0.156.1</v>
      </c>
    </row>
    <row r="302" spans="1:6" ht="18" customHeight="1" x14ac:dyDescent="0.25">
      <c r="A302" s="195">
        <v>308</v>
      </c>
      <c r="B302" s="356">
        <v>1509</v>
      </c>
      <c r="C302" s="197" t="s">
        <v>5564</v>
      </c>
      <c r="D302" s="195" t="s">
        <v>12</v>
      </c>
      <c r="E302" s="202" t="s">
        <v>5565</v>
      </c>
      <c r="F302" s="195" t="str">
        <f t="shared" si="4"/>
        <v>10.0.204.1</v>
      </c>
    </row>
    <row r="303" spans="1:6" ht="18" customHeight="1" x14ac:dyDescent="0.25">
      <c r="A303" s="195">
        <v>309</v>
      </c>
      <c r="B303" s="355">
        <v>1512</v>
      </c>
      <c r="C303" s="195" t="str">
        <f>VLOOKUP(B303,MIS!F:H,3,FALSE)</f>
        <v>BILAL PARK</v>
      </c>
      <c r="D303" s="195" t="str">
        <f>VLOOKUP(B303,MIS!F:G,2,FALSE)</f>
        <v>LAHORE</v>
      </c>
      <c r="E303" s="201" t="s">
        <v>5566</v>
      </c>
      <c r="F303" s="195" t="str">
        <f t="shared" si="4"/>
        <v>10.20.61.1</v>
      </c>
    </row>
    <row r="304" spans="1:6" ht="18" customHeight="1" x14ac:dyDescent="0.25">
      <c r="A304" s="195">
        <v>310</v>
      </c>
      <c r="B304" s="355">
        <v>1517</v>
      </c>
      <c r="C304" s="195" t="s">
        <v>5567</v>
      </c>
      <c r="D304" s="195" t="s">
        <v>5189</v>
      </c>
      <c r="E304" s="201" t="s">
        <v>5568</v>
      </c>
      <c r="F304" s="195" t="str">
        <f t="shared" si="4"/>
        <v>10.1.21.1</v>
      </c>
    </row>
    <row r="305" spans="1:6" ht="18" customHeight="1" x14ac:dyDescent="0.25">
      <c r="A305" s="195">
        <v>311</v>
      </c>
      <c r="B305" s="355">
        <v>1524</v>
      </c>
      <c r="C305" s="195" t="str">
        <f>VLOOKUP(B305,MIS!F:H,3,FALSE)</f>
        <v>KARACHI-DRIGH ROAD C</v>
      </c>
      <c r="D305" s="195" t="str">
        <f>VLOOKUP(B305,MIS!F:G,2,FALSE)</f>
        <v>KARACHI</v>
      </c>
      <c r="E305" s="201" t="s">
        <v>5569</v>
      </c>
      <c r="F305" s="195" t="str">
        <f t="shared" si="4"/>
        <v>10.0.181.1</v>
      </c>
    </row>
    <row r="306" spans="1:6" ht="18" customHeight="1" x14ac:dyDescent="0.25">
      <c r="A306" s="195">
        <v>312</v>
      </c>
      <c r="B306" s="357">
        <v>1524</v>
      </c>
      <c r="C306" s="269" t="s">
        <v>5570</v>
      </c>
      <c r="D306" s="195" t="str">
        <f>VLOOKUP(B306,MIS!F:G,2,FALSE)</f>
        <v>KARACHI</v>
      </c>
      <c r="E306" s="268" t="s">
        <v>5569</v>
      </c>
      <c r="F306" s="195" t="str">
        <f t="shared" si="4"/>
        <v>10.0.181.1</v>
      </c>
    </row>
    <row r="307" spans="1:6" ht="18" customHeight="1" x14ac:dyDescent="0.25">
      <c r="A307" s="195">
        <v>313</v>
      </c>
      <c r="B307" s="360">
        <v>1528</v>
      </c>
      <c r="C307" s="198" t="s">
        <v>1781</v>
      </c>
      <c r="D307" s="195" t="s">
        <v>14</v>
      </c>
      <c r="E307" s="203" t="s">
        <v>5571</v>
      </c>
      <c r="F307" s="195" t="str">
        <f t="shared" si="4"/>
        <v>10.40.92.1</v>
      </c>
    </row>
    <row r="308" spans="1:6" ht="18" customHeight="1" x14ac:dyDescent="0.25">
      <c r="A308" s="195">
        <v>314</v>
      </c>
      <c r="B308" s="356">
        <v>1549</v>
      </c>
      <c r="C308" s="197" t="s">
        <v>5572</v>
      </c>
      <c r="D308" s="195" t="s">
        <v>12</v>
      </c>
      <c r="E308" s="202" t="s">
        <v>5573</v>
      </c>
      <c r="F308" s="195" t="str">
        <f t="shared" si="4"/>
        <v>10.0.150.1</v>
      </c>
    </row>
    <row r="309" spans="1:6" ht="18" customHeight="1" x14ac:dyDescent="0.25">
      <c r="A309" s="195">
        <v>315</v>
      </c>
      <c r="B309" s="355">
        <v>1562</v>
      </c>
      <c r="C309" s="195" t="s">
        <v>4043</v>
      </c>
      <c r="D309" s="195" t="s">
        <v>280</v>
      </c>
      <c r="E309" s="201" t="s">
        <v>5574</v>
      </c>
      <c r="F309" s="195" t="str">
        <f t="shared" si="4"/>
        <v>10.23.61.1</v>
      </c>
    </row>
    <row r="310" spans="1:6" ht="18" customHeight="1" x14ac:dyDescent="0.25">
      <c r="A310" s="195">
        <v>316</v>
      </c>
      <c r="B310" s="355">
        <v>1613</v>
      </c>
      <c r="C310" s="195" t="str">
        <f>VLOOKUP(B310,MIS!F:H,3,FALSE)</f>
        <v>FADSALABAD - HAJIABAD</v>
      </c>
      <c r="D310" s="195" t="str">
        <f>VLOOKUP(B310,MIS!F:G,2,FALSE)</f>
        <v>Faisalabad</v>
      </c>
      <c r="E310" s="201" t="s">
        <v>5575</v>
      </c>
      <c r="F310" s="195" t="str">
        <f t="shared" si="4"/>
        <v>10.21.109.1</v>
      </c>
    </row>
    <row r="311" spans="1:6" ht="18" customHeight="1" x14ac:dyDescent="0.25">
      <c r="A311" s="195">
        <v>317</v>
      </c>
      <c r="B311" s="355">
        <v>1642</v>
      </c>
      <c r="C311" s="195" t="s">
        <v>5576</v>
      </c>
      <c r="D311" s="195" t="s">
        <v>12</v>
      </c>
      <c r="E311" s="201" t="s">
        <v>5577</v>
      </c>
      <c r="F311" s="195" t="str">
        <f t="shared" si="4"/>
        <v>10.0.133.1</v>
      </c>
    </row>
    <row r="312" spans="1:6" ht="18" customHeight="1" x14ac:dyDescent="0.25">
      <c r="A312" s="195">
        <v>318</v>
      </c>
      <c r="B312" s="355">
        <v>1657</v>
      </c>
      <c r="C312" s="195" t="s">
        <v>5578</v>
      </c>
      <c r="D312" s="195" t="s">
        <v>36</v>
      </c>
      <c r="E312" s="201" t="s">
        <v>5579</v>
      </c>
      <c r="F312" s="195" t="str">
        <f t="shared" si="4"/>
        <v>10.21.41.10</v>
      </c>
    </row>
    <row r="313" spans="1:6" ht="18" customHeight="1" x14ac:dyDescent="0.25">
      <c r="A313" s="195">
        <v>319</v>
      </c>
      <c r="B313" s="355">
        <v>1657</v>
      </c>
      <c r="C313" s="195" t="s">
        <v>5580</v>
      </c>
      <c r="D313" s="195" t="s">
        <v>36</v>
      </c>
      <c r="E313" s="201"/>
      <c r="F313" s="195" t="e">
        <f t="shared" si="4"/>
        <v>#VALUE!</v>
      </c>
    </row>
    <row r="314" spans="1:6" ht="18" customHeight="1" x14ac:dyDescent="0.25">
      <c r="A314" s="195">
        <v>320</v>
      </c>
      <c r="B314" s="355">
        <v>1660</v>
      </c>
      <c r="C314" s="195" t="str">
        <f>VLOOKUP(B314,MIS!F:H,3,FALSE)</f>
        <v>TANDO JAM CITY</v>
      </c>
      <c r="D314" s="195" t="str">
        <f>VLOOKUP(B314,MIS!F:G,2,FALSE)</f>
        <v>HYDERABAD</v>
      </c>
      <c r="E314" s="201" t="s">
        <v>5581</v>
      </c>
      <c r="F314" s="195"/>
    </row>
    <row r="315" spans="1:6" ht="18" customHeight="1" x14ac:dyDescent="0.25">
      <c r="A315" s="195">
        <v>321</v>
      </c>
      <c r="B315" s="355">
        <v>1663</v>
      </c>
      <c r="C315" s="195" t="s">
        <v>4310</v>
      </c>
      <c r="D315" s="195" t="s">
        <v>30</v>
      </c>
      <c r="E315" s="201" t="s">
        <v>5582</v>
      </c>
      <c r="F315" s="195"/>
    </row>
    <row r="316" spans="1:6" ht="18" customHeight="1" x14ac:dyDescent="0.25">
      <c r="A316" s="195">
        <v>322</v>
      </c>
      <c r="B316" s="355">
        <v>1665</v>
      </c>
      <c r="C316" s="195" t="s">
        <v>4317</v>
      </c>
      <c r="D316" s="195" t="s">
        <v>30</v>
      </c>
      <c r="E316" s="201" t="s">
        <v>5583</v>
      </c>
      <c r="F316" s="195"/>
    </row>
    <row r="317" spans="1:6" ht="18" customHeight="1" x14ac:dyDescent="0.25">
      <c r="A317" s="195">
        <v>323</v>
      </c>
      <c r="B317" s="364">
        <v>1668</v>
      </c>
      <c r="C317" s="195" t="str">
        <f>VLOOKUP(B317,MIS!F:H,3,FALSE)</f>
        <v>SATELLITE TOWN MIRPURKHAS</v>
      </c>
      <c r="D317" s="195" t="str">
        <f>VLOOKUP(B317,MIS!F:G,2,FALSE)</f>
        <v>HYDERABAD</v>
      </c>
      <c r="E317" s="260" t="s">
        <v>5584</v>
      </c>
      <c r="F317" s="195"/>
    </row>
    <row r="318" spans="1:6" ht="18" customHeight="1" x14ac:dyDescent="0.25">
      <c r="A318" s="195">
        <v>324</v>
      </c>
      <c r="B318" s="355">
        <v>1669</v>
      </c>
      <c r="C318" s="195" t="s">
        <v>5585</v>
      </c>
      <c r="D318" s="195" t="s">
        <v>5189</v>
      </c>
      <c r="E318" s="201" t="s">
        <v>5586</v>
      </c>
      <c r="F318" s="195"/>
    </row>
    <row r="319" spans="1:6" ht="18" customHeight="1" x14ac:dyDescent="0.25">
      <c r="A319" s="195">
        <v>325</v>
      </c>
      <c r="B319" s="355">
        <v>1673</v>
      </c>
      <c r="C319" s="195" t="s">
        <v>5587</v>
      </c>
      <c r="D319" s="195" t="s">
        <v>36</v>
      </c>
      <c r="E319" s="201" t="s">
        <v>5588</v>
      </c>
      <c r="F319" s="195"/>
    </row>
    <row r="320" spans="1:6" ht="18" customHeight="1" x14ac:dyDescent="0.25">
      <c r="A320" s="195">
        <v>326</v>
      </c>
      <c r="B320" s="355">
        <v>1678</v>
      </c>
      <c r="C320" s="195" t="s">
        <v>5589</v>
      </c>
      <c r="D320" s="195" t="s">
        <v>12</v>
      </c>
      <c r="E320" s="201" t="s">
        <v>5590</v>
      </c>
      <c r="F320" s="195"/>
    </row>
    <row r="321" spans="1:6" ht="18" customHeight="1" x14ac:dyDescent="0.25">
      <c r="A321" s="195">
        <v>327</v>
      </c>
      <c r="B321" s="355">
        <v>1679</v>
      </c>
      <c r="C321" s="195" t="s">
        <v>5591</v>
      </c>
      <c r="D321" s="195" t="s">
        <v>12</v>
      </c>
      <c r="E321" s="201" t="s">
        <v>5592</v>
      </c>
      <c r="F321" s="195"/>
    </row>
    <row r="322" spans="1:6" ht="18" customHeight="1" x14ac:dyDescent="0.25">
      <c r="A322" s="195">
        <v>328</v>
      </c>
      <c r="B322" s="355">
        <v>1697</v>
      </c>
      <c r="C322" s="195" t="s">
        <v>4326</v>
      </c>
      <c r="D322" s="195" t="s">
        <v>30</v>
      </c>
      <c r="E322" s="201" t="s">
        <v>5593</v>
      </c>
      <c r="F322" s="195"/>
    </row>
    <row r="323" spans="1:6" ht="18" customHeight="1" x14ac:dyDescent="0.25">
      <c r="A323" s="195">
        <v>329</v>
      </c>
      <c r="B323" s="355">
        <v>1699</v>
      </c>
      <c r="C323" s="195" t="str">
        <f>VLOOKUP(B323,MIS!F:H,3,FALSE)</f>
        <v>PAKISTAN CHOWK ICHHRA</v>
      </c>
      <c r="D323" s="195" t="str">
        <f>VLOOKUP(B323,MIS!F:G,2,FALSE)</f>
        <v>LAHORE</v>
      </c>
      <c r="E323" s="201" t="s">
        <v>5594</v>
      </c>
      <c r="F323" s="195"/>
    </row>
    <row r="324" spans="1:6" ht="18" customHeight="1" x14ac:dyDescent="0.25">
      <c r="A324" s="195">
        <v>330</v>
      </c>
      <c r="B324" s="366">
        <v>1712</v>
      </c>
      <c r="C324" s="195" t="str">
        <f>VLOOKUP(B324,MIS!F:H,3,FALSE)</f>
        <v>DEH BANNU</v>
      </c>
      <c r="D324" s="195" t="str">
        <f>VLOOKUP(B324,MIS!F:G,2,FALSE)</f>
        <v>HYDERABAD</v>
      </c>
      <c r="E324" s="201" t="s">
        <v>5595</v>
      </c>
      <c r="F324" s="195"/>
    </row>
    <row r="325" spans="1:6" ht="18" customHeight="1" x14ac:dyDescent="0.25">
      <c r="A325" s="195">
        <v>331</v>
      </c>
      <c r="B325" s="355">
        <v>1741</v>
      </c>
      <c r="C325" s="195" t="s">
        <v>5596</v>
      </c>
      <c r="D325" s="195" t="s">
        <v>35</v>
      </c>
      <c r="E325" s="201" t="s">
        <v>5597</v>
      </c>
      <c r="F325" s="195"/>
    </row>
    <row r="326" spans="1:6" ht="18" customHeight="1" x14ac:dyDescent="0.25">
      <c r="A326" s="195">
        <v>332</v>
      </c>
      <c r="B326" s="355">
        <v>1742</v>
      </c>
      <c r="C326" s="195" t="s">
        <v>1790</v>
      </c>
      <c r="D326" s="195" t="s">
        <v>14</v>
      </c>
      <c r="E326" s="201" t="s">
        <v>5598</v>
      </c>
      <c r="F326" s="195"/>
    </row>
    <row r="327" spans="1:6" ht="18" customHeight="1" x14ac:dyDescent="0.25">
      <c r="A327" s="195">
        <v>333</v>
      </c>
      <c r="B327" s="355">
        <v>1748</v>
      </c>
      <c r="C327" s="195" t="s">
        <v>5599</v>
      </c>
      <c r="D327" s="195" t="s">
        <v>36</v>
      </c>
      <c r="E327" s="201"/>
      <c r="F327" s="195"/>
    </row>
    <row r="328" spans="1:6" ht="18" customHeight="1" x14ac:dyDescent="0.25">
      <c r="A328" s="195">
        <v>334</v>
      </c>
      <c r="B328" s="356">
        <v>1757</v>
      </c>
      <c r="C328" s="197" t="s">
        <v>5600</v>
      </c>
      <c r="D328" s="195" t="s">
        <v>12</v>
      </c>
      <c r="E328" s="202" t="s">
        <v>5601</v>
      </c>
      <c r="F328" s="195"/>
    </row>
    <row r="329" spans="1:6" ht="18" customHeight="1" x14ac:dyDescent="0.25">
      <c r="A329" s="195">
        <v>335</v>
      </c>
      <c r="B329" s="355">
        <v>1765</v>
      </c>
      <c r="C329" s="195" t="s">
        <v>1794</v>
      </c>
      <c r="D329" s="195" t="s">
        <v>14</v>
      </c>
      <c r="E329" s="201" t="s">
        <v>5602</v>
      </c>
      <c r="F329" s="195"/>
    </row>
    <row r="330" spans="1:6" ht="18" customHeight="1" x14ac:dyDescent="0.25">
      <c r="A330" s="195">
        <v>336</v>
      </c>
      <c r="B330" s="355">
        <v>1776</v>
      </c>
      <c r="C330" s="195" t="s">
        <v>4061</v>
      </c>
      <c r="D330" s="195" t="s">
        <v>280</v>
      </c>
      <c r="E330" s="201" t="s">
        <v>5603</v>
      </c>
      <c r="F330" s="195"/>
    </row>
    <row r="331" spans="1:6" ht="18" customHeight="1" x14ac:dyDescent="0.25">
      <c r="A331" s="195">
        <v>337</v>
      </c>
      <c r="B331" s="355">
        <v>1783</v>
      </c>
      <c r="C331" s="195" t="s">
        <v>5604</v>
      </c>
      <c r="D331" s="195" t="s">
        <v>12</v>
      </c>
      <c r="E331" s="201" t="s">
        <v>5605</v>
      </c>
      <c r="F331" s="195"/>
    </row>
    <row r="332" spans="1:6" ht="18" customHeight="1" x14ac:dyDescent="0.25">
      <c r="A332" s="195">
        <v>338</v>
      </c>
      <c r="B332" s="355">
        <v>1787</v>
      </c>
      <c r="C332" s="195" t="s">
        <v>5606</v>
      </c>
      <c r="D332" s="195" t="s">
        <v>35</v>
      </c>
      <c r="E332" s="201" t="s">
        <v>5607</v>
      </c>
      <c r="F332" s="195"/>
    </row>
    <row r="333" spans="1:6" ht="18" customHeight="1" x14ac:dyDescent="0.25">
      <c r="A333" s="195">
        <v>339</v>
      </c>
      <c r="B333" s="360">
        <v>1791</v>
      </c>
      <c r="C333" s="198" t="s">
        <v>1798</v>
      </c>
      <c r="D333" s="195" t="s">
        <v>14</v>
      </c>
      <c r="E333" s="203" t="s">
        <v>5608</v>
      </c>
      <c r="F333" s="195"/>
    </row>
    <row r="334" spans="1:6" ht="18" customHeight="1" x14ac:dyDescent="0.25">
      <c r="A334" s="195">
        <v>340</v>
      </c>
      <c r="B334" s="355">
        <v>1795</v>
      </c>
      <c r="C334" s="195" t="str">
        <f>VLOOKUP(B334,MIS!F:H,3,FALSE)</f>
        <v>KARACHI-K.A.E.C.H.S.</v>
      </c>
      <c r="D334" s="195" t="str">
        <f>VLOOKUP(B334,MIS!F:G,2,FALSE)</f>
        <v>KARACHI</v>
      </c>
      <c r="E334" s="201" t="s">
        <v>5609</v>
      </c>
      <c r="F334" s="195"/>
    </row>
    <row r="335" spans="1:6" ht="18" customHeight="1" x14ac:dyDescent="0.25">
      <c r="A335" s="195">
        <v>341</v>
      </c>
      <c r="B335" s="357">
        <v>1795</v>
      </c>
      <c r="C335" s="267" t="s">
        <v>5610</v>
      </c>
      <c r="D335" s="195" t="str">
        <f>VLOOKUP(B335,MIS!F:G,2,FALSE)</f>
        <v>KARACHI</v>
      </c>
      <c r="E335" s="268" t="s">
        <v>5609</v>
      </c>
      <c r="F335" s="195"/>
    </row>
    <row r="336" spans="1:6" ht="18" customHeight="1" x14ac:dyDescent="0.25">
      <c r="A336" s="195">
        <v>342</v>
      </c>
      <c r="B336" s="356">
        <v>1797</v>
      </c>
      <c r="C336" s="197" t="s">
        <v>5611</v>
      </c>
      <c r="D336" s="195" t="s">
        <v>12</v>
      </c>
      <c r="E336" s="202" t="s">
        <v>5612</v>
      </c>
      <c r="F336" s="195"/>
    </row>
    <row r="337" spans="1:6" ht="18" customHeight="1" x14ac:dyDescent="0.25">
      <c r="A337" s="195">
        <v>343</v>
      </c>
      <c r="B337" s="364">
        <v>1803</v>
      </c>
      <c r="C337" s="195" t="str">
        <f>VLOOKUP(B337,MIS!F:H,3,FALSE)</f>
        <v>DEH PANNU MATIARI</v>
      </c>
      <c r="D337" s="195" t="str">
        <f>VLOOKUP(B337,MIS!F:G,2,FALSE)</f>
        <v>HYDERABAD</v>
      </c>
      <c r="E337" s="260" t="s">
        <v>5613</v>
      </c>
      <c r="F337" s="195"/>
    </row>
    <row r="338" spans="1:6" ht="18" customHeight="1" x14ac:dyDescent="0.25">
      <c r="A338" s="195">
        <v>344</v>
      </c>
      <c r="B338" s="364">
        <v>1811</v>
      </c>
      <c r="C338" s="195" t="str">
        <f>VLOOKUP(B338,MIS!F:H,3,FALSE)</f>
        <v>DEWAN CITY</v>
      </c>
      <c r="D338" s="195" t="str">
        <f>VLOOKUP(B338,MIS!F:G,2,FALSE)</f>
        <v>HYDERABAD</v>
      </c>
      <c r="E338" s="260" t="s">
        <v>5614</v>
      </c>
      <c r="F338" s="195"/>
    </row>
    <row r="339" spans="1:6" ht="18" customHeight="1" x14ac:dyDescent="0.25">
      <c r="A339" s="195">
        <v>345</v>
      </c>
      <c r="B339" s="356">
        <v>1815</v>
      </c>
      <c r="C339" s="197" t="s">
        <v>5615</v>
      </c>
      <c r="D339" s="195" t="s">
        <v>12</v>
      </c>
      <c r="E339" s="202" t="s">
        <v>5616</v>
      </c>
      <c r="F339" s="195"/>
    </row>
    <row r="340" spans="1:6" ht="18" customHeight="1" x14ac:dyDescent="0.25">
      <c r="A340" s="195">
        <v>346</v>
      </c>
      <c r="B340" s="366">
        <v>1816</v>
      </c>
      <c r="C340" s="195" t="str">
        <f>VLOOKUP(B340,MIS!F:H,3,FALSE)</f>
        <v>HASSANPUR SECTOR</v>
      </c>
      <c r="D340" s="195" t="str">
        <f>VLOOKUP(B340,MIS!F:G,2,FALSE)</f>
        <v>HYDERABAD</v>
      </c>
      <c r="E340" s="201" t="s">
        <v>5617</v>
      </c>
      <c r="F340" s="195"/>
    </row>
    <row r="341" spans="1:6" ht="18" customHeight="1" x14ac:dyDescent="0.25">
      <c r="A341" s="195">
        <v>347</v>
      </c>
      <c r="B341" s="355">
        <v>1826</v>
      </c>
      <c r="C341" s="195" t="s">
        <v>4062</v>
      </c>
      <c r="D341" s="195" t="s">
        <v>280</v>
      </c>
      <c r="E341" s="201" t="s">
        <v>5618</v>
      </c>
      <c r="F341" s="195"/>
    </row>
    <row r="342" spans="1:6" ht="18" customHeight="1" x14ac:dyDescent="0.25">
      <c r="A342" s="195">
        <v>348</v>
      </c>
      <c r="B342" s="356">
        <v>1848</v>
      </c>
      <c r="C342" s="197" t="s">
        <v>5619</v>
      </c>
      <c r="D342" s="195" t="s">
        <v>12</v>
      </c>
      <c r="E342" s="202" t="s">
        <v>5620</v>
      </c>
      <c r="F342" s="195"/>
    </row>
    <row r="343" spans="1:6" ht="18" customHeight="1" x14ac:dyDescent="0.25">
      <c r="A343" s="195">
        <v>349</v>
      </c>
      <c r="B343" s="355">
        <v>1852</v>
      </c>
      <c r="C343" s="195" t="str">
        <f>VLOOKUP(B343,MIS!F:H,3,FALSE)</f>
        <v>FADSALABAD - PTCL  BUILDING</v>
      </c>
      <c r="D343" s="195" t="str">
        <f>VLOOKUP(B343,MIS!F:G,2,FALSE)</f>
        <v>Faisalabad</v>
      </c>
      <c r="E343" s="201" t="s">
        <v>5621</v>
      </c>
      <c r="F343" s="259" t="str">
        <f t="shared" ref="F343:F374" si="5">LEFT(E343, LEN(E343)-2+1)</f>
        <v>10.21.11.1</v>
      </c>
    </row>
    <row r="344" spans="1:6" ht="18" customHeight="1" x14ac:dyDescent="0.25">
      <c r="A344" s="195">
        <v>350</v>
      </c>
      <c r="B344" s="355">
        <v>1853</v>
      </c>
      <c r="C344" s="195" t="s">
        <v>1801</v>
      </c>
      <c r="D344" s="195" t="s">
        <v>14</v>
      </c>
      <c r="E344" s="201" t="s">
        <v>5622</v>
      </c>
      <c r="F344" s="259" t="str">
        <f t="shared" si="5"/>
        <v>10.40.9.1</v>
      </c>
    </row>
    <row r="345" spans="1:6" ht="18" customHeight="1" x14ac:dyDescent="0.25">
      <c r="A345" s="195">
        <v>351</v>
      </c>
      <c r="B345" s="355">
        <v>1854</v>
      </c>
      <c r="C345" s="195" t="s">
        <v>5623</v>
      </c>
      <c r="D345" s="195" t="s">
        <v>12</v>
      </c>
      <c r="E345" s="201" t="s">
        <v>5624</v>
      </c>
      <c r="F345" s="259" t="str">
        <f t="shared" si="5"/>
        <v>10.0.220.1</v>
      </c>
    </row>
    <row r="346" spans="1:6" ht="18" customHeight="1" x14ac:dyDescent="0.25">
      <c r="A346" s="195">
        <v>352</v>
      </c>
      <c r="B346" s="355">
        <v>1855</v>
      </c>
      <c r="C346" s="195" t="s">
        <v>4356</v>
      </c>
      <c r="D346" s="195" t="s">
        <v>30</v>
      </c>
      <c r="E346" s="201" t="s">
        <v>5625</v>
      </c>
      <c r="F346" s="259" t="str">
        <f t="shared" si="5"/>
        <v>10.42.82.1</v>
      </c>
    </row>
    <row r="347" spans="1:6" ht="18" customHeight="1" x14ac:dyDescent="0.25">
      <c r="A347" s="195">
        <v>353</v>
      </c>
      <c r="B347" s="365">
        <v>1909</v>
      </c>
      <c r="C347" s="198" t="s">
        <v>1806</v>
      </c>
      <c r="D347" s="195" t="s">
        <v>14</v>
      </c>
      <c r="E347" s="203" t="s">
        <v>5626</v>
      </c>
      <c r="F347" s="259" t="str">
        <f t="shared" si="5"/>
        <v>10.40.82.1</v>
      </c>
    </row>
    <row r="348" spans="1:6" ht="18" customHeight="1" x14ac:dyDescent="0.25">
      <c r="A348" s="195">
        <v>354</v>
      </c>
      <c r="B348" s="355">
        <v>1910</v>
      </c>
      <c r="C348" s="195" t="s">
        <v>5627</v>
      </c>
      <c r="D348" s="195" t="s">
        <v>12</v>
      </c>
      <c r="E348" s="201" t="s">
        <v>5628</v>
      </c>
      <c r="F348" s="259" t="str">
        <f t="shared" si="5"/>
        <v>10.0.54.1</v>
      </c>
    </row>
    <row r="349" spans="1:6" ht="18" customHeight="1" x14ac:dyDescent="0.25">
      <c r="A349" s="195">
        <v>355</v>
      </c>
      <c r="B349" s="360">
        <v>1968</v>
      </c>
      <c r="C349" s="198" t="s">
        <v>1814</v>
      </c>
      <c r="D349" s="195" t="s">
        <v>14</v>
      </c>
      <c r="E349" s="203" t="s">
        <v>5629</v>
      </c>
      <c r="F349" s="259" t="str">
        <f t="shared" si="5"/>
        <v>10.40.81.1</v>
      </c>
    </row>
    <row r="350" spans="1:6" ht="18" customHeight="1" x14ac:dyDescent="0.25">
      <c r="A350" s="195">
        <v>356</v>
      </c>
      <c r="B350" s="356">
        <v>1973</v>
      </c>
      <c r="C350" s="197" t="s">
        <v>5630</v>
      </c>
      <c r="D350" s="195" t="s">
        <v>12</v>
      </c>
      <c r="E350" s="202" t="s">
        <v>5631</v>
      </c>
      <c r="F350" s="259" t="str">
        <f t="shared" si="5"/>
        <v>10.0.27.1</v>
      </c>
    </row>
    <row r="351" spans="1:6" ht="18" customHeight="1" x14ac:dyDescent="0.25">
      <c r="A351" s="195">
        <v>357</v>
      </c>
      <c r="B351" s="355">
        <v>1982</v>
      </c>
      <c r="C351" s="195" t="s">
        <v>1820</v>
      </c>
      <c r="D351" s="195" t="s">
        <v>14</v>
      </c>
      <c r="E351" s="201" t="s">
        <v>5632</v>
      </c>
      <c r="F351" s="259" t="str">
        <f t="shared" si="5"/>
        <v>10.40.12.1</v>
      </c>
    </row>
    <row r="352" spans="1:6" ht="18" customHeight="1" x14ac:dyDescent="0.25">
      <c r="A352" s="195">
        <v>358</v>
      </c>
      <c r="B352" s="356">
        <v>2082</v>
      </c>
      <c r="C352" s="197" t="s">
        <v>5633</v>
      </c>
      <c r="D352" s="195" t="s">
        <v>12</v>
      </c>
      <c r="E352" s="202" t="s">
        <v>5634</v>
      </c>
      <c r="F352" s="259" t="str">
        <f t="shared" si="5"/>
        <v>10.0.209.1</v>
      </c>
    </row>
    <row r="353" spans="1:6" ht="18" customHeight="1" x14ac:dyDescent="0.25">
      <c r="A353" s="195">
        <v>359</v>
      </c>
      <c r="B353" s="355">
        <v>2211</v>
      </c>
      <c r="C353" s="195" t="s">
        <v>1826</v>
      </c>
      <c r="D353" s="195" t="s">
        <v>14</v>
      </c>
      <c r="E353" s="201" t="s">
        <v>5635</v>
      </c>
      <c r="F353" s="259" t="str">
        <f t="shared" si="5"/>
        <v>10.40.15.1</v>
      </c>
    </row>
    <row r="354" spans="1:6" ht="18" customHeight="1" x14ac:dyDescent="0.25">
      <c r="A354" s="195">
        <v>360</v>
      </c>
      <c r="B354" s="356">
        <v>2214</v>
      </c>
      <c r="C354" s="197" t="s">
        <v>5636</v>
      </c>
      <c r="D354" s="195" t="s">
        <v>12</v>
      </c>
      <c r="E354" s="202" t="s">
        <v>5637</v>
      </c>
      <c r="F354" s="259" t="str">
        <f t="shared" si="5"/>
        <v>10.0.172.1</v>
      </c>
    </row>
    <row r="355" spans="1:6" ht="18" customHeight="1" x14ac:dyDescent="0.25">
      <c r="A355" s="195">
        <v>361</v>
      </c>
      <c r="B355" s="355">
        <v>2220</v>
      </c>
      <c r="C355" s="195" t="s">
        <v>5638</v>
      </c>
      <c r="D355" s="195" t="s">
        <v>36</v>
      </c>
      <c r="E355" s="201" t="s">
        <v>5639</v>
      </c>
      <c r="F355" s="259" t="str">
        <f t="shared" si="5"/>
        <v>10.21.106.1</v>
      </c>
    </row>
    <row r="356" spans="1:6" ht="18" customHeight="1" x14ac:dyDescent="0.25">
      <c r="A356" s="195">
        <v>362</v>
      </c>
      <c r="B356" s="355">
        <v>2225</v>
      </c>
      <c r="C356" s="195" t="s">
        <v>4080</v>
      </c>
      <c r="D356" s="195" t="s">
        <v>280</v>
      </c>
      <c r="E356" s="201" t="s">
        <v>5640</v>
      </c>
      <c r="F356" s="259" t="str">
        <f t="shared" si="5"/>
        <v>10.23.17.1</v>
      </c>
    </row>
    <row r="357" spans="1:6" ht="18" customHeight="1" x14ac:dyDescent="0.25">
      <c r="A357" s="195">
        <v>363</v>
      </c>
      <c r="B357" s="355">
        <v>2241</v>
      </c>
      <c r="C357" s="195" t="s">
        <v>5641</v>
      </c>
      <c r="D357" s="195" t="s">
        <v>36</v>
      </c>
      <c r="E357" s="201"/>
      <c r="F357" s="259" t="e">
        <f t="shared" si="5"/>
        <v>#VALUE!</v>
      </c>
    </row>
    <row r="358" spans="1:6" ht="18" customHeight="1" x14ac:dyDescent="0.25">
      <c r="A358" s="195">
        <v>364</v>
      </c>
      <c r="B358" s="355">
        <v>2242</v>
      </c>
      <c r="C358" s="195" t="s">
        <v>4362</v>
      </c>
      <c r="D358" s="195" t="s">
        <v>30</v>
      </c>
      <c r="E358" s="201" t="s">
        <v>5642</v>
      </c>
      <c r="F358" s="259" t="str">
        <f t="shared" si="5"/>
        <v>10.42.19.1</v>
      </c>
    </row>
    <row r="359" spans="1:6" ht="18" customHeight="1" x14ac:dyDescent="0.25">
      <c r="A359" s="195">
        <v>365</v>
      </c>
      <c r="B359" s="365">
        <v>2244</v>
      </c>
      <c r="C359" s="198" t="s">
        <v>1828</v>
      </c>
      <c r="D359" s="195" t="s">
        <v>14</v>
      </c>
      <c r="E359" s="203" t="s">
        <v>5643</v>
      </c>
      <c r="F359" s="259" t="str">
        <f t="shared" si="5"/>
        <v>10.40.67.1</v>
      </c>
    </row>
    <row r="360" spans="1:6" ht="18" customHeight="1" x14ac:dyDescent="0.25">
      <c r="A360" s="195">
        <v>366</v>
      </c>
      <c r="B360" s="355">
        <v>2246</v>
      </c>
      <c r="C360" s="195" t="s">
        <v>4081</v>
      </c>
      <c r="D360" s="195" t="s">
        <v>280</v>
      </c>
      <c r="E360" s="201" t="s">
        <v>5644</v>
      </c>
      <c r="F360" s="259" t="str">
        <f t="shared" si="5"/>
        <v>10.23.22.1</v>
      </c>
    </row>
    <row r="361" spans="1:6" ht="18" customHeight="1" x14ac:dyDescent="0.25">
      <c r="A361" s="195">
        <v>367</v>
      </c>
      <c r="B361" s="355">
        <v>2249</v>
      </c>
      <c r="C361" s="195" t="s">
        <v>1833</v>
      </c>
      <c r="D361" s="195" t="s">
        <v>14</v>
      </c>
      <c r="E361" s="201" t="s">
        <v>5645</v>
      </c>
      <c r="F361" s="259" t="str">
        <f t="shared" si="5"/>
        <v>10.40.18.1</v>
      </c>
    </row>
    <row r="362" spans="1:6" ht="18" customHeight="1" x14ac:dyDescent="0.25">
      <c r="A362" s="195">
        <v>368</v>
      </c>
      <c r="B362" s="355">
        <v>2253</v>
      </c>
      <c r="C362" s="195" t="s">
        <v>1835</v>
      </c>
      <c r="D362" s="195" t="s">
        <v>14</v>
      </c>
      <c r="E362" s="201" t="s">
        <v>5646</v>
      </c>
      <c r="F362" s="259" t="str">
        <f t="shared" si="5"/>
        <v>10.40.33.1</v>
      </c>
    </row>
    <row r="363" spans="1:6" ht="18" customHeight="1" x14ac:dyDescent="0.25">
      <c r="A363" s="195">
        <v>369</v>
      </c>
      <c r="B363" s="356">
        <v>2254</v>
      </c>
      <c r="C363" s="197" t="s">
        <v>5647</v>
      </c>
      <c r="D363" s="195" t="s">
        <v>12</v>
      </c>
      <c r="E363" s="202" t="s">
        <v>5648</v>
      </c>
      <c r="F363" s="259" t="str">
        <f t="shared" si="5"/>
        <v>10.0.128.1</v>
      </c>
    </row>
    <row r="364" spans="1:6" ht="18" customHeight="1" x14ac:dyDescent="0.25">
      <c r="A364" s="195">
        <v>370</v>
      </c>
      <c r="B364" s="356">
        <v>2255</v>
      </c>
      <c r="C364" s="197" t="s">
        <v>5649</v>
      </c>
      <c r="D364" s="195" t="s">
        <v>12</v>
      </c>
      <c r="E364" s="202" t="s">
        <v>5650</v>
      </c>
      <c r="F364" s="259" t="str">
        <f t="shared" si="5"/>
        <v>10.0.185.1</v>
      </c>
    </row>
    <row r="365" spans="1:6" ht="18" customHeight="1" x14ac:dyDescent="0.25">
      <c r="A365" s="195">
        <v>371</v>
      </c>
      <c r="B365" s="356">
        <v>2256</v>
      </c>
      <c r="C365" s="197" t="s">
        <v>5651</v>
      </c>
      <c r="D365" s="195" t="s">
        <v>12</v>
      </c>
      <c r="E365" s="202" t="s">
        <v>5652</v>
      </c>
      <c r="F365" s="259" t="str">
        <f t="shared" si="5"/>
        <v>10.0.129.1</v>
      </c>
    </row>
    <row r="366" spans="1:6" ht="18" customHeight="1" x14ac:dyDescent="0.25">
      <c r="A366" s="195">
        <v>372</v>
      </c>
      <c r="B366" s="355">
        <v>2269</v>
      </c>
      <c r="C366" s="195" t="s">
        <v>1836</v>
      </c>
      <c r="D366" s="195" t="s">
        <v>14</v>
      </c>
      <c r="E366" s="201" t="s">
        <v>5653</v>
      </c>
      <c r="F366" s="259" t="str">
        <f t="shared" si="5"/>
        <v>10.40.44.1</v>
      </c>
    </row>
    <row r="367" spans="1:6" ht="18" customHeight="1" x14ac:dyDescent="0.25">
      <c r="A367" s="195">
        <v>373</v>
      </c>
      <c r="B367" s="355">
        <v>2272</v>
      </c>
      <c r="C367" s="195" t="s">
        <v>5654</v>
      </c>
      <c r="D367" s="195" t="s">
        <v>12</v>
      </c>
      <c r="E367" s="201" t="s">
        <v>5655</v>
      </c>
      <c r="F367" s="259" t="str">
        <f t="shared" si="5"/>
        <v>10.0.206.1</v>
      </c>
    </row>
    <row r="368" spans="1:6" ht="18" customHeight="1" x14ac:dyDescent="0.25">
      <c r="A368" s="195">
        <v>374</v>
      </c>
      <c r="B368" s="355">
        <v>2273</v>
      </c>
      <c r="C368" s="195" t="s">
        <v>1840</v>
      </c>
      <c r="D368" s="195" t="s">
        <v>14</v>
      </c>
      <c r="E368" s="201" t="s">
        <v>5656</v>
      </c>
      <c r="F368" s="259" t="str">
        <f t="shared" si="5"/>
        <v>10.40.20.1</v>
      </c>
    </row>
    <row r="369" spans="1:6" x14ac:dyDescent="0.25">
      <c r="A369" s="195">
        <v>375</v>
      </c>
      <c r="B369" s="356">
        <v>2274</v>
      </c>
      <c r="C369" s="197" t="s">
        <v>5657</v>
      </c>
      <c r="D369" s="195" t="s">
        <v>12</v>
      </c>
      <c r="E369" s="202" t="s">
        <v>5658</v>
      </c>
      <c r="F369" s="259" t="str">
        <f t="shared" si="5"/>
        <v>10.0.188.1</v>
      </c>
    </row>
    <row r="370" spans="1:6" x14ac:dyDescent="0.25">
      <c r="A370" s="195">
        <v>376</v>
      </c>
      <c r="B370" s="355">
        <v>2277</v>
      </c>
      <c r="C370" s="195" t="str">
        <f>VLOOKUP(B370,MIS!F:H,3,FALSE)</f>
        <v>BUND ROAD</v>
      </c>
      <c r="D370" s="195" t="str">
        <f>VLOOKUP(B370,MIS!F:G,2,FALSE)</f>
        <v>LAHORE</v>
      </c>
      <c r="E370" s="201" t="s">
        <v>5659</v>
      </c>
      <c r="F370" s="259" t="str">
        <f t="shared" si="5"/>
        <v>10.20.139.1</v>
      </c>
    </row>
    <row r="371" spans="1:6" x14ac:dyDescent="0.25">
      <c r="A371" s="195">
        <v>377</v>
      </c>
      <c r="B371" s="356">
        <v>2282</v>
      </c>
      <c r="C371" s="197" t="s">
        <v>5660</v>
      </c>
      <c r="D371" s="195" t="s">
        <v>12</v>
      </c>
      <c r="E371" s="202" t="s">
        <v>5661</v>
      </c>
      <c r="F371" s="259" t="str">
        <f t="shared" si="5"/>
        <v>10.0.197.1</v>
      </c>
    </row>
    <row r="372" spans="1:6" x14ac:dyDescent="0.25">
      <c r="A372" s="195">
        <v>378</v>
      </c>
      <c r="B372" s="357">
        <v>2283</v>
      </c>
      <c r="C372" s="269" t="s">
        <v>5662</v>
      </c>
      <c r="D372" s="195" t="str">
        <f>VLOOKUP(B372,MIS!F:G,2,FALSE)</f>
        <v>KARACHI</v>
      </c>
      <c r="E372" s="268" t="s">
        <v>5663</v>
      </c>
      <c r="F372" s="259" t="str">
        <f t="shared" si="5"/>
        <v>10.0.195.1</v>
      </c>
    </row>
    <row r="373" spans="1:6" x14ac:dyDescent="0.25">
      <c r="A373" s="195">
        <v>379</v>
      </c>
      <c r="B373" s="355">
        <v>2284</v>
      </c>
      <c r="C373" s="195" t="s">
        <v>4084</v>
      </c>
      <c r="D373" s="195" t="s">
        <v>280</v>
      </c>
      <c r="E373" s="201" t="s">
        <v>5664</v>
      </c>
      <c r="F373" s="259" t="str">
        <f t="shared" si="5"/>
        <v>10.23.40.1</v>
      </c>
    </row>
    <row r="374" spans="1:6" x14ac:dyDescent="0.25">
      <c r="A374" s="195">
        <v>380</v>
      </c>
      <c r="B374" s="355">
        <v>2289</v>
      </c>
      <c r="C374" s="195" t="str">
        <f>VLOOKUP(B374,MIS!F:H,3,FALSE)</f>
        <v>KARACHI-GUJAR CHOWK,</v>
      </c>
      <c r="D374" s="195" t="str">
        <f>VLOOKUP(B374,MIS!F:G,2,FALSE)</f>
        <v>KARACHI</v>
      </c>
      <c r="E374" s="201" t="s">
        <v>5665</v>
      </c>
      <c r="F374" s="259" t="str">
        <f t="shared" si="5"/>
        <v>10.0.196.1</v>
      </c>
    </row>
    <row r="375" spans="1:6" x14ac:dyDescent="0.25">
      <c r="A375" s="195">
        <v>381</v>
      </c>
      <c r="B375" s="357">
        <v>2289</v>
      </c>
      <c r="C375" s="269" t="s">
        <v>5666</v>
      </c>
      <c r="D375" s="195" t="str">
        <f>VLOOKUP(B375,MIS!F:G,2,FALSE)</f>
        <v>KARACHI</v>
      </c>
      <c r="E375" s="268" t="s">
        <v>5665</v>
      </c>
      <c r="F375" s="259" t="str">
        <f t="shared" ref="F375:F406" si="6">LEFT(E375, LEN(E375)-2+1)</f>
        <v>10.0.196.1</v>
      </c>
    </row>
    <row r="376" spans="1:6" x14ac:dyDescent="0.25">
      <c r="A376" s="195">
        <v>382</v>
      </c>
      <c r="B376" s="355">
        <v>2290</v>
      </c>
      <c r="C376" s="195" t="s">
        <v>1842</v>
      </c>
      <c r="D376" s="195" t="s">
        <v>14</v>
      </c>
      <c r="E376" s="201" t="s">
        <v>5667</v>
      </c>
      <c r="F376" s="259" t="str">
        <f t="shared" si="6"/>
        <v>10.40.55.1</v>
      </c>
    </row>
    <row r="377" spans="1:6" x14ac:dyDescent="0.25">
      <c r="A377" s="195">
        <v>383</v>
      </c>
      <c r="B377" s="355">
        <v>2292</v>
      </c>
      <c r="C377" s="195" t="s">
        <v>1844</v>
      </c>
      <c r="D377" s="195" t="s">
        <v>14</v>
      </c>
      <c r="E377" s="201" t="s">
        <v>5668</v>
      </c>
      <c r="F377" s="259" t="str">
        <f t="shared" si="6"/>
        <v>10.40.48.1</v>
      </c>
    </row>
    <row r="378" spans="1:6" x14ac:dyDescent="0.25">
      <c r="A378" s="195">
        <v>384</v>
      </c>
      <c r="B378" s="355">
        <v>2294</v>
      </c>
      <c r="C378" s="195" t="str">
        <f>VLOOKUP(B378,MIS!F:H,3,FALSE)</f>
        <v>NASEERABAD</v>
      </c>
      <c r="D378" s="195" t="str">
        <f>VLOOKUP(B378,MIS!F:G,2,FALSE)</f>
        <v>LAHORE</v>
      </c>
      <c r="E378" s="201" t="s">
        <v>5669</v>
      </c>
      <c r="F378" s="259" t="str">
        <f t="shared" si="6"/>
        <v>10.20.125.1</v>
      </c>
    </row>
    <row r="379" spans="1:6" x14ac:dyDescent="0.25">
      <c r="A379" s="195">
        <v>385</v>
      </c>
      <c r="B379" s="355">
        <v>2295</v>
      </c>
      <c r="C379" s="195" t="s">
        <v>4087</v>
      </c>
      <c r="D379" s="195" t="s">
        <v>280</v>
      </c>
      <c r="E379" s="201" t="s">
        <v>5670</v>
      </c>
      <c r="F379" s="259" t="str">
        <f t="shared" si="6"/>
        <v>10.23.45.1</v>
      </c>
    </row>
    <row r="380" spans="1:6" x14ac:dyDescent="0.25">
      <c r="A380" s="195">
        <v>386</v>
      </c>
      <c r="B380" s="356">
        <v>2298</v>
      </c>
      <c r="C380" s="197" t="s">
        <v>5671</v>
      </c>
      <c r="D380" s="195" t="s">
        <v>12</v>
      </c>
      <c r="E380" s="202" t="s">
        <v>5672</v>
      </c>
      <c r="F380" s="259" t="str">
        <f t="shared" si="6"/>
        <v>10.0.169.1</v>
      </c>
    </row>
    <row r="381" spans="1:6" x14ac:dyDescent="0.25">
      <c r="A381" s="195">
        <v>387</v>
      </c>
      <c r="B381" s="355">
        <v>2299</v>
      </c>
      <c r="C381" s="195" t="s">
        <v>5673</v>
      </c>
      <c r="D381" s="195" t="s">
        <v>14</v>
      </c>
      <c r="E381" s="201" t="s">
        <v>5674</v>
      </c>
      <c r="F381" s="259" t="str">
        <f t="shared" si="6"/>
        <v>10.40.70.1</v>
      </c>
    </row>
    <row r="382" spans="1:6" x14ac:dyDescent="0.25">
      <c r="A382" s="195">
        <v>388</v>
      </c>
      <c r="B382" s="357">
        <v>2302</v>
      </c>
      <c r="C382" s="266" t="s">
        <v>5675</v>
      </c>
      <c r="D382" s="195" t="str">
        <f>VLOOKUP(B382,MIS!F:G,2,FALSE)</f>
        <v>KARACHI</v>
      </c>
      <c r="E382" s="272" t="s">
        <v>5676</v>
      </c>
      <c r="F382" s="259" t="str">
        <f t="shared" si="6"/>
        <v>10.6.1.1</v>
      </c>
    </row>
    <row r="383" spans="1:6" x14ac:dyDescent="0.25">
      <c r="A383" s="195">
        <v>389</v>
      </c>
      <c r="B383" s="355">
        <v>2304</v>
      </c>
      <c r="C383" s="195" t="s">
        <v>1849</v>
      </c>
      <c r="D383" s="195" t="s">
        <v>14</v>
      </c>
      <c r="E383" s="195" t="s">
        <v>5677</v>
      </c>
      <c r="F383" s="259" t="str">
        <f t="shared" si="6"/>
        <v>10.40.104.1</v>
      </c>
    </row>
    <row r="384" spans="1:6" x14ac:dyDescent="0.25">
      <c r="A384" s="195">
        <v>390</v>
      </c>
      <c r="B384" s="355">
        <v>2306</v>
      </c>
      <c r="C384" s="195" t="s">
        <v>1851</v>
      </c>
      <c r="D384" s="195" t="s">
        <v>14</v>
      </c>
      <c r="E384" s="195" t="s">
        <v>5678</v>
      </c>
      <c r="F384" s="259" t="str">
        <f t="shared" si="6"/>
        <v>10.40.106.1</v>
      </c>
    </row>
    <row r="385" spans="1:6" x14ac:dyDescent="0.25">
      <c r="A385" s="195">
        <v>391</v>
      </c>
      <c r="B385" s="356">
        <v>2309</v>
      </c>
      <c r="C385" s="197" t="s">
        <v>5679</v>
      </c>
      <c r="D385" s="195" t="s">
        <v>12</v>
      </c>
      <c r="E385" s="197" t="s">
        <v>5680</v>
      </c>
      <c r="F385" s="259" t="str">
        <f t="shared" si="6"/>
        <v>10.6.10.1</v>
      </c>
    </row>
    <row r="386" spans="1:6" x14ac:dyDescent="0.25">
      <c r="A386" s="195">
        <v>392</v>
      </c>
      <c r="B386" s="355">
        <v>2312</v>
      </c>
      <c r="C386" s="195" t="s">
        <v>5681</v>
      </c>
      <c r="D386" s="195" t="s">
        <v>12</v>
      </c>
      <c r="E386" s="195" t="s">
        <v>5682</v>
      </c>
      <c r="F386" s="259" t="str">
        <f t="shared" si="6"/>
        <v>10.0.42.1</v>
      </c>
    </row>
    <row r="387" spans="1:6" x14ac:dyDescent="0.25">
      <c r="A387" s="195">
        <v>393</v>
      </c>
      <c r="B387" s="356">
        <v>2313</v>
      </c>
      <c r="C387" s="197" t="s">
        <v>5683</v>
      </c>
      <c r="D387" s="195" t="s">
        <v>12</v>
      </c>
      <c r="E387" s="197" t="s">
        <v>5684</v>
      </c>
      <c r="F387" s="259" t="str">
        <f t="shared" si="6"/>
        <v>10.6.15.1</v>
      </c>
    </row>
    <row r="388" spans="1:6" x14ac:dyDescent="0.25">
      <c r="A388" s="195">
        <v>394</v>
      </c>
      <c r="B388" s="355">
        <v>2314</v>
      </c>
      <c r="C388" s="195" t="s">
        <v>5685</v>
      </c>
      <c r="D388" s="195" t="s">
        <v>5189</v>
      </c>
      <c r="E388" s="195" t="s">
        <v>5686</v>
      </c>
      <c r="F388" s="259" t="str">
        <f t="shared" si="6"/>
        <v>10.1.75.1</v>
      </c>
    </row>
    <row r="389" spans="1:6" x14ac:dyDescent="0.25">
      <c r="A389" s="195">
        <v>395</v>
      </c>
      <c r="B389" s="355">
        <v>2320</v>
      </c>
      <c r="C389" s="195" t="s">
        <v>5687</v>
      </c>
      <c r="D389" s="195" t="s">
        <v>35</v>
      </c>
      <c r="E389" s="195" t="s">
        <v>5688</v>
      </c>
      <c r="F389" s="259" t="str">
        <f t="shared" si="6"/>
        <v>10.20.166.1</v>
      </c>
    </row>
    <row r="390" spans="1:6" x14ac:dyDescent="0.25">
      <c r="A390" s="195">
        <v>396</v>
      </c>
      <c r="B390" s="355">
        <v>2321</v>
      </c>
      <c r="C390" s="195" t="s">
        <v>5689</v>
      </c>
      <c r="D390" s="195" t="s">
        <v>5189</v>
      </c>
      <c r="E390" s="195" t="s">
        <v>5690</v>
      </c>
      <c r="F390" s="259" t="str">
        <f t="shared" si="6"/>
        <v>10.1.76.1</v>
      </c>
    </row>
    <row r="391" spans="1:6" x14ac:dyDescent="0.25">
      <c r="A391" s="195">
        <v>397</v>
      </c>
      <c r="B391" s="355">
        <v>2323</v>
      </c>
      <c r="C391" s="195" t="s">
        <v>4366</v>
      </c>
      <c r="D391" s="195" t="s">
        <v>30</v>
      </c>
      <c r="E391" s="195" t="s">
        <v>5691</v>
      </c>
      <c r="F391" s="259" t="str">
        <f t="shared" si="6"/>
        <v>10.42.124.1</v>
      </c>
    </row>
    <row r="392" spans="1:6" x14ac:dyDescent="0.25">
      <c r="A392" s="195">
        <v>398</v>
      </c>
      <c r="B392" s="356">
        <v>2325</v>
      </c>
      <c r="C392" s="197" t="s">
        <v>5692</v>
      </c>
      <c r="D392" s="195" t="s">
        <v>12</v>
      </c>
      <c r="E392" s="197" t="s">
        <v>5693</v>
      </c>
      <c r="F392" s="259" t="str">
        <f t="shared" si="6"/>
        <v>10.6.16.1</v>
      </c>
    </row>
    <row r="393" spans="1:6" x14ac:dyDescent="0.25">
      <c r="A393" s="195">
        <v>399</v>
      </c>
      <c r="B393" s="355">
        <v>2326</v>
      </c>
      <c r="C393" s="195" t="s">
        <v>5694</v>
      </c>
      <c r="D393" s="195" t="s">
        <v>81</v>
      </c>
      <c r="E393" s="195" t="s">
        <v>5695</v>
      </c>
      <c r="F393" s="195" t="str">
        <f t="shared" si="6"/>
        <v>10.23.137.1</v>
      </c>
    </row>
    <row r="394" spans="1:6" x14ac:dyDescent="0.25">
      <c r="A394" s="195">
        <v>400</v>
      </c>
      <c r="B394" s="360">
        <v>2328</v>
      </c>
      <c r="C394" s="199" t="s">
        <v>1861</v>
      </c>
      <c r="D394" s="195" t="s">
        <v>14</v>
      </c>
      <c r="E394" s="206" t="s">
        <v>5696</v>
      </c>
      <c r="F394" s="195" t="str">
        <f t="shared" si="6"/>
        <v>10.40.114.1</v>
      </c>
    </row>
    <row r="395" spans="1:6" x14ac:dyDescent="0.25">
      <c r="A395" s="195">
        <v>401</v>
      </c>
      <c r="B395" s="355">
        <v>2329</v>
      </c>
      <c r="C395" s="195" t="s">
        <v>1863</v>
      </c>
      <c r="D395" s="195" t="s">
        <v>14</v>
      </c>
      <c r="E395" s="195" t="s">
        <v>5697</v>
      </c>
      <c r="F395" s="195" t="str">
        <f t="shared" si="6"/>
        <v>10.40.112.1</v>
      </c>
    </row>
    <row r="396" spans="1:6" x14ac:dyDescent="0.25">
      <c r="A396" s="195">
        <v>402</v>
      </c>
      <c r="B396" s="365">
        <v>2332</v>
      </c>
      <c r="C396" s="198" t="s">
        <v>1867</v>
      </c>
      <c r="D396" s="195" t="s">
        <v>14</v>
      </c>
      <c r="E396" s="206" t="s">
        <v>5698</v>
      </c>
      <c r="F396" s="195" t="str">
        <f t="shared" si="6"/>
        <v>10.40.117.1</v>
      </c>
    </row>
    <row r="397" spans="1:6" x14ac:dyDescent="0.25">
      <c r="A397" s="195">
        <v>403</v>
      </c>
      <c r="B397" s="356">
        <v>2338</v>
      </c>
      <c r="C397" s="197" t="s">
        <v>5699</v>
      </c>
      <c r="D397" s="195" t="s">
        <v>12</v>
      </c>
      <c r="E397" s="197" t="s">
        <v>5700</v>
      </c>
      <c r="F397" s="195" t="str">
        <f t="shared" si="6"/>
        <v>10.6.20.1</v>
      </c>
    </row>
    <row r="398" spans="1:6" x14ac:dyDescent="0.25">
      <c r="A398" s="195">
        <v>404</v>
      </c>
      <c r="B398" s="355">
        <v>2339</v>
      </c>
      <c r="C398" s="195" t="s">
        <v>1873</v>
      </c>
      <c r="D398" s="195" t="s">
        <v>14</v>
      </c>
      <c r="E398" s="195" t="s">
        <v>5701</v>
      </c>
      <c r="F398" s="195" t="str">
        <f t="shared" si="6"/>
        <v>10.40.118.1</v>
      </c>
    </row>
    <row r="399" spans="1:6" x14ac:dyDescent="0.25">
      <c r="A399" s="195">
        <v>405</v>
      </c>
      <c r="B399" s="355">
        <v>2341</v>
      </c>
      <c r="C399" s="195" t="s">
        <v>5702</v>
      </c>
      <c r="D399" s="195" t="s">
        <v>12</v>
      </c>
      <c r="E399" s="195" t="s">
        <v>5703</v>
      </c>
      <c r="F399" s="195" t="str">
        <f t="shared" si="6"/>
        <v>10.6.21.1</v>
      </c>
    </row>
    <row r="400" spans="1:6" x14ac:dyDescent="0.25">
      <c r="A400" s="195">
        <v>406</v>
      </c>
      <c r="B400" s="355">
        <v>2341</v>
      </c>
      <c r="C400" s="195" t="s">
        <v>5704</v>
      </c>
      <c r="D400" s="195" t="s">
        <v>12</v>
      </c>
      <c r="E400" s="195"/>
      <c r="F400" s="195" t="e">
        <f t="shared" si="6"/>
        <v>#VALUE!</v>
      </c>
    </row>
    <row r="401" spans="1:6" x14ac:dyDescent="0.25">
      <c r="A401" s="195">
        <v>407</v>
      </c>
      <c r="B401" s="355">
        <v>2344</v>
      </c>
      <c r="C401" s="195" t="s">
        <v>1877</v>
      </c>
      <c r="D401" s="195" t="s">
        <v>14</v>
      </c>
      <c r="E401" s="195" t="s">
        <v>5705</v>
      </c>
      <c r="F401" s="195" t="str">
        <f t="shared" si="6"/>
        <v>10.40.119.1</v>
      </c>
    </row>
    <row r="402" spans="1:6" x14ac:dyDescent="0.25">
      <c r="A402" s="195">
        <v>408</v>
      </c>
      <c r="B402" s="355">
        <v>2353</v>
      </c>
      <c r="C402" s="195" t="s">
        <v>5706</v>
      </c>
      <c r="D402" s="195" t="s">
        <v>36</v>
      </c>
      <c r="E402" s="195"/>
      <c r="F402" s="195" t="e">
        <f t="shared" si="6"/>
        <v>#VALUE!</v>
      </c>
    </row>
    <row r="403" spans="1:6" x14ac:dyDescent="0.25">
      <c r="A403" s="195">
        <v>409</v>
      </c>
      <c r="B403" s="355">
        <v>2354</v>
      </c>
      <c r="C403" s="195" t="str">
        <f>VLOOKUP(B403,MIS!F:H,3,FALSE)</f>
        <v>AKBARI MANDI</v>
      </c>
      <c r="D403" s="195" t="str">
        <f>VLOOKUP(B403,MIS!F:G,2,FALSE)</f>
        <v>LAHORE</v>
      </c>
      <c r="E403" s="195" t="s">
        <v>5707</v>
      </c>
      <c r="F403" s="195" t="str">
        <f t="shared" si="6"/>
        <v>10.20.184.1</v>
      </c>
    </row>
    <row r="404" spans="1:6" x14ac:dyDescent="0.25">
      <c r="A404" s="195">
        <v>410</v>
      </c>
      <c r="B404" s="363">
        <v>2355</v>
      </c>
      <c r="C404" s="195" t="s">
        <v>5708</v>
      </c>
      <c r="D404" s="195" t="s">
        <v>12</v>
      </c>
      <c r="E404" s="195" t="s">
        <v>5709</v>
      </c>
      <c r="F404" s="195" t="str">
        <f t="shared" si="6"/>
        <v>10.6.26.1</v>
      </c>
    </row>
    <row r="405" spans="1:6" x14ac:dyDescent="0.25">
      <c r="A405" s="195">
        <v>411</v>
      </c>
      <c r="B405" s="355">
        <v>2359</v>
      </c>
      <c r="C405" s="195" t="s">
        <v>4089</v>
      </c>
      <c r="D405" s="195" t="s">
        <v>280</v>
      </c>
      <c r="E405" s="195" t="s">
        <v>5710</v>
      </c>
      <c r="F405" s="195" t="str">
        <f t="shared" si="6"/>
        <v>10.23.144.1</v>
      </c>
    </row>
    <row r="406" spans="1:6" x14ac:dyDescent="0.25">
      <c r="A406" s="195">
        <v>412</v>
      </c>
      <c r="B406" s="355">
        <v>2361</v>
      </c>
      <c r="C406" s="195" t="s">
        <v>1448</v>
      </c>
      <c r="D406" s="195" t="s">
        <v>35</v>
      </c>
      <c r="E406" s="195" t="s">
        <v>5711</v>
      </c>
      <c r="F406" s="195" t="str">
        <f t="shared" si="6"/>
        <v>10.20.183.1</v>
      </c>
    </row>
    <row r="407" spans="1:6" x14ac:dyDescent="0.25">
      <c r="A407" s="195">
        <v>413</v>
      </c>
      <c r="B407" s="355">
        <v>2362</v>
      </c>
      <c r="C407" s="195" t="s">
        <v>4370</v>
      </c>
      <c r="D407" s="195" t="s">
        <v>30</v>
      </c>
      <c r="E407" s="195" t="s">
        <v>5712</v>
      </c>
      <c r="F407" s="195" t="str">
        <f t="shared" ref="F407:F438" si="7">LEFT(E407, LEN(E407)-2+1)</f>
        <v>10.42.129.1</v>
      </c>
    </row>
    <row r="408" spans="1:6" x14ac:dyDescent="0.25">
      <c r="A408" s="195">
        <v>414</v>
      </c>
      <c r="B408" s="363">
        <v>2380</v>
      </c>
      <c r="C408" s="195" t="s">
        <v>5713</v>
      </c>
      <c r="D408" s="195" t="s">
        <v>12</v>
      </c>
      <c r="E408" s="195" t="s">
        <v>5714</v>
      </c>
      <c r="F408" s="195" t="str">
        <f t="shared" si="7"/>
        <v>10.6.28.1</v>
      </c>
    </row>
    <row r="409" spans="1:6" x14ac:dyDescent="0.25">
      <c r="A409" s="195">
        <v>415</v>
      </c>
      <c r="B409" s="363">
        <v>2381</v>
      </c>
      <c r="C409" s="195" t="s">
        <v>5715</v>
      </c>
      <c r="D409" s="195" t="s">
        <v>12</v>
      </c>
      <c r="E409" s="195" t="s">
        <v>5716</v>
      </c>
      <c r="F409" s="195" t="str">
        <f t="shared" si="7"/>
        <v>10.6.27.1</v>
      </c>
    </row>
    <row r="410" spans="1:6" x14ac:dyDescent="0.25">
      <c r="A410" s="195">
        <v>416</v>
      </c>
      <c r="B410" s="355">
        <v>2384</v>
      </c>
      <c r="C410" s="195" t="s">
        <v>1885</v>
      </c>
      <c r="D410" s="195" t="s">
        <v>14</v>
      </c>
      <c r="E410" s="195" t="s">
        <v>5717</v>
      </c>
      <c r="F410" s="195" t="str">
        <f t="shared" si="7"/>
        <v>10.40.129.1</v>
      </c>
    </row>
    <row r="411" spans="1:6" x14ac:dyDescent="0.25">
      <c r="A411" s="195">
        <v>417</v>
      </c>
      <c r="B411" s="362">
        <v>2386</v>
      </c>
      <c r="C411" s="197" t="s">
        <v>5718</v>
      </c>
      <c r="D411" s="195" t="s">
        <v>12</v>
      </c>
      <c r="E411" s="197" t="s">
        <v>5719</v>
      </c>
      <c r="F411" s="195" t="str">
        <f t="shared" si="7"/>
        <v>10.6.31.1</v>
      </c>
    </row>
    <row r="412" spans="1:6" x14ac:dyDescent="0.25">
      <c r="A412" s="195">
        <v>418</v>
      </c>
      <c r="B412" s="364">
        <v>2387</v>
      </c>
      <c r="C412" s="195" t="str">
        <f>VLOOKUP(B412,MIS!F:H,3,FALSE)</f>
        <v>MATLI BRANCH</v>
      </c>
      <c r="D412" s="195" t="str">
        <f>VLOOKUP(B412,MIS!F:G,2,FALSE)</f>
        <v>HYDERABAD</v>
      </c>
      <c r="E412" s="261" t="s">
        <v>5720</v>
      </c>
      <c r="F412" s="195" t="str">
        <f t="shared" si="7"/>
        <v>10.1.78.1</v>
      </c>
    </row>
    <row r="413" spans="1:6" x14ac:dyDescent="0.25">
      <c r="A413" s="195">
        <v>419</v>
      </c>
      <c r="B413" s="355">
        <v>2389</v>
      </c>
      <c r="C413" s="195" t="str">
        <f>VLOOKUP(B413,MIS!F:H,3,FALSE)</f>
        <v xml:space="preserve">MODEL COLONY BRANCH KARACHI </v>
      </c>
      <c r="D413" s="195" t="str">
        <f>VLOOKUP(B413,MIS!F:G,2,FALSE)</f>
        <v>KARACHI</v>
      </c>
      <c r="E413" s="195" t="s">
        <v>5721</v>
      </c>
      <c r="F413" s="259" t="str">
        <f t="shared" si="7"/>
        <v>10.6.33.1</v>
      </c>
    </row>
    <row r="414" spans="1:6" x14ac:dyDescent="0.25">
      <c r="A414" s="195">
        <v>420</v>
      </c>
      <c r="B414" s="367">
        <v>2389</v>
      </c>
      <c r="C414" s="273" t="s">
        <v>5722</v>
      </c>
      <c r="D414" s="195" t="str">
        <f>VLOOKUP(B414,MIS!F:G,2,FALSE)</f>
        <v>KARACHI</v>
      </c>
      <c r="E414" s="274" t="s">
        <v>5721</v>
      </c>
      <c r="F414" s="259" t="str">
        <f t="shared" si="7"/>
        <v>10.6.33.1</v>
      </c>
    </row>
    <row r="415" spans="1:6" x14ac:dyDescent="0.25">
      <c r="A415" s="195">
        <v>421</v>
      </c>
      <c r="B415" s="363">
        <v>2390</v>
      </c>
      <c r="C415" s="195" t="s">
        <v>5723</v>
      </c>
      <c r="D415" s="195" t="s">
        <v>12</v>
      </c>
      <c r="E415" s="195" t="s">
        <v>5724</v>
      </c>
      <c r="F415" s="259" t="str">
        <f t="shared" si="7"/>
        <v>10.6.32.1</v>
      </c>
    </row>
    <row r="416" spans="1:6" x14ac:dyDescent="0.25">
      <c r="A416" s="195">
        <v>422</v>
      </c>
      <c r="B416" s="362">
        <v>2404</v>
      </c>
      <c r="C416" s="197" t="s">
        <v>5725</v>
      </c>
      <c r="D416" s="195" t="s">
        <v>12</v>
      </c>
      <c r="E416" s="197" t="s">
        <v>5726</v>
      </c>
      <c r="F416" s="259" t="str">
        <f t="shared" si="7"/>
        <v>10.6.39.1</v>
      </c>
    </row>
    <row r="417" spans="1:6" x14ac:dyDescent="0.25">
      <c r="A417" s="195">
        <v>423</v>
      </c>
      <c r="B417" s="355">
        <v>2410</v>
      </c>
      <c r="C417" s="195" t="s">
        <v>5727</v>
      </c>
      <c r="D417" s="195" t="s">
        <v>36</v>
      </c>
      <c r="E417" s="195"/>
      <c r="F417" s="259" t="e">
        <f t="shared" si="7"/>
        <v>#VALUE!</v>
      </c>
    </row>
    <row r="418" spans="1:6" x14ac:dyDescent="0.25">
      <c r="A418" s="195">
        <v>424</v>
      </c>
      <c r="B418" s="355">
        <v>2414</v>
      </c>
      <c r="C418" s="195" t="s">
        <v>1891</v>
      </c>
      <c r="D418" s="195" t="s">
        <v>14</v>
      </c>
      <c r="E418" s="195" t="s">
        <v>5728</v>
      </c>
      <c r="F418" s="259" t="str">
        <f t="shared" si="7"/>
        <v>10.40.133.1</v>
      </c>
    </row>
    <row r="419" spans="1:6" x14ac:dyDescent="0.25">
      <c r="A419" s="195">
        <v>425</v>
      </c>
      <c r="B419" s="356">
        <v>2424</v>
      </c>
      <c r="C419" s="197" t="s">
        <v>5729</v>
      </c>
      <c r="D419" s="195" t="s">
        <v>12</v>
      </c>
      <c r="E419" s="197" t="s">
        <v>5730</v>
      </c>
      <c r="F419" s="259" t="str">
        <f t="shared" si="7"/>
        <v>10.6.41.1</v>
      </c>
    </row>
    <row r="420" spans="1:6" x14ac:dyDescent="0.25">
      <c r="A420" s="195">
        <v>426</v>
      </c>
      <c r="B420" s="360">
        <v>2426</v>
      </c>
      <c r="C420" s="199" t="s">
        <v>1893</v>
      </c>
      <c r="D420" s="195" t="s">
        <v>14</v>
      </c>
      <c r="E420" s="207" t="s">
        <v>5731</v>
      </c>
      <c r="F420" s="259" t="str">
        <f t="shared" si="7"/>
        <v>10.40.135.1</v>
      </c>
    </row>
    <row r="421" spans="1:6" x14ac:dyDescent="0.25">
      <c r="A421" s="195">
        <v>427</v>
      </c>
      <c r="B421" s="355">
        <v>2429</v>
      </c>
      <c r="C421" s="195" t="s">
        <v>5732</v>
      </c>
      <c r="D421" s="195" t="s">
        <v>36</v>
      </c>
      <c r="E421" s="195"/>
      <c r="F421" s="259" t="e">
        <f t="shared" si="7"/>
        <v>#VALUE!</v>
      </c>
    </row>
    <row r="422" spans="1:6" x14ac:dyDescent="0.25">
      <c r="A422" s="195">
        <v>428</v>
      </c>
      <c r="B422" s="357">
        <v>2430</v>
      </c>
      <c r="C422" s="275" t="s">
        <v>5733</v>
      </c>
      <c r="D422" s="195" t="str">
        <f>VLOOKUP(B422,MIS!F:G,2,FALSE)</f>
        <v>KARACHI</v>
      </c>
      <c r="E422" s="276"/>
      <c r="F422" s="259" t="e">
        <f t="shared" si="7"/>
        <v>#VALUE!</v>
      </c>
    </row>
    <row r="423" spans="1:6" x14ac:dyDescent="0.25">
      <c r="A423" s="195">
        <v>429</v>
      </c>
      <c r="B423" s="362">
        <v>2432</v>
      </c>
      <c r="C423" s="197" t="s">
        <v>5734</v>
      </c>
      <c r="D423" s="195" t="s">
        <v>12</v>
      </c>
      <c r="E423" s="197" t="s">
        <v>5735</v>
      </c>
      <c r="F423" s="259" t="str">
        <f t="shared" si="7"/>
        <v>10.6.44.1</v>
      </c>
    </row>
    <row r="424" spans="1:6" x14ac:dyDescent="0.25">
      <c r="A424" s="195">
        <v>430</v>
      </c>
      <c r="B424" s="360">
        <v>2433</v>
      </c>
      <c r="C424" s="199" t="s">
        <v>1895</v>
      </c>
      <c r="D424" s="195" t="s">
        <v>14</v>
      </c>
      <c r="E424" s="206" t="s">
        <v>5736</v>
      </c>
      <c r="F424" s="259" t="str">
        <f t="shared" si="7"/>
        <v>10.40.108.1</v>
      </c>
    </row>
    <row r="425" spans="1:6" x14ac:dyDescent="0.25">
      <c r="A425" s="195">
        <v>431</v>
      </c>
      <c r="B425" s="356">
        <v>2439</v>
      </c>
      <c r="C425" s="197" t="s">
        <v>5737</v>
      </c>
      <c r="D425" s="195" t="s">
        <v>12</v>
      </c>
      <c r="E425" s="197"/>
      <c r="F425" s="259" t="e">
        <f t="shared" si="7"/>
        <v>#VALUE!</v>
      </c>
    </row>
    <row r="426" spans="1:6" x14ac:dyDescent="0.25">
      <c r="A426" s="195">
        <v>432</v>
      </c>
      <c r="B426" s="356">
        <v>2440</v>
      </c>
      <c r="C426" s="197" t="s">
        <v>5738</v>
      </c>
      <c r="D426" s="195" t="s">
        <v>12</v>
      </c>
      <c r="E426" s="197" t="s">
        <v>5739</v>
      </c>
      <c r="F426" s="259" t="str">
        <f t="shared" si="7"/>
        <v>10.6.48.1</v>
      </c>
    </row>
    <row r="427" spans="1:6" x14ac:dyDescent="0.25">
      <c r="A427" s="195">
        <v>433</v>
      </c>
      <c r="B427" s="362">
        <v>2442</v>
      </c>
      <c r="C427" s="197" t="s">
        <v>5740</v>
      </c>
      <c r="D427" s="195" t="s">
        <v>12</v>
      </c>
      <c r="E427" s="197" t="s">
        <v>5741</v>
      </c>
      <c r="F427" s="259" t="str">
        <f t="shared" si="7"/>
        <v>10.6.65.1</v>
      </c>
    </row>
    <row r="428" spans="1:6" x14ac:dyDescent="0.25">
      <c r="A428" s="195">
        <v>434</v>
      </c>
      <c r="B428" s="356">
        <v>2443</v>
      </c>
      <c r="C428" s="197" t="s">
        <v>5742</v>
      </c>
      <c r="D428" s="195" t="s">
        <v>12</v>
      </c>
      <c r="E428" s="197"/>
      <c r="F428" s="259" t="e">
        <f t="shared" si="7"/>
        <v>#VALUE!</v>
      </c>
    </row>
    <row r="429" spans="1:6" x14ac:dyDescent="0.25">
      <c r="A429" s="195">
        <v>435</v>
      </c>
      <c r="B429" s="368">
        <v>2443</v>
      </c>
      <c r="C429" s="277" t="s">
        <v>5742</v>
      </c>
      <c r="D429" s="195" t="str">
        <f>VLOOKUP(B429,MIS!F:G,2,FALSE)</f>
        <v>KARACHI</v>
      </c>
      <c r="E429" s="274" t="s">
        <v>5743</v>
      </c>
      <c r="F429" s="259" t="str">
        <f t="shared" si="7"/>
        <v>10.6.66.1</v>
      </c>
    </row>
    <row r="430" spans="1:6" x14ac:dyDescent="0.25">
      <c r="A430" s="195">
        <v>436</v>
      </c>
      <c r="B430" s="355">
        <v>2444</v>
      </c>
      <c r="C430" s="195" t="str">
        <f>VLOOKUP(B430,MIS!F:H,3,FALSE)</f>
        <v>OPPOSITE UCH, MADN BOULEVARD GULBERG</v>
      </c>
      <c r="D430" s="195" t="str">
        <f>VLOOKUP(B430,MIS!F:G,2,FALSE)</f>
        <v>LAHORE</v>
      </c>
      <c r="E430" s="195" t="s">
        <v>5744</v>
      </c>
      <c r="F430" s="259" t="str">
        <f t="shared" si="7"/>
        <v>10.20.197.1</v>
      </c>
    </row>
    <row r="431" spans="1:6" x14ac:dyDescent="0.25">
      <c r="A431" s="195">
        <v>437</v>
      </c>
      <c r="B431" s="355">
        <v>2446</v>
      </c>
      <c r="C431" s="195" t="s">
        <v>1897</v>
      </c>
      <c r="D431" s="195" t="s">
        <v>14</v>
      </c>
      <c r="E431" s="195" t="s">
        <v>5745</v>
      </c>
      <c r="F431" s="259" t="str">
        <f t="shared" si="7"/>
        <v>10.40.139.1</v>
      </c>
    </row>
    <row r="432" spans="1:6" x14ac:dyDescent="0.25">
      <c r="A432" s="195">
        <v>438</v>
      </c>
      <c r="B432" s="357">
        <v>2450</v>
      </c>
      <c r="C432" s="275" t="s">
        <v>5746</v>
      </c>
      <c r="D432" s="195" t="str">
        <f>VLOOKUP(B432,MIS!F:G,2,FALSE)</f>
        <v>KARACHI</v>
      </c>
      <c r="E432" s="276"/>
      <c r="F432" s="259" t="e">
        <f t="shared" si="7"/>
        <v>#VALUE!</v>
      </c>
    </row>
    <row r="433" spans="1:6" x14ac:dyDescent="0.25">
      <c r="A433" s="195">
        <v>439</v>
      </c>
      <c r="B433" s="355">
        <v>2452</v>
      </c>
      <c r="C433" s="195" t="s">
        <v>4107</v>
      </c>
      <c r="D433" s="195" t="s">
        <v>280</v>
      </c>
      <c r="E433" s="195" t="s">
        <v>5747</v>
      </c>
      <c r="F433" s="259" t="str">
        <f t="shared" si="7"/>
        <v>10.23.156.1</v>
      </c>
    </row>
    <row r="434" spans="1:6" x14ac:dyDescent="0.25">
      <c r="A434" s="195">
        <v>440</v>
      </c>
      <c r="B434" s="355">
        <v>2453</v>
      </c>
      <c r="C434" s="195" t="str">
        <f>VLOOKUP(B434,MIS!F:H,3,FALSE)</f>
        <v>KARIM BLOCK, ALLAMA IQBAL TOWN</v>
      </c>
      <c r="D434" s="195" t="str">
        <f>VLOOKUP(B434,MIS!F:G,2,FALSE)</f>
        <v>LAHORE</v>
      </c>
      <c r="E434" s="195" t="s">
        <v>5748</v>
      </c>
      <c r="F434" s="259" t="str">
        <f t="shared" si="7"/>
        <v>10.20.199.1</v>
      </c>
    </row>
    <row r="435" spans="1:6" x14ac:dyDescent="0.25">
      <c r="A435" s="195">
        <v>441</v>
      </c>
      <c r="B435" s="365">
        <v>2454</v>
      </c>
      <c r="C435" s="198" t="s">
        <v>1901</v>
      </c>
      <c r="D435" s="195" t="s">
        <v>14</v>
      </c>
      <c r="E435" s="206" t="s">
        <v>5749</v>
      </c>
      <c r="F435" s="259" t="str">
        <f t="shared" si="7"/>
        <v>10.40.136.1</v>
      </c>
    </row>
    <row r="436" spans="1:6" x14ac:dyDescent="0.25">
      <c r="A436" s="195">
        <v>442</v>
      </c>
      <c r="B436" s="355">
        <v>2455</v>
      </c>
      <c r="C436" s="195" t="s">
        <v>1903</v>
      </c>
      <c r="D436" s="195" t="s">
        <v>14</v>
      </c>
      <c r="E436" s="195" t="s">
        <v>5750</v>
      </c>
      <c r="F436" s="259" t="str">
        <f t="shared" si="7"/>
        <v>10.40.141.1</v>
      </c>
    </row>
    <row r="437" spans="1:6" x14ac:dyDescent="0.25">
      <c r="A437" s="195">
        <v>443</v>
      </c>
      <c r="B437" s="364">
        <v>2457</v>
      </c>
      <c r="C437" s="195" t="str">
        <f>VLOOKUP(B437,MIS!F:H,3,FALSE)</f>
        <v>SUJJAWAL BRANCH</v>
      </c>
      <c r="D437" s="195" t="str">
        <f>VLOOKUP(B437,MIS!F:G,2,FALSE)</f>
        <v>HYDERABAD</v>
      </c>
      <c r="E437" s="261" t="s">
        <v>5751</v>
      </c>
      <c r="F437" s="259" t="str">
        <f t="shared" si="7"/>
        <v>10.1.81.1</v>
      </c>
    </row>
    <row r="438" spans="1:6" x14ac:dyDescent="0.25">
      <c r="A438" s="195">
        <v>444</v>
      </c>
      <c r="B438" s="355">
        <v>2464</v>
      </c>
      <c r="C438" s="195" t="s">
        <v>4110</v>
      </c>
      <c r="D438" s="195" t="s">
        <v>280</v>
      </c>
      <c r="E438" s="195" t="s">
        <v>5752</v>
      </c>
      <c r="F438" s="259" t="str">
        <f t="shared" si="7"/>
        <v>10.23.158.1</v>
      </c>
    </row>
    <row r="439" spans="1:6" x14ac:dyDescent="0.25">
      <c r="A439" s="195">
        <v>445</v>
      </c>
      <c r="B439" s="355">
        <v>2465</v>
      </c>
      <c r="C439" s="195" t="s">
        <v>4112</v>
      </c>
      <c r="D439" s="195" t="s">
        <v>280</v>
      </c>
      <c r="E439" s="195" t="s">
        <v>5753</v>
      </c>
      <c r="F439" s="259" t="str">
        <f t="shared" ref="F439:F470" si="8">LEFT(E439, LEN(E439)-2+1)</f>
        <v>10.23.159.1</v>
      </c>
    </row>
    <row r="440" spans="1:6" x14ac:dyDescent="0.25">
      <c r="A440" s="195">
        <v>446</v>
      </c>
      <c r="B440" s="355">
        <v>2466</v>
      </c>
      <c r="C440" s="195" t="s">
        <v>4116</v>
      </c>
      <c r="D440" s="195" t="s">
        <v>280</v>
      </c>
      <c r="E440" s="195" t="s">
        <v>5754</v>
      </c>
      <c r="F440" s="259" t="str">
        <f t="shared" si="8"/>
        <v>10.23.160.1</v>
      </c>
    </row>
    <row r="441" spans="1:6" x14ac:dyDescent="0.25">
      <c r="A441" s="195">
        <v>447</v>
      </c>
      <c r="B441" s="355">
        <v>2469</v>
      </c>
      <c r="C441" s="195" t="s">
        <v>5755</v>
      </c>
      <c r="D441" s="195" t="s">
        <v>12</v>
      </c>
      <c r="E441" s="195" t="s">
        <v>5756</v>
      </c>
      <c r="F441" s="259" t="str">
        <f t="shared" si="8"/>
        <v>10.6.53.1</v>
      </c>
    </row>
    <row r="442" spans="1:6" x14ac:dyDescent="0.25">
      <c r="A442" s="195">
        <v>448</v>
      </c>
      <c r="B442" s="365">
        <v>2471</v>
      </c>
      <c r="C442" s="198" t="s">
        <v>1911</v>
      </c>
      <c r="D442" s="195" t="s">
        <v>14</v>
      </c>
      <c r="E442" s="207" t="s">
        <v>5757</v>
      </c>
      <c r="F442" s="259" t="str">
        <f t="shared" si="8"/>
        <v>10.40.143.1</v>
      </c>
    </row>
    <row r="443" spans="1:6" x14ac:dyDescent="0.25">
      <c r="A443" s="195">
        <v>449</v>
      </c>
      <c r="B443" s="355">
        <v>2474</v>
      </c>
      <c r="C443" s="195" t="str">
        <f>VLOOKUP(B443,MIS!F:H,3,FALSE)</f>
        <v>MUSLIM TOWN MORE, WAHDAT ROAD</v>
      </c>
      <c r="D443" s="195" t="str">
        <f>VLOOKUP(B443,MIS!F:G,2,FALSE)</f>
        <v>LAHORE</v>
      </c>
      <c r="E443" s="195" t="s">
        <v>5758</v>
      </c>
      <c r="F443" s="259" t="str">
        <f t="shared" si="8"/>
        <v>10.20.225.1</v>
      </c>
    </row>
    <row r="444" spans="1:6" x14ac:dyDescent="0.25">
      <c r="A444" s="195">
        <v>450</v>
      </c>
      <c r="B444" s="355">
        <v>2479</v>
      </c>
      <c r="C444" s="195" t="s">
        <v>1913</v>
      </c>
      <c r="D444" s="195" t="s">
        <v>14</v>
      </c>
      <c r="E444" s="195" t="s">
        <v>5759</v>
      </c>
      <c r="F444" s="259" t="str">
        <f t="shared" si="8"/>
        <v>10.40.145.1</v>
      </c>
    </row>
    <row r="445" spans="1:6" x14ac:dyDescent="0.25">
      <c r="A445" s="195">
        <v>451</v>
      </c>
      <c r="B445" s="365">
        <v>2481</v>
      </c>
      <c r="C445" s="198" t="s">
        <v>1917</v>
      </c>
      <c r="D445" s="195" t="s">
        <v>14</v>
      </c>
      <c r="E445" s="206" t="s">
        <v>5760</v>
      </c>
      <c r="F445" s="259" t="str">
        <f t="shared" si="8"/>
        <v>10.40.144.1</v>
      </c>
    </row>
    <row r="446" spans="1:6" x14ac:dyDescent="0.25">
      <c r="A446" s="195">
        <v>452</v>
      </c>
      <c r="B446" s="356">
        <v>2485</v>
      </c>
      <c r="C446" s="197" t="s">
        <v>5761</v>
      </c>
      <c r="D446" s="195" t="s">
        <v>12</v>
      </c>
      <c r="E446" s="197"/>
      <c r="F446" s="259" t="e">
        <f t="shared" si="8"/>
        <v>#VALUE!</v>
      </c>
    </row>
    <row r="447" spans="1:6" x14ac:dyDescent="0.25">
      <c r="A447" s="195">
        <v>453</v>
      </c>
      <c r="B447" s="356">
        <v>2486</v>
      </c>
      <c r="C447" s="197" t="s">
        <v>5762</v>
      </c>
      <c r="D447" s="195" t="s">
        <v>12</v>
      </c>
      <c r="E447" s="197"/>
      <c r="F447" s="259" t="e">
        <f t="shared" si="8"/>
        <v>#VALUE!</v>
      </c>
    </row>
    <row r="448" spans="1:6" x14ac:dyDescent="0.25">
      <c r="A448" s="195">
        <v>454</v>
      </c>
      <c r="B448" s="357">
        <v>2489</v>
      </c>
      <c r="C448" s="275" t="s">
        <v>5763</v>
      </c>
      <c r="D448" s="195" t="str">
        <f>VLOOKUP(B448,MIS!F:G,2,FALSE)</f>
        <v>KARACHI</v>
      </c>
      <c r="E448" s="276"/>
      <c r="F448" s="259" t="e">
        <f t="shared" si="8"/>
        <v>#VALUE!</v>
      </c>
    </row>
    <row r="449" spans="1:6" x14ac:dyDescent="0.25">
      <c r="A449" s="195">
        <v>455</v>
      </c>
      <c r="B449" s="356">
        <v>2490</v>
      </c>
      <c r="C449" s="197" t="s">
        <v>5764</v>
      </c>
      <c r="D449" s="195" t="s">
        <v>12</v>
      </c>
      <c r="E449" s="197" t="s">
        <v>5765</v>
      </c>
      <c r="F449" s="259" t="str">
        <f t="shared" si="8"/>
        <v>10.6.58.1</v>
      </c>
    </row>
    <row r="450" spans="1:6" x14ac:dyDescent="0.25">
      <c r="A450" s="195">
        <v>456</v>
      </c>
      <c r="B450" s="355">
        <v>2491</v>
      </c>
      <c r="C450" s="195" t="str">
        <f>VLOOKUP(B450,MIS!F:H,3,FALSE)</f>
        <v>DEWAN CENTRE, SITE BRANCH</v>
      </c>
      <c r="D450" s="195" t="s">
        <v>506</v>
      </c>
      <c r="E450" s="195" t="s">
        <v>5766</v>
      </c>
      <c r="F450" s="259" t="str">
        <f t="shared" si="8"/>
        <v>10.6.59.1</v>
      </c>
    </row>
    <row r="451" spans="1:6" x14ac:dyDescent="0.25">
      <c r="A451" s="195">
        <v>457</v>
      </c>
      <c r="B451" s="357">
        <v>2491</v>
      </c>
      <c r="C451" s="275" t="s">
        <v>5767</v>
      </c>
      <c r="D451" s="195" t="str">
        <f>VLOOKUP(B451,MIS!F:G,2,FALSE)</f>
        <v>KARACHI</v>
      </c>
      <c r="E451" s="276"/>
      <c r="F451" s="259" t="e">
        <f t="shared" si="8"/>
        <v>#VALUE!</v>
      </c>
    </row>
    <row r="452" spans="1:6" x14ac:dyDescent="0.25">
      <c r="A452" s="195">
        <v>458</v>
      </c>
      <c r="B452" s="357">
        <v>2492</v>
      </c>
      <c r="C452" s="275" t="s">
        <v>5768</v>
      </c>
      <c r="D452" s="195" t="str">
        <f>VLOOKUP(B452,MIS!F:G,2,FALSE)</f>
        <v>KARACHI</v>
      </c>
      <c r="E452" s="276"/>
      <c r="F452" s="259" t="e">
        <f t="shared" si="8"/>
        <v>#VALUE!</v>
      </c>
    </row>
    <row r="453" spans="1:6" x14ac:dyDescent="0.25">
      <c r="A453" s="195">
        <v>459</v>
      </c>
      <c r="B453" s="355">
        <v>2493</v>
      </c>
      <c r="C453" s="195" t="s">
        <v>1919</v>
      </c>
      <c r="D453" s="195" t="s">
        <v>14</v>
      </c>
      <c r="E453" s="195" t="s">
        <v>5769</v>
      </c>
      <c r="F453" s="259" t="str">
        <f t="shared" si="8"/>
        <v>10.40.147.1</v>
      </c>
    </row>
    <row r="454" spans="1:6" x14ac:dyDescent="0.25">
      <c r="A454" s="195">
        <v>460</v>
      </c>
      <c r="B454" s="355">
        <v>2494</v>
      </c>
      <c r="C454" s="195" t="s">
        <v>1921</v>
      </c>
      <c r="D454" s="195" t="s">
        <v>14</v>
      </c>
      <c r="E454" s="195" t="s">
        <v>5770</v>
      </c>
      <c r="F454" s="259" t="str">
        <f t="shared" si="8"/>
        <v xml:space="preserve">10.40.146.1 </v>
      </c>
    </row>
    <row r="455" spans="1:6" x14ac:dyDescent="0.25">
      <c r="A455" s="195">
        <v>461</v>
      </c>
      <c r="B455" s="355">
        <v>2496</v>
      </c>
      <c r="C455" s="195" t="s">
        <v>4118</v>
      </c>
      <c r="D455" s="195" t="s">
        <v>280</v>
      </c>
      <c r="E455" s="195" t="s">
        <v>5771</v>
      </c>
      <c r="F455" s="259" t="str">
        <f t="shared" si="8"/>
        <v>10.23.162.1</v>
      </c>
    </row>
    <row r="456" spans="1:6" x14ac:dyDescent="0.25">
      <c r="A456" s="195">
        <v>462</v>
      </c>
      <c r="B456" s="355">
        <v>2509</v>
      </c>
      <c r="C456" s="195" t="s">
        <v>5772</v>
      </c>
      <c r="D456" s="195" t="s">
        <v>280</v>
      </c>
      <c r="E456" s="195" t="s">
        <v>5773</v>
      </c>
      <c r="F456" s="259" t="str">
        <f t="shared" si="8"/>
        <v>10.23.164.1</v>
      </c>
    </row>
    <row r="457" spans="1:6" x14ac:dyDescent="0.25">
      <c r="A457" s="195">
        <v>463</v>
      </c>
      <c r="B457" s="355">
        <v>3734</v>
      </c>
      <c r="C457" s="195" t="s">
        <v>5774</v>
      </c>
      <c r="D457" s="195" t="s">
        <v>30</v>
      </c>
      <c r="E457" s="195" t="s">
        <v>5775</v>
      </c>
      <c r="F457" s="259" t="str">
        <f t="shared" si="8"/>
        <v>10.42.20.1</v>
      </c>
    </row>
    <row r="458" spans="1:6" x14ac:dyDescent="0.25">
      <c r="A458" s="195">
        <v>464</v>
      </c>
      <c r="B458" s="355">
        <v>3734</v>
      </c>
      <c r="C458" s="195" t="s">
        <v>5776</v>
      </c>
      <c r="D458" s="195" t="s">
        <v>30</v>
      </c>
      <c r="E458" s="195" t="s">
        <v>5777</v>
      </c>
      <c r="F458" s="259" t="str">
        <f t="shared" si="8"/>
        <v>10.42.136.1</v>
      </c>
    </row>
    <row r="459" spans="1:6" x14ac:dyDescent="0.25">
      <c r="A459" s="195">
        <v>465</v>
      </c>
      <c r="B459" s="355">
        <v>3812</v>
      </c>
      <c r="C459" s="195" t="s">
        <v>4388</v>
      </c>
      <c r="D459" s="195" t="s">
        <v>30</v>
      </c>
      <c r="E459" s="195" t="s">
        <v>5778</v>
      </c>
      <c r="F459" s="259" t="str">
        <f t="shared" si="8"/>
        <v>10.42.1.1</v>
      </c>
    </row>
    <row r="460" spans="1:6" x14ac:dyDescent="0.25">
      <c r="A460" s="195">
        <v>466</v>
      </c>
      <c r="B460" s="355">
        <v>4114</v>
      </c>
      <c r="C460" s="195" t="s">
        <v>4386</v>
      </c>
      <c r="D460" s="195" t="s">
        <v>30</v>
      </c>
      <c r="E460" s="195" t="s">
        <v>5779</v>
      </c>
      <c r="F460" s="259" t="str">
        <f t="shared" si="8"/>
        <v>10.42.100.1</v>
      </c>
    </row>
    <row r="461" spans="1:6" x14ac:dyDescent="0.25">
      <c r="A461" s="195">
        <v>467</v>
      </c>
      <c r="B461" s="364">
        <v>4124</v>
      </c>
      <c r="C461" s="195" t="str">
        <f>VLOOKUP(B461,MIS!F:H,3,FALSE)</f>
        <v>LITIGATION SUB CENTER HYDERABAD</v>
      </c>
      <c r="D461" s="195" t="str">
        <f>VLOOKUP(B461,MIS!F:G,2,FALSE)</f>
        <v>HYDERABAD</v>
      </c>
      <c r="E461" s="261"/>
      <c r="F461" s="259" t="e">
        <f t="shared" si="8"/>
        <v>#VALUE!</v>
      </c>
    </row>
    <row r="462" spans="1:6" x14ac:dyDescent="0.25">
      <c r="A462" s="195">
        <v>468</v>
      </c>
      <c r="B462" s="355">
        <v>4134</v>
      </c>
      <c r="C462" s="195" t="s">
        <v>4389</v>
      </c>
      <c r="D462" s="195" t="s">
        <v>30</v>
      </c>
      <c r="E462" s="195" t="s">
        <v>5780</v>
      </c>
      <c r="F462" s="259" t="str">
        <f t="shared" si="8"/>
        <v>10.42.7.1</v>
      </c>
    </row>
    <row r="463" spans="1:6" x14ac:dyDescent="0.25">
      <c r="A463" s="195">
        <v>469</v>
      </c>
      <c r="B463" s="355">
        <v>5000</v>
      </c>
      <c r="C463" s="195" t="str">
        <f>VLOOKUP(B463,MIS!F:H,3,FALSE)</f>
        <v>IBB FINLAY HOUSE KARACHI</v>
      </c>
      <c r="D463" s="195" t="str">
        <f>VLOOKUP(B463,MIS!F:G,2,FALSE)</f>
        <v>KARACHI</v>
      </c>
      <c r="E463" s="195" t="s">
        <v>5781</v>
      </c>
      <c r="F463" s="259" t="str">
        <f t="shared" si="8"/>
        <v>10.0.117.1</v>
      </c>
    </row>
    <row r="464" spans="1:6" x14ac:dyDescent="0.25">
      <c r="A464" s="195">
        <v>470</v>
      </c>
      <c r="B464" s="357">
        <v>5000</v>
      </c>
      <c r="C464" s="275" t="s">
        <v>5782</v>
      </c>
      <c r="D464" s="195" t="s">
        <v>419</v>
      </c>
      <c r="E464" s="272" t="s">
        <v>5781</v>
      </c>
      <c r="F464" s="259" t="str">
        <f t="shared" si="8"/>
        <v>10.0.117.1</v>
      </c>
    </row>
    <row r="465" spans="1:6" x14ac:dyDescent="0.25">
      <c r="A465" s="195">
        <v>471</v>
      </c>
      <c r="B465" s="355">
        <v>5001</v>
      </c>
      <c r="C465" s="195" t="s">
        <v>5783</v>
      </c>
      <c r="D465" s="195" t="s">
        <v>12</v>
      </c>
      <c r="E465" s="195" t="s">
        <v>5784</v>
      </c>
      <c r="F465" s="259" t="str">
        <f t="shared" si="8"/>
        <v>10.0.14.1</v>
      </c>
    </row>
    <row r="466" spans="1:6" x14ac:dyDescent="0.25">
      <c r="A466" s="195">
        <v>472</v>
      </c>
      <c r="B466" s="355">
        <v>5002</v>
      </c>
      <c r="C466" s="195" t="s">
        <v>4378</v>
      </c>
      <c r="D466" s="195" t="s">
        <v>30</v>
      </c>
      <c r="E466" s="195" t="s">
        <v>5785</v>
      </c>
      <c r="F466" s="259" t="str">
        <f t="shared" si="8"/>
        <v>10.42.132.1</v>
      </c>
    </row>
    <row r="467" spans="1:6" x14ac:dyDescent="0.25">
      <c r="A467" s="195">
        <v>473</v>
      </c>
      <c r="B467" s="355">
        <v>5004</v>
      </c>
      <c r="C467" s="195" t="s">
        <v>5786</v>
      </c>
      <c r="D467" s="195" t="s">
        <v>36</v>
      </c>
      <c r="E467" s="195"/>
      <c r="F467" s="259" t="e">
        <f t="shared" si="8"/>
        <v>#VALUE!</v>
      </c>
    </row>
    <row r="468" spans="1:6" x14ac:dyDescent="0.25">
      <c r="A468" s="195">
        <v>474</v>
      </c>
      <c r="B468" s="355">
        <v>5006</v>
      </c>
      <c r="C468" s="195" t="s">
        <v>1923</v>
      </c>
      <c r="D468" s="195" t="s">
        <v>14</v>
      </c>
      <c r="E468" s="195" t="s">
        <v>5787</v>
      </c>
      <c r="F468" s="259" t="str">
        <f t="shared" si="8"/>
        <v>10.40.17.1</v>
      </c>
    </row>
    <row r="469" spans="1:6" x14ac:dyDescent="0.25">
      <c r="A469" s="195">
        <v>475</v>
      </c>
      <c r="B469" s="355">
        <v>5007</v>
      </c>
      <c r="C469" s="195" t="s">
        <v>959</v>
      </c>
      <c r="D469" s="195" t="s">
        <v>280</v>
      </c>
      <c r="E469" s="195" t="s">
        <v>5788</v>
      </c>
      <c r="F469" s="259" t="str">
        <f t="shared" si="8"/>
        <v>10.23.43.1</v>
      </c>
    </row>
    <row r="470" spans="1:6" x14ac:dyDescent="0.25">
      <c r="A470" s="195">
        <v>476</v>
      </c>
      <c r="B470" s="355">
        <v>5009</v>
      </c>
      <c r="C470" s="195" t="s">
        <v>5789</v>
      </c>
      <c r="D470" s="195" t="s">
        <v>35</v>
      </c>
      <c r="E470" s="195" t="s">
        <v>5790</v>
      </c>
      <c r="F470" s="259" t="str">
        <f t="shared" si="8"/>
        <v>10.20.135.1</v>
      </c>
    </row>
    <row r="471" spans="1:6" x14ac:dyDescent="0.25">
      <c r="A471" s="195">
        <v>477</v>
      </c>
      <c r="B471" s="356">
        <v>5010</v>
      </c>
      <c r="C471" s="197" t="s">
        <v>5791</v>
      </c>
      <c r="D471" s="195" t="s">
        <v>12</v>
      </c>
      <c r="E471" s="197" t="s">
        <v>5792</v>
      </c>
      <c r="F471" s="259" t="str">
        <f t="shared" ref="F471:F534" si="9">LEFT(E471, LEN(E471)-2+1)</f>
        <v>10.0.151.1</v>
      </c>
    </row>
    <row r="472" spans="1:6" x14ac:dyDescent="0.25">
      <c r="A472" s="195">
        <v>478</v>
      </c>
      <c r="B472" s="355">
        <v>5012</v>
      </c>
      <c r="C472" s="195" t="s">
        <v>5793</v>
      </c>
      <c r="D472" s="195" t="s">
        <v>14</v>
      </c>
      <c r="E472" s="195" t="s">
        <v>5794</v>
      </c>
      <c r="F472" s="259" t="str">
        <f t="shared" si="9"/>
        <v>10.40.120.1</v>
      </c>
    </row>
    <row r="473" spans="1:6" x14ac:dyDescent="0.25">
      <c r="A473" s="195">
        <v>479</v>
      </c>
      <c r="B473" s="355">
        <v>5013</v>
      </c>
      <c r="C473" s="195" t="s">
        <v>5795</v>
      </c>
      <c r="D473" s="195" t="s">
        <v>5189</v>
      </c>
      <c r="E473" s="195" t="s">
        <v>5796</v>
      </c>
      <c r="F473" s="259" t="str">
        <f t="shared" si="9"/>
        <v>10.1.5.1</v>
      </c>
    </row>
    <row r="474" spans="1:6" x14ac:dyDescent="0.25">
      <c r="A474" s="195">
        <v>480</v>
      </c>
      <c r="B474" s="355">
        <v>5022</v>
      </c>
      <c r="C474" s="195" t="s">
        <v>5797</v>
      </c>
      <c r="D474" s="195" t="s">
        <v>12</v>
      </c>
      <c r="E474" s="195" t="s">
        <v>5798</v>
      </c>
      <c r="F474" s="259" t="str">
        <f t="shared" si="9"/>
        <v>10.0.161.1</v>
      </c>
    </row>
    <row r="475" spans="1:6" x14ac:dyDescent="0.25">
      <c r="A475" s="195">
        <v>481</v>
      </c>
      <c r="B475" s="356">
        <v>5023</v>
      </c>
      <c r="C475" s="197" t="s">
        <v>5799</v>
      </c>
      <c r="D475" s="195" t="s">
        <v>12</v>
      </c>
      <c r="E475" s="197"/>
      <c r="F475" s="259" t="e">
        <f t="shared" si="9"/>
        <v>#VALUE!</v>
      </c>
    </row>
    <row r="476" spans="1:6" x14ac:dyDescent="0.25">
      <c r="A476" s="195">
        <v>482</v>
      </c>
      <c r="B476" s="355">
        <v>5025</v>
      </c>
      <c r="C476" s="195" t="s">
        <v>5800</v>
      </c>
      <c r="D476" s="195" t="s">
        <v>12</v>
      </c>
      <c r="E476" s="195" t="s">
        <v>5801</v>
      </c>
      <c r="F476" s="259" t="str">
        <f t="shared" si="9"/>
        <v>10.6.19.1</v>
      </c>
    </row>
    <row r="477" spans="1:6" x14ac:dyDescent="0.25">
      <c r="A477" s="195">
        <v>483</v>
      </c>
      <c r="B477" s="355">
        <v>5025</v>
      </c>
      <c r="C477" s="195" t="s">
        <v>5802</v>
      </c>
      <c r="D477" s="195" t="s">
        <v>12</v>
      </c>
      <c r="E477" s="195" t="s">
        <v>5803</v>
      </c>
      <c r="F477" s="259" t="str">
        <f t="shared" si="9"/>
        <v>10.0.168.1</v>
      </c>
    </row>
    <row r="478" spans="1:6" x14ac:dyDescent="0.25">
      <c r="A478" s="195">
        <v>484</v>
      </c>
      <c r="B478" s="355">
        <v>5026</v>
      </c>
      <c r="C478" s="195" t="s">
        <v>5804</v>
      </c>
      <c r="D478" s="195" t="s">
        <v>12</v>
      </c>
      <c r="E478" s="195" t="s">
        <v>5805</v>
      </c>
      <c r="F478" s="259" t="str">
        <f t="shared" si="9"/>
        <v>10.0.222.1</v>
      </c>
    </row>
    <row r="479" spans="1:6" x14ac:dyDescent="0.25">
      <c r="A479" s="195">
        <v>485</v>
      </c>
      <c r="B479" s="356">
        <v>5027</v>
      </c>
      <c r="C479" s="197" t="s">
        <v>5806</v>
      </c>
      <c r="D479" s="195" t="s">
        <v>12</v>
      </c>
      <c r="E479" s="197" t="s">
        <v>5680</v>
      </c>
      <c r="F479" s="259" t="str">
        <f t="shared" si="9"/>
        <v>10.6.10.1</v>
      </c>
    </row>
    <row r="480" spans="1:6" x14ac:dyDescent="0.25">
      <c r="A480" s="195">
        <v>486</v>
      </c>
      <c r="B480" s="355">
        <v>5029</v>
      </c>
      <c r="C480" s="195" t="s">
        <v>5807</v>
      </c>
      <c r="D480" s="195" t="s">
        <v>36</v>
      </c>
      <c r="E480" s="195"/>
      <c r="F480" s="259" t="e">
        <f t="shared" si="9"/>
        <v>#VALUE!</v>
      </c>
    </row>
    <row r="481" spans="1:6" x14ac:dyDescent="0.25">
      <c r="A481" s="195">
        <v>487</v>
      </c>
      <c r="B481" s="355">
        <v>5031</v>
      </c>
      <c r="C481" s="195" t="s">
        <v>4380</v>
      </c>
      <c r="D481" s="195" t="s">
        <v>30</v>
      </c>
      <c r="E481" s="195" t="s">
        <v>5808</v>
      </c>
      <c r="F481" s="259" t="str">
        <f t="shared" si="9"/>
        <v>10.42.25.1</v>
      </c>
    </row>
    <row r="482" spans="1:6" x14ac:dyDescent="0.25">
      <c r="A482" s="195">
        <v>488</v>
      </c>
      <c r="B482" s="355">
        <v>5035</v>
      </c>
      <c r="C482" s="195" t="s">
        <v>4383</v>
      </c>
      <c r="D482" s="195" t="s">
        <v>30</v>
      </c>
      <c r="E482" s="195" t="s">
        <v>5809</v>
      </c>
      <c r="F482" s="259" t="str">
        <f t="shared" si="9"/>
        <v>10.42.127.1</v>
      </c>
    </row>
    <row r="483" spans="1:6" x14ac:dyDescent="0.25">
      <c r="A483" s="195">
        <v>489</v>
      </c>
      <c r="B483" s="355">
        <v>5036</v>
      </c>
      <c r="C483" s="195" t="s">
        <v>1929</v>
      </c>
      <c r="D483" s="195" t="s">
        <v>14</v>
      </c>
      <c r="E483" s="195" t="s">
        <v>5810</v>
      </c>
      <c r="F483" s="259" t="str">
        <f t="shared" si="9"/>
        <v>10.40.121.1</v>
      </c>
    </row>
    <row r="484" spans="1:6" x14ac:dyDescent="0.25">
      <c r="A484" s="195">
        <v>490</v>
      </c>
      <c r="B484" s="365">
        <v>5038</v>
      </c>
      <c r="C484" s="198" t="s">
        <v>5811</v>
      </c>
      <c r="D484" s="195" t="s">
        <v>14</v>
      </c>
      <c r="E484" s="206" t="s">
        <v>5812</v>
      </c>
      <c r="F484" s="259" t="str">
        <f t="shared" si="9"/>
        <v>10.41.60.1</v>
      </c>
    </row>
    <row r="485" spans="1:6" x14ac:dyDescent="0.25">
      <c r="A485" s="195">
        <v>491</v>
      </c>
      <c r="B485" s="365">
        <v>5041</v>
      </c>
      <c r="C485" s="198" t="s">
        <v>1937</v>
      </c>
      <c r="D485" s="195" t="s">
        <v>14</v>
      </c>
      <c r="E485" s="206" t="s">
        <v>5813</v>
      </c>
      <c r="F485" s="259" t="str">
        <f t="shared" si="9"/>
        <v>10.40.134.1</v>
      </c>
    </row>
    <row r="486" spans="1:6" x14ac:dyDescent="0.25">
      <c r="A486" s="195">
        <v>492</v>
      </c>
      <c r="B486" s="355">
        <v>5042</v>
      </c>
      <c r="C486" s="195" t="s">
        <v>5814</v>
      </c>
      <c r="D486" s="195" t="s">
        <v>35</v>
      </c>
      <c r="E486" s="195" t="s">
        <v>5815</v>
      </c>
      <c r="F486" s="259" t="str">
        <f t="shared" si="9"/>
        <v>10.20.54.1</v>
      </c>
    </row>
    <row r="487" spans="1:6" x14ac:dyDescent="0.25">
      <c r="A487" s="195">
        <v>493</v>
      </c>
      <c r="B487" s="355">
        <v>5043</v>
      </c>
      <c r="C487" s="195" t="str">
        <f>VLOOKUP(B487,MIS!F:H,3,FALSE)</f>
        <v>IBB SHAD BAGH</v>
      </c>
      <c r="D487" s="195" t="str">
        <f>VLOOKUP(B487,MIS!F:G,2,FALSE)</f>
        <v>LAHORE</v>
      </c>
      <c r="E487" s="195" t="s">
        <v>5816</v>
      </c>
      <c r="F487" s="259" t="str">
        <f t="shared" si="9"/>
        <v>10.20.224.1</v>
      </c>
    </row>
    <row r="488" spans="1:6" x14ac:dyDescent="0.25">
      <c r="A488" s="195">
        <v>494</v>
      </c>
      <c r="B488" s="355" t="s">
        <v>1476</v>
      </c>
      <c r="C488" s="195" t="s">
        <v>1340</v>
      </c>
      <c r="D488" s="195" t="s">
        <v>35</v>
      </c>
      <c r="E488" s="195" t="s">
        <v>5817</v>
      </c>
      <c r="F488" s="259" t="str">
        <f t="shared" si="9"/>
        <v>10.20.168.1</v>
      </c>
    </row>
    <row r="489" spans="1:6" x14ac:dyDescent="0.25">
      <c r="A489" s="195">
        <v>495</v>
      </c>
      <c r="B489" s="355" t="s">
        <v>780</v>
      </c>
      <c r="C489" s="195" t="s">
        <v>5818</v>
      </c>
      <c r="D489" s="195" t="s">
        <v>5189</v>
      </c>
      <c r="E489" s="195" t="s">
        <v>5819</v>
      </c>
      <c r="F489" s="259" t="str">
        <f t="shared" si="9"/>
        <v>10.1.45.1</v>
      </c>
    </row>
    <row r="490" spans="1:6" x14ac:dyDescent="0.25">
      <c r="A490" s="195">
        <v>496</v>
      </c>
      <c r="B490" s="355" t="s">
        <v>783</v>
      </c>
      <c r="C490" s="195" t="s">
        <v>5820</v>
      </c>
      <c r="D490" s="195" t="s">
        <v>5189</v>
      </c>
      <c r="E490" s="195" t="s">
        <v>5821</v>
      </c>
      <c r="F490" s="259" t="str">
        <f t="shared" si="9"/>
        <v>10.1.46.1</v>
      </c>
    </row>
    <row r="491" spans="1:6" x14ac:dyDescent="0.25">
      <c r="A491" s="195">
        <v>497</v>
      </c>
      <c r="B491" s="356" t="s">
        <v>2603</v>
      </c>
      <c r="C491" s="197" t="s">
        <v>5822</v>
      </c>
      <c r="D491" s="195" t="s">
        <v>12</v>
      </c>
      <c r="E491" s="197" t="s">
        <v>5823</v>
      </c>
      <c r="F491" s="259" t="str">
        <f t="shared" si="9"/>
        <v>10.0.208.1</v>
      </c>
    </row>
    <row r="492" spans="1:6" x14ac:dyDescent="0.25">
      <c r="A492" s="195">
        <v>498</v>
      </c>
      <c r="B492" s="355">
        <v>1217</v>
      </c>
      <c r="C492" s="195" t="str">
        <f>VLOOKUP(B492,MIS!F:H,3,FALSE)</f>
        <v>MALIR CANTT, KARACHI</v>
      </c>
      <c r="D492" s="195" t="s">
        <v>12</v>
      </c>
      <c r="E492" s="195" t="s">
        <v>5824</v>
      </c>
      <c r="F492" s="195" t="str">
        <f t="shared" si="9"/>
        <v>10.0.85.1</v>
      </c>
    </row>
    <row r="493" spans="1:6" x14ac:dyDescent="0.25">
      <c r="A493" s="195">
        <v>499</v>
      </c>
      <c r="B493" s="369">
        <v>1301</v>
      </c>
      <c r="C493" s="262" t="s">
        <v>5825</v>
      </c>
      <c r="D493" s="195" t="str">
        <f>VLOOKUP(B493,MIS!F:G,2,FALSE)</f>
        <v>ISLAMABAD</v>
      </c>
      <c r="E493" s="207" t="s">
        <v>5826</v>
      </c>
      <c r="F493" s="195" t="str">
        <f t="shared" si="9"/>
        <v>10.41.34.1</v>
      </c>
    </row>
    <row r="494" spans="1:6" x14ac:dyDescent="0.25">
      <c r="A494" s="195">
        <v>500</v>
      </c>
      <c r="B494" s="369">
        <v>154</v>
      </c>
      <c r="C494" s="262" t="s">
        <v>1610</v>
      </c>
      <c r="D494" s="195" t="str">
        <f>VLOOKUP(B494,MIS!F:G,2,FALSE)</f>
        <v>ISLAMABAD</v>
      </c>
      <c r="E494" s="206" t="s">
        <v>5827</v>
      </c>
      <c r="F494" s="195" t="str">
        <f t="shared" si="9"/>
        <v>10.41.5.1</v>
      </c>
    </row>
    <row r="495" spans="1:6" x14ac:dyDescent="0.25">
      <c r="A495" s="195">
        <v>501</v>
      </c>
      <c r="B495" s="369">
        <v>504</v>
      </c>
      <c r="C495" s="262" t="s">
        <v>1532</v>
      </c>
      <c r="D495" s="195" t="str">
        <f>VLOOKUP(B495,MIS!F:G,2,FALSE)</f>
        <v>ISLAMABAD</v>
      </c>
      <c r="E495" s="206" t="s">
        <v>5828</v>
      </c>
      <c r="F495" s="195" t="str">
        <f t="shared" si="9"/>
        <v>10.41.2.1</v>
      </c>
    </row>
    <row r="496" spans="1:6" x14ac:dyDescent="0.25">
      <c r="A496" s="195">
        <v>502</v>
      </c>
      <c r="B496" s="369">
        <v>1205</v>
      </c>
      <c r="C496" s="262" t="s">
        <v>1738</v>
      </c>
      <c r="D496" s="195" t="str">
        <f>VLOOKUP(B496,MIS!F:G,2,FALSE)</f>
        <v>ISLAMABAD</v>
      </c>
      <c r="E496" s="206" t="s">
        <v>5829</v>
      </c>
      <c r="F496" s="195" t="str">
        <f t="shared" si="9"/>
        <v>10.41.44.1</v>
      </c>
    </row>
    <row r="497" spans="1:6" x14ac:dyDescent="0.25">
      <c r="A497" s="195">
        <v>503</v>
      </c>
      <c r="B497" s="369">
        <v>601</v>
      </c>
      <c r="C497" s="262" t="s">
        <v>1700</v>
      </c>
      <c r="D497" s="195" t="str">
        <f>VLOOKUP(B497,MIS!F:G,2,FALSE)</f>
        <v>ISLAMABAD</v>
      </c>
      <c r="E497" s="206" t="s">
        <v>5830</v>
      </c>
      <c r="F497" s="195" t="str">
        <f t="shared" si="9"/>
        <v>10.41.14.1</v>
      </c>
    </row>
    <row r="498" spans="1:6" x14ac:dyDescent="0.25">
      <c r="A498" s="195">
        <v>504</v>
      </c>
      <c r="B498" s="369">
        <v>1110</v>
      </c>
      <c r="C498" s="262" t="s">
        <v>1049</v>
      </c>
      <c r="D498" s="195" t="str">
        <f>VLOOKUP(B498,MIS!F:G,2,FALSE)</f>
        <v>ISLAMABAD</v>
      </c>
      <c r="E498" s="206" t="s">
        <v>5831</v>
      </c>
      <c r="F498" s="195" t="str">
        <f t="shared" si="9"/>
        <v>10.41.18.1</v>
      </c>
    </row>
    <row r="499" spans="1:6" x14ac:dyDescent="0.25">
      <c r="A499" s="195">
        <v>505</v>
      </c>
      <c r="B499" s="369">
        <v>215</v>
      </c>
      <c r="C499" s="262" t="s">
        <v>1631</v>
      </c>
      <c r="D499" s="195" t="str">
        <f>VLOOKUP(B499,MIS!F:G,2,FALSE)</f>
        <v>ISLAMABAD</v>
      </c>
      <c r="E499" s="206" t="s">
        <v>5832</v>
      </c>
      <c r="F499" s="195" t="str">
        <f t="shared" si="9"/>
        <v>10.41.33.1</v>
      </c>
    </row>
    <row r="500" spans="1:6" x14ac:dyDescent="0.25">
      <c r="A500" s="195">
        <v>506</v>
      </c>
      <c r="B500" s="369">
        <v>208</v>
      </c>
      <c r="C500" s="262" t="s">
        <v>1626</v>
      </c>
      <c r="D500" s="195" t="str">
        <f>VLOOKUP(B500,MIS!F:G,2,FALSE)</f>
        <v>ISLAMABAD</v>
      </c>
      <c r="E500" s="206" t="s">
        <v>5833</v>
      </c>
      <c r="F500" s="195" t="str">
        <f t="shared" si="9"/>
        <v>10.41.40.1</v>
      </c>
    </row>
    <row r="501" spans="1:6" x14ac:dyDescent="0.25">
      <c r="A501" s="195">
        <v>507</v>
      </c>
      <c r="B501" s="369">
        <v>455</v>
      </c>
      <c r="C501" s="262" t="s">
        <v>1669</v>
      </c>
      <c r="D501" s="195" t="str">
        <f>VLOOKUP(B501,MIS!F:G,2,FALSE)</f>
        <v>ISLAMABAD</v>
      </c>
      <c r="E501" s="206" t="s">
        <v>5834</v>
      </c>
      <c r="F501" s="195" t="str">
        <f t="shared" si="9"/>
        <v>10.41.12.1</v>
      </c>
    </row>
    <row r="502" spans="1:6" x14ac:dyDescent="0.25">
      <c r="A502" s="195">
        <v>508</v>
      </c>
      <c r="B502" s="369">
        <v>156</v>
      </c>
      <c r="C502" s="262" t="s">
        <v>1613</v>
      </c>
      <c r="D502" s="195" t="str">
        <f>VLOOKUP(B502,MIS!F:G,2,FALSE)</f>
        <v>ISLAMABAD</v>
      </c>
      <c r="E502" s="206" t="s">
        <v>5835</v>
      </c>
      <c r="F502" s="195" t="str">
        <f t="shared" si="9"/>
        <v>10.41.17.1</v>
      </c>
    </row>
    <row r="503" spans="1:6" x14ac:dyDescent="0.25">
      <c r="A503" s="195">
        <v>509</v>
      </c>
      <c r="B503" s="369">
        <v>434</v>
      </c>
      <c r="C503" s="262" t="s">
        <v>1665</v>
      </c>
      <c r="D503" s="195" t="str">
        <f>VLOOKUP(B503,MIS!F:G,2,FALSE)</f>
        <v>ISLAMABAD</v>
      </c>
      <c r="E503" s="206" t="s">
        <v>5836</v>
      </c>
      <c r="F503" s="195" t="str">
        <f t="shared" si="9"/>
        <v>10.41.25.1</v>
      </c>
    </row>
    <row r="504" spans="1:6" x14ac:dyDescent="0.25">
      <c r="A504" s="195">
        <v>510</v>
      </c>
      <c r="B504" s="369">
        <v>5028</v>
      </c>
      <c r="C504" s="262" t="s">
        <v>1927</v>
      </c>
      <c r="D504" s="195" t="str">
        <f>VLOOKUP(B504,MIS!F:G,2,FALSE)</f>
        <v>ISLAMABAD</v>
      </c>
      <c r="E504" s="206" t="s">
        <v>5837</v>
      </c>
      <c r="F504" s="195" t="str">
        <f t="shared" si="9"/>
        <v>10.41.47.1</v>
      </c>
    </row>
    <row r="505" spans="1:6" x14ac:dyDescent="0.25">
      <c r="A505" s="195">
        <v>511</v>
      </c>
      <c r="B505" s="369">
        <v>1124</v>
      </c>
      <c r="C505" s="262" t="s">
        <v>1731</v>
      </c>
      <c r="D505" s="195" t="str">
        <f>VLOOKUP(B505,MIS!F:G,2,FALSE)</f>
        <v>ISLAMABAD</v>
      </c>
      <c r="E505" s="206" t="s">
        <v>5838</v>
      </c>
      <c r="F505" s="195" t="str">
        <f t="shared" si="9"/>
        <v>10.41.35.1</v>
      </c>
    </row>
    <row r="506" spans="1:6" x14ac:dyDescent="0.25">
      <c r="A506" s="195">
        <v>512</v>
      </c>
      <c r="B506" s="369">
        <v>2247</v>
      </c>
      <c r="C506" s="262" t="s">
        <v>1831</v>
      </c>
      <c r="D506" s="195" t="str">
        <f>VLOOKUP(B506,MIS!F:G,2,FALSE)</f>
        <v>ISLAMABAD</v>
      </c>
      <c r="E506" s="206" t="s">
        <v>5839</v>
      </c>
      <c r="F506" s="195" t="str">
        <f t="shared" si="9"/>
        <v>10.41.42.1</v>
      </c>
    </row>
    <row r="507" spans="1:6" x14ac:dyDescent="0.25">
      <c r="A507" s="195">
        <v>513</v>
      </c>
      <c r="B507" s="370">
        <v>814</v>
      </c>
      <c r="C507" s="263" t="s">
        <v>5840</v>
      </c>
      <c r="D507" s="195" t="str">
        <f>VLOOKUP(B507,MIS!F:G,2,FALSE)</f>
        <v xml:space="preserve">ISLAMABAD </v>
      </c>
      <c r="E507" s="264" t="s">
        <v>670</v>
      </c>
      <c r="F507" s="195" t="str">
        <f t="shared" si="9"/>
        <v>10.41.1.1</v>
      </c>
    </row>
    <row r="508" spans="1:6" x14ac:dyDescent="0.25">
      <c r="A508" s="195">
        <v>514</v>
      </c>
      <c r="B508" s="369">
        <v>1236</v>
      </c>
      <c r="C508" s="262" t="s">
        <v>1742</v>
      </c>
      <c r="D508" s="195" t="str">
        <f>VLOOKUP(B508,MIS!F:G,2,FALSE)</f>
        <v>ISLAMABAD</v>
      </c>
      <c r="E508" s="206" t="s">
        <v>5841</v>
      </c>
      <c r="F508" s="195" t="str">
        <f t="shared" si="9"/>
        <v>10.41.3.1</v>
      </c>
    </row>
    <row r="509" spans="1:6" x14ac:dyDescent="0.25">
      <c r="A509" s="195">
        <v>515</v>
      </c>
      <c r="B509" s="369">
        <v>2447</v>
      </c>
      <c r="C509" s="262" t="s">
        <v>5842</v>
      </c>
      <c r="D509" s="195" t="str">
        <f>VLOOKUP(B509,MIS!F:G,2,FALSE)</f>
        <v>ISLAMABAD</v>
      </c>
      <c r="E509" s="206" t="s">
        <v>5843</v>
      </c>
      <c r="F509" s="195" t="str">
        <f t="shared" si="9"/>
        <v>10.40.138.1</v>
      </c>
    </row>
    <row r="510" spans="1:6" x14ac:dyDescent="0.25">
      <c r="A510" s="195">
        <v>516</v>
      </c>
      <c r="B510" s="371">
        <v>155</v>
      </c>
      <c r="C510" s="265" t="s">
        <v>1612</v>
      </c>
      <c r="D510" s="195" t="str">
        <f>VLOOKUP(B510,MIS!F:G,2,FALSE)</f>
        <v>ISLAMABAD</v>
      </c>
      <c r="E510" s="206" t="s">
        <v>5844</v>
      </c>
      <c r="F510" s="195" t="str">
        <f t="shared" si="9"/>
        <v>10.41.58.1</v>
      </c>
    </row>
    <row r="511" spans="1:6" x14ac:dyDescent="0.25">
      <c r="A511" s="195">
        <v>517</v>
      </c>
      <c r="B511" s="369">
        <v>2340</v>
      </c>
      <c r="C511" s="265" t="s">
        <v>1875</v>
      </c>
      <c r="D511" s="195" t="str">
        <f>VLOOKUP(B511,MIS!F:G,2,FALSE)</f>
        <v>ISLAMABAD</v>
      </c>
      <c r="E511" s="206" t="s">
        <v>5845</v>
      </c>
      <c r="F511" s="195" t="str">
        <f t="shared" si="9"/>
        <v>10.41.58.1</v>
      </c>
    </row>
    <row r="512" spans="1:6" x14ac:dyDescent="0.25">
      <c r="A512" s="195">
        <v>518</v>
      </c>
      <c r="B512" s="369">
        <v>5037</v>
      </c>
      <c r="C512" s="262" t="s">
        <v>5846</v>
      </c>
      <c r="D512" s="195" t="str">
        <f>VLOOKUP(B512,MIS!F:G,2,FALSE)</f>
        <v>ISLAMABAD</v>
      </c>
      <c r="E512" s="206" t="s">
        <v>5847</v>
      </c>
      <c r="F512" s="195" t="str">
        <f t="shared" si="9"/>
        <v>10.40.128.1</v>
      </c>
    </row>
    <row r="513" spans="1:6" x14ac:dyDescent="0.25">
      <c r="A513" s="195">
        <v>519</v>
      </c>
      <c r="B513" s="369">
        <v>158</v>
      </c>
      <c r="C513" s="262" t="s">
        <v>1615</v>
      </c>
      <c r="D513" s="195" t="str">
        <f>VLOOKUP(B513,MIS!F:G,2,FALSE)</f>
        <v>ISLAMABAD</v>
      </c>
      <c r="E513" s="206" t="s">
        <v>5848</v>
      </c>
      <c r="F513" s="195" t="str">
        <f t="shared" si="9"/>
        <v>10.41.13.1</v>
      </c>
    </row>
    <row r="514" spans="1:6" x14ac:dyDescent="0.25">
      <c r="A514" s="195">
        <v>520</v>
      </c>
      <c r="B514" s="369">
        <v>1237</v>
      </c>
      <c r="C514" s="262" t="s">
        <v>1744</v>
      </c>
      <c r="D514" s="195" t="str">
        <f>VLOOKUP(B514,MIS!F:G,2,FALSE)</f>
        <v>ISLAMABAD</v>
      </c>
      <c r="E514" s="206" t="s">
        <v>5849</v>
      </c>
      <c r="F514" s="195" t="str">
        <f t="shared" si="9"/>
        <v>10.41.16.1</v>
      </c>
    </row>
    <row r="515" spans="1:6" x14ac:dyDescent="0.25">
      <c r="A515" s="195">
        <v>521</v>
      </c>
      <c r="B515" s="369">
        <v>413</v>
      </c>
      <c r="C515" s="262" t="s">
        <v>1661</v>
      </c>
      <c r="D515" s="195" t="str">
        <f>VLOOKUP(B515,MIS!F:G,2,FALSE)</f>
        <v>ISLAMABAD</v>
      </c>
      <c r="E515" s="206" t="s">
        <v>5850</v>
      </c>
      <c r="F515" s="195" t="str">
        <f t="shared" si="9"/>
        <v>10.41.9.1</v>
      </c>
    </row>
    <row r="516" spans="1:6" x14ac:dyDescent="0.25">
      <c r="A516" s="195">
        <v>522</v>
      </c>
      <c r="B516" s="369">
        <v>487</v>
      </c>
      <c r="C516" s="262" t="s">
        <v>1682</v>
      </c>
      <c r="D516" s="195" t="str">
        <f>VLOOKUP(B516,MIS!F:G,2,FALSE)</f>
        <v>ISLAMABAD</v>
      </c>
      <c r="E516" s="206" t="s">
        <v>5851</v>
      </c>
      <c r="F516" s="195" t="str">
        <f t="shared" si="9"/>
        <v>10.41.38.1</v>
      </c>
    </row>
    <row r="517" spans="1:6" x14ac:dyDescent="0.25">
      <c r="A517" s="195">
        <v>523</v>
      </c>
      <c r="B517" s="369">
        <v>609</v>
      </c>
      <c r="C517" s="262" t="s">
        <v>1702</v>
      </c>
      <c r="D517" s="195" t="str">
        <f>VLOOKUP(B517,MIS!F:G,2,FALSE)</f>
        <v>ISLAMABAD</v>
      </c>
      <c r="E517" s="206" t="s">
        <v>5852</v>
      </c>
      <c r="F517" s="195" t="str">
        <f t="shared" si="9"/>
        <v>10.40.64.1</v>
      </c>
    </row>
    <row r="518" spans="1:6" x14ac:dyDescent="0.25">
      <c r="A518" s="195">
        <v>524</v>
      </c>
      <c r="B518" s="369">
        <v>2459</v>
      </c>
      <c r="C518" s="262" t="s">
        <v>1907</v>
      </c>
      <c r="D518" s="195" t="str">
        <f>VLOOKUP(B518,MIS!F:G,2,FALSE)</f>
        <v>ISLAMABAD</v>
      </c>
      <c r="E518" s="206" t="s">
        <v>5853</v>
      </c>
      <c r="F518" s="195" t="str">
        <f t="shared" si="9"/>
        <v>10.41.63.1</v>
      </c>
    </row>
    <row r="519" spans="1:6" x14ac:dyDescent="0.25">
      <c r="A519" s="195">
        <v>525</v>
      </c>
      <c r="B519" s="369">
        <v>2330</v>
      </c>
      <c r="C519" s="262" t="s">
        <v>1865</v>
      </c>
      <c r="D519" s="195" t="str">
        <f>VLOOKUP(B519,MIS!F:G,2,FALSE)</f>
        <v>ISLAMABAD</v>
      </c>
      <c r="E519" s="206" t="s">
        <v>5854</v>
      </c>
      <c r="F519" s="195" t="str">
        <f t="shared" si="9"/>
        <v>10.40.115.1</v>
      </c>
    </row>
    <row r="520" spans="1:6" x14ac:dyDescent="0.25">
      <c r="A520" s="195">
        <v>526</v>
      </c>
      <c r="B520" s="369">
        <v>640</v>
      </c>
      <c r="C520" s="262" t="s">
        <v>1707</v>
      </c>
      <c r="D520" s="195" t="str">
        <f>VLOOKUP(B520,MIS!F:G,2,FALSE)</f>
        <v>ISLAMABAD</v>
      </c>
      <c r="E520" s="206" t="s">
        <v>5855</v>
      </c>
      <c r="F520" s="195" t="str">
        <f t="shared" si="9"/>
        <v>10.41.8.1</v>
      </c>
    </row>
    <row r="521" spans="1:6" x14ac:dyDescent="0.25">
      <c r="A521" s="195">
        <v>527</v>
      </c>
      <c r="B521" s="369">
        <v>1322</v>
      </c>
      <c r="C521" s="262" t="s">
        <v>1752</v>
      </c>
      <c r="D521" s="195" t="str">
        <f>VLOOKUP(B521,MIS!F:G,2,FALSE)</f>
        <v>ISLAMABAD</v>
      </c>
      <c r="E521" s="206" t="s">
        <v>5856</v>
      </c>
      <c r="F521" s="195" t="str">
        <f t="shared" si="9"/>
        <v>10.41.39.1</v>
      </c>
    </row>
    <row r="522" spans="1:6" x14ac:dyDescent="0.25">
      <c r="A522" s="195">
        <v>528</v>
      </c>
      <c r="B522" s="369">
        <v>1305</v>
      </c>
      <c r="C522" s="262" t="s">
        <v>1748</v>
      </c>
      <c r="D522" s="195" t="str">
        <f>VLOOKUP(B522,MIS!F:G,2,FALSE)</f>
        <v>ISLAMABAD</v>
      </c>
      <c r="E522" s="206" t="s">
        <v>5857</v>
      </c>
      <c r="F522" s="195" t="str">
        <f t="shared" si="9"/>
        <v>10.41.37.1</v>
      </c>
    </row>
    <row r="523" spans="1:6" x14ac:dyDescent="0.25">
      <c r="A523" s="195">
        <v>529</v>
      </c>
      <c r="B523" s="369">
        <v>2270</v>
      </c>
      <c r="C523" s="262" t="s">
        <v>1838</v>
      </c>
      <c r="D523" s="195" t="str">
        <f>VLOOKUP(B523,MIS!F:G,2,FALSE)</f>
        <v>ISLAMABAD</v>
      </c>
      <c r="E523" s="206" t="s">
        <v>5858</v>
      </c>
      <c r="F523" s="195" t="str">
        <f t="shared" si="9"/>
        <v>10.41.50.1</v>
      </c>
    </row>
    <row r="524" spans="1:6" x14ac:dyDescent="0.25">
      <c r="A524" s="195">
        <v>530</v>
      </c>
      <c r="B524" s="369">
        <v>196</v>
      </c>
      <c r="C524" s="262" t="s">
        <v>1620</v>
      </c>
      <c r="D524" s="195" t="str">
        <f>VLOOKUP(B524,MIS!F:G,2,FALSE)</f>
        <v>ISLAMABAD</v>
      </c>
      <c r="E524" s="206" t="s">
        <v>5859</v>
      </c>
      <c r="F524" s="195" t="str">
        <f t="shared" si="9"/>
        <v>10.41.36.1</v>
      </c>
    </row>
    <row r="525" spans="1:6" x14ac:dyDescent="0.25">
      <c r="A525" s="195">
        <v>531</v>
      </c>
      <c r="B525" s="369">
        <v>1308</v>
      </c>
      <c r="C525" s="262" t="s">
        <v>1750</v>
      </c>
      <c r="D525" s="195" t="str">
        <f>VLOOKUP(B525,MIS!F:G,2,FALSE)</f>
        <v>ISLAMABAD</v>
      </c>
      <c r="E525" s="206" t="s">
        <v>5860</v>
      </c>
      <c r="F525" s="195" t="str">
        <f t="shared" si="9"/>
        <v>10.40.62.1</v>
      </c>
    </row>
    <row r="526" spans="1:6" x14ac:dyDescent="0.25">
      <c r="A526" s="195">
        <v>532</v>
      </c>
      <c r="B526" s="371">
        <v>598</v>
      </c>
      <c r="C526" s="265" t="s">
        <v>1698</v>
      </c>
      <c r="D526" s="195" t="str">
        <f>VLOOKUP(B526,MIS!F:G,2,FALSE)</f>
        <v>ISLAMABAD</v>
      </c>
      <c r="E526" s="206" t="s">
        <v>5861</v>
      </c>
      <c r="F526" s="195" t="str">
        <f t="shared" si="9"/>
        <v>10.41.6.1</v>
      </c>
    </row>
    <row r="527" spans="1:6" x14ac:dyDescent="0.25">
      <c r="A527" s="195">
        <v>533</v>
      </c>
      <c r="B527" s="369">
        <v>489</v>
      </c>
      <c r="C527" s="262" t="s">
        <v>1684</v>
      </c>
      <c r="D527" s="195" t="str">
        <f>VLOOKUP(B527,MIS!F:G,2,FALSE)</f>
        <v>ISLAMABAD</v>
      </c>
      <c r="E527" s="206" t="s">
        <v>5862</v>
      </c>
      <c r="F527" s="195" t="str">
        <f t="shared" si="9"/>
        <v>10.41.4.1</v>
      </c>
    </row>
    <row r="528" spans="1:6" x14ac:dyDescent="0.25">
      <c r="A528" s="195">
        <v>534</v>
      </c>
      <c r="B528" s="371">
        <v>5040</v>
      </c>
      <c r="C528" s="265" t="s">
        <v>1935</v>
      </c>
      <c r="D528" s="195" t="str">
        <f>VLOOKUP(B528,MIS!F:G,2,FALSE)</f>
        <v>ISLAMABAD</v>
      </c>
      <c r="E528" s="206" t="s">
        <v>5863</v>
      </c>
      <c r="F528" s="195" t="str">
        <f t="shared" si="9"/>
        <v>10.41.61.1</v>
      </c>
    </row>
    <row r="529" spans="1:6" x14ac:dyDescent="0.25">
      <c r="A529" s="195">
        <v>535</v>
      </c>
      <c r="B529" s="369">
        <v>1011</v>
      </c>
      <c r="C529" s="262" t="s">
        <v>5864</v>
      </c>
      <c r="D529" s="195" t="str">
        <f>VLOOKUP(B529,MIS!F:G,2,FALSE)</f>
        <v>ISLAMABAD</v>
      </c>
      <c r="E529" s="206" t="s">
        <v>5865</v>
      </c>
      <c r="F529" s="195" t="str">
        <f t="shared" si="9"/>
        <v>10.41.28.1</v>
      </c>
    </row>
    <row r="530" spans="1:6" x14ac:dyDescent="0.25">
      <c r="A530" s="195">
        <v>536</v>
      </c>
      <c r="B530" s="369">
        <v>2301</v>
      </c>
      <c r="C530" s="262" t="s">
        <v>1847</v>
      </c>
      <c r="D530" s="195" t="str">
        <f>VLOOKUP(B530,MIS!F:G,2,FALSE)</f>
        <v>ISLAMABAD</v>
      </c>
      <c r="E530" s="206" t="s">
        <v>5866</v>
      </c>
      <c r="F530" s="195" t="str">
        <f t="shared" si="9"/>
        <v>10.40.103.1</v>
      </c>
    </row>
    <row r="531" spans="1:6" x14ac:dyDescent="0.25">
      <c r="A531" s="195">
        <v>537</v>
      </c>
      <c r="B531" s="369">
        <v>2399</v>
      </c>
      <c r="C531" s="262" t="s">
        <v>1887</v>
      </c>
      <c r="D531" s="195" t="str">
        <f>VLOOKUP(B531,MIS!F:G,2,FALSE)</f>
        <v>ISLAMABAD</v>
      </c>
      <c r="E531" s="206" t="s">
        <v>5867</v>
      </c>
      <c r="F531" s="195" t="str">
        <f t="shared" si="9"/>
        <v>10.40.130.1</v>
      </c>
    </row>
    <row r="532" spans="1:6" x14ac:dyDescent="0.25">
      <c r="A532" s="195">
        <v>538</v>
      </c>
      <c r="B532" s="369">
        <v>2403</v>
      </c>
      <c r="C532" s="262" t="s">
        <v>1889</v>
      </c>
      <c r="D532" s="195" t="str">
        <f>VLOOKUP(B532,MIS!F:G,2,FALSE)</f>
        <v>ISLAMABAD</v>
      </c>
      <c r="E532" s="206" t="s">
        <v>5868</v>
      </c>
      <c r="F532" s="195" t="str">
        <f t="shared" si="9"/>
        <v>10.40.131.1</v>
      </c>
    </row>
    <row r="533" spans="1:6" x14ac:dyDescent="0.25">
      <c r="A533" s="195">
        <v>539</v>
      </c>
      <c r="B533" s="372">
        <v>103</v>
      </c>
      <c r="C533" s="279" t="s">
        <v>4124</v>
      </c>
      <c r="D533" s="195" t="str">
        <f>VLOOKUP(B533,MIS!F:G,2,FALSE)</f>
        <v>PESHAWAR</v>
      </c>
      <c r="E533" s="281" t="s">
        <v>5869</v>
      </c>
      <c r="F533" s="195" t="str">
        <f t="shared" si="9"/>
        <v>10.42.36.1</v>
      </c>
    </row>
    <row r="534" spans="1:6" x14ac:dyDescent="0.25">
      <c r="A534" s="195">
        <v>540</v>
      </c>
      <c r="B534" s="372">
        <v>231</v>
      </c>
      <c r="C534" s="279" t="s">
        <v>4139</v>
      </c>
      <c r="D534" s="195" t="str">
        <f>VLOOKUP(B534,MIS!F:G,2,FALSE)</f>
        <v>PESHAWAR</v>
      </c>
      <c r="E534" s="281" t="s">
        <v>5870</v>
      </c>
      <c r="F534" s="195" t="str">
        <f t="shared" si="9"/>
        <v>10.42.39.1</v>
      </c>
    </row>
    <row r="535" spans="1:6" x14ac:dyDescent="0.25">
      <c r="A535" s="195">
        <v>541</v>
      </c>
      <c r="B535" s="372">
        <v>297</v>
      </c>
      <c r="C535" s="279" t="s">
        <v>5871</v>
      </c>
      <c r="D535" s="195" t="str">
        <f>VLOOKUP(B535,MIS!F:G,2,FALSE)</f>
        <v>PESHAWAR</v>
      </c>
      <c r="E535" s="281" t="s">
        <v>5872</v>
      </c>
      <c r="F535" s="195" t="str">
        <f t="shared" ref="F535:F550" si="10">LEFT(E535, LEN(E535)-2+1)</f>
        <v>10.42.64.1</v>
      </c>
    </row>
    <row r="536" spans="1:6" x14ac:dyDescent="0.25">
      <c r="A536" s="195">
        <v>542</v>
      </c>
      <c r="B536" s="372">
        <v>331</v>
      </c>
      <c r="C536" s="279" t="s">
        <v>4174</v>
      </c>
      <c r="D536" s="195" t="str">
        <f>VLOOKUP(B536,MIS!F:G,2,FALSE)</f>
        <v>PESHAWAR</v>
      </c>
      <c r="E536" s="281" t="s">
        <v>5873</v>
      </c>
      <c r="F536" s="195" t="str">
        <f t="shared" si="10"/>
        <v>10.42.87.1</v>
      </c>
    </row>
    <row r="537" spans="1:6" x14ac:dyDescent="0.25">
      <c r="A537" s="195">
        <v>543</v>
      </c>
      <c r="B537" s="372">
        <v>346</v>
      </c>
      <c r="C537" s="279" t="s">
        <v>5874</v>
      </c>
      <c r="D537" s="195" t="str">
        <f>VLOOKUP(B537,MIS!F:G,2,FALSE)</f>
        <v>PESHAWAR</v>
      </c>
      <c r="E537" s="281" t="s">
        <v>5875</v>
      </c>
      <c r="F537" s="195" t="str">
        <f t="shared" si="10"/>
        <v>10.42.90.1</v>
      </c>
    </row>
    <row r="538" spans="1:6" x14ac:dyDescent="0.25">
      <c r="A538" s="195">
        <v>544</v>
      </c>
      <c r="B538" s="372">
        <v>985</v>
      </c>
      <c r="C538" s="279" t="s">
        <v>4241</v>
      </c>
      <c r="D538" s="195" t="str">
        <f>VLOOKUP(B538,MIS!F:G,2,FALSE)</f>
        <v>PESHAWAR</v>
      </c>
      <c r="E538" s="281" t="s">
        <v>5876</v>
      </c>
      <c r="F538" s="195" t="str">
        <f t="shared" si="10"/>
        <v>10.42.94.1</v>
      </c>
    </row>
    <row r="539" spans="1:6" x14ac:dyDescent="0.25">
      <c r="A539" s="195">
        <v>545</v>
      </c>
      <c r="B539" s="372">
        <v>1017</v>
      </c>
      <c r="C539" s="279" t="s">
        <v>4246</v>
      </c>
      <c r="D539" s="195" t="str">
        <f>VLOOKUP(B539,MIS!F:G,2,FALSE)</f>
        <v>PESHAWAR</v>
      </c>
      <c r="E539" s="281" t="s">
        <v>5877</v>
      </c>
      <c r="F539" s="195" t="str">
        <f t="shared" si="10"/>
        <v>10.42.61.1</v>
      </c>
    </row>
    <row r="540" spans="1:6" x14ac:dyDescent="0.25">
      <c r="A540" s="195">
        <v>546</v>
      </c>
      <c r="B540" s="372">
        <v>1030</v>
      </c>
      <c r="C540" s="279" t="s">
        <v>5878</v>
      </c>
      <c r="D540" s="195" t="str">
        <f>VLOOKUP(B540,MIS!F:G,2,FALSE)</f>
        <v>PESHAWAR</v>
      </c>
      <c r="E540" s="281" t="s">
        <v>5879</v>
      </c>
      <c r="F540" s="195" t="str">
        <f t="shared" si="10"/>
        <v>10.42.96.1</v>
      </c>
    </row>
    <row r="541" spans="1:6" x14ac:dyDescent="0.25">
      <c r="A541" s="195">
        <v>547</v>
      </c>
      <c r="B541" s="372">
        <v>1189</v>
      </c>
      <c r="C541" s="279" t="s">
        <v>4258</v>
      </c>
      <c r="D541" s="195" t="str">
        <f>VLOOKUP(B541,MIS!F:G,2,FALSE)</f>
        <v>PESHAWAR</v>
      </c>
      <c r="E541" s="281" t="s">
        <v>5880</v>
      </c>
      <c r="F541" s="195" t="str">
        <f t="shared" si="10"/>
        <v>10.42.98.1</v>
      </c>
    </row>
    <row r="542" spans="1:6" x14ac:dyDescent="0.25">
      <c r="A542" s="195">
        <v>548</v>
      </c>
      <c r="B542" s="372">
        <v>1326</v>
      </c>
      <c r="C542" s="279" t="s">
        <v>4268</v>
      </c>
      <c r="D542" s="195" t="str">
        <f>VLOOKUP(B542,MIS!F:G,2,FALSE)</f>
        <v>PESHAWAR</v>
      </c>
      <c r="E542" s="281" t="s">
        <v>5881</v>
      </c>
      <c r="F542" s="195" t="str">
        <f t="shared" si="10"/>
        <v>10.42.62.1</v>
      </c>
    </row>
    <row r="543" spans="1:6" x14ac:dyDescent="0.25">
      <c r="A543" s="195">
        <v>549</v>
      </c>
      <c r="B543" s="372">
        <v>1359</v>
      </c>
      <c r="C543" s="279" t="s">
        <v>4274</v>
      </c>
      <c r="D543" s="195" t="str">
        <f>VLOOKUP(B543,MIS!F:G,2,FALSE)</f>
        <v>PESHAWAR</v>
      </c>
      <c r="E543" s="281" t="s">
        <v>5882</v>
      </c>
      <c r="F543" s="195" t="str">
        <f t="shared" si="10"/>
        <v>10.42.42.1</v>
      </c>
    </row>
    <row r="544" spans="1:6" x14ac:dyDescent="0.25">
      <c r="A544" s="195">
        <v>550</v>
      </c>
      <c r="B544" s="372">
        <v>1540</v>
      </c>
      <c r="C544" s="279" t="s">
        <v>4293</v>
      </c>
      <c r="D544" s="195" t="str">
        <f>VLOOKUP(B544,MIS!F:G,2,FALSE)</f>
        <v>PESHAWAR</v>
      </c>
      <c r="E544" s="281" t="s">
        <v>5870</v>
      </c>
      <c r="F544" s="195" t="str">
        <f t="shared" si="10"/>
        <v>10.42.39.1</v>
      </c>
    </row>
    <row r="545" spans="1:6" x14ac:dyDescent="0.25">
      <c r="A545" s="195">
        <v>551</v>
      </c>
      <c r="B545" s="372">
        <v>1628</v>
      </c>
      <c r="C545" s="279" t="s">
        <v>4308</v>
      </c>
      <c r="D545" s="195" t="str">
        <f>VLOOKUP(B545,MIS!F:G,2,FALSE)</f>
        <v>PESHAWAR</v>
      </c>
      <c r="E545" s="281" t="s">
        <v>5883</v>
      </c>
      <c r="F545" s="195" t="str">
        <f t="shared" si="10"/>
        <v>10.42.111.1</v>
      </c>
    </row>
    <row r="546" spans="1:6" x14ac:dyDescent="0.25">
      <c r="A546" s="195">
        <v>552</v>
      </c>
      <c r="B546" s="372">
        <v>1732</v>
      </c>
      <c r="C546" s="279" t="s">
        <v>4329</v>
      </c>
      <c r="D546" s="195" t="str">
        <f>VLOOKUP(B546,MIS!F:G,2,FALSE)</f>
        <v>PESHAWAR</v>
      </c>
      <c r="E546" s="281" t="s">
        <v>5884</v>
      </c>
      <c r="F546" s="195" t="str">
        <f t="shared" si="10"/>
        <v>10.42.58.1</v>
      </c>
    </row>
    <row r="547" spans="1:6" x14ac:dyDescent="0.25">
      <c r="A547" s="195">
        <v>553</v>
      </c>
      <c r="B547" s="372">
        <v>1763</v>
      </c>
      <c r="C547" s="279" t="s">
        <v>4341</v>
      </c>
      <c r="D547" s="195" t="str">
        <f>VLOOKUP(B547,MIS!F:G,2,FALSE)</f>
        <v>PESHAWAR</v>
      </c>
      <c r="E547" s="281" t="s">
        <v>5885</v>
      </c>
      <c r="F547" s="195" t="str">
        <f t="shared" si="10"/>
        <v>10.42.115.1</v>
      </c>
    </row>
    <row r="548" spans="1:6" x14ac:dyDescent="0.25">
      <c r="A548" s="195">
        <v>554</v>
      </c>
      <c r="B548" s="372">
        <v>2385</v>
      </c>
      <c r="C548" s="279" t="s">
        <v>4372</v>
      </c>
      <c r="D548" s="195" t="str">
        <f>VLOOKUP(B548,MIS!F:G,2,FALSE)</f>
        <v>PESHAWAR</v>
      </c>
      <c r="E548" s="281" t="s">
        <v>5886</v>
      </c>
      <c r="F548" s="195" t="str">
        <f t="shared" si="10"/>
        <v>10.42.134.1</v>
      </c>
    </row>
    <row r="549" spans="1:6" x14ac:dyDescent="0.25">
      <c r="A549" s="195">
        <v>555</v>
      </c>
      <c r="B549" s="372">
        <v>409</v>
      </c>
      <c r="C549" s="279" t="s">
        <v>5887</v>
      </c>
      <c r="D549" s="195" t="str">
        <f>VLOOKUP(B549,MIS!F:G,2,FALSE)</f>
        <v>PESHAWAR</v>
      </c>
      <c r="E549" s="281" t="s">
        <v>5888</v>
      </c>
      <c r="F549" s="195" t="str">
        <f t="shared" si="10"/>
        <v>10.42.55.1</v>
      </c>
    </row>
    <row r="550" spans="1:6" x14ac:dyDescent="0.25">
      <c r="A550" s="195">
        <v>556</v>
      </c>
      <c r="B550" s="372">
        <v>2467</v>
      </c>
      <c r="C550" s="279" t="s">
        <v>5889</v>
      </c>
      <c r="D550" s="195" t="str">
        <f>VLOOKUP(B550,MIS!F:G,2,FALSE)</f>
        <v>PESHAWAR</v>
      </c>
      <c r="E550" s="281" t="s">
        <v>5890</v>
      </c>
      <c r="F550" s="195" t="str">
        <f t="shared" si="10"/>
        <v>10.42.139.1</v>
      </c>
    </row>
    <row r="551" spans="1:6" x14ac:dyDescent="0.25">
      <c r="A551" s="195">
        <v>557</v>
      </c>
      <c r="B551" s="282">
        <v>108</v>
      </c>
      <c r="C551" s="195" t="str">
        <f>VLOOKUP(B551,MIS!F:H,3,FALSE)</f>
        <v xml:space="preserve">GOJRA - NEW RADLWAY ROAD </v>
      </c>
      <c r="D551" s="195" t="str">
        <f>VLOOKUP(B551,MIS!F:G,2,FALSE)</f>
        <v>Faisalabad</v>
      </c>
    </row>
    <row r="552" spans="1:6" x14ac:dyDescent="0.25">
      <c r="A552" s="195">
        <v>558</v>
      </c>
      <c r="B552" s="282">
        <v>117</v>
      </c>
      <c r="C552" s="195" t="str">
        <f>VLOOKUP(B552,MIS!F:H,3,FALSE)</f>
        <v xml:space="preserve">KAMALIA - CITY, RADLWAY ROAD </v>
      </c>
      <c r="D552" s="195" t="str">
        <f>VLOOKUP(B552,MIS!F:G,2,FALSE)</f>
        <v>Faisalabad</v>
      </c>
    </row>
    <row r="553" spans="1:6" x14ac:dyDescent="0.25">
      <c r="A553" s="195">
        <v>559</v>
      </c>
      <c r="B553" s="282">
        <v>161</v>
      </c>
      <c r="C553" s="195" t="str">
        <f>VLOOKUP(B553,MIS!F:H,3,FALSE)</f>
        <v xml:space="preserve">SAMUNDRI - GRADN MARKET </v>
      </c>
      <c r="D553" s="195" t="str">
        <f>VLOOKUP(B553,MIS!F:G,2,FALSE)</f>
        <v>Faisalabad</v>
      </c>
    </row>
    <row r="554" spans="1:6" x14ac:dyDescent="0.25">
      <c r="A554" s="195">
        <v>560</v>
      </c>
      <c r="B554" s="282">
        <v>173</v>
      </c>
      <c r="C554" s="195" t="str">
        <f>VLOOKUP(B554,MIS!F:H,3,FALSE)</f>
        <v>CHINIOT - MADN BAZAR</v>
      </c>
      <c r="D554" s="195" t="str">
        <f>VLOOKUP(B554,MIS!F:G,2,FALSE)</f>
        <v>Faisalabad</v>
      </c>
    </row>
    <row r="555" spans="1:6" x14ac:dyDescent="0.25">
      <c r="A555" s="195">
        <v>561</v>
      </c>
      <c r="B555" s="282">
        <v>261</v>
      </c>
      <c r="C555" s="195" t="str">
        <f>VLOOKUP(B555,MIS!F:H,3,FALSE)</f>
        <v>TANDLIANWALA</v>
      </c>
      <c r="D555" s="195" t="str">
        <f>VLOOKUP(B555,MIS!F:G,2,FALSE)</f>
        <v>Faisalabad</v>
      </c>
    </row>
    <row r="556" spans="1:6" x14ac:dyDescent="0.25">
      <c r="A556" s="195">
        <v>562</v>
      </c>
      <c r="B556" s="282">
        <v>393</v>
      </c>
      <c r="C556" s="195" t="str">
        <f>VLOOKUP(B556,MIS!F:H,3,FALSE)</f>
        <v>MANAWALA</v>
      </c>
      <c r="D556" s="195" t="str">
        <f>VLOOKUP(B556,MIS!F:G,2,FALSE)</f>
        <v>Faisalabad</v>
      </c>
    </row>
    <row r="557" spans="1:6" x14ac:dyDescent="0.25">
      <c r="A557" s="195">
        <v>563</v>
      </c>
      <c r="B557" s="282">
        <v>439</v>
      </c>
      <c r="C557" s="195" t="str">
        <f>VLOOKUP(B557,MIS!F:H,3,FALSE)</f>
        <v>MAMOON KANJAN</v>
      </c>
      <c r="D557" s="195" t="str">
        <f>VLOOKUP(B557,MIS!F:G,2,FALSE)</f>
        <v>Faisalabad</v>
      </c>
    </row>
    <row r="558" spans="1:6" x14ac:dyDescent="0.25">
      <c r="A558" s="195">
        <v>564</v>
      </c>
      <c r="B558" s="282">
        <v>499</v>
      </c>
      <c r="C558" s="195" t="str">
        <f>VLOOKUP(B558,MIS!F:H,3,FALSE)</f>
        <v>ADDA MURIDWALA</v>
      </c>
      <c r="D558" s="195" t="str">
        <f>VLOOKUP(B558,MIS!F:G,2,FALSE)</f>
        <v>Faisalabad</v>
      </c>
    </row>
    <row r="559" spans="1:6" x14ac:dyDescent="0.25">
      <c r="A559" s="195">
        <v>565</v>
      </c>
      <c r="B559" s="282">
        <v>506</v>
      </c>
      <c r="C559" s="195" t="str">
        <f>VLOOKUP(B559,MIS!F:H,3,FALSE)</f>
        <v>FADSALABAD - GULFISHAN COLONY</v>
      </c>
      <c r="D559" s="195" t="str">
        <f>VLOOKUP(B559,MIS!F:G,2,FALSE)</f>
        <v>Faisalabad</v>
      </c>
    </row>
    <row r="560" spans="1:6" x14ac:dyDescent="0.25">
      <c r="A560" s="195">
        <v>566</v>
      </c>
      <c r="B560" s="282">
        <v>996</v>
      </c>
      <c r="C560" s="195" t="str">
        <f>VLOOKUP(B560,MIS!F:H,3,FALSE)</f>
        <v>CHAK NO. 79/JB</v>
      </c>
      <c r="D560" s="195" t="str">
        <f>VLOOKUP(B560,MIS!F:G,2,FALSE)</f>
        <v>Faisalabad</v>
      </c>
    </row>
    <row r="561" spans="1:4" x14ac:dyDescent="0.25">
      <c r="A561" s="195">
        <v>567</v>
      </c>
      <c r="B561" s="282">
        <v>1004</v>
      </c>
      <c r="C561" s="195" t="str">
        <f>VLOOKUP(B561,MIS!F:H,3,FALSE)</f>
        <v>CHAUDHRY SUGAR MILLS</v>
      </c>
      <c r="D561" s="195" t="str">
        <f>VLOOKUP(B561,MIS!F:G,2,FALSE)</f>
        <v>Faisalabad</v>
      </c>
    </row>
    <row r="562" spans="1:4" x14ac:dyDescent="0.25">
      <c r="A562" s="195">
        <v>568</v>
      </c>
      <c r="B562" s="282">
        <v>1079</v>
      </c>
      <c r="C562" s="195" t="str">
        <f>VLOOKUP(B562,MIS!F:H,3,FALSE)</f>
        <v>THIKRIWALA</v>
      </c>
      <c r="D562" s="195" t="str">
        <f>VLOOKUP(B562,MIS!F:G,2,FALSE)</f>
        <v>Faisalabad</v>
      </c>
    </row>
    <row r="563" spans="1:4" x14ac:dyDescent="0.25">
      <c r="A563" s="195">
        <v>569</v>
      </c>
      <c r="B563" s="282">
        <v>1369</v>
      </c>
      <c r="C563" s="195" t="str">
        <f>VLOOKUP(B563,MIS!F:H,3,FALSE)</f>
        <v>PANWAN</v>
      </c>
      <c r="D563" s="195" t="str">
        <f>VLOOKUP(B563,MIS!F:G,2,FALSE)</f>
        <v>Faisalabad</v>
      </c>
    </row>
    <row r="564" spans="1:4" x14ac:dyDescent="0.25">
      <c r="A564" s="195">
        <v>570</v>
      </c>
      <c r="B564" s="282">
        <v>1508</v>
      </c>
      <c r="C564" s="195" t="str">
        <f>VLOOKUP(B564,MIS!F:H,3,FALSE)</f>
        <v>CHAK NO. 247/RB (MIANI)</v>
      </c>
      <c r="D564" s="195" t="str">
        <f>VLOOKUP(B564,MIS!F:G,2,FALSE)</f>
        <v>Faisalabad</v>
      </c>
    </row>
    <row r="565" spans="1:4" x14ac:dyDescent="0.25">
      <c r="A565" s="195">
        <v>571</v>
      </c>
      <c r="B565" s="282">
        <v>1521</v>
      </c>
      <c r="C565" s="195" t="str">
        <f>VLOOKUP(B565,MIS!F:H,3,FALSE)</f>
        <v>CHAK NO. 188/RB NALEWALA</v>
      </c>
      <c r="D565" s="195" t="str">
        <f>VLOOKUP(B565,MIS!F:G,2,FALSE)</f>
        <v>Faisalabad</v>
      </c>
    </row>
    <row r="566" spans="1:4" x14ac:dyDescent="0.25">
      <c r="A566" s="195">
        <v>572</v>
      </c>
      <c r="B566" s="282">
        <v>508</v>
      </c>
      <c r="C566" s="195" t="str">
        <f>VLOOKUP(B566,MIS!F:H,3,FALSE)</f>
        <v>DIJKOT</v>
      </c>
      <c r="D566" s="195" t="str">
        <f>VLOOKUP(B566,MIS!F:G,2,FALSE)</f>
        <v>Faisalabad</v>
      </c>
    </row>
    <row r="567" spans="1:4" x14ac:dyDescent="0.25">
      <c r="A567" s="195">
        <v>573</v>
      </c>
      <c r="B567" s="282">
        <v>667</v>
      </c>
      <c r="C567" s="195" t="str">
        <f>VLOOKUP(B567,MIS!F:H,3,FALSE)</f>
        <v>JAGRANWAN CHAK NO.482/GB</v>
      </c>
      <c r="D567" s="195" t="str">
        <f>VLOOKUP(B567,MIS!F:G,2,FALSE)</f>
        <v>Faisalabad</v>
      </c>
    </row>
    <row r="568" spans="1:4" x14ac:dyDescent="0.25">
      <c r="A568" s="195">
        <v>574</v>
      </c>
      <c r="B568" s="282">
        <v>668</v>
      </c>
      <c r="C568" s="195" t="str">
        <f>VLOOKUP(B568,MIS!F:H,3,FALSE)</f>
        <v>PHALORE</v>
      </c>
      <c r="D568" s="195" t="str">
        <f>VLOOKUP(B568,MIS!F:G,2,FALSE)</f>
        <v>Faisalabad</v>
      </c>
    </row>
    <row r="569" spans="1:4" x14ac:dyDescent="0.25">
      <c r="A569" s="195">
        <v>575</v>
      </c>
      <c r="B569" s="282">
        <v>680</v>
      </c>
      <c r="C569" s="195" t="str">
        <f>VLOOKUP(B569,MIS!F:H,3,FALSE)</f>
        <v xml:space="preserve">BARNALA </v>
      </c>
      <c r="D569" s="195" t="str">
        <f>VLOOKUP(B569,MIS!F:G,2,FALSE)</f>
        <v>Faisalabad</v>
      </c>
    </row>
    <row r="570" spans="1:4" x14ac:dyDescent="0.25">
      <c r="A570" s="195">
        <v>576</v>
      </c>
      <c r="B570" s="282">
        <v>688</v>
      </c>
      <c r="C570" s="195" t="str">
        <f>VLOOKUP(B570,MIS!F:H,3,FALSE)</f>
        <v>CHAK NO. 476/GB KOTAN</v>
      </c>
      <c r="D570" s="195" t="str">
        <f>VLOOKUP(B570,MIS!F:G,2,FALSE)</f>
        <v>Faisalabad</v>
      </c>
    </row>
    <row r="571" spans="1:4" x14ac:dyDescent="0.25">
      <c r="A571" s="195">
        <v>577</v>
      </c>
      <c r="B571" s="282">
        <v>690</v>
      </c>
      <c r="C571" s="195" t="str">
        <f>VLOOKUP(B571,MIS!F:H,3,FALSE)</f>
        <v>SETHWALA</v>
      </c>
      <c r="D571" s="195" t="str">
        <f>VLOOKUP(B571,MIS!F:G,2,FALSE)</f>
        <v>Faisalabad</v>
      </c>
    </row>
    <row r="572" spans="1:4" x14ac:dyDescent="0.25">
      <c r="A572" s="195">
        <v>578</v>
      </c>
      <c r="B572" s="282">
        <v>805</v>
      </c>
      <c r="C572" s="195" t="str">
        <f>VLOOKUP(B572,MIS!F:H,3,FALSE)</f>
        <v>PAKK ANNA</v>
      </c>
      <c r="D572" s="195" t="str">
        <f>VLOOKUP(B572,MIS!F:G,2,FALSE)</f>
        <v>Faisalabad</v>
      </c>
    </row>
    <row r="573" spans="1:4" x14ac:dyDescent="0.25">
      <c r="A573" s="195">
        <v>579</v>
      </c>
      <c r="B573" s="282">
        <v>865</v>
      </c>
      <c r="C573" s="195" t="str">
        <f>VLOOKUP(B573,MIS!F:H,3,FALSE)</f>
        <v>CHAK NO. 67/JB SADHAR</v>
      </c>
      <c r="D573" s="195" t="str">
        <f>VLOOKUP(B573,MIS!F:G,2,FALSE)</f>
        <v>Faisalabad</v>
      </c>
    </row>
    <row r="574" spans="1:4" x14ac:dyDescent="0.25">
      <c r="A574" s="195">
        <v>580</v>
      </c>
      <c r="B574" s="282">
        <v>897</v>
      </c>
      <c r="C574" s="195" t="str">
        <f>VLOOKUP(B574,MIS!F:H,3,FALSE)</f>
        <v>SHAHKOT</v>
      </c>
      <c r="D574" s="195" t="str">
        <f>VLOOKUP(B574,MIS!F:G,2,FALSE)</f>
        <v>Faisalabad</v>
      </c>
    </row>
    <row r="575" spans="1:4" x14ac:dyDescent="0.25">
      <c r="A575" s="195">
        <v>581</v>
      </c>
      <c r="B575" s="282">
        <v>908</v>
      </c>
      <c r="C575" s="195" t="str">
        <f>VLOOKUP(B575,MIS!F:H,3,FALSE)</f>
        <v>CHENAB NAGAR (RABWAH)</v>
      </c>
      <c r="D575" s="195" t="str">
        <f>VLOOKUP(B575,MIS!F:G,2,FALSE)</f>
        <v>SARGODHA</v>
      </c>
    </row>
    <row r="576" spans="1:4" x14ac:dyDescent="0.25">
      <c r="A576" s="195">
        <v>582</v>
      </c>
      <c r="B576" s="282">
        <v>921</v>
      </c>
      <c r="C576" s="195" t="str">
        <f>VLOOKUP(B576,MIS!F:H,3,FALSE)</f>
        <v>GARH</v>
      </c>
      <c r="D576" s="195" t="str">
        <f>VLOOKUP(B576,MIS!F:G,2,FALSE)</f>
        <v>Faisalabad</v>
      </c>
    </row>
    <row r="577" spans="1:6" x14ac:dyDescent="0.25">
      <c r="A577" s="195">
        <v>583</v>
      </c>
      <c r="B577" s="282">
        <v>1565</v>
      </c>
      <c r="C577" s="195" t="str">
        <f>VLOOKUP(B577,MIS!F:H,3,FALSE)</f>
        <v xml:space="preserve">SAMUNDRI - ANARKALI BAZAR </v>
      </c>
      <c r="D577" s="195" t="str">
        <f>VLOOKUP(B577,MIS!F:G,2,FALSE)</f>
        <v>Faisalabad</v>
      </c>
    </row>
    <row r="578" spans="1:6" x14ac:dyDescent="0.25">
      <c r="A578" s="195">
        <v>584</v>
      </c>
      <c r="B578" s="282">
        <v>1614</v>
      </c>
      <c r="C578" s="195" t="str">
        <f>VLOOKUP(B578,MIS!F:H,3,FALSE)</f>
        <v>CHAK NO. 275/RB KARTARPUR</v>
      </c>
      <c r="D578" s="195" t="str">
        <f>VLOOKUP(B578,MIS!F:G,2,FALSE)</f>
        <v>Faisalabad</v>
      </c>
    </row>
    <row r="579" spans="1:6" x14ac:dyDescent="0.25">
      <c r="A579" s="195">
        <v>585</v>
      </c>
      <c r="B579" s="282">
        <v>1656</v>
      </c>
      <c r="C579" s="195" t="str">
        <f>VLOOKUP(B579,MIS!F:H,3,FALSE)</f>
        <v>CHAK NO. 49/JB PIND MUNDA</v>
      </c>
      <c r="D579" s="195" t="str">
        <f>VLOOKUP(B579,MIS!F:G,2,FALSE)</f>
        <v>Faisalabad</v>
      </c>
    </row>
    <row r="580" spans="1:6" x14ac:dyDescent="0.25">
      <c r="A580" s="195">
        <v>586</v>
      </c>
      <c r="B580" s="282">
        <v>1681</v>
      </c>
      <c r="C580" s="195" t="str">
        <f>VLOOKUP(B580,MIS!F:H,3,FALSE)</f>
        <v xml:space="preserve">KHURRIAN WALA </v>
      </c>
      <c r="D580" s="195" t="str">
        <f>VLOOKUP(B580,MIS!F:G,2,FALSE)</f>
        <v>Faisalabad</v>
      </c>
    </row>
    <row r="581" spans="1:6" x14ac:dyDescent="0.25">
      <c r="A581" s="195">
        <v>587</v>
      </c>
      <c r="B581" s="282">
        <v>2258</v>
      </c>
      <c r="C581" s="195" t="str">
        <f>VLOOKUP(B581,MIS!F:H,3,FALSE)</f>
        <v xml:space="preserve">KAMALIA - RAJANA ROAD </v>
      </c>
      <c r="D581" s="195" t="str">
        <f>VLOOKUP(B581,MIS!F:G,2,FALSE)</f>
        <v>Faisalabad</v>
      </c>
    </row>
    <row r="582" spans="1:6" x14ac:dyDescent="0.25">
      <c r="A582" s="195">
        <v>588</v>
      </c>
      <c r="B582" s="282">
        <v>2428</v>
      </c>
      <c r="C582" s="195" t="str">
        <f>VLOOKUP(B582,MIS!F:H,3,FALSE)</f>
        <v>DRAMAWALA MORE</v>
      </c>
      <c r="D582" s="195" t="str">
        <f>VLOOKUP(B582,MIS!F:G,2,FALSE)</f>
        <v>Faisalabad</v>
      </c>
    </row>
    <row r="583" spans="1:6" x14ac:dyDescent="0.25">
      <c r="A583" s="195">
        <v>589</v>
      </c>
      <c r="B583" s="282">
        <v>2436</v>
      </c>
      <c r="C583" s="195" t="str">
        <f>VLOOKUP(B583,MIS!F:H,3,FALSE)</f>
        <v>ADDA PANSARA</v>
      </c>
      <c r="D583" s="195" t="str">
        <f>VLOOKUP(B583,MIS!F:G,2,FALSE)</f>
        <v>Faisalabad</v>
      </c>
    </row>
    <row r="584" spans="1:6" x14ac:dyDescent="0.25">
      <c r="A584" s="195">
        <v>590</v>
      </c>
      <c r="B584" s="326">
        <v>110</v>
      </c>
      <c r="C584" s="195" t="str">
        <f>VLOOKUP(B584,MIS!F:H,3,FALSE)</f>
        <v>SARAFA BAZAR</v>
      </c>
      <c r="D584" s="195" t="str">
        <f>VLOOKUP(B584,MIS!F:G,2,FALSE)</f>
        <v>GUJRANWALA</v>
      </c>
      <c r="E584" s="327" t="s">
        <v>5891</v>
      </c>
      <c r="F584" s="195" t="str">
        <f t="shared" ref="F584:F635" si="11">LEFT(E584, LEN(E584)-2+1)</f>
        <v>10.24.34.1</v>
      </c>
    </row>
    <row r="585" spans="1:6" x14ac:dyDescent="0.25">
      <c r="A585" s="195">
        <v>591</v>
      </c>
      <c r="B585" s="326">
        <v>407</v>
      </c>
      <c r="C585" s="195" t="str">
        <f>VLOOKUP(B585,MIS!F:H,3,FALSE)</f>
        <v>M.T.GATE</v>
      </c>
      <c r="D585" s="195" t="str">
        <f>VLOOKUP(B585,MIS!F:G,2,FALSE)</f>
        <v>GUJRANWALA</v>
      </c>
      <c r="E585" s="327" t="s">
        <v>5892</v>
      </c>
      <c r="F585" s="195" t="str">
        <f t="shared" si="11"/>
        <v>10.24.39.1</v>
      </c>
    </row>
    <row r="586" spans="1:6" x14ac:dyDescent="0.25">
      <c r="A586" s="195">
        <v>592</v>
      </c>
      <c r="B586" s="326">
        <v>632</v>
      </c>
      <c r="C586" s="195" t="str">
        <f>VLOOKUP(B586,MIS!F:H,3,FALSE)</f>
        <v>O/S KHIALI GATE</v>
      </c>
      <c r="D586" s="195" t="str">
        <f>VLOOKUP(B586,MIS!F:G,2,FALSE)</f>
        <v>GUJRANWALA</v>
      </c>
      <c r="E586" s="327" t="s">
        <v>5893</v>
      </c>
      <c r="F586" s="195" t="str">
        <f t="shared" si="11"/>
        <v>10.24.22.1</v>
      </c>
    </row>
    <row r="587" spans="1:6" x14ac:dyDescent="0.25">
      <c r="A587" s="195">
        <v>593</v>
      </c>
      <c r="B587" s="326">
        <v>682</v>
      </c>
      <c r="C587" s="195" t="str">
        <f>VLOOKUP(B587,MIS!F:H,3,FALSE)</f>
        <v>G.T.ROAD GRW</v>
      </c>
      <c r="D587" s="195" t="str">
        <f>VLOOKUP(B587,MIS!F:G,2,FALSE)</f>
        <v>GUJRANWALA</v>
      </c>
      <c r="E587" s="327" t="s">
        <v>5894</v>
      </c>
      <c r="F587" s="195" t="str">
        <f t="shared" si="11"/>
        <v>10.24.4.1</v>
      </c>
    </row>
    <row r="588" spans="1:6" x14ac:dyDescent="0.25">
      <c r="A588" s="195">
        <v>594</v>
      </c>
      <c r="B588" s="326">
        <v>698</v>
      </c>
      <c r="C588" s="195" t="str">
        <f>VLOOKUP(B588,MIS!F:H,3,FALSE)</f>
        <v>COLLEGE ROAD GRW</v>
      </c>
      <c r="D588" s="195" t="str">
        <f>VLOOKUP(B588,MIS!F:G,2,FALSE)</f>
        <v>GUJRANWALA</v>
      </c>
      <c r="E588" s="328" t="s">
        <v>5895</v>
      </c>
      <c r="F588" s="195" t="str">
        <f t="shared" si="11"/>
        <v>10.24.23.1</v>
      </c>
    </row>
    <row r="589" spans="1:6" x14ac:dyDescent="0.25">
      <c r="A589" s="195">
        <v>595</v>
      </c>
      <c r="B589" s="326">
        <v>930</v>
      </c>
      <c r="C589" s="195" t="str">
        <f>VLOOKUP(B589,MIS!F:H,3,FALSE)</f>
        <v>SATELLITE TOWN GRW</v>
      </c>
      <c r="D589" s="195" t="str">
        <f>VLOOKUP(B589,MIS!F:G,2,FALSE)</f>
        <v>GUJRANWALA</v>
      </c>
      <c r="E589" s="327" t="s">
        <v>5896</v>
      </c>
      <c r="F589" s="195" t="str">
        <f t="shared" si="11"/>
        <v>10.24.3.1</v>
      </c>
    </row>
    <row r="590" spans="1:6" x14ac:dyDescent="0.25">
      <c r="A590" s="195">
        <v>596</v>
      </c>
      <c r="B590" s="326">
        <v>970</v>
      </c>
      <c r="C590" s="195" t="str">
        <f>VLOOKUP(B590,MIS!F:H,3,FALSE)</f>
        <v>KOT ABDUL MALIK</v>
      </c>
      <c r="D590" s="195" t="str">
        <f>VLOOKUP(B590,MIS!F:G,2,FALSE)</f>
        <v>GUJRANWALA</v>
      </c>
      <c r="E590" s="328" t="s">
        <v>5897</v>
      </c>
      <c r="F590" s="195" t="str">
        <f t="shared" si="11"/>
        <v>10.24.54.1</v>
      </c>
    </row>
    <row r="591" spans="1:6" x14ac:dyDescent="0.25">
      <c r="A591" s="195">
        <v>597</v>
      </c>
      <c r="B591" s="326">
        <v>1546</v>
      </c>
      <c r="C591" s="195" t="str">
        <f>VLOOKUP(B591,MIS!F:H,3,FALSE)</f>
        <v>JANDIALA BAGHWALA</v>
      </c>
      <c r="D591" s="195" t="str">
        <f>VLOOKUP(B591,MIS!F:G,2,FALSE)</f>
        <v>GUJRANWALA</v>
      </c>
      <c r="E591" s="327" t="s">
        <v>5898</v>
      </c>
      <c r="F591" s="195" t="str">
        <f t="shared" si="11"/>
        <v>10.24.66.1</v>
      </c>
    </row>
    <row r="592" spans="1:6" x14ac:dyDescent="0.25">
      <c r="A592" s="195">
        <v>598</v>
      </c>
      <c r="B592" s="326">
        <v>1728</v>
      </c>
      <c r="C592" s="195" t="str">
        <f>VLOOKUP(B592,MIS!F:H,3,FALSE)</f>
        <v>SHEIKHUPURA-BALL</v>
      </c>
      <c r="D592" s="195" t="str">
        <f>VLOOKUP(B592,MIS!F:G,2,FALSE)</f>
        <v>GUJRANWALA</v>
      </c>
      <c r="E592" s="327" t="s">
        <v>5899</v>
      </c>
      <c r="F592" s="195" t="str">
        <f t="shared" si="11"/>
        <v>10.24.71.1</v>
      </c>
    </row>
    <row r="593" spans="1:6" x14ac:dyDescent="0.25">
      <c r="A593" s="195">
        <v>599</v>
      </c>
      <c r="B593" s="326">
        <v>1834</v>
      </c>
      <c r="C593" s="195" t="str">
        <f>VLOOKUP(B593,MIS!F:H,3,FALSE)</f>
        <v>CIVIL QUARTERS SKP</v>
      </c>
      <c r="D593" s="195" t="str">
        <f>VLOOKUP(B593,MIS!F:G,2,FALSE)</f>
        <v>GUJRANWALA</v>
      </c>
      <c r="E593" s="327" t="s">
        <v>5900</v>
      </c>
      <c r="F593" s="195" t="str">
        <f t="shared" si="11"/>
        <v>10.20.130.1</v>
      </c>
    </row>
    <row r="594" spans="1:6" x14ac:dyDescent="0.25">
      <c r="A594" s="195">
        <v>600</v>
      </c>
      <c r="B594" s="326">
        <v>1912</v>
      </c>
      <c r="C594" s="195" t="str">
        <f>VLOOKUP(B594,MIS!F:H,3,FALSE)</f>
        <v>MANDIALI SARAD</v>
      </c>
      <c r="D594" s="195" t="str">
        <f>VLOOKUP(B594,MIS!F:G,2,FALSE)</f>
        <v>GUJRANWALA</v>
      </c>
      <c r="E594" s="328" t="s">
        <v>5901</v>
      </c>
      <c r="F594" s="195" t="str">
        <f t="shared" si="11"/>
        <v>10.24.73.1</v>
      </c>
    </row>
    <row r="595" spans="1:6" x14ac:dyDescent="0.25">
      <c r="A595" s="195">
        <v>601</v>
      </c>
      <c r="B595" s="326">
        <v>2356</v>
      </c>
      <c r="C595" s="195" t="str">
        <f>VLOOKUP(B595,MIS!F:H,3,FALSE)</f>
        <v>PEOPLES COLONY GRW</v>
      </c>
      <c r="D595" s="195" t="str">
        <f>VLOOKUP(B595,MIS!F:G,2,FALSE)</f>
        <v>GUJRANWALA</v>
      </c>
      <c r="E595" s="327" t="s">
        <v>5902</v>
      </c>
      <c r="F595" s="195" t="str">
        <f t="shared" si="11"/>
        <v>10.24.77.1</v>
      </c>
    </row>
    <row r="596" spans="1:6" x14ac:dyDescent="0.25">
      <c r="A596" s="195">
        <v>602</v>
      </c>
      <c r="B596" s="326">
        <v>2415</v>
      </c>
      <c r="C596" s="195" t="str">
        <f>VLOOKUP(B596,MIS!F:H,3,FALSE)</f>
        <v>MILLAT TRACTOR SHAHDARA</v>
      </c>
      <c r="D596" s="195" t="str">
        <f>VLOOKUP(B596,MIS!F:G,2,FALSE)</f>
        <v>GUJRANWALA</v>
      </c>
      <c r="E596" s="327" t="s">
        <v>5903</v>
      </c>
      <c r="F596" s="195" t="str">
        <f t="shared" si="11"/>
        <v>10.24.82.1</v>
      </c>
    </row>
    <row r="597" spans="1:6" x14ac:dyDescent="0.25">
      <c r="A597" s="195">
        <v>603</v>
      </c>
      <c r="B597" s="326">
        <v>2473</v>
      </c>
      <c r="C597" s="195" t="str">
        <f>VLOOKUP(B597,MIS!F:H,3,FALSE)</f>
        <v>NIZAMPUR</v>
      </c>
      <c r="D597" s="195" t="str">
        <f>VLOOKUP(B597,MIS!F:G,2,FALSE)</f>
        <v>GUJRANWALA</v>
      </c>
      <c r="E597" s="327" t="s">
        <v>5904</v>
      </c>
      <c r="F597" s="195" t="str">
        <f t="shared" si="11"/>
        <v>10.24.84.1</v>
      </c>
    </row>
    <row r="598" spans="1:6" x14ac:dyDescent="0.25">
      <c r="A598" s="195">
        <v>604</v>
      </c>
      <c r="B598" s="282">
        <v>183</v>
      </c>
      <c r="C598" s="195" t="str">
        <f>VLOOKUP(B598,MIS!F:H,3,FALSE)</f>
        <v>G.M.HAFZABAD</v>
      </c>
      <c r="D598" s="195" t="str">
        <f>VLOOKUP(B598,MIS!F:G,2,FALSE)</f>
        <v>GUJRANWALA</v>
      </c>
      <c r="E598" s="280" t="s">
        <v>6066</v>
      </c>
      <c r="F598" s="195" t="str">
        <f t="shared" si="11"/>
        <v>10.24.29.1</v>
      </c>
    </row>
    <row r="599" spans="1:6" x14ac:dyDescent="0.25">
      <c r="A599" s="195">
        <v>605</v>
      </c>
      <c r="B599" s="282">
        <v>952</v>
      </c>
      <c r="C599" s="195" t="str">
        <f>VLOOKUP(B599,MIS!F:H,3,FALSE)</f>
        <v>KHIALI SHAHPUR</v>
      </c>
      <c r="D599" s="195" t="str">
        <f>VLOOKUP(B599,MIS!F:G,2,FALSE)</f>
        <v>GUJRANWALA</v>
      </c>
      <c r="E599" s="280" t="s">
        <v>6067</v>
      </c>
      <c r="F599" s="195" t="str">
        <f t="shared" si="11"/>
        <v>10.24.19.1</v>
      </c>
    </row>
    <row r="600" spans="1:6" x14ac:dyDescent="0.25">
      <c r="A600" s="195">
        <v>606</v>
      </c>
      <c r="B600" s="282">
        <v>1547</v>
      </c>
      <c r="C600" s="195" t="str">
        <f>VLOOKUP(B600,MIS!F:H,3,FALSE)</f>
        <v>NOSHERA ROAD</v>
      </c>
      <c r="D600" s="195" t="str">
        <f>VLOOKUP(B600,MIS!F:G,2,FALSE)</f>
        <v>GUJRANWALA</v>
      </c>
      <c r="E600" s="280" t="s">
        <v>6068</v>
      </c>
      <c r="F600" s="195" t="str">
        <f t="shared" si="11"/>
        <v>10.24.67.1</v>
      </c>
    </row>
    <row r="601" spans="1:6" x14ac:dyDescent="0.25">
      <c r="A601" s="195">
        <v>607</v>
      </c>
      <c r="B601" s="282">
        <v>1993</v>
      </c>
      <c r="C601" s="195" t="str">
        <f>VLOOKUP(B601,MIS!F:H,3,FALSE)</f>
        <v>GUJRANWALA-B.I.S.E.</v>
      </c>
      <c r="D601" s="195" t="str">
        <f>VLOOKUP(B601,MIS!F:G,2,FALSE)</f>
        <v>GUJRANWALA</v>
      </c>
      <c r="E601" s="280" t="s">
        <v>6069</v>
      </c>
      <c r="F601" s="195" t="str">
        <f t="shared" si="11"/>
        <v>10.24.20.1</v>
      </c>
    </row>
    <row r="602" spans="1:6" x14ac:dyDescent="0.25">
      <c r="A602" s="195">
        <v>608</v>
      </c>
      <c r="B602" s="282">
        <v>2287</v>
      </c>
      <c r="C602" s="195" t="str">
        <f>VLOOKUP(B602,MIS!F:H,3,FALSE)</f>
        <v>WAPDA TOWN, GRW</v>
      </c>
      <c r="D602" s="195" t="str">
        <f>VLOOKUP(B602,MIS!F:G,2,FALSE)</f>
        <v>GUJRANWALA</v>
      </c>
      <c r="E602" s="280" t="s">
        <v>173</v>
      </c>
      <c r="F602" s="195" t="str">
        <f t="shared" si="11"/>
        <v>10.24.31.1</v>
      </c>
    </row>
    <row r="603" spans="1:6" x14ac:dyDescent="0.25">
      <c r="A603" s="195">
        <v>609</v>
      </c>
      <c r="B603" s="282">
        <v>2333</v>
      </c>
      <c r="C603" s="195" t="str">
        <f>VLOOKUP(B603,MIS!F:H,3,FALSE)</f>
        <v>GUJRAWNALA ROAD HFZ</v>
      </c>
      <c r="D603" s="195" t="str">
        <f>VLOOKUP(B603,MIS!F:G,2,FALSE)</f>
        <v>GUJRANWALA</v>
      </c>
      <c r="E603" s="280" t="s">
        <v>6070</v>
      </c>
      <c r="F603" s="195" t="str">
        <f t="shared" si="11"/>
        <v>10.24.76.1</v>
      </c>
    </row>
    <row r="604" spans="1:6" x14ac:dyDescent="0.25">
      <c r="A604" s="195">
        <v>610</v>
      </c>
      <c r="B604" s="282">
        <v>5017</v>
      </c>
      <c r="C604" s="195" t="str">
        <f>VLOOKUP(B604,MIS!F:H,3,FALSE)</f>
        <v xml:space="preserve">IB SHERANWALA </v>
      </c>
      <c r="D604" s="195" t="str">
        <f>VLOOKUP(B604,MIS!F:G,2,FALSE)</f>
        <v>GUJRANWALA</v>
      </c>
      <c r="E604" s="280" t="s">
        <v>6071</v>
      </c>
      <c r="F604" s="195" t="str">
        <f t="shared" si="11"/>
        <v>10.24.68.1</v>
      </c>
    </row>
    <row r="605" spans="1:6" x14ac:dyDescent="0.25">
      <c r="A605" s="195">
        <v>611</v>
      </c>
      <c r="B605" s="282">
        <v>178</v>
      </c>
      <c r="C605" s="195" t="str">
        <f>VLOOKUP(B605,MIS!F:H,3,FALSE)</f>
        <v>KAMOKE</v>
      </c>
      <c r="D605" s="195" t="str">
        <f>VLOOKUP(B605,MIS!F:G,2,FALSE)</f>
        <v>GUJRANWALA</v>
      </c>
      <c r="E605" s="280" t="s">
        <v>6072</v>
      </c>
      <c r="F605" s="195" t="str">
        <f t="shared" si="11"/>
        <v>10.24.17.1</v>
      </c>
    </row>
    <row r="606" spans="1:6" x14ac:dyDescent="0.25">
      <c r="A606" s="195">
        <v>612</v>
      </c>
      <c r="B606" s="282">
        <v>263</v>
      </c>
      <c r="C606" s="195" t="str">
        <f>VLOOKUP(B606,MIS!F:H,3,FALSE)</f>
        <v>MORE EMINABAD</v>
      </c>
      <c r="D606" s="195" t="str">
        <f>VLOOKUP(B606,MIS!F:G,2,FALSE)</f>
        <v>GUJRANWALA</v>
      </c>
      <c r="E606" s="280" t="s">
        <v>6073</v>
      </c>
      <c r="F606" s="195" t="str">
        <f t="shared" si="11"/>
        <v>10.24.36.1</v>
      </c>
    </row>
    <row r="607" spans="1:6" x14ac:dyDescent="0.25">
      <c r="A607" s="195">
        <v>613</v>
      </c>
      <c r="B607" s="282">
        <v>273</v>
      </c>
      <c r="C607" s="195" t="str">
        <f>VLOOKUP(B607,MIS!F:H,3,FALSE)</f>
        <v xml:space="preserve">GUJRANWALA- CANTT </v>
      </c>
      <c r="D607" s="195" t="str">
        <f>VLOOKUP(B607,MIS!F:G,2,FALSE)</f>
        <v>GUJRANWALA</v>
      </c>
      <c r="E607" s="280" t="s">
        <v>5896</v>
      </c>
      <c r="F607" s="195" t="str">
        <f t="shared" si="11"/>
        <v>10.24.3.1</v>
      </c>
    </row>
    <row r="608" spans="1:6" x14ac:dyDescent="0.25">
      <c r="A608" s="195">
        <v>614</v>
      </c>
      <c r="B608" s="282">
        <v>518</v>
      </c>
      <c r="C608" s="195" t="str">
        <f>VLOOKUP(B608,MIS!F:H,3,FALSE)</f>
        <v>RAHWALI</v>
      </c>
      <c r="D608" s="195" t="str">
        <f>VLOOKUP(B608,MIS!F:G,2,FALSE)</f>
        <v>GUJRANWALA</v>
      </c>
      <c r="E608" s="280" t="s">
        <v>6074</v>
      </c>
      <c r="F608" s="195" t="str">
        <f t="shared" si="11"/>
        <v>10.24.41.1</v>
      </c>
    </row>
    <row r="609" spans="1:6" x14ac:dyDescent="0.25">
      <c r="A609" s="195">
        <v>615</v>
      </c>
      <c r="B609" s="282">
        <v>561</v>
      </c>
      <c r="C609" s="195" t="str">
        <f>VLOOKUP(B609,MIS!F:H,3,FALSE)</f>
        <v>EMINABAD</v>
      </c>
      <c r="D609" s="195" t="str">
        <f>VLOOKUP(B609,MIS!F:G,2,FALSE)</f>
        <v>GUJRANWALA</v>
      </c>
      <c r="E609" s="280" t="s">
        <v>6075</v>
      </c>
      <c r="F609" s="195" t="str">
        <f t="shared" si="11"/>
        <v>10.24.42.1</v>
      </c>
    </row>
    <row r="610" spans="1:6" x14ac:dyDescent="0.25">
      <c r="A610" s="195">
        <v>616</v>
      </c>
      <c r="B610" s="282">
        <v>644</v>
      </c>
      <c r="C610" s="195" t="str">
        <f>VLOOKUP(B610,MIS!F:H,3,FALSE)</f>
        <v>MURIDKE</v>
      </c>
      <c r="D610" s="195" t="str">
        <f>VLOOKUP(B610,MIS!F:G,2,FALSE)</f>
        <v>GUJRANWALA</v>
      </c>
      <c r="E610" s="280" t="s">
        <v>6076</v>
      </c>
      <c r="F610" s="195" t="str">
        <f t="shared" si="11"/>
        <v>10.20.136.1</v>
      </c>
    </row>
    <row r="611" spans="1:6" x14ac:dyDescent="0.25">
      <c r="A611" s="195">
        <v>617</v>
      </c>
      <c r="B611" s="282">
        <v>848</v>
      </c>
      <c r="C611" s="195" t="str">
        <f>VLOOKUP(B611,MIS!F:H,3,FALSE)</f>
        <v>BHATTI  DHILWAN</v>
      </c>
      <c r="D611" s="195" t="str">
        <f>VLOOKUP(B611,MIS!F:G,2,FALSE)</f>
        <v>GUJRANWALA</v>
      </c>
      <c r="E611" s="280" t="s">
        <v>6077</v>
      </c>
      <c r="F611" s="195" t="str">
        <f t="shared" si="11"/>
        <v>10.24.47.1</v>
      </c>
    </row>
    <row r="612" spans="1:6" x14ac:dyDescent="0.25">
      <c r="A612" s="195">
        <v>618</v>
      </c>
      <c r="B612" s="282">
        <v>909</v>
      </c>
      <c r="C612" s="195" t="str">
        <f>VLOOKUP(B612,MIS!F:H,3,FALSE)</f>
        <v>FEROZE WATWAN</v>
      </c>
      <c r="D612" s="195" t="str">
        <f>VLOOKUP(B612,MIS!F:G,2,FALSE)</f>
        <v>GUJRANWALA</v>
      </c>
      <c r="E612" s="280" t="s">
        <v>6078</v>
      </c>
      <c r="F612" s="195" t="str">
        <f t="shared" si="11"/>
        <v>10.24.51.1</v>
      </c>
    </row>
    <row r="613" spans="1:6" x14ac:dyDescent="0.25">
      <c r="A613" s="195">
        <v>619</v>
      </c>
      <c r="B613" s="282">
        <v>1041</v>
      </c>
      <c r="C613" s="195" t="str">
        <f>VLOOKUP(B613,MIS!F:H,3,FALSE)</f>
        <v>WARBURTON</v>
      </c>
      <c r="D613" s="195" t="str">
        <f>VLOOKUP(B613,MIS!F:G,2,FALSE)</f>
        <v>GUJRANWALA</v>
      </c>
      <c r="E613" s="280" t="s">
        <v>6079</v>
      </c>
      <c r="F613" s="195" t="str">
        <f t="shared" si="11"/>
        <v>10.24.56.1</v>
      </c>
    </row>
    <row r="614" spans="1:6" x14ac:dyDescent="0.25">
      <c r="A614" s="195">
        <v>620</v>
      </c>
      <c r="B614" s="282">
        <v>1138</v>
      </c>
      <c r="C614" s="195" t="str">
        <f>VLOOKUP(B614,MIS!F:H,3,FALSE)</f>
        <v>TTRUST PLAZA</v>
      </c>
      <c r="D614" s="195" t="str">
        <f>VLOOKUP(B614,MIS!F:G,2,FALSE)</f>
        <v>GUJRANWALA</v>
      </c>
      <c r="E614" s="280" t="s">
        <v>6080</v>
      </c>
      <c r="F614" s="195" t="str">
        <f t="shared" si="11"/>
        <v>10.24.5.1</v>
      </c>
    </row>
    <row r="615" spans="1:6" x14ac:dyDescent="0.25">
      <c r="A615" s="195">
        <v>621</v>
      </c>
      <c r="B615" s="282">
        <v>1352</v>
      </c>
      <c r="C615" s="195" t="str">
        <f>VLOOKUP(B615,MIS!F:H,3,FALSE)</f>
        <v>HAFIZABAD ROAD</v>
      </c>
      <c r="D615" s="195" t="str">
        <f>VLOOKUP(B615,MIS!F:G,2,FALSE)</f>
        <v>GUJRANWALA</v>
      </c>
      <c r="E615" s="280" t="s">
        <v>6081</v>
      </c>
      <c r="F615" s="195" t="str">
        <f t="shared" si="11"/>
        <v>10.24.25.1</v>
      </c>
    </row>
    <row r="616" spans="1:6" x14ac:dyDescent="0.25">
      <c r="A616" s="195">
        <v>622</v>
      </c>
      <c r="B616" s="282">
        <v>1407</v>
      </c>
      <c r="C616" s="195" t="str">
        <f>VLOOKUP(B616,MIS!F:H,3,FALSE)</f>
        <v>GONDLANWALA ROAD</v>
      </c>
      <c r="D616" s="195" t="str">
        <f>VLOOKUP(B616,MIS!F:G,2,FALSE)</f>
        <v>GUJRANWALA</v>
      </c>
      <c r="E616" s="280" t="s">
        <v>6082</v>
      </c>
      <c r="F616" s="195" t="str">
        <f t="shared" si="11"/>
        <v>10.24.26.1</v>
      </c>
    </row>
    <row r="617" spans="1:6" x14ac:dyDescent="0.25">
      <c r="A617" s="195">
        <v>623</v>
      </c>
      <c r="B617" s="282">
        <v>1429</v>
      </c>
      <c r="C617" s="195" t="str">
        <f>VLOOKUP(B617,MIS!F:H,3,FALSE)</f>
        <v>MODEL TOWN</v>
      </c>
      <c r="D617" s="195" t="str">
        <f>VLOOKUP(B617,MIS!F:G,2,FALSE)</f>
        <v>GUJRANWALA</v>
      </c>
      <c r="E617" s="280" t="s">
        <v>6083</v>
      </c>
      <c r="F617" s="195" t="str">
        <f t="shared" si="11"/>
        <v>10.24.28.1</v>
      </c>
    </row>
    <row r="618" spans="1:6" x14ac:dyDescent="0.25">
      <c r="A618" s="195">
        <v>624</v>
      </c>
      <c r="B618" s="282">
        <v>1711</v>
      </c>
      <c r="C618" s="195" t="str">
        <f>VLOOKUP(B618,MIS!F:H,3,FALSE)</f>
        <v>DISTT. COURTS SKP</v>
      </c>
      <c r="D618" s="195" t="str">
        <f>VLOOKUP(B618,MIS!F:G,2,FALSE)</f>
        <v>GUJRANWALA</v>
      </c>
      <c r="E618" s="280" t="s">
        <v>6084</v>
      </c>
      <c r="F618" s="195" t="str">
        <f t="shared" si="11"/>
        <v>10.24.69.1</v>
      </c>
    </row>
    <row r="619" spans="1:6" x14ac:dyDescent="0.25">
      <c r="A619" s="195">
        <v>625</v>
      </c>
      <c r="B619" s="282">
        <v>2317</v>
      </c>
      <c r="C619" s="195" t="str">
        <f>VLOOKUP(B619,MIS!F:H,3,FALSE)</f>
        <v xml:space="preserve">RACHNA TOWN  </v>
      </c>
      <c r="D619" s="195" t="str">
        <f>VLOOKUP(B619,MIS!F:G,2,FALSE)</f>
        <v>GUJRANWALA</v>
      </c>
      <c r="E619" s="280" t="s">
        <v>6085</v>
      </c>
      <c r="F619" s="195" t="str">
        <f t="shared" si="11"/>
        <v>10.24.75.1</v>
      </c>
    </row>
    <row r="620" spans="1:6" x14ac:dyDescent="0.25">
      <c r="A620" s="195">
        <v>626</v>
      </c>
      <c r="B620" s="282">
        <v>2370</v>
      </c>
      <c r="C620" s="195" t="str">
        <f>VLOOKUP(B620,MIS!F:H,3,FALSE)</f>
        <v>SHAHEENABAD</v>
      </c>
      <c r="D620" s="195" t="str">
        <f>VLOOKUP(B620,MIS!F:G,2,FALSE)</f>
        <v>GUJRANWALA</v>
      </c>
      <c r="E620" s="280" t="s">
        <v>6086</v>
      </c>
      <c r="F620" s="195" t="str">
        <f t="shared" si="11"/>
        <v>10.24.78.1</v>
      </c>
    </row>
    <row r="621" spans="1:6" x14ac:dyDescent="0.25">
      <c r="A621" s="195">
        <v>627</v>
      </c>
      <c r="B621" s="282">
        <v>2425</v>
      </c>
      <c r="C621" s="195" t="str">
        <f>VLOOKUP(B621,MIS!F:H,3,FALSE)</f>
        <v>BATTI CHOWK SHEIKHUPURA</v>
      </c>
      <c r="D621" s="195" t="str">
        <f>VLOOKUP(B621,MIS!F:G,2,FALSE)</f>
        <v>GUJRANWALA</v>
      </c>
      <c r="E621" s="280" t="s">
        <v>6087</v>
      </c>
      <c r="F621" s="195" t="str">
        <f t="shared" si="11"/>
        <v>10.24.83.1</v>
      </c>
    </row>
    <row r="622" spans="1:6" x14ac:dyDescent="0.25">
      <c r="A622" s="195">
        <v>628</v>
      </c>
      <c r="B622" s="282">
        <v>110</v>
      </c>
      <c r="C622" s="195" t="str">
        <f>VLOOKUP(B622,MIS!F:H,3,FALSE)</f>
        <v>SARAFA BAZAR</v>
      </c>
      <c r="D622" s="195" t="str">
        <f>VLOOKUP(B622,MIS!F:G,2,FALSE)</f>
        <v>GUJRANWALA</v>
      </c>
      <c r="E622" s="280" t="s">
        <v>5891</v>
      </c>
      <c r="F622" s="195" t="str">
        <f t="shared" si="11"/>
        <v>10.24.34.1</v>
      </c>
    </row>
    <row r="623" spans="1:6" x14ac:dyDescent="0.25">
      <c r="A623" s="195">
        <v>629</v>
      </c>
      <c r="B623" s="282">
        <v>407</v>
      </c>
      <c r="C623" s="195" t="str">
        <f>VLOOKUP(B623,MIS!F:H,3,FALSE)</f>
        <v>M.T.GATE</v>
      </c>
      <c r="D623" s="195" t="str">
        <f>VLOOKUP(B623,MIS!F:G,2,FALSE)</f>
        <v>GUJRANWALA</v>
      </c>
      <c r="E623" s="280" t="s">
        <v>5892</v>
      </c>
      <c r="F623" s="195" t="str">
        <f t="shared" si="11"/>
        <v>10.24.39.1</v>
      </c>
    </row>
    <row r="624" spans="1:6" x14ac:dyDescent="0.25">
      <c r="A624" s="195">
        <v>630</v>
      </c>
      <c r="B624" s="282">
        <v>632</v>
      </c>
      <c r="C624" s="195" t="str">
        <f>VLOOKUP(B624,MIS!F:H,3,FALSE)</f>
        <v>O/S KHIALI GATE</v>
      </c>
      <c r="D624" s="195" t="str">
        <f>VLOOKUP(B624,MIS!F:G,2,FALSE)</f>
        <v>GUJRANWALA</v>
      </c>
      <c r="E624" s="280" t="s">
        <v>5893</v>
      </c>
      <c r="F624" s="195" t="str">
        <f t="shared" si="11"/>
        <v>10.24.22.1</v>
      </c>
    </row>
    <row r="625" spans="1:6" x14ac:dyDescent="0.25">
      <c r="A625" s="195">
        <v>631</v>
      </c>
      <c r="B625" s="282">
        <v>682</v>
      </c>
      <c r="C625" s="195" t="str">
        <f>VLOOKUP(B625,MIS!F:H,3,FALSE)</f>
        <v>G.T.ROAD GRW</v>
      </c>
      <c r="D625" s="195" t="str">
        <f>VLOOKUP(B625,MIS!F:G,2,FALSE)</f>
        <v>GUJRANWALA</v>
      </c>
      <c r="E625" s="280" t="s">
        <v>5894</v>
      </c>
      <c r="F625" s="195" t="str">
        <f t="shared" si="11"/>
        <v>10.24.4.1</v>
      </c>
    </row>
    <row r="626" spans="1:6" x14ac:dyDescent="0.25">
      <c r="A626" s="195">
        <v>632</v>
      </c>
      <c r="B626" s="282">
        <v>698</v>
      </c>
      <c r="C626" s="195" t="str">
        <f>VLOOKUP(B626,MIS!F:H,3,FALSE)</f>
        <v>COLLEGE ROAD GRW</v>
      </c>
      <c r="D626" s="195" t="str">
        <f>VLOOKUP(B626,MIS!F:G,2,FALSE)</f>
        <v>GUJRANWALA</v>
      </c>
      <c r="E626" s="280" t="s">
        <v>5895</v>
      </c>
      <c r="F626" s="195" t="str">
        <f t="shared" si="11"/>
        <v>10.24.23.1</v>
      </c>
    </row>
    <row r="627" spans="1:6" x14ac:dyDescent="0.25">
      <c r="A627" s="195">
        <v>633</v>
      </c>
      <c r="B627" s="282">
        <v>930</v>
      </c>
      <c r="C627" s="195" t="str">
        <f>VLOOKUP(B627,MIS!F:H,3,FALSE)</f>
        <v>SATELLITE TOWN GRW</v>
      </c>
      <c r="D627" s="195" t="str">
        <f>VLOOKUP(B627,MIS!F:G,2,FALSE)</f>
        <v>GUJRANWALA</v>
      </c>
      <c r="E627" s="280" t="s">
        <v>5896</v>
      </c>
      <c r="F627" s="195" t="str">
        <f t="shared" si="11"/>
        <v>10.24.3.1</v>
      </c>
    </row>
    <row r="628" spans="1:6" x14ac:dyDescent="0.25">
      <c r="A628" s="195">
        <v>634</v>
      </c>
      <c r="B628" s="282">
        <v>970</v>
      </c>
      <c r="C628" s="195" t="str">
        <f>VLOOKUP(B628,MIS!F:H,3,FALSE)</f>
        <v>KOT ABDUL MALIK</v>
      </c>
      <c r="D628" s="195" t="str">
        <f>VLOOKUP(B628,MIS!F:G,2,FALSE)</f>
        <v>GUJRANWALA</v>
      </c>
      <c r="E628" s="280" t="s">
        <v>5897</v>
      </c>
      <c r="F628" s="195" t="str">
        <f t="shared" si="11"/>
        <v>10.24.54.1</v>
      </c>
    </row>
    <row r="629" spans="1:6" x14ac:dyDescent="0.25">
      <c r="A629" s="195">
        <v>635</v>
      </c>
      <c r="B629" s="282">
        <v>1546</v>
      </c>
      <c r="C629" s="195" t="str">
        <f>VLOOKUP(B629,MIS!F:H,3,FALSE)</f>
        <v>JANDIALA BAGHWALA</v>
      </c>
      <c r="D629" s="195" t="str">
        <f>VLOOKUP(B629,MIS!F:G,2,FALSE)</f>
        <v>GUJRANWALA</v>
      </c>
      <c r="E629" s="280" t="s">
        <v>5898</v>
      </c>
      <c r="F629" s="195" t="str">
        <f t="shared" si="11"/>
        <v>10.24.66.1</v>
      </c>
    </row>
    <row r="630" spans="1:6" x14ac:dyDescent="0.25">
      <c r="A630" s="195">
        <v>636</v>
      </c>
      <c r="B630" s="282">
        <v>1728</v>
      </c>
      <c r="C630" s="195" t="str">
        <f>VLOOKUP(B630,MIS!F:H,3,FALSE)</f>
        <v>SHEIKHUPURA-BALL</v>
      </c>
      <c r="D630" s="195" t="str">
        <f>VLOOKUP(B630,MIS!F:G,2,FALSE)</f>
        <v>GUJRANWALA</v>
      </c>
      <c r="E630" s="280" t="s">
        <v>5899</v>
      </c>
      <c r="F630" s="195" t="str">
        <f t="shared" si="11"/>
        <v>10.24.71.1</v>
      </c>
    </row>
    <row r="631" spans="1:6" x14ac:dyDescent="0.25">
      <c r="A631" s="195">
        <v>637</v>
      </c>
      <c r="B631" s="282">
        <v>1834</v>
      </c>
      <c r="C631" s="195" t="str">
        <f>VLOOKUP(B631,MIS!F:H,3,FALSE)</f>
        <v>CIVIL QUARTERS SKP</v>
      </c>
      <c r="D631" s="195" t="str">
        <f>VLOOKUP(B631,MIS!F:G,2,FALSE)</f>
        <v>GUJRANWALA</v>
      </c>
      <c r="E631" s="280" t="s">
        <v>5900</v>
      </c>
      <c r="F631" s="195" t="str">
        <f t="shared" si="11"/>
        <v>10.20.130.1</v>
      </c>
    </row>
    <row r="632" spans="1:6" x14ac:dyDescent="0.25">
      <c r="A632" s="195">
        <v>638</v>
      </c>
      <c r="B632" s="282">
        <v>1912</v>
      </c>
      <c r="C632" s="195" t="str">
        <f>VLOOKUP(B632,MIS!F:H,3,FALSE)</f>
        <v>MANDIALI SARAD</v>
      </c>
      <c r="D632" s="195" t="str">
        <f>VLOOKUP(B632,MIS!F:G,2,FALSE)</f>
        <v>GUJRANWALA</v>
      </c>
      <c r="E632" s="280" t="s">
        <v>5901</v>
      </c>
      <c r="F632" s="195" t="str">
        <f t="shared" si="11"/>
        <v>10.24.73.1</v>
      </c>
    </row>
    <row r="633" spans="1:6" x14ac:dyDescent="0.25">
      <c r="A633" s="195">
        <v>639</v>
      </c>
      <c r="B633" s="282">
        <v>2356</v>
      </c>
      <c r="C633" s="195" t="str">
        <f>VLOOKUP(B633,MIS!F:H,3,FALSE)</f>
        <v>PEOPLES COLONY GRW</v>
      </c>
      <c r="D633" s="195" t="str">
        <f>VLOOKUP(B633,MIS!F:G,2,FALSE)</f>
        <v>GUJRANWALA</v>
      </c>
      <c r="E633" s="280" t="s">
        <v>5902</v>
      </c>
      <c r="F633" s="195" t="str">
        <f t="shared" si="11"/>
        <v>10.24.77.1</v>
      </c>
    </row>
    <row r="634" spans="1:6" x14ac:dyDescent="0.25">
      <c r="A634" s="195">
        <v>640</v>
      </c>
      <c r="B634" s="282">
        <v>2415</v>
      </c>
      <c r="C634" s="195" t="str">
        <f>VLOOKUP(B634,MIS!F:H,3,FALSE)</f>
        <v>MILLAT TRACTOR SHAHDARA</v>
      </c>
      <c r="D634" s="195" t="str">
        <f>VLOOKUP(B634,MIS!F:G,2,FALSE)</f>
        <v>GUJRANWALA</v>
      </c>
      <c r="E634" s="280" t="s">
        <v>5903</v>
      </c>
      <c r="F634" s="195" t="str">
        <f t="shared" si="11"/>
        <v>10.24.82.1</v>
      </c>
    </row>
    <row r="635" spans="1:6" x14ac:dyDescent="0.25">
      <c r="A635" s="195">
        <v>641</v>
      </c>
      <c r="B635" s="282">
        <v>2473</v>
      </c>
      <c r="C635" s="195" t="str">
        <f>VLOOKUP(B635,MIS!F:H,3,FALSE)</f>
        <v>NIZAMPUR</v>
      </c>
      <c r="D635" s="195" t="str">
        <f>VLOOKUP(B635,MIS!F:G,2,FALSE)</f>
        <v>GUJRANWALA</v>
      </c>
      <c r="E635" s="280" t="s">
        <v>5904</v>
      </c>
      <c r="F635" s="195" t="str">
        <f t="shared" si="11"/>
        <v>10.24.84.1</v>
      </c>
    </row>
    <row r="636" spans="1:6" x14ac:dyDescent="0.25">
      <c r="B636" s="214">
        <v>2326</v>
      </c>
      <c r="C636" s="195" t="str">
        <f>VLOOKUP(B636,MIS!F:H,3,FALSE)</f>
        <v>HBL MADRASSA  TEHSIL BAHAWALNAGAR</v>
      </c>
      <c r="D636" s="195" t="str">
        <f>VLOOKUP(B636,MIS!F:G,2,FALSE)</f>
        <v>BAHAWALPUR</v>
      </c>
    </row>
    <row r="637" spans="1:6" x14ac:dyDescent="0.25">
      <c r="B637" s="214">
        <v>118</v>
      </c>
      <c r="C637" s="195" t="str">
        <f>VLOOKUP(B637,MIS!F:H,3,FALSE)</f>
        <v>MADN BRANCH KHANEWAL</v>
      </c>
      <c r="D637" s="195" t="str">
        <f>VLOOKUP(B637,MIS!F:G,2,FALSE)</f>
        <v>MULTAN</v>
      </c>
    </row>
    <row r="638" spans="1:6" x14ac:dyDescent="0.25">
      <c r="B638" s="214">
        <v>148</v>
      </c>
      <c r="C638" s="195" t="str">
        <f>VLOOKUP(B638,MIS!F:H,3,FALSE)</f>
        <v>AKBAR ROAD,  MULTAN</v>
      </c>
      <c r="D638" s="195" t="str">
        <f>VLOOKUP(B638,MIS!F:G,2,FALSE)</f>
        <v>MULTAN</v>
      </c>
    </row>
    <row r="639" spans="1:6" x14ac:dyDescent="0.25">
      <c r="B639" s="214">
        <v>165</v>
      </c>
      <c r="C639" s="195" t="str">
        <f>VLOOKUP(B639,MIS!F:H,3,FALSE)</f>
        <v>SHUJABAD</v>
      </c>
      <c r="D639" s="195" t="str">
        <f>VLOOKUP(B639,MIS!F:G,2,FALSE)</f>
        <v>MULTAN</v>
      </c>
    </row>
    <row r="640" spans="1:6" x14ac:dyDescent="0.25">
      <c r="B640" s="214">
        <v>211</v>
      </c>
      <c r="C640" s="195" t="str">
        <f>VLOOKUP(B640,MIS!F:H,3,FALSE)</f>
        <v>CANTT. MULTAN</v>
      </c>
      <c r="D640" s="195" t="str">
        <f>VLOOKUP(B640,MIS!F:G,2,FALSE)</f>
        <v>MULTAN</v>
      </c>
    </row>
    <row r="641" spans="2:4" x14ac:dyDescent="0.25">
      <c r="B641" s="214">
        <v>268</v>
      </c>
      <c r="C641" s="195" t="str">
        <f>VLOOKUP(B641,MIS!F:H,3,FALSE)</f>
        <v>MAHNI SIAL</v>
      </c>
      <c r="D641" s="195" t="str">
        <f>VLOOKUP(B641,MIS!F:G,2,FALSE)</f>
        <v>MULTAN</v>
      </c>
    </row>
    <row r="642" spans="2:4" x14ac:dyDescent="0.25">
      <c r="B642" s="214">
        <v>269</v>
      </c>
      <c r="C642" s="195" t="str">
        <f>VLOOKUP(B642,MIS!F:H,3,FALSE)</f>
        <v>KUIWALA</v>
      </c>
      <c r="D642" s="195" t="str">
        <f>VLOOKUP(B642,MIS!F:G,2,FALSE)</f>
        <v>MULTAN</v>
      </c>
    </row>
    <row r="643" spans="2:4" x14ac:dyDescent="0.25">
      <c r="B643" s="214">
        <v>419</v>
      </c>
      <c r="C643" s="195" t="str">
        <f>VLOOKUP(B643,MIS!F:H,3,FALSE)</f>
        <v>BOHAR GATE MULTAN</v>
      </c>
      <c r="D643" s="195" t="str">
        <f>VLOOKUP(B643,MIS!F:G,2,FALSE)</f>
        <v>MULTAN</v>
      </c>
    </row>
    <row r="644" spans="2:4" x14ac:dyDescent="0.25">
      <c r="B644" s="214">
        <v>430</v>
      </c>
      <c r="C644" s="195" t="str">
        <f>VLOOKUP(B644,MIS!F:H,3,FALSE)</f>
        <v>PAK GATE MULTAN</v>
      </c>
      <c r="D644" s="195" t="str">
        <f>VLOOKUP(B644,MIS!F:G,2,FALSE)</f>
        <v>MULTAN</v>
      </c>
    </row>
    <row r="645" spans="2:4" x14ac:dyDescent="0.25">
      <c r="B645" s="214">
        <v>447</v>
      </c>
      <c r="C645" s="195" t="str">
        <f>VLOOKUP(B645,MIS!F:H,3,FALSE)</f>
        <v>SAMIJABAD MULTAN</v>
      </c>
      <c r="D645" s="195" t="str">
        <f>VLOOKUP(B645,MIS!F:G,2,FALSE)</f>
        <v>MULTAN</v>
      </c>
    </row>
    <row r="646" spans="2:4" x14ac:dyDescent="0.25">
      <c r="B646" s="214">
        <v>475</v>
      </c>
      <c r="C646" s="195" t="str">
        <f>VLOOKUP(B646,MIS!F:H,3,FALSE)</f>
        <v xml:space="preserve">JAHANIA </v>
      </c>
      <c r="D646" s="195" t="str">
        <f>VLOOKUP(B646,MIS!F:G,2,FALSE)</f>
        <v>MULTAN</v>
      </c>
    </row>
    <row r="647" spans="2:4" x14ac:dyDescent="0.25">
      <c r="B647" s="214">
        <v>669</v>
      </c>
      <c r="C647" s="195" t="str">
        <f>VLOOKUP(B647,MIS!F:H,3,FALSE)</f>
        <v>QASBA MARHAL</v>
      </c>
      <c r="D647" s="195" t="str">
        <f>VLOOKUP(B647,MIS!F:G,2,FALSE)</f>
        <v>MULTAN</v>
      </c>
    </row>
    <row r="648" spans="2:4" x14ac:dyDescent="0.25">
      <c r="B648" s="214">
        <v>803</v>
      </c>
      <c r="C648" s="195" t="str">
        <f>VLOOKUP(B648,MIS!F:H,3,FALSE)</f>
        <v>KABIRWALA</v>
      </c>
      <c r="D648" s="195" t="str">
        <f>VLOOKUP(B648,MIS!F:G,2,FALSE)</f>
        <v>MULTAN</v>
      </c>
    </row>
    <row r="649" spans="2:4" x14ac:dyDescent="0.25">
      <c r="B649" s="214">
        <v>810</v>
      </c>
      <c r="C649" s="195" t="str">
        <f>VLOOKUP(B649,MIS!F:H,3,FALSE)</f>
        <v>MAKHDOOM RASHID</v>
      </c>
      <c r="D649" s="195" t="str">
        <f>VLOOKUP(B649,MIS!F:G,2,FALSE)</f>
        <v>MULTAN</v>
      </c>
    </row>
    <row r="650" spans="2:4" x14ac:dyDescent="0.25">
      <c r="B650" s="214">
        <v>929</v>
      </c>
      <c r="C650" s="195" t="str">
        <f>VLOOKUP(B650,MIS!F:H,3,FALSE)</f>
        <v>THATTA SADIQABAD</v>
      </c>
      <c r="D650" s="195" t="str">
        <f>VLOOKUP(B650,MIS!F:G,2,FALSE)</f>
        <v>MULTAN</v>
      </c>
    </row>
    <row r="651" spans="2:4" x14ac:dyDescent="0.25">
      <c r="B651" s="214">
        <v>937</v>
      </c>
      <c r="C651" s="195" t="str">
        <f>VLOOKUP(B651,MIS!F:H,3,FALSE)</f>
        <v>OPP. MEPCO COMPLEX</v>
      </c>
      <c r="D651" s="195" t="str">
        <f>VLOOKUP(B651,MIS!F:G,2,FALSE)</f>
        <v>MULTAN</v>
      </c>
    </row>
    <row r="652" spans="2:4" x14ac:dyDescent="0.25">
      <c r="B652" s="214">
        <v>939</v>
      </c>
      <c r="C652" s="195" t="str">
        <f>VLOOKUP(B652,MIS!F:H,3,FALSE)</f>
        <v>GULGASHT COLONY MULTAN</v>
      </c>
      <c r="D652" s="195" t="str">
        <f>VLOOKUP(B652,MIS!F:G,2,FALSE)</f>
        <v>MULTAN</v>
      </c>
    </row>
    <row r="653" spans="2:4" x14ac:dyDescent="0.25">
      <c r="B653" s="214">
        <v>963</v>
      </c>
      <c r="C653" s="195" t="str">
        <f>VLOOKUP(B653,MIS!F:H,3,FALSE)</f>
        <v>TARAF RAVI MULTAN</v>
      </c>
      <c r="D653" s="195" t="str">
        <f>VLOOKUP(B653,MIS!F:G,2,FALSE)</f>
        <v>MULTAN</v>
      </c>
    </row>
    <row r="654" spans="2:4" x14ac:dyDescent="0.25">
      <c r="B654" s="214">
        <v>991</v>
      </c>
      <c r="C654" s="195" t="str">
        <f>VLOOKUP(B654,MIS!F:H,3,FALSE)</f>
        <v>OLD SHUJABAD ROAD MULTAN</v>
      </c>
      <c r="D654" s="195" t="str">
        <f>VLOOKUP(B654,MIS!F:G,2,FALSE)</f>
        <v>MULTAN</v>
      </c>
    </row>
    <row r="655" spans="2:4" x14ac:dyDescent="0.25">
      <c r="B655" s="214">
        <v>1082</v>
      </c>
      <c r="C655" s="195" t="str">
        <f>VLOOKUP(B655,MIS!F:H,3,FALSE)</f>
        <v>CHOWK SARWAR SHAHEED</v>
      </c>
      <c r="D655" s="195" t="str">
        <f>VLOOKUP(B655,MIS!F:G,2,FALSE)</f>
        <v>MULTAN</v>
      </c>
    </row>
    <row r="656" spans="2:4" x14ac:dyDescent="0.25">
      <c r="B656" s="214">
        <v>1109</v>
      </c>
      <c r="C656" s="195" t="str">
        <f>VLOOKUP(B656,MIS!F:H,3,FALSE)</f>
        <v xml:space="preserve">OPP. PAKARAB FERTILZIER FACTORY </v>
      </c>
      <c r="D656" s="195" t="str">
        <f>VLOOKUP(B656,MIS!F:G,2,FALSE)</f>
        <v>MULTAN</v>
      </c>
    </row>
    <row r="657" spans="2:4" x14ac:dyDescent="0.25">
      <c r="B657" s="214">
        <v>1204</v>
      </c>
      <c r="C657" s="195" t="str">
        <f>VLOOKUP(B657,MIS!F:H,3,FALSE)</f>
        <v xml:space="preserve">B.I.S.E-MULTAN </v>
      </c>
      <c r="D657" s="195" t="str">
        <f>VLOOKUP(B657,MIS!F:G,2,FALSE)</f>
        <v>MULTAN</v>
      </c>
    </row>
    <row r="658" spans="2:4" x14ac:dyDescent="0.25">
      <c r="B658" s="214">
        <v>1266</v>
      </c>
      <c r="C658" s="195" t="str">
        <f>VLOOKUP(B658,MIS!F:H,3,FALSE)</f>
        <v xml:space="preserve">MADN BAZAR MUMTAZABAD </v>
      </c>
      <c r="D658" s="195" t="str">
        <f>VLOOKUP(B658,MIS!F:G,2,FALSE)</f>
        <v>MULTAN</v>
      </c>
    </row>
    <row r="659" spans="2:4" x14ac:dyDescent="0.25">
      <c r="B659" s="214">
        <v>1269</v>
      </c>
      <c r="C659" s="195" t="str">
        <f>VLOOKUP(B659,MIS!F:H,3,FALSE)</f>
        <v>SHER SHAH ROAD MULTAN</v>
      </c>
      <c r="D659" s="195" t="str">
        <f>VLOOKUP(B659,MIS!F:G,2,FALSE)</f>
        <v>MULTAN</v>
      </c>
    </row>
    <row r="660" spans="2:4" x14ac:dyDescent="0.25">
      <c r="B660" s="214">
        <v>1270</v>
      </c>
      <c r="C660" s="195" t="str">
        <f>VLOOKUP(B660,MIS!F:H,3,FALSE)</f>
        <v>CORPORATE CENTRE</v>
      </c>
      <c r="D660" s="195" t="str">
        <f>VLOOKUP(B660,MIS!F:G,2,FALSE)</f>
        <v>MULTAN</v>
      </c>
    </row>
    <row r="661" spans="2:4" x14ac:dyDescent="0.25">
      <c r="B661" s="214">
        <v>1478</v>
      </c>
      <c r="C661" s="195" t="str">
        <f>VLOOKUP(B661,MIS!F:H,3,FALSE)</f>
        <v>PULL RANGO</v>
      </c>
      <c r="D661" s="195" t="str">
        <f>VLOOKUP(B661,MIS!F:G,2,FALSE)</f>
        <v>MULTAN</v>
      </c>
    </row>
    <row r="662" spans="2:4" x14ac:dyDescent="0.25">
      <c r="B662" s="214">
        <v>1562</v>
      </c>
      <c r="C662" s="195" t="str">
        <f>VLOOKUP(B662,MIS!F:H,3,FALSE)</f>
        <v>JALALPUR PIRWALA</v>
      </c>
      <c r="D662" s="195" t="str">
        <f>VLOOKUP(B662,MIS!F:G,2,FALSE)</f>
        <v>MULTAN</v>
      </c>
    </row>
    <row r="663" spans="2:4" x14ac:dyDescent="0.25">
      <c r="B663" s="214">
        <v>1826</v>
      </c>
      <c r="C663" s="195" t="str">
        <f>VLOOKUP(B663,MIS!F:H,3,FALSE)</f>
        <v>CHAK NO.81/10-R</v>
      </c>
      <c r="D663" s="195" t="str">
        <f>VLOOKUP(B663,MIS!F:G,2,FALSE)</f>
        <v>MULTAN</v>
      </c>
    </row>
    <row r="664" spans="2:4" x14ac:dyDescent="0.25">
      <c r="B664" s="214">
        <v>2225</v>
      </c>
      <c r="C664" s="195" t="str">
        <f>VLOOKUP(B664,MIS!F:H,3,FALSE)</f>
        <v>SHAH RUKNE ALAM MULTAN</v>
      </c>
      <c r="D664" s="195" t="str">
        <f>VLOOKUP(B664,MIS!F:G,2,FALSE)</f>
        <v>MULTAN</v>
      </c>
    </row>
    <row r="665" spans="2:4" x14ac:dyDescent="0.25">
      <c r="B665" s="214">
        <v>2246</v>
      </c>
      <c r="C665" s="195" t="str">
        <f>VLOOKUP(B665,MIS!F:H,3,FALSE)</f>
        <v>GARDEN TOWN, MULTAN</v>
      </c>
      <c r="D665" s="195" t="str">
        <f>VLOOKUP(B665,MIS!F:G,2,FALSE)</f>
        <v>MULTAN</v>
      </c>
    </row>
    <row r="666" spans="2:4" x14ac:dyDescent="0.25">
      <c r="B666" s="214">
        <v>2284</v>
      </c>
      <c r="C666" s="195" t="str">
        <f>VLOOKUP(B666,MIS!F:H,3,FALSE)</f>
        <v>BOSAN ROAD MULTAN</v>
      </c>
      <c r="D666" s="195" t="str">
        <f>VLOOKUP(B666,MIS!F:G,2,FALSE)</f>
        <v>MULTAN</v>
      </c>
    </row>
    <row r="667" spans="2:4" x14ac:dyDescent="0.25">
      <c r="B667" s="214">
        <v>2295</v>
      </c>
      <c r="C667" s="195" t="str">
        <f>VLOOKUP(B667,MIS!F:H,3,FALSE)</f>
        <v>LAHORE MORE, KHANEWAL</v>
      </c>
      <c r="D667" s="195" t="str">
        <f>VLOOKUP(B667,MIS!F:G,2,FALSE)</f>
        <v>MULTAN</v>
      </c>
    </row>
    <row r="668" spans="2:4" x14ac:dyDescent="0.25">
      <c r="B668" s="214">
        <v>2359</v>
      </c>
      <c r="C668" s="195" t="str">
        <f>VLOOKUP(B668,MIS!F:H,3,FALSE)</f>
        <v>CHEN ONE TOWN, MULTAN</v>
      </c>
      <c r="D668" s="195" t="str">
        <f>VLOOKUP(B668,MIS!F:G,2,FALSE)</f>
        <v>MULTAN</v>
      </c>
    </row>
    <row r="669" spans="2:4" x14ac:dyDescent="0.25">
      <c r="B669" s="214">
        <v>2452</v>
      </c>
      <c r="C669" s="195" t="str">
        <f>VLOOKUP(B669,MIS!F:H,3,FALSE)</f>
        <v>CHOPPER HATTA</v>
      </c>
      <c r="D669" s="195" t="str">
        <f>VLOOKUP(B669,MIS!F:G,2,FALSE)</f>
        <v>MULTAN</v>
      </c>
    </row>
    <row r="670" spans="2:4" x14ac:dyDescent="0.25">
      <c r="B670" s="214">
        <v>2464</v>
      </c>
      <c r="C670" s="195" t="str">
        <f>VLOOKUP(B670,MIS!F:H,3,FALSE)</f>
        <v>BAHAWALPUR BY-PASS MULTAN</v>
      </c>
      <c r="D670" s="195" t="str">
        <f>VLOOKUP(B670,MIS!F:G,2,FALSE)</f>
        <v>MULTAN</v>
      </c>
    </row>
    <row r="671" spans="2:4" x14ac:dyDescent="0.25">
      <c r="B671" s="214">
        <v>2465</v>
      </c>
      <c r="C671" s="195" t="str">
        <f>VLOOKUP(B671,MIS!F:H,3,FALSE)</f>
        <v>BASTI MALOOK DISTT. MULTAN</v>
      </c>
      <c r="D671" s="195" t="str">
        <f>VLOOKUP(B671,MIS!F:G,2,FALSE)</f>
        <v>MULTAN</v>
      </c>
    </row>
    <row r="672" spans="2:4" x14ac:dyDescent="0.25">
      <c r="B672" s="214">
        <v>2466</v>
      </c>
      <c r="C672" s="195" t="str">
        <f>VLOOKUP(B672,MIS!F:H,3,FALSE)</f>
        <v>BUCH VILLAS (SIDDIQABAD) MULTAN</v>
      </c>
      <c r="D672" s="195" t="str">
        <f>VLOOKUP(B672,MIS!F:G,2,FALSE)</f>
        <v>MULTAN</v>
      </c>
    </row>
    <row r="673" spans="2:4" x14ac:dyDescent="0.25">
      <c r="B673" s="214">
        <v>2496</v>
      </c>
      <c r="C673" s="195" t="str">
        <f>VLOOKUP(B673,MIS!F:H,3,FALSE)</f>
        <v>PEARL CITY MULTAN</v>
      </c>
      <c r="D673" s="195" t="str">
        <f>VLOOKUP(B673,MIS!F:G,2,FALSE)</f>
        <v>MULTAN</v>
      </c>
    </row>
    <row r="674" spans="2:4" x14ac:dyDescent="0.25">
      <c r="B674" s="214">
        <v>5007</v>
      </c>
      <c r="C674" s="195" t="str">
        <f>VLOOKUP(B674,MIS!F:H,3,FALSE)</f>
        <v>ISLAMIC BANKING</v>
      </c>
      <c r="D674" s="195" t="str">
        <f>VLOOKUP(B674,MIS!F:G,2,FALSE)</f>
        <v>MULTAN</v>
      </c>
    </row>
    <row r="675" spans="2:4" x14ac:dyDescent="0.25">
      <c r="B675" s="214">
        <v>2509</v>
      </c>
      <c r="C675" s="195" t="str">
        <f>VLOOKUP(B675,MIS!F:H,3,FALSE)</f>
        <v>Qadir pur Ran Branch</v>
      </c>
      <c r="D675" s="374" t="s">
        <v>280</v>
      </c>
    </row>
  </sheetData>
  <autoFilter ref="A1:E532">
    <sortState ref="A2:E498">
      <sortCondition ref="B1:B498"/>
    </sortState>
  </autoFilter>
  <sortState ref="A2:F498">
    <sortCondition ref="D2:D498"/>
  </sortState>
  <conditionalFormatting sqref="B1:B550 B676:B1048576">
    <cfRule type="duplicateValues" dxfId="3" priority="3"/>
    <cfRule type="duplicateValues" dxfId="2" priority="4"/>
  </conditionalFormatting>
  <conditionalFormatting sqref="E551:E583 E1:E532 E636:E1048576">
    <cfRule type="duplicateValues" dxfId="1" priority="2"/>
  </conditionalFormatting>
  <conditionalFormatting sqref="E1:E583 E636:E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zoomScale="90" zoomScaleNormal="90" workbookViewId="0">
      <selection activeCell="C19" sqref="C19"/>
    </sheetView>
  </sheetViews>
  <sheetFormatPr defaultRowHeight="15" x14ac:dyDescent="0.25"/>
  <cols>
    <col min="2" max="2" width="31.42578125" bestFit="1" customWidth="1"/>
    <col min="3" max="3" width="35.85546875" customWidth="1"/>
    <col min="4" max="4" width="26.42578125" bestFit="1" customWidth="1"/>
    <col min="5" max="5" width="71.85546875" customWidth="1"/>
    <col min="6" max="6" width="22.85546875" bestFit="1" customWidth="1"/>
  </cols>
  <sheetData>
    <row r="1" spans="2:6" ht="15.75" thickBot="1" x14ac:dyDescent="0.3"/>
    <row r="2" spans="2:6" ht="15.75" thickBot="1" x14ac:dyDescent="0.3">
      <c r="B2" s="5" t="s">
        <v>5905</v>
      </c>
      <c r="C2" s="6" t="s">
        <v>5906</v>
      </c>
      <c r="D2" s="6" t="s">
        <v>5907</v>
      </c>
      <c r="E2" s="6" t="s">
        <v>5908</v>
      </c>
      <c r="F2" s="7" t="s">
        <v>5909</v>
      </c>
    </row>
    <row r="3" spans="2:6" x14ac:dyDescent="0.25">
      <c r="B3" s="161" t="s">
        <v>5910</v>
      </c>
      <c r="C3" s="159" t="s">
        <v>5911</v>
      </c>
      <c r="D3" s="159" t="s">
        <v>5912</v>
      </c>
      <c r="E3" s="159" t="s">
        <v>5913</v>
      </c>
      <c r="F3" s="160"/>
    </row>
    <row r="4" spans="2:6" x14ac:dyDescent="0.25">
      <c r="B4" s="452" t="s">
        <v>5914</v>
      </c>
      <c r="C4" s="280" t="s">
        <v>5915</v>
      </c>
      <c r="D4" s="280" t="s">
        <v>5916</v>
      </c>
      <c r="E4" s="280" t="s">
        <v>5917</v>
      </c>
      <c r="F4" s="153" t="s">
        <v>5918</v>
      </c>
    </row>
    <row r="5" spans="2:6" x14ac:dyDescent="0.25">
      <c r="B5" s="452"/>
      <c r="C5" s="175" t="s">
        <v>5919</v>
      </c>
      <c r="D5" s="155" t="s">
        <v>5920</v>
      </c>
      <c r="E5" s="169" t="s">
        <v>5921</v>
      </c>
      <c r="F5" s="153" t="s">
        <v>5922</v>
      </c>
    </row>
    <row r="6" spans="2:6" x14ac:dyDescent="0.25">
      <c r="B6" s="452"/>
      <c r="C6" s="176" t="s">
        <v>5923</v>
      </c>
      <c r="D6" s="155" t="s">
        <v>5924</v>
      </c>
      <c r="E6" s="156" t="s">
        <v>5925</v>
      </c>
      <c r="F6" s="153" t="s">
        <v>5926</v>
      </c>
    </row>
    <row r="7" spans="2:6" x14ac:dyDescent="0.25">
      <c r="B7" s="452"/>
      <c r="C7" s="176"/>
      <c r="D7" s="155"/>
      <c r="E7" s="156"/>
      <c r="F7" s="2"/>
    </row>
    <row r="8" spans="2:6" x14ac:dyDescent="0.25">
      <c r="B8" s="164" t="s">
        <v>5927</v>
      </c>
      <c r="C8" s="177" t="s">
        <v>5928</v>
      </c>
      <c r="D8" s="167"/>
      <c r="E8" s="167"/>
      <c r="F8" s="168"/>
    </row>
    <row r="9" spans="2:6" x14ac:dyDescent="0.25">
      <c r="B9" s="170" t="s">
        <v>5929</v>
      </c>
      <c r="C9" s="178" t="s">
        <v>5930</v>
      </c>
      <c r="D9" s="169" t="s">
        <v>5931</v>
      </c>
      <c r="E9" s="169" t="s">
        <v>5932</v>
      </c>
      <c r="F9" s="165" t="s">
        <v>5933</v>
      </c>
    </row>
    <row r="10" spans="2:6" x14ac:dyDescent="0.25">
      <c r="B10" s="161" t="s">
        <v>5934</v>
      </c>
      <c r="C10" s="179" t="s">
        <v>5935</v>
      </c>
      <c r="D10" s="162" t="s">
        <v>5936</v>
      </c>
      <c r="E10" s="166" t="s">
        <v>5937</v>
      </c>
      <c r="F10" s="163" t="s">
        <v>5938</v>
      </c>
    </row>
    <row r="11" spans="2:6" x14ac:dyDescent="0.25">
      <c r="B11" s="353"/>
      <c r="C11" s="176" t="s">
        <v>5939</v>
      </c>
      <c r="D11" s="155" t="s">
        <v>5940</v>
      </c>
      <c r="E11" s="156" t="s">
        <v>5941</v>
      </c>
      <c r="F11" s="153" t="s">
        <v>5942</v>
      </c>
    </row>
    <row r="12" spans="2:6" x14ac:dyDescent="0.25">
      <c r="B12" s="455" t="s">
        <v>5943</v>
      </c>
      <c r="C12" s="280" t="s">
        <v>5944</v>
      </c>
      <c r="D12" s="280" t="s">
        <v>5916</v>
      </c>
      <c r="E12" s="280" t="s">
        <v>5945</v>
      </c>
      <c r="F12" s="153" t="s">
        <v>5946</v>
      </c>
    </row>
    <row r="13" spans="2:6" x14ac:dyDescent="0.25">
      <c r="B13" s="455"/>
      <c r="C13" s="280" t="s">
        <v>5947</v>
      </c>
      <c r="D13" s="280" t="s">
        <v>5948</v>
      </c>
      <c r="E13" s="280" t="s">
        <v>5949</v>
      </c>
      <c r="F13" s="153" t="s">
        <v>5950</v>
      </c>
    </row>
    <row r="14" spans="2:6" x14ac:dyDescent="0.25">
      <c r="B14" s="452" t="s">
        <v>5951</v>
      </c>
      <c r="C14" s="280" t="s">
        <v>5952</v>
      </c>
      <c r="D14" s="280" t="s">
        <v>5931</v>
      </c>
      <c r="E14" s="280" t="s">
        <v>5953</v>
      </c>
      <c r="F14" s="153" t="s">
        <v>5954</v>
      </c>
    </row>
    <row r="15" spans="2:6" x14ac:dyDescent="0.25">
      <c r="B15" s="452"/>
      <c r="C15" s="280" t="s">
        <v>5955</v>
      </c>
      <c r="D15" s="280" t="s">
        <v>5948</v>
      </c>
      <c r="E15" s="280" t="s">
        <v>5956</v>
      </c>
      <c r="F15" s="153" t="s">
        <v>5957</v>
      </c>
    </row>
    <row r="16" spans="2:6" x14ac:dyDescent="0.25">
      <c r="B16" s="454" t="s">
        <v>5958</v>
      </c>
      <c r="C16" s="157" t="s">
        <v>5959</v>
      </c>
      <c r="D16" s="157" t="s">
        <v>5960</v>
      </c>
      <c r="E16" s="157" t="s">
        <v>5961</v>
      </c>
      <c r="F16" s="158" t="s">
        <v>5962</v>
      </c>
    </row>
    <row r="17" spans="2:6" x14ac:dyDescent="0.25">
      <c r="B17" s="454"/>
      <c r="C17" s="157" t="s">
        <v>5963</v>
      </c>
      <c r="D17" s="157" t="s">
        <v>5964</v>
      </c>
      <c r="E17" s="157" t="s">
        <v>5965</v>
      </c>
      <c r="F17" s="158" t="s">
        <v>5966</v>
      </c>
    </row>
    <row r="18" spans="2:6" x14ac:dyDescent="0.25">
      <c r="B18" s="454"/>
      <c r="C18" s="157" t="s">
        <v>5967</v>
      </c>
      <c r="D18" s="157" t="s">
        <v>5968</v>
      </c>
      <c r="E18" s="157" t="s">
        <v>5969</v>
      </c>
      <c r="F18" s="158" t="s">
        <v>5970</v>
      </c>
    </row>
    <row r="19" spans="2:6" x14ac:dyDescent="0.25">
      <c r="B19" s="454"/>
      <c r="C19" s="174" t="s">
        <v>5971</v>
      </c>
      <c r="D19" s="157" t="s">
        <v>5948</v>
      </c>
      <c r="E19" s="157" t="s">
        <v>5972</v>
      </c>
      <c r="F19" s="158" t="s">
        <v>5973</v>
      </c>
    </row>
    <row r="20" spans="2:6" x14ac:dyDescent="0.25">
      <c r="B20" s="452" t="s">
        <v>5974</v>
      </c>
      <c r="C20" s="280" t="s">
        <v>5975</v>
      </c>
      <c r="D20" s="280" t="s">
        <v>5916</v>
      </c>
      <c r="E20" s="280" t="s">
        <v>5976</v>
      </c>
      <c r="F20" s="2" t="s">
        <v>5977</v>
      </c>
    </row>
    <row r="21" spans="2:6" x14ac:dyDescent="0.25">
      <c r="B21" s="452"/>
      <c r="C21" s="280" t="s">
        <v>5978</v>
      </c>
      <c r="D21" s="280" t="s">
        <v>5979</v>
      </c>
      <c r="E21" s="280" t="s">
        <v>5980</v>
      </c>
      <c r="F21" s="2" t="s">
        <v>5981</v>
      </c>
    </row>
    <row r="22" spans="2:6" x14ac:dyDescent="0.25">
      <c r="B22" s="452"/>
      <c r="C22" s="280" t="s">
        <v>5982</v>
      </c>
      <c r="D22" s="280" t="s">
        <v>5964</v>
      </c>
      <c r="E22" s="280" t="s">
        <v>5983</v>
      </c>
      <c r="F22" s="2" t="s">
        <v>5984</v>
      </c>
    </row>
    <row r="23" spans="2:6" x14ac:dyDescent="0.25">
      <c r="B23" s="452"/>
      <c r="C23" s="280" t="s">
        <v>5985</v>
      </c>
      <c r="D23" s="280" t="s">
        <v>5964</v>
      </c>
      <c r="E23" s="280" t="s">
        <v>5986</v>
      </c>
      <c r="F23" s="2" t="s">
        <v>5987</v>
      </c>
    </row>
    <row r="24" spans="2:6" ht="15.75" thickBot="1" x14ac:dyDescent="0.3">
      <c r="B24" s="453"/>
      <c r="C24" s="154" t="s">
        <v>5988</v>
      </c>
      <c r="D24" s="154" t="s">
        <v>5964</v>
      </c>
      <c r="E24" s="154" t="s">
        <v>5989</v>
      </c>
      <c r="F24" s="152" t="s">
        <v>5990</v>
      </c>
    </row>
  </sheetData>
  <mergeCells count="5">
    <mergeCell ref="B20:B24"/>
    <mergeCell ref="B14:B15"/>
    <mergeCell ref="B16:B19"/>
    <mergeCell ref="B4:B7"/>
    <mergeCell ref="B12:B13"/>
  </mergeCells>
  <hyperlinks>
    <hyperlink ref="F5" r:id="rId1"/>
    <hyperlink ref="F6" r:id="rId2"/>
    <hyperlink ref="F4" r:id="rId3"/>
    <hyperlink ref="F12" r:id="rId4"/>
    <hyperlink ref="F13" r:id="rId5"/>
    <hyperlink ref="F10" r:id="rId6"/>
    <hyperlink ref="F11" r:id="rId7"/>
    <hyperlink ref="F14" r:id="rId8" display="mailto:yastansar.gilani@hbl.com"/>
    <hyperlink ref="F15" r:id="rId9"/>
    <hyperlink ref="F16" r:id="rId10"/>
    <hyperlink ref="F17" r:id="rId11"/>
    <hyperlink ref="F18" r:id="rId12"/>
    <hyperlink ref="F19" r:id="rId13"/>
    <hyperlink ref="F9" r:id="rId14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MIS</vt:lpstr>
      <vt:lpstr>Presentation Report</vt:lpstr>
      <vt:lpstr>Compiled report</vt:lpstr>
      <vt:lpstr>Wired Branches</vt:lpstr>
      <vt:lpstr>Contact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Saood Hussain</dc:creator>
  <cp:keywords/>
  <dc:description/>
  <cp:lastModifiedBy>Muhammad Fahad</cp:lastModifiedBy>
  <cp:revision/>
  <dcterms:created xsi:type="dcterms:W3CDTF">2016-02-04T06:10:33Z</dcterms:created>
  <dcterms:modified xsi:type="dcterms:W3CDTF">2017-05-06T13:04:09Z</dcterms:modified>
  <cp:category/>
  <cp:contentStatus/>
</cp:coreProperties>
</file>