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euzige/Documents/NIST_Research/GitLab/austenitecalculator/ExampleData/"/>
    </mc:Choice>
  </mc:AlternateContent>
  <xr:revisionPtr revIDLastSave="0" documentId="13_ncr:1_{8D4AA977-3F35-6844-ABAB-806BCAB71FDC}" xr6:coauthVersionLast="47" xr6:coauthVersionMax="47" xr10:uidLastSave="{00000000-0000-0000-0000-000000000000}"/>
  <bookViews>
    <workbookView xWindow="1260" yWindow="1200" windowWidth="33040" windowHeight="19160" activeTab="1" xr2:uid="{5546726D-3551-48BC-95FA-B28E8307A4AD}"/>
  </bookViews>
  <sheets>
    <sheet name="SpreadsheetFormat" sheetId="1" r:id="rId1"/>
    <sheet name="RFor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2" i="2" l="1"/>
  <c r="B60" i="2"/>
  <c r="B61" i="2" s="1"/>
  <c r="B48" i="2"/>
  <c r="B49" i="2" s="1"/>
  <c r="B73" i="2"/>
  <c r="C71" i="2"/>
  <c r="C59" i="2"/>
  <c r="C47" i="2"/>
  <c r="B37" i="2"/>
  <c r="B36" i="2"/>
  <c r="C35" i="2"/>
  <c r="B24" i="2"/>
  <c r="B25" i="2" s="1"/>
  <c r="C23" i="2"/>
  <c r="B13" i="2"/>
  <c r="B12" i="2"/>
  <c r="C11" i="2"/>
  <c r="M11" i="1"/>
  <c r="K11" i="1"/>
  <c r="I11" i="1"/>
  <c r="G11" i="1"/>
  <c r="E11" i="1"/>
  <c r="C11" i="1"/>
  <c r="F13" i="1" l="1"/>
  <c r="F14" i="1" s="1"/>
  <c r="D13" i="1"/>
  <c r="D14" i="1" s="1"/>
  <c r="B13" i="1"/>
  <c r="B14" i="1" s="1"/>
  <c r="L13" i="1" l="1"/>
  <c r="L14" i="1" s="1"/>
  <c r="J13" i="1"/>
  <c r="J14" i="1" s="1"/>
  <c r="H13" i="1"/>
  <c r="H14" i="1" s="1"/>
</calcChain>
</file>

<file path=xl/sharedStrings.xml><?xml version="1.0" encoding="utf-8"?>
<sst xmlns="http://schemas.openxmlformats.org/spreadsheetml/2006/main" count="177" uniqueCount="35">
  <si>
    <t>F</t>
  </si>
  <si>
    <t>p</t>
  </si>
  <si>
    <t>LP</t>
  </si>
  <si>
    <t>M</t>
  </si>
  <si>
    <t>A</t>
  </si>
  <si>
    <t>T</t>
  </si>
  <si>
    <t>E</t>
  </si>
  <si>
    <t>v</t>
  </si>
  <si>
    <t>I</t>
  </si>
  <si>
    <t>200gamma est</t>
  </si>
  <si>
    <t>200gamma unc</t>
  </si>
  <si>
    <t>220gamma est</t>
  </si>
  <si>
    <t>220gamma unc</t>
  </si>
  <si>
    <t>311gamma est</t>
  </si>
  <si>
    <t>311gamma unc</t>
  </si>
  <si>
    <t>200alpha est</t>
  </si>
  <si>
    <t>200alpha unc</t>
  </si>
  <si>
    <t>211alpha est</t>
  </si>
  <si>
    <t>211alpha unc</t>
  </si>
  <si>
    <t>220alpha est</t>
  </si>
  <si>
    <t>220alpha unc</t>
  </si>
  <si>
    <t>R</t>
  </si>
  <si>
    <t># Synthesized from GSAS-II with pure Fe, Jatczak 1980</t>
  </si>
  <si>
    <t># LP, M values from Jatczak table 3 Copper raditaion</t>
  </si>
  <si>
    <t># Rvalues checked against Jatczak table 3</t>
  </si>
  <si>
    <t># F, v values for alpha come from GSAS-II, with anaomous scattering; gamma from Jatczak</t>
  </si>
  <si>
    <t>I/R</t>
  </si>
  <si>
    <t>2theta</t>
  </si>
  <si>
    <t>Param</t>
  </si>
  <si>
    <t>Est Val</t>
  </si>
  <si>
    <t>Uncer Val</t>
  </si>
  <si>
    <t>Plane</t>
  </si>
  <si>
    <t>Phase</t>
  </si>
  <si>
    <t>Austenite</t>
  </si>
  <si>
    <t>Ferrite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</si>
</sst>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Austenite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SpreadsheetFormat!$B$2:$G$2</c:f>
              <c:numCache>
                <c:formatCode>General</c:formatCode>
                <c:ptCount val="6"/>
                <c:pt idx="0">
                  <c:v>50.8</c:v>
                </c:pt>
                <c:pt idx="2">
                  <c:v>74.599999999999994</c:v>
                </c:pt>
                <c:pt idx="4">
                  <c:v>90.6</c:v>
                </c:pt>
              </c:numCache>
            </c:numRef>
          </c:xVal>
          <c:yVal>
            <c:numRef>
              <c:f>SpreadsheetFormat!$B$14:$G$14</c:f>
              <c:numCache>
                <c:formatCode>General</c:formatCode>
                <c:ptCount val="6"/>
                <c:pt idx="0">
                  <c:v>295.204162999934</c:v>
                </c:pt>
                <c:pt idx="2">
                  <c:v>261.3640272820976</c:v>
                </c:pt>
                <c:pt idx="4">
                  <c:v>294.81923412707147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6-8C41-8956-949878C43249}"/>
            </c:ext>
          </c:extLst>
        </c:ser>
        <c:ser>
          <c:idx val="1"/>
          <c:order val="1"/>
          <c:tx>
            <c:v>Ferrite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SpreadsheetFormat!$H$2:$M$2</c:f>
              <c:numCache>
                <c:formatCode>General</c:formatCode>
                <c:ptCount val="6"/>
                <c:pt idx="0">
                  <c:v>65</c:v>
                </c:pt>
                <c:pt idx="2">
                  <c:v>82.2</c:v>
                </c:pt>
                <c:pt idx="4">
                  <c:v>98.9</c:v>
                </c:pt>
              </c:numCache>
            </c:numRef>
          </c:xVal>
          <c:yVal>
            <c:numRef>
              <c:f>SpreadsheetFormat!$H$14:$M$14</c:f>
              <c:numCache>
                <c:formatCode>General</c:formatCode>
                <c:ptCount val="6"/>
                <c:pt idx="0">
                  <c:v>153.16907476796845</c:v>
                </c:pt>
                <c:pt idx="2">
                  <c:v>237.50577735218397</c:v>
                </c:pt>
                <c:pt idx="4">
                  <c:v>278.26176231269227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46-8C41-8956-949878C43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46960"/>
        <c:axId val="174955968"/>
      </c:scatterChart>
      <c:valAx>
        <c:axId val="17494696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2</a:t>
                </a:r>
                <a:r>
                  <a:rPr lang="en-US" sz="1400" baseline="0"/>
                  <a:t> Theta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5968"/>
        <c:crosses val="autoZero"/>
        <c:crossBetween val="midCat"/>
      </c:valAx>
      <c:valAx>
        <c:axId val="1749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Normalized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4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14</xdr:row>
      <xdr:rowOff>158750</xdr:rowOff>
    </xdr:from>
    <xdr:to>
      <xdr:col>8</xdr:col>
      <xdr:colOff>914400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781F9-0CB6-604F-9D7E-B2426AD98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A8ED-0522-4E92-9B02-9317D9E49F40}">
  <dimension ref="A1:M19"/>
  <sheetViews>
    <sheetView workbookViewId="0">
      <selection activeCell="H13" sqref="H13"/>
    </sheetView>
  </sheetViews>
  <sheetFormatPr baseColWidth="10" defaultColWidth="8.83203125" defaultRowHeight="15" x14ac:dyDescent="0.2"/>
  <cols>
    <col min="2" max="13" width="16.1640625" customWidth="1"/>
  </cols>
  <sheetData>
    <row r="1" spans="1:13" x14ac:dyDescent="0.2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">
      <c r="A2" t="s">
        <v>27</v>
      </c>
      <c r="B2">
        <v>50.8</v>
      </c>
      <c r="D2">
        <v>74.599999999999994</v>
      </c>
      <c r="F2">
        <v>90.6</v>
      </c>
      <c r="H2">
        <v>65</v>
      </c>
      <c r="J2">
        <v>82.2</v>
      </c>
      <c r="L2">
        <v>98.9</v>
      </c>
    </row>
    <row r="3" spans="1:13" x14ac:dyDescent="0.2">
      <c r="A3" t="s">
        <v>0</v>
      </c>
      <c r="B3">
        <v>14.8</v>
      </c>
      <c r="C3">
        <v>0.8</v>
      </c>
      <c r="D3">
        <v>12</v>
      </c>
      <c r="E3">
        <v>0.8</v>
      </c>
      <c r="F3">
        <v>10.7</v>
      </c>
      <c r="G3">
        <v>0.8</v>
      </c>
      <c r="H3">
        <v>14</v>
      </c>
      <c r="I3">
        <v>0.8</v>
      </c>
      <c r="J3">
        <v>11.8</v>
      </c>
      <c r="K3">
        <v>0.8</v>
      </c>
      <c r="L3">
        <v>10.3</v>
      </c>
      <c r="M3">
        <v>0.8</v>
      </c>
    </row>
    <row r="4" spans="1:13" x14ac:dyDescent="0.2">
      <c r="A4" t="s">
        <v>1</v>
      </c>
      <c r="B4">
        <v>6</v>
      </c>
      <c r="D4">
        <v>12</v>
      </c>
      <c r="F4">
        <v>24</v>
      </c>
      <c r="H4">
        <v>6</v>
      </c>
      <c r="J4">
        <v>24</v>
      </c>
      <c r="L4">
        <v>12</v>
      </c>
    </row>
    <row r="5" spans="1:13" x14ac:dyDescent="0.2">
      <c r="A5" t="s">
        <v>2</v>
      </c>
      <c r="B5">
        <v>8.42</v>
      </c>
      <c r="C5">
        <v>0.5</v>
      </c>
      <c r="D5">
        <v>3.66</v>
      </c>
      <c r="E5">
        <v>0.5</v>
      </c>
      <c r="F5">
        <v>2.8</v>
      </c>
      <c r="G5">
        <v>0.5</v>
      </c>
      <c r="H5">
        <v>4.84</v>
      </c>
      <c r="I5">
        <v>0.5</v>
      </c>
      <c r="J5">
        <v>3.13</v>
      </c>
      <c r="K5">
        <v>0.5</v>
      </c>
      <c r="L5">
        <v>2.73</v>
      </c>
      <c r="M5">
        <v>0.5</v>
      </c>
    </row>
    <row r="6" spans="1:13" x14ac:dyDescent="0.2">
      <c r="A6" t="s">
        <v>3</v>
      </c>
      <c r="B6">
        <v>0.02</v>
      </c>
      <c r="C6">
        <v>2E-3</v>
      </c>
      <c r="D6">
        <v>0.05</v>
      </c>
      <c r="E6">
        <v>2E-3</v>
      </c>
      <c r="F6">
        <v>0.08</v>
      </c>
      <c r="G6">
        <v>2E-3</v>
      </c>
      <c r="H6">
        <v>4.4999999999999998E-2</v>
      </c>
      <c r="I6">
        <v>2E-3</v>
      </c>
      <c r="J6">
        <v>6.7000000000000004E-2</v>
      </c>
      <c r="K6">
        <v>3.0000000000000001E-3</v>
      </c>
      <c r="L6">
        <v>0.08</v>
      </c>
      <c r="M6">
        <v>4.0000000000000001E-3</v>
      </c>
    </row>
    <row r="7" spans="1:13" x14ac:dyDescent="0.2">
      <c r="A7" t="s">
        <v>4</v>
      </c>
      <c r="B7">
        <v>1</v>
      </c>
      <c r="C7">
        <v>0.05</v>
      </c>
      <c r="D7">
        <v>1</v>
      </c>
      <c r="E7">
        <v>0.05</v>
      </c>
      <c r="F7">
        <v>1</v>
      </c>
      <c r="G7">
        <v>0.05</v>
      </c>
      <c r="H7">
        <v>1</v>
      </c>
      <c r="I7">
        <v>0.05</v>
      </c>
      <c r="J7">
        <v>1</v>
      </c>
      <c r="K7">
        <v>0.05</v>
      </c>
      <c r="L7">
        <v>1</v>
      </c>
      <c r="M7">
        <v>0.05</v>
      </c>
    </row>
    <row r="8" spans="1:13" x14ac:dyDescent="0.2">
      <c r="A8" t="s">
        <v>5</v>
      </c>
      <c r="B8">
        <v>1</v>
      </c>
      <c r="C8">
        <v>0.05</v>
      </c>
      <c r="D8">
        <v>1</v>
      </c>
      <c r="E8">
        <v>0.05</v>
      </c>
      <c r="F8">
        <v>1</v>
      </c>
      <c r="G8">
        <v>0.05</v>
      </c>
      <c r="H8">
        <v>1</v>
      </c>
      <c r="I8">
        <v>0.05</v>
      </c>
      <c r="J8">
        <v>1</v>
      </c>
      <c r="K8">
        <v>0.05</v>
      </c>
      <c r="L8">
        <v>1</v>
      </c>
      <c r="M8">
        <v>0.05</v>
      </c>
    </row>
    <row r="9" spans="1:13" x14ac:dyDescent="0.2">
      <c r="A9" t="s">
        <v>6</v>
      </c>
      <c r="B9">
        <v>1</v>
      </c>
      <c r="C9">
        <v>0.05</v>
      </c>
      <c r="D9">
        <v>1</v>
      </c>
      <c r="E9">
        <v>0.05</v>
      </c>
      <c r="F9">
        <v>1</v>
      </c>
      <c r="G9">
        <v>0.05</v>
      </c>
      <c r="H9">
        <v>1</v>
      </c>
      <c r="I9">
        <v>0.05</v>
      </c>
      <c r="J9">
        <v>1</v>
      </c>
      <c r="K9">
        <v>0.05</v>
      </c>
      <c r="L9">
        <v>1</v>
      </c>
      <c r="M9">
        <v>0.05</v>
      </c>
    </row>
    <row r="10" spans="1:13" x14ac:dyDescent="0.2">
      <c r="A10" t="s">
        <v>7</v>
      </c>
      <c r="B10">
        <v>45.26</v>
      </c>
      <c r="C10">
        <v>2E-3</v>
      </c>
      <c r="D10">
        <v>45.26</v>
      </c>
      <c r="E10">
        <v>2E-3</v>
      </c>
      <c r="F10">
        <v>45.26</v>
      </c>
      <c r="G10">
        <v>2E-3</v>
      </c>
      <c r="H10">
        <v>24.192</v>
      </c>
      <c r="I10">
        <v>2E-3</v>
      </c>
      <c r="J10">
        <v>24.192</v>
      </c>
      <c r="K10">
        <v>2E-3</v>
      </c>
      <c r="L10">
        <v>24.192</v>
      </c>
      <c r="M10">
        <v>2E-3</v>
      </c>
    </row>
    <row r="11" spans="1:13" x14ac:dyDescent="0.2">
      <c r="A11" t="s">
        <v>8</v>
      </c>
      <c r="B11">
        <v>24514.799999999999</v>
      </c>
      <c r="C11">
        <f>SQRT(B11)</f>
        <v>156.57202815317939</v>
      </c>
      <c r="D11">
        <v>11682.4</v>
      </c>
      <c r="E11">
        <f>SQRT(D11)</f>
        <v>108.08515161667674</v>
      </c>
      <c r="F11">
        <v>15097.2</v>
      </c>
      <c r="G11">
        <f>SQRT(F11)</f>
        <v>122.8706637078192</v>
      </c>
      <c r="H11">
        <v>5445.7</v>
      </c>
      <c r="I11">
        <f>SQRT(H11)</f>
        <v>73.794986279556966</v>
      </c>
      <c r="J11">
        <v>14849.6</v>
      </c>
      <c r="K11">
        <f>SQRT(J11)</f>
        <v>121.85893483860755</v>
      </c>
      <c r="L11">
        <v>5632.5</v>
      </c>
      <c r="M11">
        <f>SQRT(L11)</f>
        <v>75.049983344435191</v>
      </c>
    </row>
    <row r="13" spans="1:13" x14ac:dyDescent="0.2">
      <c r="A13" t="s">
        <v>21</v>
      </c>
      <c r="B13">
        <f>((4*B3)^2)*B4*B5*EXP(-2*B6)*B7*B8*B9/(B10*B10)</f>
        <v>83.043544341905104</v>
      </c>
      <c r="D13">
        <f>((4*D3)^2)*D4*D5*EXP(-2*D6)*D7*D8*D9/(D10*D10)</f>
        <v>44.697811406888277</v>
      </c>
      <c r="F13">
        <f>((4*F3)^2)*F4*F5*EXP(-2*F6)*F7*F8*F9/(F10*F10)</f>
        <v>51.208327857920168</v>
      </c>
      <c r="H13">
        <f>((2*H3)^2)*H4*H5*EXP(-2*H6)*H7*H8*H9/(H10*H10)</f>
        <v>35.553521546366575</v>
      </c>
      <c r="J13">
        <f>((2*J3)^2)*J4*J5*EXP(-2*J6)*J7*J8*J9/(J10*J10)</f>
        <v>62.523110660926633</v>
      </c>
      <c r="L13">
        <f>((2*L3)^2)*L4*L5*EXP(-2*L6)*L7*L8*L9/(L10*L10)</f>
        <v>20.241731933223964</v>
      </c>
    </row>
    <row r="14" spans="1:13" x14ac:dyDescent="0.2">
      <c r="A14" t="s">
        <v>26</v>
      </c>
      <c r="B14">
        <f>B11/B13</f>
        <v>295.204162999934</v>
      </c>
      <c r="D14">
        <f t="shared" ref="D14:L14" si="0">D11/D13</f>
        <v>261.3640272820976</v>
      </c>
      <c r="F14">
        <f t="shared" si="0"/>
        <v>294.81923412707147</v>
      </c>
      <c r="H14">
        <f t="shared" si="0"/>
        <v>153.16907476796845</v>
      </c>
      <c r="J14">
        <f t="shared" si="0"/>
        <v>237.50577735218397</v>
      </c>
      <c r="L14">
        <f t="shared" si="0"/>
        <v>278.26176231269227</v>
      </c>
    </row>
    <row r="16" spans="1:13" x14ac:dyDescent="0.2">
      <c r="A16" t="s">
        <v>22</v>
      </c>
    </row>
    <row r="17" spans="1:1" x14ac:dyDescent="0.2">
      <c r="A17" t="s">
        <v>25</v>
      </c>
    </row>
    <row r="18" spans="1:1" x14ac:dyDescent="0.2">
      <c r="A18" t="s">
        <v>23</v>
      </c>
    </row>
    <row r="19" spans="1:1" x14ac:dyDescent="0.2">
      <c r="A19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EE83-3E4D-2B43-A6EA-5BF7FB9EEC5E}">
  <dimension ref="A1:E73"/>
  <sheetViews>
    <sheetView tabSelected="1" topLeftCell="A31" workbookViewId="0">
      <selection activeCell="H69" sqref="H69"/>
    </sheetView>
  </sheetViews>
  <sheetFormatPr baseColWidth="10" defaultRowHeight="15" x14ac:dyDescent="0.2"/>
  <sheetData>
    <row r="1" spans="1:5" x14ac:dyDescent="0.2">
      <c r="A1" t="s">
        <v>28</v>
      </c>
      <c r="B1" t="s">
        <v>29</v>
      </c>
      <c r="C1" t="s">
        <v>30</v>
      </c>
      <c r="D1" t="s">
        <v>31</v>
      </c>
      <c r="E1" t="s">
        <v>32</v>
      </c>
    </row>
    <row r="2" spans="1:5" x14ac:dyDescent="0.2">
      <c r="A2" t="s">
        <v>27</v>
      </c>
      <c r="B2">
        <v>50.8</v>
      </c>
      <c r="D2">
        <v>200</v>
      </c>
      <c r="E2" t="s">
        <v>33</v>
      </c>
    </row>
    <row r="3" spans="1:5" x14ac:dyDescent="0.2">
      <c r="A3" t="s">
        <v>0</v>
      </c>
      <c r="B3">
        <v>14.8</v>
      </c>
      <c r="C3">
        <v>0.8</v>
      </c>
      <c r="D3">
        <v>200</v>
      </c>
      <c r="E3" t="s">
        <v>33</v>
      </c>
    </row>
    <row r="4" spans="1:5" x14ac:dyDescent="0.2">
      <c r="A4" t="s">
        <v>1</v>
      </c>
      <c r="B4">
        <v>6</v>
      </c>
      <c r="D4">
        <v>200</v>
      </c>
      <c r="E4" t="s">
        <v>33</v>
      </c>
    </row>
    <row r="5" spans="1:5" x14ac:dyDescent="0.2">
      <c r="A5" t="s">
        <v>2</v>
      </c>
      <c r="B5">
        <v>8.42</v>
      </c>
      <c r="C5">
        <v>0.5</v>
      </c>
      <c r="D5">
        <v>200</v>
      </c>
      <c r="E5" t="s">
        <v>33</v>
      </c>
    </row>
    <row r="6" spans="1:5" x14ac:dyDescent="0.2">
      <c r="A6" t="s">
        <v>3</v>
      </c>
      <c r="B6">
        <v>0.02</v>
      </c>
      <c r="C6">
        <v>2E-3</v>
      </c>
      <c r="D6">
        <v>200</v>
      </c>
      <c r="E6" t="s">
        <v>33</v>
      </c>
    </row>
    <row r="7" spans="1:5" x14ac:dyDescent="0.2">
      <c r="A7" t="s">
        <v>4</v>
      </c>
      <c r="B7">
        <v>1</v>
      </c>
      <c r="C7">
        <v>0.05</v>
      </c>
      <c r="D7">
        <v>200</v>
      </c>
      <c r="E7" t="s">
        <v>33</v>
      </c>
    </row>
    <row r="8" spans="1:5" x14ac:dyDescent="0.2">
      <c r="A8" t="s">
        <v>5</v>
      </c>
      <c r="B8">
        <v>1</v>
      </c>
      <c r="C8">
        <v>0.05</v>
      </c>
      <c r="D8">
        <v>200</v>
      </c>
      <c r="E8" t="s">
        <v>33</v>
      </c>
    </row>
    <row r="9" spans="1:5" x14ac:dyDescent="0.2">
      <c r="A9" t="s">
        <v>6</v>
      </c>
      <c r="B9">
        <v>1</v>
      </c>
      <c r="C9">
        <v>0.05</v>
      </c>
      <c r="D9">
        <v>200</v>
      </c>
      <c r="E9" t="s">
        <v>33</v>
      </c>
    </row>
    <row r="10" spans="1:5" x14ac:dyDescent="0.2">
      <c r="A10" t="s">
        <v>7</v>
      </c>
      <c r="B10">
        <v>45.26</v>
      </c>
      <c r="C10">
        <v>2E-3</v>
      </c>
      <c r="D10">
        <v>200</v>
      </c>
      <c r="E10" t="s">
        <v>33</v>
      </c>
    </row>
    <row r="11" spans="1:5" x14ac:dyDescent="0.2">
      <c r="A11" t="s">
        <v>8</v>
      </c>
      <c r="B11">
        <v>24514.799999999999</v>
      </c>
      <c r="C11">
        <f>SQRT(B11)</f>
        <v>156.57202815317939</v>
      </c>
      <c r="D11">
        <v>200</v>
      </c>
      <c r="E11" t="s">
        <v>33</v>
      </c>
    </row>
    <row r="12" spans="1:5" x14ac:dyDescent="0.2">
      <c r="A12" t="s">
        <v>21</v>
      </c>
      <c r="B12">
        <f>((4*B3)^2)*B4*B5*EXP(-2*B6)*B7*B8*B9/(B10*B10)</f>
        <v>83.043544341905104</v>
      </c>
      <c r="D12">
        <v>200</v>
      </c>
      <c r="E12" t="s">
        <v>33</v>
      </c>
    </row>
    <row r="13" spans="1:5" x14ac:dyDescent="0.2">
      <c r="A13" t="s">
        <v>26</v>
      </c>
      <c r="B13">
        <f>B11/B12</f>
        <v>295.204162999934</v>
      </c>
      <c r="D13">
        <v>200</v>
      </c>
      <c r="E13" t="s">
        <v>33</v>
      </c>
    </row>
    <row r="14" spans="1:5" x14ac:dyDescent="0.2">
      <c r="A14" t="s">
        <v>27</v>
      </c>
      <c r="B14">
        <v>74.599999999999994</v>
      </c>
      <c r="D14">
        <v>220</v>
      </c>
      <c r="E14" t="s">
        <v>33</v>
      </c>
    </row>
    <row r="15" spans="1:5" x14ac:dyDescent="0.2">
      <c r="A15" t="s">
        <v>0</v>
      </c>
      <c r="B15">
        <v>12</v>
      </c>
      <c r="C15">
        <v>0.8</v>
      </c>
      <c r="D15">
        <v>220</v>
      </c>
      <c r="E15" t="s">
        <v>33</v>
      </c>
    </row>
    <row r="16" spans="1:5" x14ac:dyDescent="0.2">
      <c r="A16" t="s">
        <v>1</v>
      </c>
      <c r="B16">
        <v>12</v>
      </c>
      <c r="D16">
        <v>220</v>
      </c>
      <c r="E16" t="s">
        <v>33</v>
      </c>
    </row>
    <row r="17" spans="1:5" x14ac:dyDescent="0.2">
      <c r="A17" t="s">
        <v>2</v>
      </c>
      <c r="B17">
        <v>3.66</v>
      </c>
      <c r="C17">
        <v>0.5</v>
      </c>
      <c r="D17">
        <v>220</v>
      </c>
      <c r="E17" t="s">
        <v>33</v>
      </c>
    </row>
    <row r="18" spans="1:5" x14ac:dyDescent="0.2">
      <c r="A18" t="s">
        <v>3</v>
      </c>
      <c r="B18">
        <v>0.05</v>
      </c>
      <c r="C18">
        <v>2E-3</v>
      </c>
      <c r="D18">
        <v>220</v>
      </c>
      <c r="E18" t="s">
        <v>33</v>
      </c>
    </row>
    <row r="19" spans="1:5" x14ac:dyDescent="0.2">
      <c r="A19" t="s">
        <v>4</v>
      </c>
      <c r="B19">
        <v>1</v>
      </c>
      <c r="C19">
        <v>0.05</v>
      </c>
      <c r="D19">
        <v>220</v>
      </c>
      <c r="E19" t="s">
        <v>33</v>
      </c>
    </row>
    <row r="20" spans="1:5" x14ac:dyDescent="0.2">
      <c r="A20" t="s">
        <v>5</v>
      </c>
      <c r="B20">
        <v>1</v>
      </c>
      <c r="C20">
        <v>0.05</v>
      </c>
      <c r="D20">
        <v>220</v>
      </c>
      <c r="E20" t="s">
        <v>33</v>
      </c>
    </row>
    <row r="21" spans="1:5" x14ac:dyDescent="0.2">
      <c r="A21" t="s">
        <v>6</v>
      </c>
      <c r="B21">
        <v>1</v>
      </c>
      <c r="C21">
        <v>0.05</v>
      </c>
      <c r="D21">
        <v>220</v>
      </c>
      <c r="E21" t="s">
        <v>33</v>
      </c>
    </row>
    <row r="22" spans="1:5" x14ac:dyDescent="0.2">
      <c r="A22" t="s">
        <v>7</v>
      </c>
      <c r="B22">
        <v>45.26</v>
      </c>
      <c r="C22">
        <v>2E-3</v>
      </c>
      <c r="D22">
        <v>220</v>
      </c>
      <c r="E22" t="s">
        <v>33</v>
      </c>
    </row>
    <row r="23" spans="1:5" x14ac:dyDescent="0.2">
      <c r="A23" t="s">
        <v>8</v>
      </c>
      <c r="B23">
        <v>11682.4</v>
      </c>
      <c r="C23">
        <f>SQRT(B23)</f>
        <v>108.08515161667674</v>
      </c>
      <c r="D23">
        <v>220</v>
      </c>
      <c r="E23" t="s">
        <v>33</v>
      </c>
    </row>
    <row r="24" spans="1:5" x14ac:dyDescent="0.2">
      <c r="A24" t="s">
        <v>21</v>
      </c>
      <c r="B24">
        <f>((4*B15)^2)*B16*B17*EXP(-2*B18)*B19*B20*B21/(B22*B22)</f>
        <v>44.697811406888277</v>
      </c>
      <c r="D24">
        <v>220</v>
      </c>
      <c r="E24" t="s">
        <v>33</v>
      </c>
    </row>
    <row r="25" spans="1:5" x14ac:dyDescent="0.2">
      <c r="A25" t="s">
        <v>26</v>
      </c>
      <c r="B25">
        <f>B23/B24</f>
        <v>261.3640272820976</v>
      </c>
      <c r="D25">
        <v>220</v>
      </c>
      <c r="E25" t="s">
        <v>33</v>
      </c>
    </row>
    <row r="26" spans="1:5" x14ac:dyDescent="0.2">
      <c r="A26" t="s">
        <v>27</v>
      </c>
      <c r="B26">
        <v>90.6</v>
      </c>
      <c r="D26">
        <v>311</v>
      </c>
      <c r="E26" t="s">
        <v>33</v>
      </c>
    </row>
    <row r="27" spans="1:5" x14ac:dyDescent="0.2">
      <c r="A27" t="s">
        <v>0</v>
      </c>
      <c r="B27">
        <v>10.7</v>
      </c>
      <c r="C27">
        <v>0.8</v>
      </c>
      <c r="D27">
        <v>311</v>
      </c>
      <c r="E27" t="s">
        <v>33</v>
      </c>
    </row>
    <row r="28" spans="1:5" x14ac:dyDescent="0.2">
      <c r="A28" t="s">
        <v>1</v>
      </c>
      <c r="B28">
        <v>24</v>
      </c>
      <c r="D28">
        <v>311</v>
      </c>
      <c r="E28" t="s">
        <v>33</v>
      </c>
    </row>
    <row r="29" spans="1:5" x14ac:dyDescent="0.2">
      <c r="A29" t="s">
        <v>2</v>
      </c>
      <c r="B29">
        <v>2.8</v>
      </c>
      <c r="C29">
        <v>0.5</v>
      </c>
      <c r="D29">
        <v>311</v>
      </c>
      <c r="E29" t="s">
        <v>33</v>
      </c>
    </row>
    <row r="30" spans="1:5" x14ac:dyDescent="0.2">
      <c r="A30" t="s">
        <v>3</v>
      </c>
      <c r="B30">
        <v>0.08</v>
      </c>
      <c r="C30">
        <v>2E-3</v>
      </c>
      <c r="D30">
        <v>311</v>
      </c>
      <c r="E30" t="s">
        <v>33</v>
      </c>
    </row>
    <row r="31" spans="1:5" x14ac:dyDescent="0.2">
      <c r="A31" t="s">
        <v>4</v>
      </c>
      <c r="B31">
        <v>1</v>
      </c>
      <c r="C31">
        <v>0.05</v>
      </c>
      <c r="D31">
        <v>311</v>
      </c>
      <c r="E31" t="s">
        <v>33</v>
      </c>
    </row>
    <row r="32" spans="1:5" x14ac:dyDescent="0.2">
      <c r="A32" t="s">
        <v>5</v>
      </c>
      <c r="B32">
        <v>1</v>
      </c>
      <c r="C32">
        <v>0.05</v>
      </c>
      <c r="D32">
        <v>311</v>
      </c>
      <c r="E32" t="s">
        <v>33</v>
      </c>
    </row>
    <row r="33" spans="1:5" x14ac:dyDescent="0.2">
      <c r="A33" t="s">
        <v>6</v>
      </c>
      <c r="B33">
        <v>1</v>
      </c>
      <c r="C33">
        <v>0.05</v>
      </c>
      <c r="D33">
        <v>311</v>
      </c>
      <c r="E33" t="s">
        <v>33</v>
      </c>
    </row>
    <row r="34" spans="1:5" x14ac:dyDescent="0.2">
      <c r="A34" t="s">
        <v>7</v>
      </c>
      <c r="B34">
        <v>45.26</v>
      </c>
      <c r="C34">
        <v>2E-3</v>
      </c>
      <c r="D34">
        <v>311</v>
      </c>
      <c r="E34" t="s">
        <v>33</v>
      </c>
    </row>
    <row r="35" spans="1:5" x14ac:dyDescent="0.2">
      <c r="A35" t="s">
        <v>8</v>
      </c>
      <c r="B35">
        <v>15097.2</v>
      </c>
      <c r="C35">
        <f>SQRT(B35)</f>
        <v>122.8706637078192</v>
      </c>
      <c r="D35">
        <v>311</v>
      </c>
      <c r="E35" t="s">
        <v>33</v>
      </c>
    </row>
    <row r="36" spans="1:5" x14ac:dyDescent="0.2">
      <c r="A36" t="s">
        <v>21</v>
      </c>
      <c r="B36">
        <f>((4*B27)^2)*B28*B29*EXP(-2*B30)*B31*B32*B33/(B34*B34)</f>
        <v>51.208327857920168</v>
      </c>
      <c r="D36">
        <v>311</v>
      </c>
      <c r="E36" t="s">
        <v>33</v>
      </c>
    </row>
    <row r="37" spans="1:5" x14ac:dyDescent="0.2">
      <c r="A37" t="s">
        <v>26</v>
      </c>
      <c r="B37">
        <f>B35/B36</f>
        <v>294.81923412707147</v>
      </c>
      <c r="D37">
        <v>311</v>
      </c>
      <c r="E37" t="s">
        <v>34</v>
      </c>
    </row>
    <row r="38" spans="1:5" x14ac:dyDescent="0.2">
      <c r="A38" t="s">
        <v>27</v>
      </c>
      <c r="B38">
        <v>65</v>
      </c>
      <c r="D38">
        <v>200</v>
      </c>
      <c r="E38" t="s">
        <v>34</v>
      </c>
    </row>
    <row r="39" spans="1:5" x14ac:dyDescent="0.2">
      <c r="A39" t="s">
        <v>0</v>
      </c>
      <c r="B39">
        <v>14</v>
      </c>
      <c r="C39">
        <v>0.8</v>
      </c>
      <c r="D39">
        <v>200</v>
      </c>
      <c r="E39" t="s">
        <v>34</v>
      </c>
    </row>
    <row r="40" spans="1:5" x14ac:dyDescent="0.2">
      <c r="A40" t="s">
        <v>1</v>
      </c>
      <c r="B40">
        <v>6</v>
      </c>
      <c r="D40">
        <v>200</v>
      </c>
      <c r="E40" t="s">
        <v>34</v>
      </c>
    </row>
    <row r="41" spans="1:5" x14ac:dyDescent="0.2">
      <c r="A41" t="s">
        <v>2</v>
      </c>
      <c r="B41">
        <v>4.84</v>
      </c>
      <c r="C41">
        <v>0.5</v>
      </c>
      <c r="D41">
        <v>200</v>
      </c>
      <c r="E41" t="s">
        <v>34</v>
      </c>
    </row>
    <row r="42" spans="1:5" x14ac:dyDescent="0.2">
      <c r="A42" t="s">
        <v>3</v>
      </c>
      <c r="B42">
        <v>4.4999999999999998E-2</v>
      </c>
      <c r="C42">
        <v>2E-3</v>
      </c>
      <c r="D42">
        <v>200</v>
      </c>
      <c r="E42" t="s">
        <v>34</v>
      </c>
    </row>
    <row r="43" spans="1:5" x14ac:dyDescent="0.2">
      <c r="A43" t="s">
        <v>4</v>
      </c>
      <c r="B43">
        <v>1</v>
      </c>
      <c r="C43">
        <v>0.05</v>
      </c>
      <c r="D43">
        <v>200</v>
      </c>
      <c r="E43" t="s">
        <v>34</v>
      </c>
    </row>
    <row r="44" spans="1:5" x14ac:dyDescent="0.2">
      <c r="A44" t="s">
        <v>5</v>
      </c>
      <c r="B44">
        <v>1</v>
      </c>
      <c r="C44">
        <v>0.05</v>
      </c>
      <c r="D44">
        <v>200</v>
      </c>
      <c r="E44" t="s">
        <v>34</v>
      </c>
    </row>
    <row r="45" spans="1:5" x14ac:dyDescent="0.2">
      <c r="A45" t="s">
        <v>6</v>
      </c>
      <c r="B45">
        <v>1</v>
      </c>
      <c r="C45">
        <v>0.05</v>
      </c>
      <c r="D45">
        <v>200</v>
      </c>
      <c r="E45" t="s">
        <v>34</v>
      </c>
    </row>
    <row r="46" spans="1:5" x14ac:dyDescent="0.2">
      <c r="A46" t="s">
        <v>7</v>
      </c>
      <c r="B46">
        <v>24.192</v>
      </c>
      <c r="C46">
        <v>2E-3</v>
      </c>
      <c r="D46">
        <v>200</v>
      </c>
      <c r="E46" t="s">
        <v>34</v>
      </c>
    </row>
    <row r="47" spans="1:5" x14ac:dyDescent="0.2">
      <c r="A47" t="s">
        <v>8</v>
      </c>
      <c r="B47">
        <v>5445.7</v>
      </c>
      <c r="C47">
        <f>SQRT(B47)</f>
        <v>73.794986279556966</v>
      </c>
      <c r="D47">
        <v>200</v>
      </c>
      <c r="E47" t="s">
        <v>34</v>
      </c>
    </row>
    <row r="48" spans="1:5" x14ac:dyDescent="0.2">
      <c r="A48" t="s">
        <v>21</v>
      </c>
      <c r="B48">
        <f>((2*B39)^2)*B40*B41*EXP(-2*B42)*B43*B44*B45/(B46*B46)</f>
        <v>35.553521546366575</v>
      </c>
      <c r="D48">
        <v>200</v>
      </c>
      <c r="E48" t="s">
        <v>34</v>
      </c>
    </row>
    <row r="49" spans="1:5" x14ac:dyDescent="0.2">
      <c r="A49" t="s">
        <v>26</v>
      </c>
      <c r="B49">
        <f>B47/B48</f>
        <v>153.16907476796845</v>
      </c>
      <c r="D49">
        <v>200</v>
      </c>
      <c r="E49" t="s">
        <v>34</v>
      </c>
    </row>
    <row r="50" spans="1:5" x14ac:dyDescent="0.2">
      <c r="A50" t="s">
        <v>27</v>
      </c>
      <c r="B50">
        <v>82.2</v>
      </c>
      <c r="D50">
        <v>211</v>
      </c>
      <c r="E50" t="s">
        <v>34</v>
      </c>
    </row>
    <row r="51" spans="1:5" x14ac:dyDescent="0.2">
      <c r="A51" t="s">
        <v>0</v>
      </c>
      <c r="B51">
        <v>11.8</v>
      </c>
      <c r="C51">
        <v>0.8</v>
      </c>
      <c r="D51">
        <v>211</v>
      </c>
      <c r="E51" t="s">
        <v>34</v>
      </c>
    </row>
    <row r="52" spans="1:5" x14ac:dyDescent="0.2">
      <c r="A52" t="s">
        <v>1</v>
      </c>
      <c r="B52">
        <v>24</v>
      </c>
      <c r="D52">
        <v>211</v>
      </c>
      <c r="E52" t="s">
        <v>34</v>
      </c>
    </row>
    <row r="53" spans="1:5" x14ac:dyDescent="0.2">
      <c r="A53" t="s">
        <v>2</v>
      </c>
      <c r="B53">
        <v>3.13</v>
      </c>
      <c r="C53">
        <v>0.5</v>
      </c>
      <c r="D53">
        <v>211</v>
      </c>
      <c r="E53" t="s">
        <v>34</v>
      </c>
    </row>
    <row r="54" spans="1:5" x14ac:dyDescent="0.2">
      <c r="A54" t="s">
        <v>3</v>
      </c>
      <c r="B54">
        <v>6.7000000000000004E-2</v>
      </c>
      <c r="C54">
        <v>3.0000000000000001E-3</v>
      </c>
      <c r="D54">
        <v>211</v>
      </c>
      <c r="E54" t="s">
        <v>34</v>
      </c>
    </row>
    <row r="55" spans="1:5" x14ac:dyDescent="0.2">
      <c r="A55" t="s">
        <v>4</v>
      </c>
      <c r="B55">
        <v>1</v>
      </c>
      <c r="C55">
        <v>0.05</v>
      </c>
      <c r="D55">
        <v>211</v>
      </c>
      <c r="E55" t="s">
        <v>34</v>
      </c>
    </row>
    <row r="56" spans="1:5" x14ac:dyDescent="0.2">
      <c r="A56" t="s">
        <v>5</v>
      </c>
      <c r="B56">
        <v>1</v>
      </c>
      <c r="C56">
        <v>0.05</v>
      </c>
      <c r="D56">
        <v>211</v>
      </c>
      <c r="E56" t="s">
        <v>34</v>
      </c>
    </row>
    <row r="57" spans="1:5" x14ac:dyDescent="0.2">
      <c r="A57" t="s">
        <v>6</v>
      </c>
      <c r="B57">
        <v>1</v>
      </c>
      <c r="C57">
        <v>0.05</v>
      </c>
      <c r="D57">
        <v>211</v>
      </c>
      <c r="E57" t="s">
        <v>34</v>
      </c>
    </row>
    <row r="58" spans="1:5" x14ac:dyDescent="0.2">
      <c r="A58" t="s">
        <v>7</v>
      </c>
      <c r="B58">
        <v>24.192</v>
      </c>
      <c r="C58">
        <v>2E-3</v>
      </c>
      <c r="D58">
        <v>211</v>
      </c>
      <c r="E58" t="s">
        <v>34</v>
      </c>
    </row>
    <row r="59" spans="1:5" x14ac:dyDescent="0.2">
      <c r="A59" t="s">
        <v>8</v>
      </c>
      <c r="B59">
        <v>14849.6</v>
      </c>
      <c r="C59">
        <f>SQRT(B59)</f>
        <v>121.85893483860755</v>
      </c>
      <c r="D59">
        <v>211</v>
      </c>
      <c r="E59" t="s">
        <v>34</v>
      </c>
    </row>
    <row r="60" spans="1:5" x14ac:dyDescent="0.2">
      <c r="A60" t="s">
        <v>21</v>
      </c>
      <c r="B60">
        <f>((2*B51)^2)*B52*B53*EXP(-2*B54)*B55*B56*B57/(B58*B58)</f>
        <v>62.523110660926633</v>
      </c>
      <c r="D60">
        <v>211</v>
      </c>
      <c r="E60" t="s">
        <v>34</v>
      </c>
    </row>
    <row r="61" spans="1:5" x14ac:dyDescent="0.2">
      <c r="A61" t="s">
        <v>26</v>
      </c>
      <c r="B61">
        <f>B59/B60</f>
        <v>237.50577735218397</v>
      </c>
      <c r="D61">
        <v>211</v>
      </c>
      <c r="E61" t="s">
        <v>34</v>
      </c>
    </row>
    <row r="62" spans="1:5" x14ac:dyDescent="0.2">
      <c r="A62" t="s">
        <v>27</v>
      </c>
      <c r="B62">
        <v>98.9</v>
      </c>
      <c r="D62">
        <v>220</v>
      </c>
      <c r="E62" t="s">
        <v>34</v>
      </c>
    </row>
    <row r="63" spans="1:5" x14ac:dyDescent="0.2">
      <c r="A63" t="s">
        <v>0</v>
      </c>
      <c r="B63">
        <v>10.3</v>
      </c>
      <c r="C63">
        <v>0.8</v>
      </c>
      <c r="D63">
        <v>220</v>
      </c>
      <c r="E63" t="s">
        <v>34</v>
      </c>
    </row>
    <row r="64" spans="1:5" x14ac:dyDescent="0.2">
      <c r="A64" t="s">
        <v>1</v>
      </c>
      <c r="B64">
        <v>12</v>
      </c>
      <c r="D64">
        <v>220</v>
      </c>
      <c r="E64" t="s">
        <v>34</v>
      </c>
    </row>
    <row r="65" spans="1:5" x14ac:dyDescent="0.2">
      <c r="A65" t="s">
        <v>2</v>
      </c>
      <c r="B65">
        <v>2.73</v>
      </c>
      <c r="C65">
        <v>0.5</v>
      </c>
      <c r="D65">
        <v>220</v>
      </c>
      <c r="E65" t="s">
        <v>34</v>
      </c>
    </row>
    <row r="66" spans="1:5" x14ac:dyDescent="0.2">
      <c r="A66" t="s">
        <v>3</v>
      </c>
      <c r="B66">
        <v>0.08</v>
      </c>
      <c r="C66">
        <v>4.0000000000000001E-3</v>
      </c>
      <c r="D66">
        <v>220</v>
      </c>
      <c r="E66" t="s">
        <v>34</v>
      </c>
    </row>
    <row r="67" spans="1:5" x14ac:dyDescent="0.2">
      <c r="A67" t="s">
        <v>4</v>
      </c>
      <c r="B67">
        <v>1</v>
      </c>
      <c r="C67">
        <v>0.05</v>
      </c>
      <c r="D67">
        <v>220</v>
      </c>
      <c r="E67" t="s">
        <v>34</v>
      </c>
    </row>
    <row r="68" spans="1:5" x14ac:dyDescent="0.2">
      <c r="A68" t="s">
        <v>5</v>
      </c>
      <c r="B68">
        <v>1</v>
      </c>
      <c r="C68">
        <v>0.05</v>
      </c>
      <c r="D68">
        <v>220</v>
      </c>
      <c r="E68" t="s">
        <v>34</v>
      </c>
    </row>
    <row r="69" spans="1:5" x14ac:dyDescent="0.2">
      <c r="A69" t="s">
        <v>6</v>
      </c>
      <c r="B69">
        <v>1</v>
      </c>
      <c r="C69">
        <v>0.05</v>
      </c>
      <c r="D69">
        <v>220</v>
      </c>
      <c r="E69" t="s">
        <v>34</v>
      </c>
    </row>
    <row r="70" spans="1:5" x14ac:dyDescent="0.2">
      <c r="A70" t="s">
        <v>7</v>
      </c>
      <c r="B70">
        <v>24.192</v>
      </c>
      <c r="C70">
        <v>2E-3</v>
      </c>
      <c r="D70">
        <v>220</v>
      </c>
      <c r="E70" t="s">
        <v>34</v>
      </c>
    </row>
    <row r="71" spans="1:5" x14ac:dyDescent="0.2">
      <c r="A71" t="s">
        <v>8</v>
      </c>
      <c r="B71">
        <v>5632.5</v>
      </c>
      <c r="C71">
        <f>SQRT(B71)</f>
        <v>75.049983344435191</v>
      </c>
      <c r="D71">
        <v>220</v>
      </c>
      <c r="E71" t="s">
        <v>34</v>
      </c>
    </row>
    <row r="72" spans="1:5" x14ac:dyDescent="0.2">
      <c r="A72" t="s">
        <v>21</v>
      </c>
      <c r="B72">
        <f>((2*B63)^2)*B64*B65*EXP(-2*B66)*B67*B68*B69/(B70*B70)</f>
        <v>20.241731933223964</v>
      </c>
      <c r="D72">
        <v>220</v>
      </c>
      <c r="E72" t="s">
        <v>34</v>
      </c>
    </row>
    <row r="73" spans="1:5" x14ac:dyDescent="0.2">
      <c r="A73" t="s">
        <v>26</v>
      </c>
      <c r="B73">
        <f>B71/B72</f>
        <v>278.26176231269227</v>
      </c>
      <c r="D73">
        <v>220</v>
      </c>
      <c r="E7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SpreadsheetFormat</vt:lpstr>
      <vt:lpstr>RFormat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Koepke, Amanda A. (Fed)</dc:creator>
  <cp:lastModifiedBy>Creuziger, Adam Abel (Fed)</cp:lastModifiedBy>
  <dcterms:created xsi:type="dcterms:W3CDTF">2021-04-29T16:12:10Z</dcterms:created>
  <dcterms:modified xsi:type="dcterms:W3CDTF">2021-05-12T20:28:18Z</dcterms:modified>
</cp:coreProperties>
</file>