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tgov-my.sharepoint.com/personal/dtc2_nist_gov/Documents/NIST/Cost Benefit Study/Design/RCSW - Burton/"/>
    </mc:Choice>
  </mc:AlternateContent>
  <xr:revisionPtr revIDLastSave="7" documentId="8_{F6D16BBB-EDEF-4CAB-8813-2446BAD282EE}" xr6:coauthVersionLast="47" xr6:coauthVersionMax="47" xr10:uidLastSave="{DADCB2E7-3614-4281-A20C-33316B85C643}"/>
  <bookViews>
    <workbookView xWindow="-38520" yWindow="-5520" windowWidth="38640" windowHeight="21240" activeTab="3" xr2:uid="{8E05B8A8-80E3-4215-B867-5D7E3FC17895}"/>
  </bookViews>
  <sheets>
    <sheet name="story" sheetId="4" r:id="rId1"/>
    <sheet name="story_group" sheetId="3" r:id="rId2"/>
    <sheet name="element_group" sheetId="2" r:id="rId3"/>
    <sheet name="element" sheetId="1" r:id="rId4"/>
    <sheet name="additional_elements" sheetId="5" r:id="rId5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M7" i="1"/>
  <c r="M6" i="1"/>
  <c r="M5" i="1"/>
  <c r="M4" i="1"/>
  <c r="U5" i="1"/>
  <c r="U6" i="1"/>
  <c r="U7" i="1"/>
  <c r="U4" i="1"/>
  <c r="O5" i="1"/>
  <c r="O6" i="1"/>
  <c r="O7" i="1"/>
  <c r="O4" i="1"/>
  <c r="N5" i="1"/>
  <c r="N6" i="1"/>
  <c r="N7" i="1"/>
  <c r="I9" i="5"/>
  <c r="H9" i="5"/>
  <c r="I8" i="5"/>
  <c r="H8" i="5"/>
  <c r="I7" i="5"/>
  <c r="H7" i="5"/>
  <c r="I6" i="5"/>
  <c r="H6" i="5"/>
  <c r="I5" i="5"/>
  <c r="I4" i="5"/>
  <c r="H5" i="5"/>
  <c r="H4" i="5"/>
  <c r="I3" i="5"/>
  <c r="L7" i="1"/>
  <c r="L6" i="1"/>
  <c r="L5" i="1"/>
  <c r="L4" i="1"/>
  <c r="I4" i="1"/>
  <c r="I5" i="1"/>
  <c r="I6" i="1"/>
  <c r="I7" i="1"/>
</calcChain>
</file>

<file path=xl/sharedStrings.xml><?xml version="1.0" encoding="utf-8"?>
<sst xmlns="http://schemas.openxmlformats.org/spreadsheetml/2006/main" count="128" uniqueCount="72">
  <si>
    <t>id</t>
  </si>
  <si>
    <t>description</t>
  </si>
  <si>
    <t>type</t>
  </si>
  <si>
    <t>length</t>
  </si>
  <si>
    <t>h</t>
  </si>
  <si>
    <t>d_eff</t>
  </si>
  <si>
    <t>w</t>
  </si>
  <si>
    <t>fc_n</t>
  </si>
  <si>
    <t>fc_e</t>
  </si>
  <si>
    <t>d_flange</t>
  </si>
  <si>
    <t>b_eff</t>
  </si>
  <si>
    <t>a</t>
  </si>
  <si>
    <t>e</t>
  </si>
  <si>
    <t>iz</t>
  </si>
  <si>
    <t>iz_simp</t>
  </si>
  <si>
    <t>trib_wt_1</t>
  </si>
  <si>
    <t>trib_wt_2</t>
  </si>
  <si>
    <t>stiff_factor_design</t>
  </si>
  <si>
    <t>iz_model</t>
  </si>
  <si>
    <t>critical_mode</t>
  </si>
  <si>
    <t>stiff_factor_model</t>
  </si>
  <si>
    <t>clear_cover</t>
  </si>
  <si>
    <t>rigid truss</t>
  </si>
  <si>
    <t>beam</t>
  </si>
  <si>
    <t>column</t>
  </si>
  <si>
    <t>flexure</t>
  </si>
  <si>
    <t>col_id</t>
  </si>
  <si>
    <t>beam_id</t>
  </si>
  <si>
    <t>wall_id</t>
  </si>
  <si>
    <t>num_bays</t>
  </si>
  <si>
    <t>[0,0,0]</t>
  </si>
  <si>
    <t>story_group_id</t>
  </si>
  <si>
    <t>element_group_id</t>
  </si>
  <si>
    <t>direction</t>
  </si>
  <si>
    <t>x_start</t>
  </si>
  <si>
    <t>z_start</t>
  </si>
  <si>
    <t>offset_start</t>
  </si>
  <si>
    <t>offset_end</t>
  </si>
  <si>
    <t>x</t>
  </si>
  <si>
    <t>story_ht</t>
  </si>
  <si>
    <t>story_dead_load</t>
  </si>
  <si>
    <t>story_live_load</t>
  </si>
  <si>
    <t>p_delta_dead_load</t>
  </si>
  <si>
    <t>p_delta_live_load</t>
  </si>
  <si>
    <t>seismic_wt</t>
  </si>
  <si>
    <t>bay_length_x</t>
  </si>
  <si>
    <t>bay_length_z</t>
  </si>
  <si>
    <t>story_start_x</t>
  </si>
  <si>
    <t>story_start_z</t>
  </si>
  <si>
    <t>[0]</t>
  </si>
  <si>
    <t>ele_id</t>
  </si>
  <si>
    <t>x_end</t>
  </si>
  <si>
    <t>z_end</t>
  </si>
  <si>
    <t>y_start</t>
  </si>
  <si>
    <t>y_end</t>
  </si>
  <si>
    <t>story</t>
  </si>
  <si>
    <t>dead_load</t>
  </si>
  <si>
    <t>live_load</t>
  </si>
  <si>
    <t>leaning column</t>
  </si>
  <si>
    <t>leaning column link</t>
  </si>
  <si>
    <t>wall story 1</t>
  </si>
  <si>
    <t>wall story 2</t>
  </si>
  <si>
    <t>wall story 3</t>
  </si>
  <si>
    <t>wall story 4</t>
  </si>
  <si>
    <t>[3101]</t>
  </si>
  <si>
    <t>[3102]</t>
  </si>
  <si>
    <t>[3103]</t>
  </si>
  <si>
    <t>[3104]</t>
  </si>
  <si>
    <t>trib_seismic_wt_1</t>
  </si>
  <si>
    <t>trib_seismic_wt_2</t>
  </si>
  <si>
    <t>wall</t>
  </si>
  <si>
    <t>[360]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</si>
</sst>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BB6ED-800D-4A0B-91BD-E37D006B822F}">
  <dimension ref="A1:L5"/>
  <sheetViews>
    <sheetView workbookViewId="0">
      <selection activeCell="E10" sqref="E10"/>
    </sheetView>
  </sheetViews>
  <sheetFormatPr defaultRowHeight="14.5" x14ac:dyDescent="0.35"/>
  <sheetData>
    <row r="1" spans="1:12" x14ac:dyDescent="0.35">
      <c r="A1" t="s">
        <v>0</v>
      </c>
      <c r="B1" t="s">
        <v>31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</row>
    <row r="2" spans="1:12" x14ac:dyDescent="0.35">
      <c r="A2">
        <v>1</v>
      </c>
      <c r="B2">
        <v>1</v>
      </c>
      <c r="C2">
        <v>180</v>
      </c>
      <c r="D2">
        <v>925200</v>
      </c>
      <c r="E2">
        <v>360000</v>
      </c>
      <c r="F2">
        <v>864000</v>
      </c>
      <c r="G2">
        <v>337500</v>
      </c>
      <c r="H2">
        <v>925200</v>
      </c>
      <c r="I2" t="s">
        <v>71</v>
      </c>
      <c r="J2" t="s">
        <v>49</v>
      </c>
      <c r="K2">
        <v>0</v>
      </c>
      <c r="L2">
        <v>0</v>
      </c>
    </row>
    <row r="3" spans="1:12" x14ac:dyDescent="0.35">
      <c r="A3">
        <v>2</v>
      </c>
      <c r="B3">
        <v>2</v>
      </c>
      <c r="C3">
        <v>156</v>
      </c>
      <c r="D3">
        <v>923400</v>
      </c>
      <c r="E3">
        <v>360000</v>
      </c>
      <c r="F3">
        <v>864000</v>
      </c>
      <c r="G3">
        <v>337500</v>
      </c>
      <c r="H3">
        <v>923400</v>
      </c>
      <c r="I3" t="s">
        <v>71</v>
      </c>
      <c r="J3" t="s">
        <v>49</v>
      </c>
      <c r="K3">
        <v>0</v>
      </c>
      <c r="L3">
        <v>0</v>
      </c>
    </row>
    <row r="4" spans="1:12" x14ac:dyDescent="0.35">
      <c r="A4">
        <v>3</v>
      </c>
      <c r="B4">
        <v>3</v>
      </c>
      <c r="C4">
        <v>156</v>
      </c>
      <c r="D4">
        <v>923400</v>
      </c>
      <c r="E4">
        <v>360000</v>
      </c>
      <c r="F4">
        <v>864000</v>
      </c>
      <c r="G4">
        <v>337500</v>
      </c>
      <c r="H4">
        <v>923400</v>
      </c>
      <c r="I4" t="s">
        <v>71</v>
      </c>
      <c r="J4" t="s">
        <v>49</v>
      </c>
      <c r="K4">
        <v>0</v>
      </c>
      <c r="L4">
        <v>0</v>
      </c>
    </row>
    <row r="5" spans="1:12" x14ac:dyDescent="0.35">
      <c r="A5">
        <v>4</v>
      </c>
      <c r="B5">
        <v>4</v>
      </c>
      <c r="C5">
        <v>156</v>
      </c>
      <c r="D5">
        <v>911700</v>
      </c>
      <c r="E5">
        <v>144000</v>
      </c>
      <c r="F5">
        <v>854000</v>
      </c>
      <c r="G5">
        <v>135000</v>
      </c>
      <c r="H5">
        <v>911700</v>
      </c>
      <c r="I5" t="s">
        <v>71</v>
      </c>
      <c r="J5" t="s">
        <v>49</v>
      </c>
      <c r="K5">
        <v>0</v>
      </c>
      <c r="L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B8E3C-6402-4656-92A8-C5C1257326C9}">
  <dimension ref="A1:I5"/>
  <sheetViews>
    <sheetView workbookViewId="0">
      <selection activeCell="D33" sqref="D33"/>
    </sheetView>
  </sheetViews>
  <sheetFormatPr defaultRowHeight="14.5" x14ac:dyDescent="0.35"/>
  <sheetData>
    <row r="1" spans="1:9" x14ac:dyDescent="0.35">
      <c r="A1" t="s">
        <v>0</v>
      </c>
      <c r="B1" t="s">
        <v>31</v>
      </c>
      <c r="C1" t="s">
        <v>32</v>
      </c>
      <c r="D1" t="s">
        <v>1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</row>
    <row r="2" spans="1:9" x14ac:dyDescent="0.35">
      <c r="A2">
        <v>1</v>
      </c>
      <c r="B2">
        <v>1</v>
      </c>
      <c r="C2">
        <v>1</v>
      </c>
      <c r="D2" t="s">
        <v>60</v>
      </c>
      <c r="E2" t="s">
        <v>38</v>
      </c>
      <c r="F2">
        <v>0</v>
      </c>
      <c r="G2">
        <v>0</v>
      </c>
      <c r="H2">
        <v>0</v>
      </c>
      <c r="I2">
        <v>0</v>
      </c>
    </row>
    <row r="3" spans="1:9" x14ac:dyDescent="0.35">
      <c r="A3">
        <v>2</v>
      </c>
      <c r="B3">
        <v>2</v>
      </c>
      <c r="C3">
        <v>2</v>
      </c>
      <c r="D3" t="s">
        <v>61</v>
      </c>
      <c r="E3" t="s">
        <v>38</v>
      </c>
      <c r="F3">
        <v>0</v>
      </c>
      <c r="G3">
        <v>0</v>
      </c>
      <c r="H3">
        <v>0</v>
      </c>
      <c r="I3">
        <v>0</v>
      </c>
    </row>
    <row r="4" spans="1:9" x14ac:dyDescent="0.35">
      <c r="A4">
        <v>3</v>
      </c>
      <c r="B4">
        <v>3</v>
      </c>
      <c r="C4">
        <v>3</v>
      </c>
      <c r="D4" t="s">
        <v>62</v>
      </c>
      <c r="E4" t="s">
        <v>38</v>
      </c>
      <c r="F4">
        <v>0</v>
      </c>
      <c r="G4">
        <v>0</v>
      </c>
      <c r="H4">
        <v>0</v>
      </c>
      <c r="I4">
        <v>0</v>
      </c>
    </row>
    <row r="5" spans="1:9" x14ac:dyDescent="0.35">
      <c r="A5">
        <v>4</v>
      </c>
      <c r="B5">
        <v>4</v>
      </c>
      <c r="C5">
        <v>4</v>
      </c>
      <c r="D5" t="s">
        <v>63</v>
      </c>
      <c r="E5" t="s">
        <v>38</v>
      </c>
      <c r="F5">
        <v>0</v>
      </c>
      <c r="G5">
        <v>0</v>
      </c>
      <c r="H5">
        <v>0</v>
      </c>
      <c r="I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DABDE-5CEC-47F2-8EE0-51333DD5FBD4}">
  <dimension ref="A1:F5"/>
  <sheetViews>
    <sheetView workbookViewId="0">
      <selection activeCell="B60" sqref="B60"/>
    </sheetView>
  </sheetViews>
  <sheetFormatPr defaultRowHeight="14.5" x14ac:dyDescent="0.35"/>
  <cols>
    <col min="2" max="2" width="16.54296875" customWidth="1"/>
    <col min="3" max="3" width="8.6328125" customWidth="1"/>
    <col min="4" max="4" width="8.90625" customWidth="1"/>
  </cols>
  <sheetData>
    <row r="1" spans="1:6" x14ac:dyDescent="0.35">
      <c r="A1" t="s">
        <v>0</v>
      </c>
      <c r="B1" t="s">
        <v>1</v>
      </c>
      <c r="C1" t="s">
        <v>26</v>
      </c>
      <c r="D1" t="s">
        <v>27</v>
      </c>
      <c r="E1" t="s">
        <v>28</v>
      </c>
      <c r="F1" t="s">
        <v>29</v>
      </c>
    </row>
    <row r="2" spans="1:6" x14ac:dyDescent="0.35">
      <c r="A2">
        <v>1</v>
      </c>
      <c r="B2" t="s">
        <v>60</v>
      </c>
      <c r="C2" t="s">
        <v>30</v>
      </c>
      <c r="D2" t="s">
        <v>30</v>
      </c>
      <c r="E2" t="s">
        <v>64</v>
      </c>
      <c r="F2">
        <v>1</v>
      </c>
    </row>
    <row r="3" spans="1:6" x14ac:dyDescent="0.35">
      <c r="A3">
        <v>2</v>
      </c>
      <c r="B3" t="s">
        <v>61</v>
      </c>
      <c r="C3" t="s">
        <v>30</v>
      </c>
      <c r="D3" t="s">
        <v>30</v>
      </c>
      <c r="E3" t="s">
        <v>65</v>
      </c>
      <c r="F3">
        <v>1</v>
      </c>
    </row>
    <row r="4" spans="1:6" x14ac:dyDescent="0.35">
      <c r="A4">
        <v>3</v>
      </c>
      <c r="B4" t="s">
        <v>62</v>
      </c>
      <c r="C4" t="s">
        <v>30</v>
      </c>
      <c r="D4" t="s">
        <v>30</v>
      </c>
      <c r="E4" t="s">
        <v>66</v>
      </c>
      <c r="F4">
        <v>1</v>
      </c>
    </row>
    <row r="5" spans="1:6" x14ac:dyDescent="0.35">
      <c r="A5">
        <v>4</v>
      </c>
      <c r="B5" t="s">
        <v>63</v>
      </c>
      <c r="C5" t="s">
        <v>30</v>
      </c>
      <c r="D5" t="s">
        <v>30</v>
      </c>
      <c r="E5" t="s">
        <v>67</v>
      </c>
      <c r="F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15E1C-0E05-42DB-9A75-4EEA08F6A03A}">
  <dimension ref="A1:X7"/>
  <sheetViews>
    <sheetView tabSelected="1" workbookViewId="0">
      <selection activeCell="T4" sqref="T4:T7"/>
    </sheetView>
  </sheetViews>
  <sheetFormatPr defaultRowHeight="14.5" x14ac:dyDescent="0.35"/>
  <cols>
    <col min="2" max="2" width="15.7265625" customWidth="1"/>
    <col min="14" max="15" width="9.81640625" bestFit="1" customWidth="1"/>
    <col min="21" max="21" width="9.81640625" bestFit="1" customWidth="1"/>
  </cols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68</v>
      </c>
      <c r="S1" t="s">
        <v>69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</row>
    <row r="2" spans="1:24" x14ac:dyDescent="0.35">
      <c r="A2">
        <v>1</v>
      </c>
      <c r="B2" t="s">
        <v>22</v>
      </c>
      <c r="C2" t="s">
        <v>23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9999</v>
      </c>
      <c r="M2">
        <v>9999999</v>
      </c>
      <c r="N2">
        <v>1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0</v>
      </c>
      <c r="W2">
        <v>0</v>
      </c>
      <c r="X2">
        <v>0</v>
      </c>
    </row>
    <row r="3" spans="1:24" x14ac:dyDescent="0.35">
      <c r="A3">
        <v>2</v>
      </c>
      <c r="B3" t="s">
        <v>22</v>
      </c>
      <c r="C3" t="s">
        <v>24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9999</v>
      </c>
      <c r="M3">
        <v>9999999</v>
      </c>
      <c r="N3">
        <v>1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</row>
    <row r="4" spans="1:24" x14ac:dyDescent="0.35">
      <c r="A4">
        <v>3101</v>
      </c>
      <c r="B4" t="s">
        <v>60</v>
      </c>
      <c r="C4" t="s">
        <v>70</v>
      </c>
      <c r="D4">
        <v>180</v>
      </c>
      <c r="E4">
        <v>324</v>
      </c>
      <c r="F4">
        <v>213.5</v>
      </c>
      <c r="G4">
        <v>16</v>
      </c>
      <c r="H4">
        <v>6000</v>
      </c>
      <c r="I4">
        <f>H4*1.3</f>
        <v>7800</v>
      </c>
      <c r="J4">
        <v>0</v>
      </c>
      <c r="K4">
        <v>0</v>
      </c>
      <c r="L4">
        <f>E4*G4</f>
        <v>5184</v>
      </c>
      <c r="M4" s="1">
        <f>57000*SQRT(H4)</f>
        <v>4415201.0146764554</v>
      </c>
      <c r="N4" s="2">
        <f>T4*G4*E4^3/12</f>
        <v>22674816</v>
      </c>
      <c r="O4" s="2">
        <f>T4*G4*E4^3/12</f>
        <v>22674816</v>
      </c>
      <c r="P4">
        <v>0</v>
      </c>
      <c r="Q4">
        <v>1</v>
      </c>
      <c r="R4">
        <v>0</v>
      </c>
      <c r="S4">
        <v>1</v>
      </c>
      <c r="T4" s="2">
        <v>0.5</v>
      </c>
      <c r="U4" s="2">
        <f>W4*G4*E4^3/12</f>
        <v>22674816</v>
      </c>
      <c r="V4" s="2" t="s">
        <v>25</v>
      </c>
      <c r="W4" s="2">
        <v>0.5</v>
      </c>
      <c r="X4">
        <v>2</v>
      </c>
    </row>
    <row r="5" spans="1:24" x14ac:dyDescent="0.35">
      <c r="A5">
        <v>3102</v>
      </c>
      <c r="B5" t="s">
        <v>61</v>
      </c>
      <c r="C5" t="s">
        <v>70</v>
      </c>
      <c r="D5">
        <v>156</v>
      </c>
      <c r="E5">
        <v>324</v>
      </c>
      <c r="F5">
        <v>213.5</v>
      </c>
      <c r="G5">
        <v>16</v>
      </c>
      <c r="H5">
        <v>6000</v>
      </c>
      <c r="I5">
        <f>H5*1.3</f>
        <v>7800</v>
      </c>
      <c r="J5">
        <v>0</v>
      </c>
      <c r="K5">
        <v>0</v>
      </c>
      <c r="L5">
        <f>E5*G5</f>
        <v>5184</v>
      </c>
      <c r="M5" s="1">
        <f>57000*SQRT(H5)</f>
        <v>4415201.0146764554</v>
      </c>
      <c r="N5" s="2">
        <f t="shared" ref="N5:N7" si="0">T5*G5*E5^3/12</f>
        <v>22674816</v>
      </c>
      <c r="O5" s="2">
        <f t="shared" ref="O5:O7" si="1">T5*G5*E5^3/12</f>
        <v>22674816</v>
      </c>
      <c r="P5">
        <v>0</v>
      </c>
      <c r="Q5">
        <v>1</v>
      </c>
      <c r="R5">
        <v>0</v>
      </c>
      <c r="S5">
        <v>1</v>
      </c>
      <c r="T5" s="2">
        <v>0.5</v>
      </c>
      <c r="U5" s="2">
        <f t="shared" ref="U5:U7" si="2">W5*G5*E5^3/12</f>
        <v>22674816</v>
      </c>
      <c r="V5" s="2" t="s">
        <v>25</v>
      </c>
      <c r="W5" s="2">
        <v>0.5</v>
      </c>
      <c r="X5">
        <v>2</v>
      </c>
    </row>
    <row r="6" spans="1:24" x14ac:dyDescent="0.35">
      <c r="A6">
        <v>3103</v>
      </c>
      <c r="B6" t="s">
        <v>62</v>
      </c>
      <c r="C6" t="s">
        <v>70</v>
      </c>
      <c r="D6">
        <v>156</v>
      </c>
      <c r="E6">
        <v>324</v>
      </c>
      <c r="F6">
        <v>213.5</v>
      </c>
      <c r="G6">
        <v>12</v>
      </c>
      <c r="H6">
        <v>6000</v>
      </c>
      <c r="I6">
        <f>H6*1.3</f>
        <v>7800</v>
      </c>
      <c r="J6">
        <v>0</v>
      </c>
      <c r="K6">
        <v>0</v>
      </c>
      <c r="L6">
        <f>E6*G6</f>
        <v>3888</v>
      </c>
      <c r="M6" s="1">
        <f>57000*SQRT(H6)</f>
        <v>4415201.0146764554</v>
      </c>
      <c r="N6" s="2">
        <f t="shared" si="0"/>
        <v>17006112</v>
      </c>
      <c r="O6" s="2">
        <f t="shared" si="1"/>
        <v>17006112</v>
      </c>
      <c r="P6">
        <v>0</v>
      </c>
      <c r="Q6">
        <v>1</v>
      </c>
      <c r="R6">
        <v>0</v>
      </c>
      <c r="S6">
        <v>1</v>
      </c>
      <c r="T6" s="2">
        <v>0.5</v>
      </c>
      <c r="U6" s="2">
        <f t="shared" si="2"/>
        <v>17006112</v>
      </c>
      <c r="V6" s="2" t="s">
        <v>25</v>
      </c>
      <c r="W6" s="2">
        <v>0.5</v>
      </c>
      <c r="X6">
        <v>2</v>
      </c>
    </row>
    <row r="7" spans="1:24" x14ac:dyDescent="0.35">
      <c r="A7">
        <v>3104</v>
      </c>
      <c r="B7" t="s">
        <v>63</v>
      </c>
      <c r="C7" t="s">
        <v>70</v>
      </c>
      <c r="D7">
        <v>156</v>
      </c>
      <c r="E7">
        <v>324</v>
      </c>
      <c r="F7">
        <v>213.5</v>
      </c>
      <c r="G7">
        <v>12</v>
      </c>
      <c r="H7">
        <v>6000</v>
      </c>
      <c r="I7">
        <f>H7*1.3</f>
        <v>7800</v>
      </c>
      <c r="J7">
        <v>0</v>
      </c>
      <c r="K7">
        <v>0</v>
      </c>
      <c r="L7">
        <f>E7*G7</f>
        <v>3888</v>
      </c>
      <c r="M7" s="1">
        <f>57000*SQRT(H7)</f>
        <v>4415201.0146764554</v>
      </c>
      <c r="N7" s="2">
        <f t="shared" si="0"/>
        <v>17006112</v>
      </c>
      <c r="O7" s="2">
        <f t="shared" si="1"/>
        <v>17006112</v>
      </c>
      <c r="P7">
        <v>0</v>
      </c>
      <c r="Q7">
        <v>1</v>
      </c>
      <c r="R7">
        <v>0</v>
      </c>
      <c r="S7">
        <v>1</v>
      </c>
      <c r="T7" s="2">
        <v>0.5</v>
      </c>
      <c r="U7" s="2">
        <f t="shared" si="2"/>
        <v>17006112</v>
      </c>
      <c r="V7" s="2" t="s">
        <v>25</v>
      </c>
      <c r="W7" s="2">
        <v>0.5</v>
      </c>
      <c r="X7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AF830-BC14-47D5-971B-5BE4DEF8FA9D}">
  <dimension ref="A1:M9"/>
  <sheetViews>
    <sheetView workbookViewId="0">
      <selection activeCell="E24" sqref="E24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50</v>
      </c>
      <c r="D1" t="s">
        <v>34</v>
      </c>
      <c r="E1" t="s">
        <v>51</v>
      </c>
      <c r="F1" t="s">
        <v>35</v>
      </c>
      <c r="G1" t="s">
        <v>52</v>
      </c>
      <c r="H1" t="s">
        <v>53</v>
      </c>
      <c r="I1" t="s">
        <v>54</v>
      </c>
      <c r="J1" t="s">
        <v>33</v>
      </c>
      <c r="K1" t="s">
        <v>55</v>
      </c>
      <c r="L1" t="s">
        <v>56</v>
      </c>
      <c r="M1" t="s">
        <v>57</v>
      </c>
    </row>
    <row r="2" spans="1:13" x14ac:dyDescent="0.35">
      <c r="A2">
        <v>1</v>
      </c>
      <c r="B2" t="s">
        <v>58</v>
      </c>
      <c r="C2">
        <v>2</v>
      </c>
      <c r="D2">
        <v>100</v>
      </c>
      <c r="E2">
        <v>100</v>
      </c>
      <c r="F2">
        <v>0</v>
      </c>
      <c r="G2">
        <v>0</v>
      </c>
      <c r="H2">
        <v>0</v>
      </c>
      <c r="I2">
        <v>180</v>
      </c>
      <c r="J2" t="s">
        <v>38</v>
      </c>
      <c r="K2">
        <v>1</v>
      </c>
      <c r="L2">
        <v>864000</v>
      </c>
      <c r="M2">
        <v>337500</v>
      </c>
    </row>
    <row r="3" spans="1:13" x14ac:dyDescent="0.35">
      <c r="A3">
        <v>2</v>
      </c>
      <c r="B3" t="s">
        <v>58</v>
      </c>
      <c r="C3">
        <v>2</v>
      </c>
      <c r="D3">
        <v>100</v>
      </c>
      <c r="E3">
        <v>100</v>
      </c>
      <c r="F3">
        <v>0</v>
      </c>
      <c r="G3">
        <v>0</v>
      </c>
      <c r="H3">
        <v>180</v>
      </c>
      <c r="I3">
        <f>H3+156</f>
        <v>336</v>
      </c>
      <c r="J3" t="s">
        <v>38</v>
      </c>
      <c r="K3">
        <v>2</v>
      </c>
      <c r="L3">
        <v>864000</v>
      </c>
      <c r="M3">
        <v>337500</v>
      </c>
    </row>
    <row r="4" spans="1:13" x14ac:dyDescent="0.35">
      <c r="A4">
        <v>3</v>
      </c>
      <c r="B4" t="s">
        <v>58</v>
      </c>
      <c r="C4">
        <v>2</v>
      </c>
      <c r="D4">
        <v>100</v>
      </c>
      <c r="E4">
        <v>100</v>
      </c>
      <c r="F4">
        <v>0</v>
      </c>
      <c r="G4">
        <v>0</v>
      </c>
      <c r="H4">
        <f>H3+156</f>
        <v>336</v>
      </c>
      <c r="I4">
        <f>H4+156</f>
        <v>492</v>
      </c>
      <c r="J4" t="s">
        <v>38</v>
      </c>
      <c r="K4">
        <v>3</v>
      </c>
      <c r="L4">
        <v>864000</v>
      </c>
      <c r="M4">
        <v>337500</v>
      </c>
    </row>
    <row r="5" spans="1:13" x14ac:dyDescent="0.35">
      <c r="A5">
        <v>4</v>
      </c>
      <c r="B5" t="s">
        <v>58</v>
      </c>
      <c r="C5">
        <v>2</v>
      </c>
      <c r="D5">
        <v>100</v>
      </c>
      <c r="E5">
        <v>100</v>
      </c>
      <c r="F5">
        <v>0</v>
      </c>
      <c r="G5">
        <v>0</v>
      </c>
      <c r="H5">
        <f>H4+156</f>
        <v>492</v>
      </c>
      <c r="I5">
        <f>H5+156</f>
        <v>648</v>
      </c>
      <c r="J5" t="s">
        <v>38</v>
      </c>
      <c r="K5">
        <v>4</v>
      </c>
      <c r="L5">
        <v>854000</v>
      </c>
      <c r="M5">
        <v>135000</v>
      </c>
    </row>
    <row r="6" spans="1:13" x14ac:dyDescent="0.35">
      <c r="A6">
        <v>1</v>
      </c>
      <c r="B6" t="s">
        <v>59</v>
      </c>
      <c r="C6">
        <v>1</v>
      </c>
      <c r="D6">
        <v>0</v>
      </c>
      <c r="E6">
        <v>100</v>
      </c>
      <c r="F6">
        <v>0</v>
      </c>
      <c r="G6">
        <v>0</v>
      </c>
      <c r="H6">
        <f>I2</f>
        <v>180</v>
      </c>
      <c r="I6">
        <f>I2</f>
        <v>180</v>
      </c>
      <c r="J6" t="s">
        <v>38</v>
      </c>
      <c r="K6">
        <v>1</v>
      </c>
      <c r="L6">
        <v>0</v>
      </c>
      <c r="M6">
        <v>0</v>
      </c>
    </row>
    <row r="7" spans="1:13" x14ac:dyDescent="0.35">
      <c r="A7">
        <v>2</v>
      </c>
      <c r="B7" t="s">
        <v>59</v>
      </c>
      <c r="C7">
        <v>1</v>
      </c>
      <c r="D7">
        <v>0</v>
      </c>
      <c r="E7">
        <v>100</v>
      </c>
      <c r="F7">
        <v>0</v>
      </c>
      <c r="G7">
        <v>0</v>
      </c>
      <c r="H7">
        <f>I3</f>
        <v>336</v>
      </c>
      <c r="I7">
        <f>I3</f>
        <v>336</v>
      </c>
      <c r="J7" t="s">
        <v>38</v>
      </c>
      <c r="K7">
        <v>2</v>
      </c>
      <c r="L7">
        <v>0</v>
      </c>
      <c r="M7">
        <v>0</v>
      </c>
    </row>
    <row r="8" spans="1:13" x14ac:dyDescent="0.35">
      <c r="A8">
        <v>3</v>
      </c>
      <c r="B8" t="s">
        <v>59</v>
      </c>
      <c r="C8">
        <v>1</v>
      </c>
      <c r="D8">
        <v>0</v>
      </c>
      <c r="E8">
        <v>100</v>
      </c>
      <c r="F8">
        <v>0</v>
      </c>
      <c r="G8">
        <v>0</v>
      </c>
      <c r="H8">
        <f>I4</f>
        <v>492</v>
      </c>
      <c r="I8">
        <f>I4</f>
        <v>492</v>
      </c>
      <c r="J8" t="s">
        <v>38</v>
      </c>
      <c r="K8">
        <v>3</v>
      </c>
      <c r="L8">
        <v>0</v>
      </c>
      <c r="M8">
        <v>0</v>
      </c>
    </row>
    <row r="9" spans="1:13" x14ac:dyDescent="0.35">
      <c r="A9">
        <v>4</v>
      </c>
      <c r="B9" t="s">
        <v>59</v>
      </c>
      <c r="C9">
        <v>1</v>
      </c>
      <c r="D9">
        <v>0</v>
      </c>
      <c r="E9">
        <v>100</v>
      </c>
      <c r="F9">
        <v>0</v>
      </c>
      <c r="G9">
        <v>0</v>
      </c>
      <c r="H9">
        <f>I5</f>
        <v>648</v>
      </c>
      <c r="I9">
        <f>I5</f>
        <v>648</v>
      </c>
      <c r="J9" t="s">
        <v>38</v>
      </c>
      <c r="K9">
        <v>4</v>
      </c>
      <c r="L9">
        <v>0</v>
      </c>
      <c r="M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story</vt:lpstr>
      <vt:lpstr>story_group</vt:lpstr>
      <vt:lpstr>element_group</vt:lpstr>
      <vt:lpstr>element</vt:lpstr>
      <vt:lpstr>additional_elements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Cook, Dustin T. (Fed)</dc:creator>
  <cp:lastModifiedBy>Cook, Dustin T. (Fed)</cp:lastModifiedBy>
  <dcterms:created xsi:type="dcterms:W3CDTF">2023-11-21T18:19:46Z</dcterms:created>
  <dcterms:modified xsi:type="dcterms:W3CDTF">2024-03-08T16:46:21Z</dcterms:modified>
</cp:coreProperties>
</file>